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C:\Users\ALCALDIA\Downloads\"/>
    </mc:Choice>
  </mc:AlternateContent>
  <xr:revisionPtr revIDLastSave="0" documentId="13_ncr:1_{8F1AE883-7036-4998-BEA1-0FE3DA075D5C}" xr6:coauthVersionLast="47" xr6:coauthVersionMax="47" xr10:uidLastSave="{00000000-0000-0000-0000-000000000000}"/>
  <bookViews>
    <workbookView xWindow="-120" yWindow="-120" windowWidth="29040" windowHeight="15840" xr2:uid="{00000000-000D-0000-FFFF-FFFF00000000}"/>
  </bookViews>
  <sheets>
    <sheet name="LOTE 1  DIDÁCTICOS" sheetId="3" r:id="rId1"/>
    <sheet name="LOTE 2 ARTÍSTICOS" sheetId="4" r:id="rId2"/>
    <sheet name="LOTE 3 DEPORTIVOS" sheetId="5" r:id="rId3"/>
    <sheet name="LOTE 4 MUSICALES" sheetId="6" r:id="rId4"/>
    <sheet name="LOTE 5 MOBILIARIOS Y OTROS" sheetId="7" r:id="rId5"/>
    <sheet name="LOTE 6 ELECTR - EQUIPO COMP" sheetId="8" r:id="rId6"/>
  </sheets>
  <definedNames>
    <definedName name="_xlnm._FilterDatabase" localSheetId="0" hidden="1">'LOTE 1  DIDÁCTICOS'!$A$5:$W$155</definedName>
    <definedName name="_xlnm._FilterDatabase" localSheetId="1" hidden="1">'LOTE 2 ARTÍSTICOS'!$A$5:$S$24</definedName>
    <definedName name="_xlnm._FilterDatabase" localSheetId="2" hidden="1">'LOTE 3 DEPORTIVOS'!$A$5:$Y$28</definedName>
    <definedName name="_xlnm._FilterDatabase" localSheetId="3" hidden="1">'LOTE 4 MUSICALES'!$A$5:$Q$175</definedName>
    <definedName name="_xlnm._FilterDatabase" localSheetId="4" hidden="1">'LOTE 5 MOBILIARIOS Y OTROS'!$A$5:$S$158</definedName>
    <definedName name="_xlnm._FilterDatabase" localSheetId="5" hidden="1">'LOTE 6 ELECTR - EQUIPO COMP'!$A$5:$W$19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7" i="5" l="1"/>
  <c r="U7" i="5"/>
  <c r="T7" i="5"/>
  <c r="V6" i="5"/>
  <c r="U6" i="5"/>
  <c r="T6" i="5"/>
  <c r="R11" i="8" l="1"/>
  <c r="T15" i="8"/>
  <c r="S15" i="8"/>
  <c r="R15" i="8"/>
  <c r="T7" i="8"/>
  <c r="S7" i="8"/>
  <c r="R7" i="8"/>
  <c r="T13" i="8"/>
  <c r="S13" i="8"/>
  <c r="R13" i="8"/>
  <c r="T17" i="8"/>
  <c r="S17" i="8"/>
  <c r="R17" i="8"/>
  <c r="T12" i="8"/>
  <c r="S12" i="8"/>
  <c r="R12" i="8"/>
  <c r="P6" i="7"/>
  <c r="O6" i="7"/>
  <c r="N6" i="7"/>
  <c r="P9" i="7"/>
  <c r="O9" i="7"/>
  <c r="N9" i="7"/>
  <c r="P11" i="7"/>
  <c r="O11" i="7"/>
  <c r="N11" i="7"/>
  <c r="V21" i="5"/>
  <c r="U21" i="5"/>
  <c r="T21" i="5"/>
  <c r="V25" i="5"/>
  <c r="U25" i="5"/>
  <c r="T25" i="5"/>
  <c r="V17" i="5"/>
  <c r="U17" i="5"/>
  <c r="T17" i="5"/>
  <c r="V18" i="5"/>
  <c r="U18" i="5"/>
  <c r="T18" i="5"/>
  <c r="V27" i="5"/>
  <c r="U27" i="5"/>
  <c r="T27" i="5"/>
  <c r="V10" i="5"/>
  <c r="U10" i="5"/>
  <c r="T10" i="5"/>
  <c r="V8" i="5"/>
  <c r="U8" i="5"/>
  <c r="T8" i="5"/>
  <c r="V19" i="5"/>
  <c r="U19" i="5"/>
  <c r="T19" i="5"/>
  <c r="V11" i="5"/>
  <c r="U11" i="5"/>
  <c r="T11" i="5"/>
  <c r="V24" i="5"/>
  <c r="U24" i="5"/>
  <c r="T24" i="5"/>
  <c r="L17" i="4"/>
  <c r="P17" i="4" s="1"/>
  <c r="P14" i="4"/>
  <c r="O14" i="4"/>
  <c r="N14" i="4"/>
  <c r="P12" i="4"/>
  <c r="O12" i="4"/>
  <c r="N12" i="4"/>
  <c r="P6" i="4"/>
  <c r="O6" i="4"/>
  <c r="N6" i="4"/>
  <c r="N23" i="4"/>
  <c r="O23" i="4"/>
  <c r="P23" i="4"/>
  <c r="P22" i="4"/>
  <c r="O22" i="4"/>
  <c r="N22" i="4"/>
  <c r="P21" i="4"/>
  <c r="O21" i="4"/>
  <c r="N21" i="4"/>
  <c r="N19" i="4"/>
  <c r="O19" i="4"/>
  <c r="P19" i="4"/>
  <c r="N16" i="4"/>
  <c r="O16" i="4"/>
  <c r="P16" i="4"/>
  <c r="P18" i="4"/>
  <c r="O18" i="4"/>
  <c r="N18" i="4"/>
  <c r="P15" i="4"/>
  <c r="O15" i="4"/>
  <c r="N15" i="4"/>
  <c r="P13" i="4"/>
  <c r="O13" i="4"/>
  <c r="N13" i="4"/>
  <c r="P11" i="4"/>
  <c r="O11" i="4"/>
  <c r="N11" i="4"/>
  <c r="P8" i="4"/>
  <c r="O8" i="4"/>
  <c r="N8" i="4"/>
  <c r="T18" i="3"/>
  <c r="S18" i="3"/>
  <c r="R18" i="3"/>
  <c r="T17" i="3"/>
  <c r="S17" i="3"/>
  <c r="R17" i="3"/>
  <c r="T15" i="3"/>
  <c r="S15" i="3"/>
  <c r="R15" i="3"/>
  <c r="T12" i="3"/>
  <c r="S12" i="3"/>
  <c r="R12" i="3"/>
  <c r="T9" i="3"/>
  <c r="S9" i="3"/>
  <c r="R9" i="3"/>
  <c r="T8" i="3"/>
  <c r="S8" i="3"/>
  <c r="R8" i="3"/>
  <c r="T6" i="3"/>
  <c r="S6" i="3"/>
  <c r="R6" i="3"/>
  <c r="O17" i="4" l="1"/>
  <c r="L24" i="4"/>
  <c r="N17" i="4"/>
  <c r="Q11" i="7"/>
  <c r="Q18" i="4"/>
  <c r="Q23" i="4"/>
  <c r="Q19" i="4"/>
  <c r="Q22" i="4"/>
  <c r="Q13" i="4"/>
  <c r="Q11" i="4"/>
  <c r="Q21" i="4"/>
  <c r="Q16" i="4"/>
  <c r="Q15" i="4"/>
  <c r="Q8" i="4"/>
  <c r="U12" i="3"/>
  <c r="P12" i="7"/>
  <c r="O12" i="7"/>
  <c r="N12" i="7"/>
  <c r="P10" i="7"/>
  <c r="O10" i="7"/>
  <c r="N10" i="7"/>
  <c r="P8" i="7"/>
  <c r="O8" i="7"/>
  <c r="N8" i="7"/>
  <c r="P7" i="7"/>
  <c r="O7" i="7"/>
  <c r="N7" i="7"/>
  <c r="T7" i="3"/>
  <c r="S7" i="3"/>
  <c r="R7" i="3"/>
  <c r="M7" i="3"/>
  <c r="T14" i="3"/>
  <c r="S14" i="3"/>
  <c r="R14" i="3"/>
  <c r="L14" i="7"/>
  <c r="H14" i="7"/>
  <c r="Q9" i="7" l="1"/>
  <c r="Q10" i="7"/>
  <c r="Q12" i="7"/>
  <c r="M10" i="7"/>
  <c r="M8" i="7"/>
  <c r="M7" i="7"/>
  <c r="M12" i="7"/>
  <c r="I12" i="7"/>
  <c r="J13" i="7"/>
  <c r="K11" i="7"/>
  <c r="I9" i="7"/>
  <c r="I8" i="7"/>
  <c r="I10" i="7"/>
  <c r="I6" i="7"/>
  <c r="I7" i="7"/>
  <c r="N30" i="6"/>
  <c r="M30" i="6"/>
  <c r="L30" i="6"/>
  <c r="N29" i="6"/>
  <c r="M29" i="6"/>
  <c r="L29" i="6"/>
  <c r="N28" i="6"/>
  <c r="M28" i="6"/>
  <c r="L28" i="6"/>
  <c r="N27" i="6"/>
  <c r="M27" i="6"/>
  <c r="L27" i="6"/>
  <c r="N26" i="6"/>
  <c r="M26" i="6"/>
  <c r="L26" i="6"/>
  <c r="N25" i="6"/>
  <c r="M25" i="6"/>
  <c r="L25" i="6"/>
  <c r="N24" i="6"/>
  <c r="M24" i="6"/>
  <c r="L24" i="6"/>
  <c r="N23" i="6"/>
  <c r="M23" i="6"/>
  <c r="L23" i="6"/>
  <c r="N22" i="6"/>
  <c r="M22" i="6"/>
  <c r="L22" i="6"/>
  <c r="N21" i="6"/>
  <c r="M21" i="6"/>
  <c r="L21" i="6"/>
  <c r="N19" i="6"/>
  <c r="M19" i="6"/>
  <c r="L19" i="6"/>
  <c r="N18" i="6"/>
  <c r="M18" i="6"/>
  <c r="L18" i="6"/>
  <c r="N14" i="6"/>
  <c r="M14" i="6"/>
  <c r="L14" i="6"/>
  <c r="N13" i="6"/>
  <c r="M13" i="6"/>
  <c r="L13" i="6"/>
  <c r="N12" i="6"/>
  <c r="M12" i="6"/>
  <c r="L12" i="6"/>
  <c r="N11" i="6"/>
  <c r="M11" i="6"/>
  <c r="L11" i="6"/>
  <c r="N10" i="6"/>
  <c r="M10" i="6"/>
  <c r="L10" i="6"/>
  <c r="N9" i="6"/>
  <c r="M9" i="6"/>
  <c r="L9" i="6"/>
  <c r="N8" i="6"/>
  <c r="M8" i="6"/>
  <c r="L8" i="6"/>
  <c r="N7" i="6"/>
  <c r="M7" i="6"/>
  <c r="L7" i="6"/>
  <c r="N6" i="6"/>
  <c r="M6" i="6"/>
  <c r="L6" i="6"/>
  <c r="N20" i="6"/>
  <c r="M20" i="6"/>
  <c r="L20" i="6"/>
  <c r="N17" i="6"/>
  <c r="M17" i="6"/>
  <c r="L17" i="6"/>
  <c r="N16" i="6"/>
  <c r="M16" i="6"/>
  <c r="L16" i="6"/>
  <c r="N15" i="6"/>
  <c r="M15" i="6"/>
  <c r="L15" i="6"/>
  <c r="J31" i="6"/>
  <c r="K20" i="6"/>
  <c r="K17" i="6"/>
  <c r="K16" i="6"/>
  <c r="K15" i="6"/>
  <c r="J24" i="4"/>
  <c r="H20" i="4"/>
  <c r="I24" i="4"/>
  <c r="I31" i="6"/>
  <c r="H31" i="6"/>
  <c r="O24" i="6" l="1"/>
  <c r="O18" i="6"/>
  <c r="O28" i="6"/>
  <c r="O30" i="6"/>
  <c r="J14" i="7"/>
  <c r="P13" i="7"/>
  <c r="O13" i="7"/>
  <c r="N13" i="7"/>
  <c r="O21" i="6"/>
  <c r="O23" i="6"/>
  <c r="O27" i="6"/>
  <c r="O10" i="6"/>
  <c r="O13" i="6"/>
  <c r="O14" i="6"/>
  <c r="O26" i="6"/>
  <c r="O20" i="4"/>
  <c r="P20" i="4"/>
  <c r="N20" i="4"/>
  <c r="I14" i="7"/>
  <c r="M14" i="7"/>
  <c r="K13" i="7"/>
  <c r="K14" i="7" s="1"/>
  <c r="O11" i="6"/>
  <c r="O8" i="6"/>
  <c r="O22" i="6"/>
  <c r="O9" i="6"/>
  <c r="O12" i="6"/>
  <c r="O19" i="6"/>
  <c r="O25" i="6"/>
  <c r="O29" i="6"/>
  <c r="O20" i="6"/>
  <c r="O17" i="6"/>
  <c r="O16" i="6"/>
  <c r="O15" i="6"/>
  <c r="K31" i="6"/>
  <c r="T14" i="8"/>
  <c r="S14" i="8"/>
  <c r="R14" i="8"/>
  <c r="T6" i="8"/>
  <c r="S6" i="8"/>
  <c r="R6" i="8"/>
  <c r="T11" i="8"/>
  <c r="S11" i="8"/>
  <c r="T16" i="8"/>
  <c r="S16" i="8"/>
  <c r="R16" i="8"/>
  <c r="T10" i="8"/>
  <c r="S10" i="8"/>
  <c r="R10" i="8"/>
  <c r="T8" i="8"/>
  <c r="S8" i="8"/>
  <c r="R8" i="8"/>
  <c r="T9" i="8"/>
  <c r="S9" i="8"/>
  <c r="R9" i="8"/>
  <c r="V26" i="5"/>
  <c r="U26" i="5"/>
  <c r="T26" i="5"/>
  <c r="V23" i="5"/>
  <c r="U23" i="5"/>
  <c r="T23" i="5"/>
  <c r="V22" i="5"/>
  <c r="U22" i="5"/>
  <c r="T22" i="5"/>
  <c r="V20" i="5"/>
  <c r="U20" i="5"/>
  <c r="T20" i="5"/>
  <c r="V16" i="5"/>
  <c r="U16" i="5"/>
  <c r="T16" i="5"/>
  <c r="V15" i="5"/>
  <c r="U15" i="5"/>
  <c r="T15" i="5"/>
  <c r="V14" i="5"/>
  <c r="U14" i="5"/>
  <c r="T14" i="5"/>
  <c r="V13" i="5"/>
  <c r="U13" i="5"/>
  <c r="T13" i="5"/>
  <c r="V12" i="5"/>
  <c r="U12" i="5"/>
  <c r="T12" i="5"/>
  <c r="V9" i="5"/>
  <c r="U9" i="5"/>
  <c r="T9" i="5"/>
  <c r="T154" i="3"/>
  <c r="S154" i="3"/>
  <c r="R154" i="3"/>
  <c r="T153" i="3"/>
  <c r="S153" i="3"/>
  <c r="R153" i="3"/>
  <c r="T152" i="3"/>
  <c r="S152" i="3"/>
  <c r="R152" i="3"/>
  <c r="T151" i="3"/>
  <c r="S151" i="3"/>
  <c r="R151" i="3"/>
  <c r="T150" i="3"/>
  <c r="S150" i="3"/>
  <c r="R150" i="3"/>
  <c r="T149" i="3"/>
  <c r="S149" i="3"/>
  <c r="R149" i="3"/>
  <c r="T148" i="3"/>
  <c r="S148" i="3"/>
  <c r="R148" i="3"/>
  <c r="T147" i="3"/>
  <c r="S147" i="3"/>
  <c r="R147" i="3"/>
  <c r="T146" i="3"/>
  <c r="S146" i="3"/>
  <c r="R146" i="3"/>
  <c r="T145" i="3"/>
  <c r="S145" i="3"/>
  <c r="R145" i="3"/>
  <c r="T144" i="3"/>
  <c r="S144" i="3"/>
  <c r="R144" i="3"/>
  <c r="T143" i="3"/>
  <c r="S143" i="3"/>
  <c r="R143" i="3"/>
  <c r="T142" i="3"/>
  <c r="S142" i="3"/>
  <c r="R142" i="3"/>
  <c r="T141" i="3"/>
  <c r="S141" i="3"/>
  <c r="R141" i="3"/>
  <c r="T140" i="3"/>
  <c r="S140" i="3"/>
  <c r="R140" i="3"/>
  <c r="T139" i="3"/>
  <c r="S139" i="3"/>
  <c r="R139" i="3"/>
  <c r="T138" i="3"/>
  <c r="S138" i="3"/>
  <c r="R138" i="3"/>
  <c r="T137" i="3"/>
  <c r="S137" i="3"/>
  <c r="R137" i="3"/>
  <c r="T136" i="3"/>
  <c r="S136" i="3"/>
  <c r="R136" i="3"/>
  <c r="T135" i="3"/>
  <c r="S135" i="3"/>
  <c r="R135" i="3"/>
  <c r="T134" i="3"/>
  <c r="S134" i="3"/>
  <c r="R134" i="3"/>
  <c r="T133" i="3"/>
  <c r="S133" i="3"/>
  <c r="R133" i="3"/>
  <c r="T132" i="3"/>
  <c r="S132" i="3"/>
  <c r="R132" i="3"/>
  <c r="T131" i="3"/>
  <c r="S131" i="3"/>
  <c r="R131" i="3"/>
  <c r="T130" i="3"/>
  <c r="S130" i="3"/>
  <c r="R130" i="3"/>
  <c r="T129" i="3"/>
  <c r="S129" i="3"/>
  <c r="R129" i="3"/>
  <c r="T128" i="3"/>
  <c r="S128" i="3"/>
  <c r="R128" i="3"/>
  <c r="T127" i="3"/>
  <c r="S127" i="3"/>
  <c r="R127" i="3"/>
  <c r="T126" i="3"/>
  <c r="S126" i="3"/>
  <c r="R126" i="3"/>
  <c r="T125" i="3"/>
  <c r="S125" i="3"/>
  <c r="R125" i="3"/>
  <c r="T124" i="3"/>
  <c r="S124" i="3"/>
  <c r="R124" i="3"/>
  <c r="T123" i="3"/>
  <c r="S123" i="3"/>
  <c r="R123" i="3"/>
  <c r="T122" i="3"/>
  <c r="S122" i="3"/>
  <c r="R122" i="3"/>
  <c r="T121" i="3"/>
  <c r="S121" i="3"/>
  <c r="R121" i="3"/>
  <c r="T120" i="3"/>
  <c r="S120" i="3"/>
  <c r="R120" i="3"/>
  <c r="T119" i="3"/>
  <c r="S119" i="3"/>
  <c r="R119" i="3"/>
  <c r="T118" i="3"/>
  <c r="S118" i="3"/>
  <c r="R118" i="3"/>
  <c r="T117" i="3"/>
  <c r="S117" i="3"/>
  <c r="R117" i="3"/>
  <c r="T116" i="3"/>
  <c r="S116" i="3"/>
  <c r="R116" i="3"/>
  <c r="T115" i="3"/>
  <c r="S115" i="3"/>
  <c r="R115" i="3"/>
  <c r="T114" i="3"/>
  <c r="S114" i="3"/>
  <c r="R114" i="3"/>
  <c r="T113" i="3"/>
  <c r="S113" i="3"/>
  <c r="R113" i="3"/>
  <c r="T112" i="3"/>
  <c r="S112" i="3"/>
  <c r="R112" i="3"/>
  <c r="T111" i="3"/>
  <c r="S111" i="3"/>
  <c r="R111" i="3"/>
  <c r="T110" i="3"/>
  <c r="S110" i="3"/>
  <c r="R110" i="3"/>
  <c r="T109" i="3"/>
  <c r="S109" i="3"/>
  <c r="R109" i="3"/>
  <c r="T108" i="3"/>
  <c r="S108" i="3"/>
  <c r="R108" i="3"/>
  <c r="T107" i="3"/>
  <c r="S107" i="3"/>
  <c r="R107" i="3"/>
  <c r="T106" i="3"/>
  <c r="S106" i="3"/>
  <c r="R106" i="3"/>
  <c r="T105" i="3"/>
  <c r="S105" i="3"/>
  <c r="R105" i="3"/>
  <c r="T104" i="3"/>
  <c r="S104" i="3"/>
  <c r="R104" i="3"/>
  <c r="T103" i="3"/>
  <c r="S103" i="3"/>
  <c r="R103" i="3"/>
  <c r="T102" i="3"/>
  <c r="S102" i="3"/>
  <c r="R102" i="3"/>
  <c r="T101" i="3"/>
  <c r="S101" i="3"/>
  <c r="R101" i="3"/>
  <c r="T100" i="3"/>
  <c r="S100" i="3"/>
  <c r="R100" i="3"/>
  <c r="T99" i="3"/>
  <c r="S99" i="3"/>
  <c r="R99" i="3"/>
  <c r="T98" i="3"/>
  <c r="S98" i="3"/>
  <c r="R98" i="3"/>
  <c r="T97" i="3"/>
  <c r="S97" i="3"/>
  <c r="R97" i="3"/>
  <c r="T96" i="3"/>
  <c r="S96" i="3"/>
  <c r="R96" i="3"/>
  <c r="T95" i="3"/>
  <c r="S95" i="3"/>
  <c r="R95" i="3"/>
  <c r="T94" i="3"/>
  <c r="S94" i="3"/>
  <c r="R94" i="3"/>
  <c r="T93" i="3"/>
  <c r="S93" i="3"/>
  <c r="R93" i="3"/>
  <c r="T92" i="3"/>
  <c r="S92" i="3"/>
  <c r="R92" i="3"/>
  <c r="T91" i="3"/>
  <c r="S91" i="3"/>
  <c r="R91" i="3"/>
  <c r="T90" i="3"/>
  <c r="S90" i="3"/>
  <c r="R90" i="3"/>
  <c r="T89" i="3"/>
  <c r="S89" i="3"/>
  <c r="R89" i="3"/>
  <c r="T88" i="3"/>
  <c r="S88" i="3"/>
  <c r="R88" i="3"/>
  <c r="T87" i="3"/>
  <c r="S87" i="3"/>
  <c r="R87" i="3"/>
  <c r="T86" i="3"/>
  <c r="S86" i="3"/>
  <c r="R86" i="3"/>
  <c r="T85" i="3"/>
  <c r="S85" i="3"/>
  <c r="R85" i="3"/>
  <c r="T84" i="3"/>
  <c r="S84" i="3"/>
  <c r="R84" i="3"/>
  <c r="T83" i="3"/>
  <c r="S83" i="3"/>
  <c r="R83" i="3"/>
  <c r="T82" i="3"/>
  <c r="S82" i="3"/>
  <c r="R82" i="3"/>
  <c r="T81" i="3"/>
  <c r="S81" i="3"/>
  <c r="R81" i="3"/>
  <c r="T80" i="3"/>
  <c r="S80" i="3"/>
  <c r="R80" i="3"/>
  <c r="T79" i="3"/>
  <c r="S79" i="3"/>
  <c r="R79" i="3"/>
  <c r="T78" i="3"/>
  <c r="S78" i="3"/>
  <c r="R78" i="3"/>
  <c r="T77" i="3"/>
  <c r="S77" i="3"/>
  <c r="R77" i="3"/>
  <c r="T76" i="3"/>
  <c r="S76" i="3"/>
  <c r="R76" i="3"/>
  <c r="T75" i="3"/>
  <c r="S75" i="3"/>
  <c r="R75" i="3"/>
  <c r="T74" i="3"/>
  <c r="S74" i="3"/>
  <c r="R74" i="3"/>
  <c r="T73" i="3"/>
  <c r="S73" i="3"/>
  <c r="R73" i="3"/>
  <c r="T72" i="3"/>
  <c r="S72" i="3"/>
  <c r="R72" i="3"/>
  <c r="T71" i="3"/>
  <c r="S71" i="3"/>
  <c r="R71" i="3"/>
  <c r="T70" i="3"/>
  <c r="S70" i="3"/>
  <c r="R70" i="3"/>
  <c r="T69" i="3"/>
  <c r="S69" i="3"/>
  <c r="R69" i="3"/>
  <c r="T68" i="3"/>
  <c r="S68" i="3"/>
  <c r="R68" i="3"/>
  <c r="T67" i="3"/>
  <c r="S67" i="3"/>
  <c r="R67" i="3"/>
  <c r="T66" i="3"/>
  <c r="S66" i="3"/>
  <c r="R66" i="3"/>
  <c r="T65" i="3"/>
  <c r="S65" i="3"/>
  <c r="R65" i="3"/>
  <c r="T64" i="3"/>
  <c r="S64" i="3"/>
  <c r="R64" i="3"/>
  <c r="T63" i="3"/>
  <c r="S63" i="3"/>
  <c r="R63" i="3"/>
  <c r="T62" i="3"/>
  <c r="S62" i="3"/>
  <c r="R62" i="3"/>
  <c r="T61" i="3"/>
  <c r="S61" i="3"/>
  <c r="R61" i="3"/>
  <c r="T60" i="3"/>
  <c r="S60" i="3"/>
  <c r="R60" i="3"/>
  <c r="T59" i="3"/>
  <c r="S59" i="3"/>
  <c r="R59" i="3"/>
  <c r="T58" i="3"/>
  <c r="S58" i="3"/>
  <c r="R58" i="3"/>
  <c r="T57" i="3"/>
  <c r="S57" i="3"/>
  <c r="R57" i="3"/>
  <c r="T56" i="3"/>
  <c r="S56" i="3"/>
  <c r="R56" i="3"/>
  <c r="T55" i="3"/>
  <c r="S55" i="3"/>
  <c r="R55" i="3"/>
  <c r="T54" i="3"/>
  <c r="S54" i="3"/>
  <c r="R54" i="3"/>
  <c r="T53" i="3"/>
  <c r="S53" i="3"/>
  <c r="R53" i="3"/>
  <c r="T52" i="3"/>
  <c r="S52" i="3"/>
  <c r="R52" i="3"/>
  <c r="T51" i="3"/>
  <c r="S51" i="3"/>
  <c r="R51" i="3"/>
  <c r="T50" i="3"/>
  <c r="S50" i="3"/>
  <c r="R50" i="3"/>
  <c r="T49" i="3"/>
  <c r="S49" i="3"/>
  <c r="R49" i="3"/>
  <c r="T48" i="3"/>
  <c r="S48" i="3"/>
  <c r="R48" i="3"/>
  <c r="T47" i="3"/>
  <c r="S47" i="3"/>
  <c r="R47" i="3"/>
  <c r="T46" i="3"/>
  <c r="S46" i="3"/>
  <c r="R46" i="3"/>
  <c r="T45" i="3"/>
  <c r="S45" i="3"/>
  <c r="R45" i="3"/>
  <c r="T44" i="3"/>
  <c r="S44" i="3"/>
  <c r="R44" i="3"/>
  <c r="T43" i="3"/>
  <c r="S43" i="3"/>
  <c r="R43" i="3"/>
  <c r="T42" i="3"/>
  <c r="S42" i="3"/>
  <c r="R42" i="3"/>
  <c r="T41" i="3"/>
  <c r="S41" i="3"/>
  <c r="R41" i="3"/>
  <c r="T40" i="3"/>
  <c r="S40" i="3"/>
  <c r="R40" i="3"/>
  <c r="T39" i="3"/>
  <c r="S39" i="3"/>
  <c r="R39" i="3"/>
  <c r="T38" i="3"/>
  <c r="S38" i="3"/>
  <c r="R38" i="3"/>
  <c r="T37" i="3"/>
  <c r="S37" i="3"/>
  <c r="R37" i="3"/>
  <c r="T36" i="3"/>
  <c r="S36" i="3"/>
  <c r="R36" i="3"/>
  <c r="T35" i="3"/>
  <c r="S35" i="3"/>
  <c r="R35" i="3"/>
  <c r="T34" i="3"/>
  <c r="S34" i="3"/>
  <c r="R34" i="3"/>
  <c r="T33" i="3"/>
  <c r="S33" i="3"/>
  <c r="R33" i="3"/>
  <c r="T32" i="3"/>
  <c r="S32" i="3"/>
  <c r="R32" i="3"/>
  <c r="T31" i="3"/>
  <c r="S31" i="3"/>
  <c r="R31" i="3"/>
  <c r="T30" i="3"/>
  <c r="S30" i="3"/>
  <c r="R30" i="3"/>
  <c r="T29" i="3"/>
  <c r="S29" i="3"/>
  <c r="R29" i="3"/>
  <c r="T28" i="3"/>
  <c r="S28" i="3"/>
  <c r="R28" i="3"/>
  <c r="T27" i="3"/>
  <c r="S27" i="3"/>
  <c r="R27" i="3"/>
  <c r="T26" i="3"/>
  <c r="S26" i="3"/>
  <c r="R26" i="3"/>
  <c r="T25" i="3"/>
  <c r="S25" i="3"/>
  <c r="R25" i="3"/>
  <c r="T24" i="3"/>
  <c r="S24" i="3"/>
  <c r="R24" i="3"/>
  <c r="T23" i="3"/>
  <c r="S23" i="3"/>
  <c r="R23" i="3"/>
  <c r="T22" i="3"/>
  <c r="S22" i="3"/>
  <c r="R22" i="3"/>
  <c r="T21" i="3"/>
  <c r="S21" i="3"/>
  <c r="R21" i="3"/>
  <c r="T20" i="3"/>
  <c r="S20" i="3"/>
  <c r="R20" i="3"/>
  <c r="T19" i="3"/>
  <c r="S19" i="3"/>
  <c r="R19" i="3"/>
  <c r="T16" i="3"/>
  <c r="S16" i="3"/>
  <c r="R16" i="3"/>
  <c r="U14" i="3"/>
  <c r="T13" i="3"/>
  <c r="S13" i="3"/>
  <c r="R13" i="3"/>
  <c r="T11" i="3"/>
  <c r="S11" i="3"/>
  <c r="R11" i="3"/>
  <c r="T10" i="3"/>
  <c r="S10" i="3"/>
  <c r="R10" i="3"/>
  <c r="K17" i="4"/>
  <c r="K14" i="4"/>
  <c r="K12" i="4"/>
  <c r="K10" i="4"/>
  <c r="K9" i="4"/>
  <c r="K6" i="4"/>
  <c r="O18" i="8"/>
  <c r="N18" i="8"/>
  <c r="H12" i="4"/>
  <c r="H10" i="4"/>
  <c r="H9" i="4"/>
  <c r="P9" i="4" s="1"/>
  <c r="H7" i="4"/>
  <c r="N7" i="4" s="1"/>
  <c r="H6" i="4"/>
  <c r="M18" i="8"/>
  <c r="L18" i="8"/>
  <c r="Q20" i="4" l="1"/>
  <c r="Q13" i="7"/>
  <c r="W8" i="5"/>
  <c r="W12" i="5"/>
  <c r="W14" i="5"/>
  <c r="W21" i="5"/>
  <c r="W26" i="5"/>
  <c r="W13" i="5"/>
  <c r="W16" i="5"/>
  <c r="W10" i="5"/>
  <c r="W23" i="5"/>
  <c r="W25" i="5"/>
  <c r="N10" i="4"/>
  <c r="O10" i="4"/>
  <c r="P10" i="4"/>
  <c r="W9" i="5"/>
  <c r="W17" i="5"/>
  <c r="W19" i="5"/>
  <c r="U50" i="3"/>
  <c r="U29" i="3"/>
  <c r="U33" i="3"/>
  <c r="U65" i="3"/>
  <c r="U71" i="3"/>
  <c r="U84" i="3"/>
  <c r="U68" i="3"/>
  <c r="U74" i="3"/>
  <c r="U78" i="3"/>
  <c r="U81" i="3"/>
  <c r="U85" i="3"/>
  <c r="U15" i="3"/>
  <c r="U26" i="3"/>
  <c r="U34" i="3"/>
  <c r="U51" i="3"/>
  <c r="U53" i="3"/>
  <c r="U98" i="3"/>
  <c r="U7" i="3"/>
  <c r="U48" i="3"/>
  <c r="U56" i="3"/>
  <c r="U61" i="3"/>
  <c r="U80" i="3"/>
  <c r="U102" i="3"/>
  <c r="U104" i="3"/>
  <c r="U121" i="3"/>
  <c r="U36" i="3"/>
  <c r="U45" i="3"/>
  <c r="U119" i="3"/>
  <c r="U126" i="3"/>
  <c r="U148" i="3"/>
  <c r="U43" i="3"/>
  <c r="U47" i="3"/>
  <c r="U55" i="3"/>
  <c r="U58" i="3"/>
  <c r="U73" i="3"/>
  <c r="U101" i="3"/>
  <c r="U114" i="3"/>
  <c r="U125" i="3"/>
  <c r="U131" i="3"/>
  <c r="U135" i="3"/>
  <c r="U150" i="3"/>
  <c r="U40" i="3"/>
  <c r="U46" i="3"/>
  <c r="U89" i="3"/>
  <c r="U91" i="3"/>
  <c r="U94" i="3"/>
  <c r="U130" i="3"/>
  <c r="U134" i="3"/>
  <c r="U24" i="3"/>
  <c r="U32" i="3"/>
  <c r="U41" i="3"/>
  <c r="U79" i="3"/>
  <c r="U143" i="3"/>
  <c r="U10" i="3"/>
  <c r="U16" i="3"/>
  <c r="U37" i="3"/>
  <c r="U92" i="3"/>
  <c r="U93" i="3"/>
  <c r="U96" i="3"/>
  <c r="U97" i="3"/>
  <c r="U105" i="3"/>
  <c r="U115" i="3"/>
  <c r="U127" i="3"/>
  <c r="U146" i="3"/>
  <c r="U153" i="3"/>
  <c r="U11" i="3"/>
  <c r="U20" i="3"/>
  <c r="U38" i="3"/>
  <c r="U52" i="3"/>
  <c r="U116" i="3"/>
  <c r="U140" i="3"/>
  <c r="U147" i="3"/>
  <c r="U18" i="3"/>
  <c r="U21" i="3"/>
  <c r="U44" i="3"/>
  <c r="U60" i="3"/>
  <c r="U72" i="3"/>
  <c r="U77" i="3"/>
  <c r="U110" i="3"/>
  <c r="U113" i="3"/>
  <c r="U136" i="3"/>
  <c r="U149" i="3"/>
  <c r="U19" i="3"/>
  <c r="U25" i="3"/>
  <c r="U30" i="3"/>
  <c r="U64" i="3"/>
  <c r="U70" i="3"/>
  <c r="U122" i="3"/>
  <c r="U8" i="3"/>
  <c r="U49" i="3"/>
  <c r="U22" i="3"/>
  <c r="U28" i="3"/>
  <c r="U39" i="3"/>
  <c r="U57" i="3"/>
  <c r="U67" i="3"/>
  <c r="U106" i="3"/>
  <c r="U123" i="3"/>
  <c r="U124" i="3"/>
  <c r="U142" i="3"/>
  <c r="U144" i="3"/>
  <c r="U145" i="3"/>
  <c r="U152" i="3"/>
  <c r="U154" i="3"/>
  <c r="U75" i="3"/>
  <c r="U76" i="3"/>
  <c r="U82" i="3"/>
  <c r="U83" i="3"/>
  <c r="U99" i="3"/>
  <c r="U100" i="3"/>
  <c r="U103" i="3"/>
  <c r="U111" i="3"/>
  <c r="U112" i="3"/>
  <c r="U132" i="3"/>
  <c r="U133" i="3"/>
  <c r="U139" i="3"/>
  <c r="U141" i="3"/>
  <c r="U23" i="3"/>
  <c r="U27" i="3"/>
  <c r="U31" i="3"/>
  <c r="U42" i="3"/>
  <c r="U54" i="3"/>
  <c r="U59" i="3"/>
  <c r="U62" i="3"/>
  <c r="U63" i="3"/>
  <c r="U66" i="3"/>
  <c r="U86" i="3"/>
  <c r="U87" i="3"/>
  <c r="U88" i="3"/>
  <c r="U90" i="3"/>
  <c r="U95" i="3"/>
  <c r="U107" i="3"/>
  <c r="U108" i="3"/>
  <c r="U109" i="3"/>
  <c r="U117" i="3"/>
  <c r="U118" i="3"/>
  <c r="U120" i="3"/>
  <c r="U128" i="3"/>
  <c r="U129" i="3"/>
  <c r="U137" i="3"/>
  <c r="U138" i="3"/>
  <c r="U151" i="3"/>
  <c r="W11" i="5"/>
  <c r="W15" i="5"/>
  <c r="W18" i="5"/>
  <c r="W22" i="5"/>
  <c r="W20" i="5"/>
  <c r="W24" i="5"/>
  <c r="W27" i="5"/>
  <c r="K24" i="4"/>
  <c r="H24" i="4"/>
  <c r="U17" i="8"/>
  <c r="U16" i="8"/>
  <c r="U11" i="8"/>
  <c r="U6" i="8"/>
  <c r="U8" i="8"/>
  <c r="U15" i="8"/>
  <c r="U14" i="8"/>
  <c r="U13" i="8"/>
  <c r="U10" i="8"/>
  <c r="U7" i="8"/>
  <c r="U12" i="8"/>
  <c r="U9" i="8"/>
  <c r="Q12" i="4"/>
  <c r="N9" i="4"/>
  <c r="O9" i="4"/>
  <c r="Q9" i="4" s="1"/>
  <c r="P7" i="4"/>
  <c r="O7" i="4"/>
  <c r="Q17" i="4"/>
  <c r="Q14" i="4"/>
  <c r="U9" i="3"/>
  <c r="U13" i="3"/>
  <c r="U17" i="3"/>
  <c r="U35" i="3"/>
  <c r="U69" i="3"/>
  <c r="K28" i="5"/>
  <c r="J28" i="5"/>
  <c r="I28" i="5"/>
  <c r="H28" i="5"/>
  <c r="Q10" i="4" l="1"/>
  <c r="Q7" i="4"/>
  <c r="I155" i="3"/>
  <c r="H155" i="3"/>
  <c r="K18" i="8" l="1"/>
  <c r="J18" i="8"/>
  <c r="I18" i="8" l="1"/>
  <c r="H18" i="8"/>
  <c r="G18" i="8" l="1"/>
  <c r="F18" i="8"/>
  <c r="G14" i="7"/>
  <c r="F14" i="7"/>
  <c r="G31" i="6"/>
  <c r="F31" i="6"/>
  <c r="G28" i="5"/>
  <c r="F28" i="5"/>
  <c r="G24" i="4"/>
  <c r="F24" i="4"/>
  <c r="G155" i="3"/>
  <c r="F155" i="3"/>
  <c r="O7" i="6" l="1"/>
  <c r="O6" i="6"/>
  <c r="L2" i="6"/>
  <c r="L1" i="6"/>
  <c r="Q8" i="7" l="1"/>
  <c r="W7" i="5"/>
  <c r="Q7" i="7"/>
  <c r="Q6" i="7"/>
  <c r="W6" i="5"/>
  <c r="Q6" i="4"/>
  <c r="V18" i="8" l="1"/>
  <c r="P31" i="6"/>
  <c r="R24" i="4"/>
  <c r="R14" i="7" l="1"/>
  <c r="X28" i="5"/>
  <c r="U6" i="3" l="1"/>
  <c r="V155" i="3" l="1"/>
</calcChain>
</file>

<file path=xl/sharedStrings.xml><?xml version="1.0" encoding="utf-8"?>
<sst xmlns="http://schemas.openxmlformats.org/spreadsheetml/2006/main" count="1145" uniqueCount="433">
  <si>
    <t xml:space="preserve">VALOR UNITARIO IVA INCLUIDO </t>
  </si>
  <si>
    <t xml:space="preserve">TOTAL </t>
  </si>
  <si>
    <t>ANALISIS COTIZACIONES</t>
  </si>
  <si>
    <t xml:space="preserve">MEDIANA (Unitario) </t>
  </si>
  <si>
    <t>PROMEDIO (Unitario)</t>
  </si>
  <si>
    <t>DESVIACIÓN ESTÁNDAR (Unitario)</t>
  </si>
  <si>
    <t>DISPERCIÓN PRECIOS (Promedio)</t>
  </si>
  <si>
    <t xml:space="preserve">RESULTADO  DEL ANALISIS </t>
  </si>
  <si>
    <t>VALOR UNITARIO  (IVA INCLUIDO)</t>
  </si>
  <si>
    <t xml:space="preserve">OBSERVACIONES </t>
  </si>
  <si>
    <t>Elemento y/o producto</t>
  </si>
  <si>
    <t>CAJA</t>
  </si>
  <si>
    <t>UNIDAD</t>
  </si>
  <si>
    <t>VALOR UNITARIO NORMALIZADO. PROMEDIO DE LAS COTIZACIONES</t>
  </si>
  <si>
    <t xml:space="preserve">SE TOMA LA MEDIANA CONSIDERANDO QUE EXISTE  COTIZACIONES CON VALORES EXTREMOS </t>
  </si>
  <si>
    <t xml:space="preserve">SECRETARIA DE GOBIERNO 
 ALCALDIA LOCAL DE CUIDAD BOLIVAR </t>
  </si>
  <si>
    <t xml:space="preserve">Ítem </t>
  </si>
  <si>
    <t xml:space="preserve">Descripción Especificación técnica </t>
  </si>
  <si>
    <t xml:space="preserve">UNIDAD DE MEDIDA </t>
  </si>
  <si>
    <t xml:space="preserve">CANTIDAD </t>
  </si>
  <si>
    <t>TEATRINO MODULAR DE PISO EN MADERA</t>
  </si>
  <si>
    <t>TEATRINO ENSAMBLABLE ELABORADO EN MDF CON IMPRESIÓN SERIGRÁFICA EN POLICROMÍA A BASE DE TINTAS UV NO TÓXICAS Y ACABADO NATURAL. MEDIDAS MÍNIMAS 120 CMS DE ALTO * 40 CMS DE PROFUNDIDAD * 80 CMS DE ANCHO. INCLUYE DOS (2) CORTINAS. EMPAQUE: TULA EN TELA.</t>
  </si>
  <si>
    <t xml:space="preserve">TITERES </t>
  </si>
  <si>
    <t>TÍTERES DE MANO, CONFECCIONADOS EN TELA SUAVE Y ANTIALÉRGICA LAVABLES, ACABADOS DEFINIDOS, CON MUY ALTO NIVEL DE DETALLE, CON BOCA ARTICULADA. ALTURA DE LOS TÍTERES: ENTRE  20  Y 30 CM. CON ORGANIZADOR DE MALETA O BOLSA EN TELA QUE GARANTICE EL ALMACENAMIENTO.</t>
  </si>
  <si>
    <t>CONJUNTO</t>
  </si>
  <si>
    <t>ÁBACOS</t>
  </si>
  <si>
    <t>ELABORADOS EN  MADERA -MEDIDAS MINIMAS APROX 12cm ancho, 25cm de largo y 32cm de alto, MULTICOLOR</t>
  </si>
  <si>
    <t>AJEDREZ EN MADERA</t>
  </si>
  <si>
    <t>EN MADERA, 16 FICHAS DE CADA COLOR. TAMAÑO MEDIANO, MEDIDAS APROXIMADAS 40 CMS X 40 CMS</t>
  </si>
  <si>
    <t>BLOQUES LÓGICOS</t>
  </si>
  <si>
    <t>COLOR (3): AZUL, AMARILLO Y ROJO, FORMA (4): CUADRADO, RECTÁNGULO, CÍRCULO Y TRIÁNGULO, TAMAÑO (2): GRANDE Y PEQUEÑO. GROSOR (2): GRUESO Y DELGADO. MATERIAL: PLÁSTICO DE ALTA CALIDAD.</t>
  </si>
  <si>
    <t>CRUCIGRAMAS</t>
  </si>
  <si>
    <t>1 TABLERO, 100 FICHAS MÍNIMO, 4 BASES PLÁSTICAS PARA UBICAR LAS LETRAS DE CADA JUGADOR, MEDIDAS MÍNIMAS 25 CMS * 25 CMS.</t>
  </si>
  <si>
    <t>DOMINÓS</t>
  </si>
  <si>
    <t>28 FICHAS EN PLÁSTICO DURO Y RÍGIDO , DECORADOS CON UN CLIP CIRCULAR METÁLICO EN EL MEDIO QUE LE PERMITE A LA FICHA GIRAR. ESTUCHE PLÁSTICO. MEDIDAS APROXIMADAS DE LAS FICHAS 4,4 CM X 2,CM X 5 MM. TAMAÑO GRANDE</t>
  </si>
  <si>
    <t>JUEGOS DE PARQUÉS CON FICHAS Y DADOS</t>
  </si>
  <si>
    <t>MIDE 26 X 26CM APROXIMADAMENTE (AL CUADRADO) HECHO EN MADERA, NO MAGNÉTICO Y RESISTENTE.
INCLUYE SUS FICHAS PARA 6 PUESTOS, COLORES DIFERENTES (4 CADA UNO) Y 2 DADOS, BUENOS ACABADOS</t>
  </si>
  <si>
    <t xml:space="preserve">JUEGOS DE CONSTRUCCIÓN GIGANTES </t>
  </si>
  <si>
    <t>BLOQUES ELABORADOS EN POLIPROPILENO DE ALTA CALIDAD, GRANDES Y LIGEROS JUEGO DE 48 PIEZAS. MEDIDAS APROXIMADAS DE LAS PIEZAS MÁS GRANDES 30 CM DE LARGO X 15 CM DE ANCHO Y 9 CM DE ALTO. MEDIDAS APROXIMADAS DE LAS PIEZAS PEQUEÑAS 15 CM DE ANCHO X 15 CM DE LARGO Y 9 CM DE ALTO. ESTUCHE CON AGARRADERAS QUE NO SEA PLASTICO Y CREMALLERA RESISTENTE.</t>
  </si>
  <si>
    <t>ARCILLA</t>
  </si>
  <si>
    <t>ARCILLA ARTISTICA. POR 500 GRAMOS, EMPACADA EN BOLSA PLÁSTICA</t>
  </si>
  <si>
    <t>JUEGO RUMMIKUB</t>
  </si>
  <si>
    <t>CONTIENE 106 FICHAS, 4 TABLEROS E INSTRUCCIONES Y ESTUCHE</t>
  </si>
  <si>
    <t>TAMGRAM EN MADERA</t>
  </si>
  <si>
    <t xml:space="preserve">ELABORADO EN MDF CON BORDES PERFECTAMENTE PULIDOS, PINTURA ATOXICA. CAJA CON 7 PIEZAS EN MADERA, FIGURAS GEOMÉTRICAS. BÁSICAS EMPAQUE CAJA EN MADERA. </t>
  </si>
  <si>
    <t>YENGA EN MADERA</t>
  </si>
  <si>
    <t>TORRE (CAJA Y FICHAS) ELABORADAS EN MADERA MDF CON ACABADOS PERFECTAMENTE LISOS COLOR NATURAL, IMPRESIÓN EN POLICROMIA A BASE DE TINTAS UV CONTIENE 54 FICHAS RECTANGUALRES. MEDIDAS APROXIMADAS FICHAS 7.5 * 2.5 CMS</t>
  </si>
  <si>
    <t>JUEGOS DE MATEMATICAS OPERACIONES BASICAS</t>
  </si>
  <si>
    <t>LOTERIA: ELABORADA EN MDF CON IMPRESIÓN SERIGRAFICA EN POLICROMIA A BASE DE TINTAS UV NO TOXICAS Y ACABADO NATURAL.   MEDIDAS MINIMAS: 24*12*4 CMS. MÍNIMO 3 TABLEROS, 18 FICHAS.</t>
  </si>
  <si>
    <t>KIT  PARA HACER BISUTERÍA</t>
  </si>
  <si>
    <t>HECHO DE PLÁSTICO ABS DE ALTA CALIDAD, SIN BPA, SIN OLOR, SUPERFICIE LISA, QUE NO DAÑE LAS MANOS DE LOS NIÑOS. MÍNIMO 60 UNIDADES.</t>
  </si>
  <si>
    <t>TABLAS PARA PUNZON</t>
  </si>
  <si>
    <t xml:space="preserve">TABLA ESCOLAR FABRICADA CON MADEFLEX Y FOAMY, IDEAL PARA MANUALIDADES. MEDIDA: 30X30 CM. </t>
  </si>
  <si>
    <t>TELA BLANCA</t>
  </si>
  <si>
    <t>TELA  POLIESTER  X 150 DE ANCHO PARA REALIZAR ACTIVIDADES DE SOMBRAS DE 10 METROS</t>
  </si>
  <si>
    <t>Mi Primer 1 2 3varios autores</t>
  </si>
  <si>
    <t>LITERATURA INFANTIL</t>
  </si>
  <si>
    <t>AHORA NO BERNARDO David McKee</t>
  </si>
  <si>
    <t>CHIGÜIRO CHISTOSO (C)Ivar Da Coll</t>
  </si>
  <si>
    <t>CHIGÜIRO ENCUENTRA AYUDA (C)Ivar Da Coll</t>
  </si>
  <si>
    <t>CHIGÜIRO RANA RATÓNIvar Da Coll</t>
  </si>
  <si>
    <t>CHIGÜIRO SE VA…Ivar Da Coll</t>
  </si>
  <si>
    <t>CHIGÜIRO Y EL LÁPIZ (C)Ivar Da Coll</t>
  </si>
  <si>
    <t>CHIGÜIRO Y EL PALO (C)Ivar Da Coll</t>
  </si>
  <si>
    <t>CUATRO RATONES EN LA SELVA NEGRAIvar Da Coll</t>
  </si>
  <si>
    <t>CUENTOS DE EDITORIAL BUENAS NOCHESElisabetta Dami</t>
  </si>
  <si>
    <t>CUENTOS AL REVESGianni Rodari </t>
  </si>
  <si>
    <t>EL FANTASMA DEL METROElisabetta Dami</t>
  </si>
  <si>
    <t>EL JARDIN DE PATRICIA LOTOPedro Villalba Ospina</t>
  </si>
  <si>
    <t>EL LIBRO DE LOS COLORESSophie Benini Pietromarchi</t>
  </si>
  <si>
    <t>Green Eggs and Ham.Dr. Seuss</t>
  </si>
  <si>
    <t>Isadora Moon Puts on a Show.Harriet Muncaster</t>
  </si>
  <si>
    <t>LA ARAÑA DE LAS COSQUILLAS Margaret Wise Brown</t>
  </si>
  <si>
    <t>MI MASCOTAYolanda Reyes</t>
  </si>
  <si>
    <t>Peaceful Like a PandaKIRA WILLEY</t>
  </si>
  <si>
    <t>See inside The world of DinosaursAlex Frith, Peter Scott</t>
  </si>
  <si>
    <t>The GruffaloJulia Donaldson</t>
  </si>
  <si>
    <t>The Pirate’s TreasureNúria Cussó</t>
  </si>
  <si>
    <t>The Very Hungry CaterpillarEric Carle</t>
  </si>
  <si>
    <t>CHIGÜIRO ABO Y ATAIvar Da Coll</t>
  </si>
  <si>
    <t>CHIGÜIRO VIAJA EN CHIVA (C)Ivar Da Coll</t>
  </si>
  <si>
    <t>CHIGÜIRO Y EL BAÑO (C)Ivar Da Coll</t>
  </si>
  <si>
    <t>CREMALLERAS PRIMERAS HABILIDADESSin autorpanamericana</t>
  </si>
  <si>
    <t>EL CUENTO DE HADAS DE HAROLDJOHNSON, CROCKETT.</t>
  </si>
  <si>
    <t>DICCIONARIO DE INGLES</t>
  </si>
  <si>
    <t>DEVORADOR DE PIRATASDUDDLE JONNY </t>
  </si>
  <si>
    <t>ESCONDIDASOlga Cuéllar</t>
  </si>
  <si>
    <t>FORMAS UN LIBRO PARA JUGARSin Autor</t>
  </si>
  <si>
    <t>HAROLD Y LA CRAYOLA MORADACrockett Johnson,</t>
  </si>
  <si>
    <t>INCREIBLE MAMA DE ROBERTA Rosemary Wells</t>
  </si>
  <si>
    <t>LA CASA EN EL AIREESCALONA, RAFAEL</t>
  </si>
  <si>
    <t>LIBRO QUE CANTAYolanda Reyes</t>
  </si>
  <si>
    <t>PASTORCITARafael Pombo</t>
  </si>
  <si>
    <t>TODOS HACEMOS DE TODO Madalena Matoso</t>
  </si>
  <si>
    <t>TREMENDO ENREDOAna Maria Machado</t>
  </si>
  <si>
    <t>WILLY EL TÍMIDOAnthony Browne</t>
  </si>
  <si>
    <t>ABRAZA TU MIEDO Miguel Mendoza Luna</t>
  </si>
  <si>
    <t>CAMA PARA TRESCarmen Reid</t>
  </si>
  <si>
    <t>CARNAVALITOLuis Dario Bernal Pinilla</t>
  </si>
  <si>
    <t>COMO ERA YO CUANDO ERA UN BEBÉJeanne Willis</t>
  </si>
  <si>
    <t>COMPARSA DE LOS ANIMALESLuis Darío Bernal</t>
  </si>
  <si>
    <t>ATLAS DE COLOMBIANo aplica</t>
  </si>
  <si>
    <t>DICCIONARIO DE ESPAÑOLNo aplica</t>
  </si>
  <si>
    <t>DOROTEA Y MIGUELKeiko Kasza</t>
  </si>
  <si>
    <t>EL PRINCIPITOAntoine de Saint-Exupéry</t>
  </si>
  <si>
    <t>EL PUENTE ESTA QUEBRADO Celso Román</t>
  </si>
  <si>
    <t>EL SOÑADOR DEL ESTANQUE Celso Román</t>
  </si>
  <si>
    <t>LA PRINCESA Y EL GUISANTE Hans Christian Andersen</t>
  </si>
  <si>
    <t>LAS COSAS DE LA CASACelso Román</t>
  </si>
  <si>
    <t>LOS DERECHOS DE LOS NIÑOSMaría José Ferrada</t>
  </si>
  <si>
    <t>LOS SECRETOS DEL ABUELO SAPOKeiko Kasza</t>
  </si>
  <si>
    <t>MAMA ELEFANTE ES GENIALGABRIELA KESELMAN PORTER</t>
  </si>
  <si>
    <t>MEJOR ABRAZO DEL MUNDOSarah Nash</t>
  </si>
  <si>
    <t>MIS COLORESOlga Cuéllar</t>
  </si>
  <si>
    <t>MIS OPUESTOSOlga Cuéllar.</t>
  </si>
  <si>
    <t>MONSTRUOS EN MI ALMOHADALuisa Noguera</t>
  </si>
  <si>
    <t>NIÑO MARRONZiraldo Alves Pinto</t>
  </si>
  <si>
    <t>OSITO LIMPIO Y OSITO SUCIOHANS GARTNER.</t>
  </si>
  <si>
    <t>MI PAPA ES MÁGICOCelso Román</t>
  </si>
  <si>
    <t>TIO CONEJO ESTA ENAMORADOCarmen Alvarado</t>
  </si>
  <si>
    <t>TODOS DEJAMOS LOS PAÑALES Andrée Salom Safi</t>
  </si>
  <si>
    <t>UNA CENA ELEGANTEKeiko Kasza</t>
  </si>
  <si>
    <t>WILLY EL CAMPEONAnthony Browne</t>
  </si>
  <si>
    <t>Unidad</t>
  </si>
  <si>
    <t>EQUIPO PSICOMOTOR</t>
  </si>
  <si>
    <t>CONJUNTO DE ELEMENTOS QUE CONFORMAN UN GIMNASIO ARMABLE Y DESARMABLE ELABORADO EN POLIPROPILENO DE ALTA CALIDAD, NO TÓXICO. DE COLORES VARIADOS EMPACADO EN LONA IMPERMEABLE Y LAVABLE. CONTIENE BARRAS, PLATAFORMAS COMPACTAS Y MACIZAS, AROS REDONDOS, PLANOS, BARRAS Y CONOS MULTIFUNCIONALES QUE PERMITEN REALIZAR CIRCUITOS DE DIFERENTES FORMAS. ELEMENTOS HECHOS EN PLÁSTICO, DURABLES Y RESISTENTES. 
EL CONJUNTO DEBE CONTENER POR LO MENOS CON 50 PIEZAS VARIADAS, CON LAS SIGUIENTES DIMENSIONES:
- BARRAS DE PLÁSTICO RESISTENTE EN TRES TAMAÑOS: 30, 70 Y 100 CM DE LARGO POR 2,5 CM DE DIÁMETRO APROXIMADAMENTE. VÁLIDAS PARA ADAPTAR A OTROS COMPLEMENTOS Y FORMAR DISTINTOS CONJUNTOS DE JUEGOS MOTRICES.
- PLATAFORMAS COMPACTAS Y MACIZAS, QUE PERMITEN ENCAJAR AROS REDONDEADOS, AROS PLANOS, BARRAS Y CONOS MULTIFUNCIONALES.
- CONOS DE PLÁSTICO LIGERO. SE PUEDEN UTILIZAR JUNTO CON LAS BARRAS Y LOS AROS PARA CREAR DIFERENTES RECORRIDOS. COLORES SURTIDOS.  DE DIMENSIONES APROXIMADAS DE ALTO: 30 CM Y LARGO DE LA BASE: 23 CM.- AROS REDONDEADOS DE 4 COLORES DE PLÁSTICO RESISTENTE, DISPONIBLES EN 3 MEDIDAS: 30, 50 Y 60 CM DE DIÁMETRO APROXIMADAMENTE.
- AROS PLANOS DE 4 COLORES, DE PLÁSTICO RESISTENTE, DISPONIBLES EN 3 MEDIDAS: 35, 50 Y 65 CM DE DIÁMETRO APROXIMADAMENTE.</t>
  </si>
  <si>
    <t>Conjunto</t>
  </si>
  <si>
    <t xml:space="preserve">Unidad </t>
  </si>
  <si>
    <t>TEPPE</t>
  </si>
  <si>
    <t>TEPPE PARA NIÑOS Y NIÑAS EN UN MATERIAL FÁCIL DE LAVAR, LIMPIAR, LIGERO E IMPERMEABLE, ADECUADO TANTO PARA USO INTERIOR COMO EXTERIOR. FÁCILMENTE ALMACENABLE (NO OCUPA MUCHO ESPACIO CUANDO SE PLIEGA) . CON BOLSA  PARA SU FÁCIL TRANSPORTE. 
DIMENSIONES:
LARGO Y ANCHO: 120 CM.
ALTO: 137 CM 
INCLINACIÓN: 183 CM
MATERIAL: 100% POLIÉSTER</t>
  </si>
  <si>
    <t xml:space="preserve">GIMNASIO POLIMOTOR  X 18 PÍEZAS </t>
  </si>
  <si>
    <t>CONJUNTO DE 18 PIEZAS DE ESPUMA DE DENSIDAD 35 KG/M3  CON FORMAS GEOMÉTRICAS DISTINTAS Y FORRADO EN LONA VERANO DE COLORES. QUE INCLUYE:  
• UN TÚNEL: DIMENSIONES APROXIMADAS: LARGO: 80 CM. DIÁMETRO EXTERIOR: 60CM. DIÁMETRO INTERNO: 44 CM. GROSOR: 8 CM. CON SOPORTE INTERIOR PARA ASEGURAR RESISTENCIA Y FORMA.
• UN CILINDRO O VIGA DE EQUILIBRIO: DE DIMENSIONES APROXIMADAS LARGO: 120 CM. DIÁMETRO: 30 CM CON SOPORTE INTERIOR PARA ASEGURAR RESISTENCIA Y FORMA.
• UNA COLCHONETA PLEGABLE: DIMENSIONES APROXIMADAS LARGO: 200 CM. ANCHO: 100 CM. GROSOR: 3 CM, EN ESPUMA, FORRO EN LONA VERANO, ANTIDESLIZANTE. COLORES SURTIDOS. PLEGABLE EN 4 CUERPOS.
• DOS SOPORTES O ENCAJES EN U: DIMENSIONES APROXIMADAS: ALTO: 60 CM. LARGO: 60 CM. ANCHO: 30CM.
• DOS MEDIAS RUEDAS: DIMENSIONES APROXIMADAS DE DIÁMETRO INTERNO: 60 CM. GROSOR: 30CM.
• DOS RAMPAS DE DIMENSIONES APROXIMADAS ALTO: DE 7 A 30 CM. ANCHO: 60 CM- 70 CM. LARGO: 60 CM- 80 CM.DOS ESCALERAS TRES PASOS, DIMENSIONES APROXIMADAS: ALTO: 30 CM. ANCHO: 60 CM. LARGO: 60 CM. PROFUNDIDAD ESCALÓN APROXIMADA: 20 CM.
• DOS CUBOS DE DIMENSIONES APROXIMADAS: ALTO: 60 CM. ANCHO: 60 CM. LARGO: 60 CM
• DOS BASES ONDULADAS TIPO PENDIENTE DE DIMENSIONES APROXIMADAS: ALTO: DE 7 A 30 CM. ANCHO: 60 CM. LARGO: 60 CM.
• UNA BASE ONDULADA 4 OLAS DE DIMENSIONES APROXIMADAS: ALTO: 12 CM. LARGO: 90 CM. ANCHO: 60 CM.
• DOS CILINDROS TIPO PUFF DE APROXIMADAMENTE, ALTO: 40 CM. DIÁMETRO: 40 CM. 
LONA VERANO 100% IMPERMEABLE, NO TÓXICA E INOFENSIVA RESISTENTE A LAS RASGADURAS Y A LA MANIPULACIÓN; DE FÁCIL LIMPIEZA CON COSTURAS E HILOS RESISTENTES A LA TENSIÓN. TODOS LOS MATERIALES TIENEN QUE SER NUEVOS Y NO DEBEN TENER PIEZAS PEQUEÑAS REMOVIBLES QUE PUEDAN GENERAR ACCIDENTES. 
COSTURAS REFORZADAS CON HILOS RESISTENTES A LA TENSIÓN PARA EVITAR LA SALIDA DEL RELLENO, EL CIERRE DE LA CREMALLERA DEBE QUEDAR OCULTO, NO DEBEN QUEDAR PUNTAS QUE PUEDAN LASTIMAR A LOS NIÑOS.</t>
  </si>
  <si>
    <t>CARRO MONTABLE CORREPASILLOS</t>
  </si>
  <si>
    <t>CARROS HECHOS EN MATERIAL ABS (PLÁSTICO RESISTENTE AL IMPACTO). ERGONÓMICO, CÓMODO Y ESTABLE, DE CUATRO (4) RUEDAS ANCHAS, SILLA CON RESPALDO QUE PERMITA EL AGARRE PARA EMPUJAR. QUE SOPORTE COMO MÁXIMO 22 KILOS. 
MEDIDAS APROXIMADAS: 30 CM DE ALTO X 30 CM DE ANCHO X 60 CM DE LARGO.</t>
  </si>
  <si>
    <t xml:space="preserve">JUEGO DE (4) CUATRO COJINES </t>
  </si>
  <si>
    <t xml:space="preserve">CONJUNTO DE 4 CUATRO COJINES CON RELLENO SILICONADO, EN MATERIAL IMPERMEABLE DE FÁCIL LIMPIEZA Y DESINFECCIÓN DE VARIOS COLORES SIN ESTAMPADO, CON COSTURAS REFORZADAS QUE EVITEN  LA SALIDA DEL RELLENO, CREMALLERAS RESISTENTES Y EXCELENTES ACABADOS , EL CIERRE DE LA CREMALLERA DEBE QUEDAR OCULTO
DIMENSIONES APROXIMADAS: 
LARGO 50 CM Y ANCHO 75 CM 
</t>
  </si>
  <si>
    <t>BLOQUES DE CONSTRUCCIÓN FICHAS GRANDES</t>
  </si>
  <si>
    <t xml:space="preserve">ARMATODO DE 50 A 90 FICHAS ELABORADAS EN POLIPROPILENO DE COLORES, ALTA CALIDAD Y RESISTENTE. LAS FICHAS DEBEN CASAR FÁCILMENTE ENTRE ELLAS Y DEBEN SER RESISTENTES. CONTENIDAS EN ESTUCHE QUE NO PLÁSTICO Y DEBE SER  RESISTENTE. </t>
  </si>
  <si>
    <t>LABERINTO DIDÁCTICO</t>
  </si>
  <si>
    <t>JUEGO DE LABERINTO COMPUESTO POR UNA BASE EN MADERA MDF Y TRES O CUATRO VARILLAS DE ALAMBRE SEMI ACERADO LAS CUALES SE ENTRE CRUZAN. CONTIENE ALREDEDOR DE 20 FICHAS DESLIZABLES DE DIFERENTES FORMAS Y COLORES. EXCELENTES ACABADOS Y BORDES LISOS QUE GARANTICES LA SEGURIDAD DE LAS NIÑAS Y LOS NIÑOS.
DIMENSIONES 
ALTO 23CM A 30 CM
ANCHO 20CM A 25 CM
LARGO: 15 A 20 COM
CON ESTUCHE QUE NO SEA  PLÁSTICO, QUE SEA RESISTENTE PARA  PROTECCIÓN Y FÁCIL ALMACENAMIENTO
HECHO EN MATERIAL DE FÁCIL LIMPIEZA Y DESINFECCIÓN RESISTENTE AL HIPOCLORITO.</t>
  </si>
  <si>
    <t>MALETA O CAJA CON FORMAS MAGNÉTICAS</t>
  </si>
  <si>
    <t>CAJA DE MADERA RECUBIERTO CON BARNIZ RETARDANTE AL FUEGO CON DOBLE PIZARRA MAGNETICA, COMPUESTO POR 42 PIEZAS IMANTADAS DE MADERA, CON DIFERENTES COLORES, FORMAS Y TAMAÑOS. INCLUYE 24 PATRONES.
LAS PIEZAS NO DEBEN  CONTENER SUSTANCIAS TÓXICAS TALES COMO: METALES  PESADOS (PLOMO, CADMIO, ARSÉNICO), CELULOIDE  (NITRATO DE CELULOSA), CROMO VI.
HECHO EN MATERIAL DE FÁCIL LIMPIEZA Y DESINFECCIÓN RESISTENTE AL HIPOCLORITO.</t>
  </si>
  <si>
    <t xml:space="preserve">PLANTILLAS DE DIRECCIÓN Y MOVIMIENTO </t>
  </si>
  <si>
    <t>JUEGO DE PLANTILLAS DE DIRECCIÓN Y MOVIMIENTO DE DIVERSOS COLORES PARA EL MANEJO DE  UBICACIÓN Y LATERALIDAD DE 34 A 40 FICHAS. DEBEN ESTAR HECHAS EN PVC RESISTENTE AL IMPACTO, DE FÁCIL LIMPIEZA Y  DESINFECCIÓN RESISTENTE AL USO DE AGENTES QUIMICOS (HIPOCLORITO) CON PUNTAS REDONDEADAS.
DIMENSIONES :
LARGO: 20 CM
ANCHO: 15 CM
CON ESTUCHE QUE NO SEA EN PLASTICO  PARA EL ALMACENAMIENTO DE LAS PLANTILLAS.
EN LO POSIBLE QUE PERMITAN LA ADHESIÓN A LA SUPERFICIE EN LA QUE SE ESTÉ TRABAJANDO</t>
  </si>
  <si>
    <t>DOMINÓ DE TEXTURAS</t>
  </si>
  <si>
    <t>DOMINÓ CON 28 FICHAS EN MDF DE TEXTURAS IMPRESAS EN  ALTO RELIEVE. ACABADOS  LISOS O CON RELIEVE Y BORDES REDONDEADOS, LA PINTURA NO DEBE DESPRENDERSE. NO DEBEN CONTENER SUSTANCIAS TOXICAS TALES COMO. METALES PESADOS  (PLOMO, CADMIO, ARSENICO), BISFENOL A Ó BPA,  CELULOIDE (NITRATO DE CELULOSA), CROMO VI, PUES LOS NIÑOS PUEDEN LLEVÁRSELA A LA BOCA,  PROVOCANDO ENFERMEDADES.
DIMENSIONES APROXIMADAS:
MDF 4MM  8CM X 4CM
HECHO EN MATERIAL SEA DE FÁCIL LIMPIEZA Y DESINFECCIÓN RESISTENTE AL HIPOCLORITO.</t>
  </si>
  <si>
    <t>MESA DE AGUA Y ARENA</t>
  </si>
  <si>
    <t>CARACTERÍSTICAS:
MESA DE AGUA Y ARENA, PLEGABLE O DESARMABLE PARA UN FÁCIL ALMACENAMIENTO, CON 6 ACCESORIOS  INTERCAMBIABLES, IDEAL PARA EL JUEGO EN INTERIORES Y  EXTERIORES. COLORES DIVERSOS. FORMAS CUADRADAS,  HEXAGONAL, OVALADA ENTRE OTROS. MATERIAL  POLIPROPILENO INYECTADO.
DIMENSIONES:
LARGO: 69 CM
ANCHO: 69 CM
ALTO: 46 CM
HECHO EN MATERIAL SEA DE FÁCIL LIMPIEZA Y DESINFECCIÓN RESISTENTE AL HIPOCLORITO.</t>
  </si>
  <si>
    <t xml:space="preserve">PICTOGRAMA DE IMÁGENES REALES </t>
  </si>
  <si>
    <t>240 PICTOGRAMAS (DIBUJOS) ORGANIZADOS EN 6 CATEGORÍAS: PERSONAS, ACCIONES, DESCRIPTIVOS, NOMBRES, MISCELÁNEA  Y SOCIAL ( DE ACUERDO AL SISTEMA PICTOGRÁFICO DE COMUNICACIÓN DE MAYER JOHNSON) QUE REPRESENTAN LA REALIDAD  Y ESTÁ FORMADO, PRINCIPALMENTE, POR DIBUJOS SIMPLES, DONDE LA PALABRA QUE SIMBOLIZA CADA DIBUJO ESTÁ ESCRITA  EN LA PARTE SUPERIOR.
MATERIAL: PLÁSTICO O RESINAS PLÁSTICAS ESPECIALES ADHERENTES A SUPERFICIES LISAS, DE COLOR AMARILLO, VERDE, AZUL,  NARANJA, BLANCO, ROSA, SEGÚN CATEGORÍA, IMPRESAS CON TINTAS UV NO TÓXICAS (CATEGORÍAS: PERSONAS: AMARILLO. -  VERBOS: VERDE. - DESCRIPTIVOS: AZUL - NOMBRES: NARANJA - MISCELÁNEA: BLANCO - SOCIAL: ROSA O MORADO).
DIMENSIONES:
8 X 8 CM</t>
  </si>
  <si>
    <t xml:space="preserve">Caja x 240 fichas </t>
  </si>
  <si>
    <t>SET DE DISFRACES DE PROFESIONES</t>
  </si>
  <si>
    <t xml:space="preserve">CONJUNTO DE 10 DISFRACES DE DIFERENTES PROFESIONES; PARA NIÑAS Y NIÑOS DE ESTATURAS ENTRE 86 A 105 CM. FÁCILES DE PONER Y QUITAR. CON ALTO NIVEL DE DETALLE. ELABORADO EN TELAS DE DIFERENTES COLORES Y TEXTURAS,  EN MATERIAL HIPO ALERGÉNICO Y ATÓXICO RESISTENTE AL USO Y A LOS PROCESOS DE LAVADO Y DESINFECCIÓN. 
</t>
  </si>
  <si>
    <t>SET DE DISFRACES DE ANIMALES</t>
  </si>
  <si>
    <t>CONJUNTO DE 10 DISFRACES QUE REPRESENTEN ANIMALES, DISEÑADOS PARA NIÑAS Y NIÑOS DE  ESTATURAS ENTRE 86 A 105 CM. FÁCILES DE PONER Y  QUITAR.  CON ALTO NIVEL DE DETALLE . ELABORADO EN TELAS DE DIFERENTES COLORES Y TEXTURAS,  EN MATERIAL HIPO ALERGÉNICO Y ATÓXICO; RESISTENTE AL USO Y A LOS PROCESOS DE LAVADO Y DESINFECCIÓN.</t>
  </si>
  <si>
    <t>SET DE JUEGO DE COCINA</t>
  </si>
  <si>
    <t>JUEGO DE COCINA EN PLÁSTICO ABS RESISTENTE A  RAYOS UV, AGUA Y  DE LARGA DURACIÓN. EL SET ESTÁ CONFORMADO POR UNA ESTUFA DE DOS O CUATRO PUESTOS CON LUZ ROJA, LAVAPLATOS, NEVERA Y  HORNO. 
LAS DIMENSIONES APROXIMADAS ESTÁN ENTRE 65 Y 80 CMS DE ALTO, ENTRE 60 Y 90 CMS DE LARGO  Y ENTRE 25 Y 30 CMS DE ANCHO. </t>
  </si>
  <si>
    <t>ACCESORIOS JUEGO DE COCINA</t>
  </si>
  <si>
    <t>JUEGO DE 20 0 25 ACCESORIOS EN PLÁSTICO ABS RESISTENTE A  RAYOS UV, AGUA Y  DE LARGA DURACIÓN. EL SET DEBE  INCLUIR LICUADORA, SANDUCHERA, BATIDORA, PLATERO O ESCURRIDOR, CUCHARAS, CUCHILLOS, TENEDORES, CUCHARAS DE SOPA, VASOS, PLATOS, OLLAS, SARTEN, TAPAS, BOTELLAS DE SALSA Y BOTELLAS DE CONDIMENTOS.</t>
  </si>
  <si>
    <t xml:space="preserve">TELARES MANUALES  </t>
  </si>
  <si>
    <t>TELAR VERTICAL DE MADERA RECUBIERDO CON BARNIZ RETARDANTE AL FUEGO , DE 1.20 CM DE ALTO X 70 CM DE ANCHO , DOS PALOS CRUCEROS DE MADERA DE 5 CM DIAMETRO X 70 CM LARGO. UVILLOS DE LANA O HILO EN DIFERENTES COLORES X 100 GRAMOS CADA UNO.</t>
  </si>
  <si>
    <t>LIBROS QUE RESPETEN EL DERECHO DE AUTOR Y QUE LA TEMATICA Y SUS CARACTERÍSITICAS SEAN  ACORDES PARA LAS EDADES Y RESPONDAN A LOS INTERESES DE LOS PARTICIPANTES DE JARDINES INFANTILES Y CPI. EL LIBRO DEBE ESTAR EN IDIOMA ESPAÑOL LATINO.</t>
  </si>
  <si>
    <t>EL PUENTE ESTA QUEBRADO - CELSO ROMÁN</t>
  </si>
  <si>
    <t>EL SOÑADOR DEL ESTANQUE -  - CELSO ROMÁN</t>
  </si>
  <si>
    <t xml:space="preserve">MEJOR ABRAZO DEL MUNDO - Sarah Nash Y Daniel Howarth </t>
  </si>
  <si>
    <t xml:space="preserve">RONDA QUE RONDA -OLGA LUCA JIMENEZ </t>
  </si>
  <si>
    <t>GORDON Y  TAPIR - Sebastian Meschenmose</t>
  </si>
  <si>
    <t>LAS COSAS DE LA CASA - CELSO ROMÁN</t>
  </si>
  <si>
    <t>LOS DERECHOS DE LOS NIÑOS - Kasmir Huseinovic, Duro Roic</t>
  </si>
  <si>
    <t>SUEÑOS ENTRELAZADOS - NORA ARISTIZÁBAL</t>
  </si>
  <si>
    <t>CUATRO RATONES EN LA SELVA NEGRA Geronimo Stilton</t>
  </si>
  <si>
    <t>HOLA EMOCIONES - Silver Dolphin</t>
  </si>
  <si>
    <t>CHIGÜIRO ABO Y ATA - IVAR DA COLL</t>
  </si>
  <si>
    <t>CHIGÜIRO CHISTOSO ©  - IVAR DA COLL</t>
  </si>
  <si>
    <t>CHIGÜIRO ENCUENTRA AYUDA © - IVAR DA COLL</t>
  </si>
  <si>
    <t>CHIGÜIRO RANA RATÓN - IVAR DA COLL</t>
  </si>
  <si>
    <t>CHIGÜIRO SE VA…  - IVAR DA COLL</t>
  </si>
  <si>
    <t xml:space="preserve">MIS OPUESTOS - Blue Dot (repetido en la fila 136) </t>
  </si>
  <si>
    <t>EL JADIN DE PATRICIA LOTO - PEDRO VILLALBA OSPINA</t>
  </si>
  <si>
    <t xml:space="preserve">ABRAZA TU MIEDO - Miguel Mendoza Luna </t>
  </si>
  <si>
    <t>TIO CONEJO ESTA ENAMORADO - CARMEN ALVARADO</t>
  </si>
  <si>
    <t>MI MASCOTA - 
Yolanda Reyes, Rafael Yockteng</t>
  </si>
  <si>
    <t>FORMAS - CLAUDIA RUEDA</t>
  </si>
  <si>
    <t>MAMA ELEFANTE ES GENIAL - GABRIE KESELMAN</t>
  </si>
  <si>
    <t>CARNAVALITO - Luis Darío Bernal Pinilla</t>
  </si>
  <si>
    <t>ESCONDIDAS - OLGA CUÉLLAR</t>
  </si>
  <si>
    <t>AHORA NO BERNARDO - David McKee</t>
  </si>
  <si>
    <t>LIBRO QUE CANTA - YOLANDA REYES</t>
  </si>
  <si>
    <t>CAMA PARA TRES -  YOLANDA REYES</t>
  </si>
  <si>
    <t xml:space="preserve">COMPARSA DE LOS ANIMALES - Luis Dario Bernal Pinilla </t>
  </si>
  <si>
    <t xml:space="preserve">DATE UNA VUELTA EN BICI - Hopman Philip </t>
  </si>
  <si>
    <t>INCREIBLE MAMA DE ROBERTA - Rosemary Wells</t>
  </si>
  <si>
    <t>PASTORCITA - RAFAEL POMBO</t>
  </si>
  <si>
    <t>OSITO LIMPIO Y OSITO - Hans Gartner</t>
  </si>
  <si>
    <t>LA ARAÑA DE LAS COSQUILLAS - Margaret Wise Brown</t>
  </si>
  <si>
    <t>LA PRINCESA Y EL GUISANTE - Hans Cristian Andersen</t>
  </si>
  <si>
    <t xml:space="preserve">LA PRINCESA QUE ESCOGIA - Ana Maria Machado </t>
  </si>
  <si>
    <t>EL PRINCIPITO (Se recomienda ¡Buenos días Principito! - SALAMANDRA O El Principito, en Versión Infantil (Libro Ilustrado) Panini España)</t>
  </si>
  <si>
    <t xml:space="preserve">COMO ERA YO CUANDO ERA UN BEBÉ - Willis, Jeanne Y Ross, Tony </t>
  </si>
  <si>
    <t xml:space="preserve">DOROTEA Y MIGUEL - Keiko Kasza </t>
  </si>
  <si>
    <t>LOS SECRETOS DEL ABUELO SAPO - Keiko Kasza</t>
  </si>
  <si>
    <t>UNA CENA ELEGANTE - Keiko Kasza</t>
  </si>
  <si>
    <t>WILLY EL TÍMIDO - 
Anthony Browne</t>
  </si>
  <si>
    <t>JIMMY EL MÁS GRANDE - 
Anthony Browne</t>
  </si>
  <si>
    <t>WILLY EL CAMPEON - 
Anthony Browne</t>
  </si>
  <si>
    <t xml:space="preserve">  EL LAPIZ  -  PAULA BOSSIO</t>
  </si>
  <si>
    <t>EL VIAJE DEL GUSANITO - LOW, AMALIA</t>
  </si>
  <si>
    <t>ROSA LA CRESPA - Hnna Ramirez</t>
  </si>
  <si>
    <t>EL TRAPITO FELIZ</t>
  </si>
  <si>
    <t>LITERATURA INFANTIL, QUE RESPETEN EL DERECHO DE AUTOR,  EL LIBRO DEBE ESTAR EN IDIOMA ESPAÑOL LATINO. ORIGINAL DE LA CASA EDITORIAL</t>
  </si>
  <si>
    <t>WILLY EL MAGO</t>
  </si>
  <si>
    <t xml:space="preserve">BLOCK ORIGAMI </t>
  </si>
  <si>
    <t>20 X 20 CMS. 50 HOJAS</t>
  </si>
  <si>
    <t>BROCHA SINTETICA</t>
  </si>
  <si>
    <t>2" BRUSH</t>
  </si>
  <si>
    <t>KIT DE PINCELES EN MADERA PARA ACUARELA</t>
  </si>
  <si>
    <t>JUEGO DE PINCELES DE PINTURA DE MANGO LARGO (LONGITUD MEDIA: 11.8 PULGADAS) – 15 PINCELES DE PINTURA DE CERDAS SINTÉTICAS (LONGITUD MEDIA APROXIMADA: 12 PULGADAS) Y UN CEPILLO DE LAVADO PLANO DE 1 PULGADA.</t>
  </si>
  <si>
    <t>KIT</t>
  </si>
  <si>
    <t>PAPEL ACUARELA</t>
  </si>
  <si>
    <t>240 GRS 1/4 X 5 UND </t>
  </si>
  <si>
    <t>SET</t>
  </si>
  <si>
    <t>TIZA COLORES SURTIDOS</t>
  </si>
  <si>
    <t>CAJA X 80 UNIDADES</t>
  </si>
  <si>
    <t>ESCARCHA LIQUIDA</t>
  </si>
  <si>
    <t>60 ML COLORES SURTIDOS</t>
  </si>
  <si>
    <t>LANA ROLLO</t>
  </si>
  <si>
    <t>COLORES SURTIDO</t>
  </si>
  <si>
    <t>PAPEL ALUMINIO</t>
  </si>
  <si>
    <t xml:space="preserve">ROLLO 100 MTS GROSOR 0,2 MM </t>
  </si>
  <si>
    <t>PAPEL SEDA</t>
  </si>
  <si>
    <t xml:space="preserve">PLIEGO DE 51 x 76 CM. 17 GR ALTA RESISTENCIA A LA DECOLORACION PROVOCADA POR LA LUZ Y EL AGUA </t>
  </si>
  <si>
    <t xml:space="preserve">PAPEL CANSON </t>
  </si>
  <si>
    <t xml:space="preserve">PLIEGO DE 250 G/M2 CLACO NATURAL </t>
  </si>
  <si>
    <t>PAPEL INGRES</t>
  </si>
  <si>
    <t xml:space="preserve">PLIEGO 50 x 70 CM  160 GR </t>
  </si>
  <si>
    <t>PAPEL CALIPSO</t>
  </si>
  <si>
    <t xml:space="preserve">PLIEGO 50 x 70 CM  26 G X m2  </t>
  </si>
  <si>
    <t>CARTON POR LAMINA</t>
  </si>
  <si>
    <t>LAMINA DE 1.50 x 2.20  4MM Y 5MM</t>
  </si>
  <si>
    <t xml:space="preserve">PAPEL IRIS </t>
  </si>
  <si>
    <t>PLIEGO 80 GR</t>
  </si>
  <si>
    <t xml:space="preserve">ESTILETES </t>
  </si>
  <si>
    <t>ESTILETES PLÁSTICOS X 22 UDS DOBLE PUNTA MULTIUSO BICOLOR</t>
  </si>
  <si>
    <t>CABALLETE CAJON</t>
  </si>
  <si>
    <t>CABALLETE INICIAL TRÍPODE CAJÓN 140 CM
TRAE CAJÓN DE 55 CM DE LARGO PARA LOS MATERIALES DE ARTE Y SE PUEDE AJUSTAR A LA ALTURA DESEADA.
 MANEJA ALTURA AJUSTABLE CON UN PALO CENTRAL EXTENDIBLE PARA BASTIDORES O TABLEROS DE HASTA 2 METROS DE ALTURA
 EL SOPORTE DEL CAJÓN CUENTA CON SUFICIENTE ESPACIO PARA BASTIDORES O TABLEROS DE HASTA 5 CM DE GRUESO.
 ES UN CABALLETE PROFESIONAL, FÁCIL DE GUARDAR Y USAR.</t>
  </si>
  <si>
    <t xml:space="preserve">TUTU DE COLORES </t>
  </si>
  <si>
    <t>TUTÚ PARA NIÑAS ESTÁ HECHO DE TUL DE POLIÉSTER 100%, COLORES PASTELES VARIADOS.</t>
  </si>
  <si>
    <t>TRAJES TÍPICOS FOLCRORICOS</t>
  </si>
  <si>
    <t>CONJUNTO DE 10 TRAJES TIPICOS (5 PARA NIÑAS, 5 PARA NIÑOS) 
PARA NIÑAS: BLUSA Y FALDA.  TALLAS 8 HASTA 16
ESTÁ FORMADO POR UNA BLUSA BLANCA Y EN CORTE BANDEJA ELABORADA EN ENCAJES Y EN RANDAS Y ADORNADA CON APLICACIONES DE PAILLETES. ES ENTALLADA CON CREMALLERA DETRÁS. LA FALDA ESTÁ FABRICADA EN SATÉN CON COLORES VIVOS Y SU LARGO ES A MEDIA PIERNA LA FALDA ESTÁ ADORNADA CON MOTIVOS FLORALES.
PARA EL NIÑO: CAMISA, PANTALON Y ACCESORIOS. TALLAS 8 HASTA LA 16 
LA  CAMISA CON CUELLO ABIERTO, BOTONERA CENTRADA EN EL PECHO, PANTALÓN DE PRENSES EN COLOR NEGRO O BLANCO. COMO ACCESORIOS, SE USA EL RABO DE GALLO O PAÑUELO DE SEDA Y EL CINTURÓN DE CUERO.</t>
  </si>
  <si>
    <t>LAZOS</t>
  </si>
  <si>
    <t>MATERIAL: NAILON Y PLÁSTICO.  MANGOS DE PLÁSTICO RESISTENTE DE APROXIMADAMENTE 13 CM DE LARGO. CUERDA PARA SALTO MUY RESISTENTE Y LIVIANA. MEDIDAS APROXIMADAS DE LARGO ENTRE 2.50 MT A 3 MT</t>
  </si>
  <si>
    <t>PELOTAS PLÁSTICAS</t>
  </si>
  <si>
    <t>SET DE PELOTAS EN COLORES BRILLANTES RESISTENTES POR 100 UNIDADES, MATERIAL PLÁSTICO. PELOTAS INFLADAS AL CALOR SUAVES. DIÁMETRO DE 8 CMS</t>
  </si>
  <si>
    <t>PELOTAS DE TENIS, PARA EJERICICIO DE COORDINACIÓN VISOMANUAL</t>
  </si>
  <si>
    <t>PELOTA ESTANDAR, DIÁMETRO APROXIMADO ENTRE 6.35 CMS Y 6.67 CMS, DE COLOR AMARILLO</t>
  </si>
  <si>
    <t>ESCALERA DEPORTIVA EJERCICIOS DE COORDINACIÓN VISOPEDICA</t>
  </si>
  <si>
    <t>FABRICADA EN REATA CON DIVISIONES EN NYLON. MEDIDAS APROXIMADAS DE 4 METROS DE LARGO X 40 CM DE ANCHO Y 10 CUADROS DE DIVISIÓN</t>
  </si>
  <si>
    <t>TWISTER</t>
  </si>
  <si>
    <t xml:space="preserve">1 TAPETE TWISTER 1 RULETA CON BASE Y FLECHA INSTRUCTIVO - PLASTICO TIPO LONA </t>
  </si>
  <si>
    <t xml:space="preserve">JUEGO DE BOLOS </t>
  </si>
  <si>
    <t xml:space="preserve">10 BOLOS PLASTICOS  DE GRAN RESISTENCIA CON 2 PELOTAS EN PLASTICO. ALTURA APROXIMADA DE LOS PINES DE 25  CMS </t>
  </si>
  <si>
    <t xml:space="preserve">MESA DE PING PONG </t>
  </si>
  <si>
    <t>MESA DE PING PONG PLEGABLE, RESISTENTE Y DURABLE; SUPERFICIE DE LA MESA UNIFORMEMENTE LISA,.MEDIDAS APROXIMADAS: 150 x 270 x 80 cm. CONTIENE LA MALLA.
PLEGADOY ALMACENAJE  FACIL, QUE LLEVE RUEDAS EN LAS PATAS DE LA MESA</t>
  </si>
  <si>
    <t>RAQUETA TENIS DE MESA</t>
  </si>
  <si>
    <t>MATERIAL: FABRICADA EN GOMA Y MADERA INCLUYE 3 PELOTAS Y 2 RAQUETAS.</t>
  </si>
  <si>
    <t>BALÓN DE PILATEX</t>
  </si>
  <si>
    <t>BALÓN PARA REALIZAR YOGA, PILATES, EJERCICIO FUNCIONAL.
DIAMETRO DE 75CM
INCLUYE BOMBA</t>
  </si>
  <si>
    <t>KIT PROFESIONAL DE BOXEO</t>
  </si>
  <si>
    <t>BOLSA DE BOXEO GUANTES Y GANCHO COLGADOR TAMAÑO MEDIANO EN CUERO SINTÉTICO</t>
  </si>
  <si>
    <t xml:space="preserve">PANTALONETAS PARA PISCINA PARA NIÑO </t>
  </si>
  <si>
    <t xml:space="preserve">PANTALONETA PISCINA DE BAÑO EN MATERIAL LICRADO EN TALLAS 8 - 10 - 12 - 14 - 16 COLOR NEGRO </t>
  </si>
  <si>
    <t xml:space="preserve">VESTIDO DE BAÑO NIÑA </t>
  </si>
  <si>
    <t xml:space="preserve">VESTIDO DE BAÑO PARA LAS NIÑAS 1 PIEZA EN MATERIAL LICRADO  TALLAS 8 - 10 - 12 - 14 - 16 </t>
  </si>
  <si>
    <t xml:space="preserve">PETOS DEPORTIVOS </t>
  </si>
  <si>
    <t>TELA LISA SUPER DEPORTIVA
COLORES VARIOS
RESORTES PARA UN MEJOR AJUSTE</t>
  </si>
  <si>
    <t xml:space="preserve">GORRAS PARA NIÑOS </t>
  </si>
  <si>
    <t xml:space="preserve">GORRAS DE DRILL CIERRE HEBILLA METALICA </t>
  </si>
  <si>
    <t xml:space="preserve">PATÍN EN LINEA </t>
  </si>
  <si>
    <t>PATÍN EN LINEA EXPANDIBLE
MODELO: SEMIPROFESIONALES
TALLAS: XS( 24-27) S(28-33) M(34-38)
COLORES: MORADO, ROJO, AZUL Y NEGRO
INCLUYE KIT DE PROTECCIÓN: CASCO, CODERA, RODILLERA Y ANTIFRACTURANTES
MATERIAL LLANTA: GOMA POLIURETANO CON LUCES
CHASIS TOTALMENTE EN ALUMINIO
RODAMIENTO ABEC-7</t>
  </si>
  <si>
    <t>TAPETE PARA BAILE</t>
  </si>
  <si>
    <t>ALFOMBRA DE BAILE ANTIDESLIZANTE Y PORTATIL, DE ALTA ELASTICIDAD, COMODIDAD Y GRAN SENSIBILIDAD; RESISTENTE AL DESGASTE; DISEÑADO PARA BAILAR
CONECCION PARA PC Y TV PARA PROYECCION VIDEO
DISEÑADO PARA DOS PERSONAS. QUE MUESTRE LUZ EN EL TAPETE.
2 MODOS DE JUEGO; MINIMO 36 CANCIONES Y PASES DIFERENTES.
MEDIDAS APROXIMADAS: 170 * 95 CMS.</t>
  </si>
  <si>
    <t>BOMBA INFLADORA</t>
  </si>
  <si>
    <t>INFLADOR MANUAL DE 12x10.5x35 CM, FABRICADO EN UN PLÁSTICO DE GRAN DURABILIDAD Y MUY LIVIANO, EN CUANTO A SUS DIMENSIONES, MIDE 36 CM DE LARGO, 10 DE ANCHO Y 36 DE LARGO</t>
  </si>
  <si>
    <t>TAPETE DE TEXTURAS</t>
  </si>
  <si>
    <t>TAPETE CON DIFERENTES TEXTURAS PARA ESTIMULACIÓN SENSORIAL MEDIANO 120 CM X 60 CM</t>
  </si>
  <si>
    <t>PROTECTOR PARA COLCHONETA ANTIREFLUJO</t>
  </si>
  <si>
    <t>PROTECTOR COLOR GRIS PARA COLCHONETA ANTIREFLUJO EN MATERIAL 100% PVC ANTIFLUIDO, TRASPIRABLE, ANTIALERGICO, ECOLOGICO, ANTI-ACAROS, IGNIFUGO. FACIL DE LIMPIAR Y DESINFECTAR CON TODOS LOS AGENTES DE LIMPIEZA COMERCIAL, CON ESQUINAS AJUSTABLES DE ACUERDO A LA MEDIDA DE LA COLCHONETA.</t>
  </si>
  <si>
    <t>COLCHONETA PARA CUNA</t>
  </si>
  <si>
    <t>COLCHONETA PARA CUNA DE 120 X 60 X 10 CMS, EN ESPUMA FLEXIBLE DENSIDAD 26, FORRADA EN LONA KODRA AZUL OSCURO TEXTIL: 100 % PVC, FILAMENTOS  DE POLIESTER 30%, PARTICIPACION DEL  RECUBRIMIENTO 70%. IMPERMEABLE 100%, FLEXIBLE, ANTIDESLIZANTE, CREMALLERA EN L  Y DOS (2) RESPIRADORES AL LADO CONTRARIO DE LA CREMALLERA.</t>
  </si>
  <si>
    <t>CLAVES</t>
  </si>
  <si>
    <t>INSTRUMENTO DE PERSECUCIÓN EN MADERA FORMADO POR PAR DE BASTONES CILÍNDRICOS LLAMADO CLAVES. LACADAS AL NATURAL ATOXICA CON MEDIDA MÍNIMA DE 20 CMS X 2.5 CM.</t>
  </si>
  <si>
    <t>TAMBORA COSTEÑA</t>
  </si>
  <si>
    <t>IDEAL PARA INTERPRETAR RITMOS DE LA COSTA ATLÁNTICA COLOMBIANA Y OCASIONALMENTE PACÍFICA. LA TAMBORA HECHA CON EL CUERO CHIVA. EL TAMAÑO DE LA TAMBORA, TIENE UN PROMEDIO DE 70 CENTÍMETROS Y EL ANCHO 60 CENTÍMETROS. TAMBORA ES ELABORADA CON MADERAS TROPICALES COMO LA CEIBA Y EL BANCO.</t>
  </si>
  <si>
    <t>TAMBOR ALEGRE</t>
  </si>
  <si>
    <t>TAMBIÉN LLAMADO TAMBOR HEMBRA DENTRO DE ESTE FORMATO ATLÁNTICO, CON TODO EL ESPÍRITU AFRICANO PALPITANDO EN SU INTERIOR. POSEE UN SOLO PARCHE EN LA BOCA SUPERIOR, TIENE FORMA DE CONO TRUNCADO, DE UNOS 70 CM DE ALTO, UNOS 28 DE DIÁMETRO SUPERIOR Y 25 DE DIÁMETRO INFERIOR.1 SE FABRICA CON TRONCO DE ÁRBOL, CUERO DE LA PIEL DE ANIMAL COMO PARCHE Y SE ENSAMBLA CON ATADURAS O AROS DE ALAMBRE. SE TENSIONA CON CUERDAS Y CUÑAS DE MADERA.</t>
  </si>
  <si>
    <t>PANDERETA</t>
  </si>
  <si>
    <t>ELABORADA EN MADERA CON CUERO TEMPLADO Y SONAJAS DE LATA, MEDIDAS APROX. 15 CMS DE DIÁMETRO.</t>
  </si>
  <si>
    <t>GAITAS HEMBRA</t>
  </si>
  <si>
    <t>GAITA HEMBRA EN MADERA DEL CARIBE COLOMBIANO</t>
  </si>
  <si>
    <t>GAITAS MACHO</t>
  </si>
  <si>
    <t>GAITA MACHO EN MADERA DEL CARIBE COLOMBIANO</t>
  </si>
  <si>
    <t>GUITARRA ACUSTICA GRANDE</t>
  </si>
  <si>
    <t>GUITARRA ACUSTICA GRANDE EN MADERA</t>
  </si>
  <si>
    <t>REDOBLANTE</t>
  </si>
  <si>
    <t>REDOBLANTE METALICO DE 14" CON PARCHE DE ACETATO</t>
  </si>
  <si>
    <t>BATERIA</t>
  </si>
  <si>
    <t>BATERÍA 5 PIEZAS, CON BOMBO 18X12, REDOBLANTE 13X5, TOM DE AIRE 1 10X7, TOM DE AIRE 2 12X8,TOM DE PISO 14X10, CON BASE PARA PLATILLOS, BASE PARA HI-HAT, BASE DE REDOBLANTE, PEDAL, SILLA PARA EL BATERISTA, HI-HATS DE 14", CRASH DE 16" Y  HARDWARE, CON BASES FUERTES, ALTURA Y ÁNGULO AJUSTABLE.</t>
  </si>
  <si>
    <t xml:space="preserve">GUITARRA ELECTRICA Y ESTUCHE </t>
  </si>
  <si>
    <t>GUITARRA ELÉCTRICA ESTILO STRATO DE CUERPO SOLIDO, DIAPASÓN PALO DE ROSA, DE SEIS CUERDAS, CON DOS CONTROLES (VOLUMEN Y TONO), CON UN TAMAÑO DE 39", DE 22 TRASTES, CON CABLE Y CORREA. ESTUCHE SEMIDURO.</t>
  </si>
  <si>
    <t xml:space="preserve">BAJO ELÉCTRICO Y ESTUCHE </t>
  </si>
  <si>
    <t>BAJO ELÉCTRICO ESTILO JAZZ BASS DE CUERPO DE ALISO, DE 4 CUERDAS, CON DOS CONTROLES (VOLUMEN Y TONO), CON LONGITUD DE LA ESCALA: 864CM (ESCALA LARGA) , CON ANCHO DE LA CEJILLA: 40MM, 1 PASTILLA DE BOBINA DIVIDIDA, 1 PASTILLA DE BOBINA SIMPLE, DE 24 TRASTES, CON CABLE Y CORREA.</t>
  </si>
  <si>
    <t xml:space="preserve">TECLADO SENSIBLE Y BASE </t>
  </si>
  <si>
    <t>TECLADO U ORGANETA DE TECLA SENSIBLE A LA VELOCIDAD DE 61 TECLAS, DE 5 OCTAVAS, 622 VOCES DE ALTA CALIDAD CON MUESTREO MEJORADO, 48 NOTAS DE POLIFONÍA, EFECTOS DSP Y 205 ESTILOS DE AUTO ACOMPAÑAMIENTO,150 TIPOS DE ARPEGIO, 26 TIPOS DE ARMONIZACIÓN, BASE METÁLICA Y ESTUCHE SEMIDURO.</t>
  </si>
  <si>
    <t>ZAMPOÑA</t>
  </si>
  <si>
    <t>ZAMPOÑA MEDIANA</t>
  </si>
  <si>
    <t>TRIPODE PARA SONIDO</t>
  </si>
  <si>
    <t xml:space="preserve">TRIPODE PARA SONIDO DE ACUERDO A LAS ESPECIFICACIONES DEL SONIDO QUE SEA ADQUIRIDO </t>
  </si>
  <si>
    <t xml:space="preserve">FLAUTAS </t>
  </si>
  <si>
    <t>FLAUTA DULCE, MATERIAL RESINA SINTETICA ABS.
FABRICADA EN TRES PIEZAS.
CONDUCTO DE AIRE RECTO.
FUNDA PARA ALMACENAR.
MEDIDAS MINIMAS: LARGO: 32,5 Y ANCHO 3 CMS.</t>
  </si>
  <si>
    <t>QUENA ANCESTRAL</t>
  </si>
  <si>
    <t>INSTRUMENTO DE VIENTO, ELABORADO EN TUNDA  O CAÑA RECUBIERTO CON BARNIZ RETARDANTE AL FUEGO (SAJOO MOHO), DE FACIL LIMPIEZA Y DESINFECCIÓN RESISITENTE AL HIPOCLORITO. 
MEDIDAS 30 CM APROXIMADAMENTE.</t>
  </si>
  <si>
    <t>FLAUTA CHAMANICA</t>
  </si>
  <si>
    <t>INSTRUMENTO DE VIENTO, ELABORADO EN TUNDA O CAÑA RECUBIERTO CON BARNIZ RETARDANTE AL FUEGO (SAJOO MOHO), DE FACIL LIMPIEZA Y DESINFECCIÓN RESISTENTE AL HIPOCLORITO. 
MEDIDAS 33 CM APROXIMADAMENTE.</t>
  </si>
  <si>
    <t>TAMBOR DE OLAS</t>
  </si>
  <si>
    <t xml:space="preserve">TAMBOR CILÍNDRICO CON SEMILLAS POR DENTRO DE 50 CM DE DIÁMETRO </t>
  </si>
  <si>
    <t>CAJA CHINA</t>
  </si>
  <si>
    <t xml:space="preserve">BLOQUE DE MADERA DURA , PLANO Y RECTANGULAR CON UN VACÍO A LO LARGO DE MEDIO CENTÍMETRO EN  UNO DE SUS LADOS SE TOCA CON UNA BAQUETA DURA, DE MADERA </t>
  </si>
  <si>
    <t>SONAJEROS, SONAJAS O BRAZALETES DE SEMILLAS</t>
  </si>
  <si>
    <t xml:space="preserve">SONAJEROS, SONAJAS O BRAZALETES HECHOS DE AGRUPACIONES DE SEMILLAS UNIDAS POR CUERDAS QUE VAN SUJETOS A LAS BASES SEGÚN DISEÑO </t>
  </si>
  <si>
    <t>TRIÁNGULO PEQUEÑO</t>
  </si>
  <si>
    <t>BARRA O ESTRUCTURA CILÍNDRICA DE ACERO DOBLADA EN FORMA DE TRIÁNGULO CON UNO DE SUS VÉRTICES ABIERTO, TIENE UN CORDEL ATADO EN EL VÉRTICE SUPERIOR Y SE TOCA CON UNA BAQUETA METÁLICA</t>
  </si>
  <si>
    <t>TAMBORA PEQUEÑO</t>
  </si>
  <si>
    <t>ELEMENTO MUSICAL DE PERCUSIÓN CON CUERPO EN MADERA  Y CUERO CON GOLPEADOR CARGADERA EN CUERO COLOR NATURAL. MEDIDAS MÍNIMAS 18 CM DE DIÁMETRO X 23 CM DE ALTURA, CON GOLPEADORES EN MADERA.</t>
  </si>
  <si>
    <t>TAMBOR</t>
  </si>
  <si>
    <t>TAMBOR EN MADERA ,  CUERO TEMPLADO, MEDIDAS APROX.20 CMS DE DIÁMETRO X 30 CMS DE ALTURA.</t>
  </si>
  <si>
    <t>XILÓFONO</t>
  </si>
  <si>
    <t>CONSTA DE UNA SERIE DE LAMINAS EN MADERA  PLANAS O SEMICILÍNDRICA DE LONGITUD Y ESPESOR VARIABLE, COLOCADAS HORIZONTALMENTE SOBRE UN MARCO DE MADERA QUE LAS SOSTIENE, CON DOS MACILLOS CUYA CABEZA ESTA RECUBIERTA DE FIELTRO O CAUCHO, MEDIDAS APROX. 26X12 CMS.</t>
  </si>
  <si>
    <t xml:space="preserve">CAJON INSTRUMENTO </t>
  </si>
  <si>
    <t>INSTRUMENTO MUSICAL ELABORADO EN MADERA EN FORMA DE CAJA. 
DIMENSIONES APROXIMADAS DE:​
ALTO: 50 CM​
ANCHO: 30 CM.​
FONDO: 30 CM.​</t>
  </si>
  <si>
    <t xml:space="preserve">MESA PLÁSTICA </t>
  </si>
  <si>
    <t>MESA BLANCA PEQUEÑA, CUADRADA EN PLASTICO DE GRAN RESISTENCIA Y CALIDAD, ACABADOS BIEN DEFINIDOS.
SUPERFICIE LISA, DE FACIL LIMPIEZA Y QUE BRINDE SEGURIDAD.
MEDIDAS APROXIMADAS: 72x72x72 CM</t>
  </si>
  <si>
    <t>SILLA PLÁSTICA ADULTO SIN BRAZOS</t>
  </si>
  <si>
    <t>MATERIAL POLIPROPILENO DE GRAN RESISTENCIA Y CALIDAD.
SIN BRAZOS, ERGONOMICA,  APILABLE, COLOR BLANCO, DE FACIL LIMPIEZA.
MEDIDAS MINIMAS: LARGO 60 Cm, ANCHO 57 CM, ALTO 80 Cm.
RESISTENCIA PESO: 140 kl.</t>
  </si>
  <si>
    <t>SILLAS PLÁSTICAS PARA NIÑOS CON BRAZOS</t>
  </si>
  <si>
    <t>SILLA PLASTICA LINEA INFANTIL DE GRAN RESISTENCIA, CALIDAD Y DURABILIDAD, CON BRAZOS, QUE SEA ESTABLE, COMODA Y ERGONOMICA.
PARA USO DE NIÑOS ENTRE 1 AÑO A 12 AÑOS DE EDAD.</t>
  </si>
  <si>
    <t>SILLAS ESCRITORIOS CON ANTEBRAZOS</t>
  </si>
  <si>
    <t>SILLA GERENCIAL CON ANTEBRAZOS
PISTON NEUMATICO PARA CUADRAR EN ALTURA, QUE SE ACCIONA A TRAVÉS DE UNA PALANCA MECÁNICA.
ESPALDAR FIJO.
MATERIAL DE LA TELA: ECOCUERO
MATERIAL DEL RELLENO: ESPUMA DE ALTA DENSIDAD
5 RUEDAS GIRATORIAS</t>
  </si>
  <si>
    <t>MESAS PLÁSTICAS PARA NIÑOS</t>
  </si>
  <si>
    <t>MESA CUADRADA EN PLASTICO DE GRAN RESISTENCIA Y CALIDAD, ACABADOS BIEN DEFINIDOS.
SUPERFICIE LISA, DE FACIL LIMPIEZA Y QUE BRINDE SEGURIDAD.
PARA USO DE NIÑOS ENTRE 1 Y 6 AÑOS.</t>
  </si>
  <si>
    <t xml:space="preserve">BALANZA GRAMERA CON CAPACIDAD DE 1000 Grs A 5000Grs  </t>
  </si>
  <si>
    <t xml:space="preserve">CARACTERÍSTICAS: 
TIPO ELECTRÓNICA, EN SU TOTALIDAD ACERO INOXIDABLE, QUE PERMITA LIMPIEZA Y DESINFECCIÓNR CON TODOS LOS AGENTES DE USO COMERCIAL.
QUE INCLUYA  ADAPTADOR DE CORRIENTE Y BATERIAS RECARGABLES CON CARGADOR </t>
  </si>
  <si>
    <t>ARMARIO PLÁSTICO</t>
  </si>
  <si>
    <t>ARMARIO EN POLIPROPILENO DE ALTA RESISTENCIA, COLOR GRIS, 2 PUERTAS,  DESMONTABLES 4 ENTREPAÑOS, ACABADOS DE CALIDAD.
MEDIDAS MINIMAS:  65 cm * 45 cm * 182 cms.
MANIJAS VERTICALES.
RESISTENCIA MINIMA 25 KL.
GRANTIA: 1 AÑO.
SE DEBE ENTREGAR ALCLADO A PRED PARA SEGURIDAD DE LOS NIÑOS Y NIÑAS.</t>
  </si>
  <si>
    <t>TABLERO ACRÍLICO CON TRIPODE</t>
  </si>
  <si>
    <t>Medida 120x100cms colo blanco con cuadrícula y en MDF de 9mm, con marco</t>
  </si>
  <si>
    <t xml:space="preserve">MICRÓFONO CON BASE </t>
  </si>
  <si>
    <t>MICRÓFONO FORMATO: DE MANO. CONECTOR/ES DE SALIDA: XLR. FRECUENCIA MÁXIMA: 15000HZ. FRECUENCIA MÍNIMA: 50HZ.BASE MICRÓFONO K&amp;M 25400. BASE PARA MICRÓFONO DE 3 PATAS CON PUNTAS EN GOMA. ALTURA: 89,9 CM HASTA 106 CM. BOOM: ACERO. DIMENSIONES BOOM: LONGITUD DE 68 CM. COLOR: NEGRO.</t>
  </si>
  <si>
    <t>VIDEOPROYECTOR</t>
  </si>
  <si>
    <t>RESOLUCIÓN: HD. BRILLO/LUMENS: MÍNIMO 3,300 ENTRADAS: PUERTO HDMI, PUERTO USB, PUERTO USB, PUERTO VGA.NOTA: EL PROVEEDOR DEBE GARANTIZAR LA INSTALACIÓN DEL VIDEOPROYECTOR EN LA UNIDAD OPERATIVA INDICADA</t>
  </si>
  <si>
    <t xml:space="preserve">PANTALLA TELÓN DE PROYECCIÓN ELÉCTRICO </t>
  </si>
  <si>
    <t>SUPERFICIE DE COLOR BLANCO MATE QUE PERMITE CONSERVAR LA RESOLUCIÓN Y LUMINOSIDAD DEL VIDEO PROYECTOR. BORDES Y RESPALDO EN COLOR NEGRO PARA OBTENER UN MAYOR CONTRASTE Y GANANCIA DE IMAGEN</t>
  </si>
  <si>
    <t>TELEVISOR</t>
  </si>
  <si>
    <t>TELEVISOR PANTALLA PLANA, RESOLUCIÓN 1.920 X 1.080, TAMAÑO DE PANTALLA 49” (PULGADAS), TIPO DE PANTALLA: FULL HD, AUDIO DOLBY DIGITAL PLUS, TIPO DE TECNOLOGÍA SMART TV; ENTRADA HDMI 2, MÍNIMO UNA ENTRADA USB. CON SOPORTE TV AJUSTABLE 49-63 PULGADAS SMART TV LED LCD CON DOBLE BRAZO EXTENSIBLE HASTA 63CM. UNA EXTENSIÓN ELÉCTRICA CALIBRE 14 DE MÍNIMO TRES METROS Y TRES SALIDAS CON POLO A TIERRA, MATERIAL PVC Y COBRE, CON CERTIFICACIÓN RETEI. NOTA: EL PROVEEDOR DEBE GARANTIZAR LA INSTALACIÓN DEL TELEVISOR EN LA UNIDAD OPERATIVA INDICADA</t>
  </si>
  <si>
    <t>LAVADORA SECADORA</t>
  </si>
  <si>
    <t>LAVADORA SECADORA CON CAPACIDAD DE LAVADO 20 KG Y SECADO 11 KG. CARGA FRONTAL, PANEL LED, COLOR TIPO ACERO INOX, TINA EN ACERO INOXIDABLE, SISTEMA DE LAVADO 6MOTIONDD Y SMART THINQ DIMENSIONES APROXIMADAS 10\%+/-70\times99\times77 (ANCHO X ALTO X FONDO) CM. GARANTIA MINIMA DE 18 MESES.</t>
  </si>
  <si>
    <t>LICUADORA FAMILIAR</t>
  </si>
  <si>
    <t>LICUADORA CLASICA CONTROL GIRATORIO DE 3 VELOCIDADES, VASO DE VIDRIO CON CAPACIDAD DE 1,25 LITROS REFRACTARIO BOROCLASS®, RESISTE CAMBIOS BRUSCOS DE TEMPERATURA CUCHILLA PICAHIELO DE ACERO INOXIDABLE SISTEMA DE ACOPLE TOTALMENTE METALICO ALL-METAL DRIVE®, DE MÁXIMA DURABILIDAD. MOTOR DE 600 WATTS Y ACABADO CROMADO GARANTIA MINIMA DE 18 MESES</t>
  </si>
  <si>
    <t>LICUADORA INDUTRIAL</t>
  </si>
  <si>
    <t xml:space="preserve">LICUADORAS INDUTRIALEN ACERO INOXIDABLE 304 ANTI -ÁCIDO CON MOTOR TRIFÁSICO CAPACIDAD 100 LITROS, POTENCIA 7HP, VASO ABATIBLE, VASO CON DRENAJE REGISTRO 1 PULGADA Y MEDIA, VOLTAJE 3 FASES - 220  VOLTIOS, VELOCIDAD 3600 RPM. </t>
  </si>
  <si>
    <t>COMPUTADOR TODO EN UNO (AIO)</t>
  </si>
  <si>
    <t xml:space="preserve">EQUIPO CON DISCO SÓLIDO DE MÍNIMO 1TERA 4500 AVANZADA NA SSD 1 TB; MÍNIMO 8 CORES 16 HILOS A NIVEL DE PROCESADOR; PCLE MEMORIA RAM DE MÍNIMO 32 GB; CÁMARA HD; MICRÓFONO; PANTALLA DE 23.8 PULGADAS; SO (SISTEMA OPERATIVE): WINDOWS 11 PRO 64 BITS  UNIDAD ÓPTICA INTERNA, DVD/CD +/- R RW MIN 32X PARA 23.8PULGADAS;TARJETA DE RED INALAMBRICA PCIE 802.11 AC 2X2; TARJETA GRÁFICA: TIPO GDDR3 O SUPERIOR DE 1GB Y VELOCIDADES DE 3 GHZ O SUPERIOR; DIADEMA CON MICRÓFONO; TECLADO, MOUSE SERVICIO GARANTÍA MÍNIMO DE 3; AÑOS; ETP VALOR UNITARIO POR ETP CON CERTIFICACIONES AMBIENTALES EPEAT SILVER Y ENERGY STAR 3.0; ENERGY STAR 8.X O SUPERIOR - CPU Y MONITOR (N/A CUANDO EL SISTEMA OPERATIVO ES LINUX) O CHINA CERTIFICATE FOR ENERGY CONSERVATION PRODUCT O ECODESIGN AND ENERGY LABELLING. OFIMÁTICA COMO MÍNIMO OFFICE PRO PLUS 2019 STAND ALONE Y LAS LICENCIAS DE OFFICE SE SUGIEREN A PERPETUIDAD. ANTIVIRUS: SE SUGIERE NO INCLUIR SOLUCIÓN ANTIVIRUS Y REQUERIR LA ACTIVACIÓN DE WINDOWS DEFENDER PARA SISTEMAS OPERATIVOS PROFESSIONAL.
</t>
  </si>
  <si>
    <t>ETP: IMPRESORA LÁSER O LED</t>
  </si>
  <si>
    <t>IMPRESORA LÁSER O LED - FORMATO DE IMPRESIÓN A4, MULTIFUNCIONAL, IMPRESIÓN BLANCO Y NEGRO, VOLUMEN MENSAUL RECOMENDADO MINIMO 3,000 PAGINAS, 32 PPM</t>
  </si>
  <si>
    <t>TELEVISOR SMART TV</t>
  </si>
  <si>
    <t>TELEVISOR DE PANTALLA 50” (PULGADAS), LED PLANO SMART TV, SINTONIZADOR DIGITAL DVB-T2, POTENCIA DE AUDIO 8  WATTS, CONECTIVIDAD: BLUETOOTH, USB, WIFI, MÍNIMO 3 ENTRADAS HDMI. CABLE COAXIAL CONSTA DE UN NÚCLEO DE HILO DE COBRE RODEADO POR UN AISLANTE (O DIELÉCTRICO), UN APANTALLAMIENTO O BLINDAJE DE METAL TRENZADO Y UNA CUBIERTA EXTERNA,
NOTA: EL PROVEEDOR DEBE GARANTIZAR LA  INSTALACIÓN DEL TELEVISOR EN LA UNIDAD OPERATIVA  INDICADA</t>
  </si>
  <si>
    <t xml:space="preserve">CAIMANES </t>
  </si>
  <si>
    <t>"Juego de 10 cables de 26 cm con caimanes chicos .Lámina calibre 28.
Acabado niquelado.
Soportan hasta 3 A.
2,7 cm de largo x 1 cm de ancho
2 cables con caimanes verdes
2 cables con caimanes rojos
2 cables con caimanes negros
2 cables con caimanes amarillos
2 cables con caimanes blancos"</t>
  </si>
  <si>
    <t xml:space="preserve">LICENCIA SISTEMA OPERATIVO </t>
  </si>
  <si>
    <t>las licencias de WIN 11  PRO OEM o superior 64 Bytes se sugieren a perpetuidad</t>
  </si>
  <si>
    <t>VALOR TOTAL (Incluido IVA)</t>
  </si>
  <si>
    <t>CORPORACIÓN COLOMBIANA DE AGRICULTURA URBANA Y CONSERVACIÓN DEL AMBIENTE CORAMBIENTAL</t>
  </si>
  <si>
    <t>NIT: 830.071.862-7</t>
  </si>
  <si>
    <t>INVERSIONES Y CONTRATOS BR SAS</t>
  </si>
  <si>
    <t>NIT: 901267162-1</t>
  </si>
  <si>
    <t>FUNDACIÓN JUSTICIA SOCIAL</t>
  </si>
  <si>
    <t>NIT: 830,069,703-8</t>
  </si>
  <si>
    <t>ACIERTO EMPRESATRIAL 7 SAS</t>
  </si>
  <si>
    <t>NIT: 900.813.561-4</t>
  </si>
  <si>
    <t>ACIERTO EMPRESARIAL 7 SAS</t>
  </si>
  <si>
    <t>NIT:  900.813.561-4</t>
  </si>
  <si>
    <t>MACRODEPORTES REPRESENTACIONES S.A.S</t>
  </si>
  <si>
    <t>NIT: 900420798-5</t>
  </si>
  <si>
    <t>$                                       -</t>
  </si>
  <si>
    <t>ESENTIC</t>
  </si>
  <si>
    <t>NIT 52.690.738-5</t>
  </si>
  <si>
    <t>STEREN COLOMBIA SAS</t>
  </si>
  <si>
    <t>Nit. 901109730-7</t>
  </si>
  <si>
    <t>Distribuidora El Faro Ltda</t>
  </si>
  <si>
    <t xml:space="preserve"> Nit. 830.111.876-2</t>
  </si>
  <si>
    <t>DIDACTICOS CELMAX SAS</t>
  </si>
  <si>
    <t>800045606-9</t>
  </si>
  <si>
    <t>LA GRAN PAPELERA</t>
  </si>
  <si>
    <t>IMPORTADORA GORR</t>
  </si>
  <si>
    <t xml:space="preserve">NIT: 830 073 033-7     </t>
  </si>
  <si>
    <t>830,013,170-1</t>
  </si>
  <si>
    <t>DISEÑO Y AMBIENTES</t>
  </si>
  <si>
    <t>V&amp;M MARKET</t>
  </si>
  <si>
    <t>1072647565-1</t>
  </si>
  <si>
    <t>PLASTI RIMUEBLES S.A.S
COT</t>
  </si>
  <si>
    <t>900908454-3</t>
  </si>
  <si>
    <t>DIDACTICOS SIMBOLOS Y SIGNOS S EN C</t>
  </si>
  <si>
    <t>ACUERDO MARCO PRIMERA INFANCIA Y EDUCACION</t>
  </si>
  <si>
    <t>GRUPO EMPRESARIAL MADEX SAS</t>
  </si>
  <si>
    <t>LA CASA DEL DIDACTICO Y TECNOLOGICA SAS</t>
  </si>
  <si>
    <t>ACUERDO MARCO CCE-166-AMP-2021</t>
  </si>
  <si>
    <t>MERCADO LIBRE</t>
  </si>
  <si>
    <t>COMERCIALIZADORA SOUL</t>
  </si>
  <si>
    <t>NIT: 900.974.613-9</t>
  </si>
  <si>
    <t>ANPIMA</t>
  </si>
  <si>
    <t>NIT: 901.479.644</t>
  </si>
  <si>
    <t>BALÓN DE FUTBOL 11</t>
  </si>
  <si>
    <t>Balón de futbol once (11): No. 4; Producto fabricado en cubierta en cuero PU PVC 2.5 mm de excelente calidad, con pesos de 400 gr, 32 paneles, cámara de butilo, rebote de 100 cm, micro cosido a máquina, circunferencia de 63 cm y diámetro de 22 cm</t>
  </si>
  <si>
    <t>BALÓN PARA FUTBOL SALA</t>
  </si>
  <si>
    <t xml:space="preserve">Compra de Balón profesional de Futbol sala, No 3 – 3.5, avalado por la AMF para competencia internacional, construido en tecnología thermotech, enmallado 100% en hilo de nylon que permite total circun-ferencia, cubierta en cuero PU, de circunferen-cia de 60 a 62 cms, peso 440 a 450 grs. </t>
  </si>
  <si>
    <t>CLUB DEPORTIVO FALCON</t>
  </si>
  <si>
    <t>NIT:901.343.811-7</t>
  </si>
  <si>
    <t>COMERCIALIZADORA SOME 
NIT. 900.974.613-9</t>
  </si>
  <si>
    <t xml:space="preserve">COMERCIALIZADORA SOME </t>
  </si>
  <si>
    <t>“SUMINISTRAR POR LOTES, A MONTO AGOTABLE, LOS ELEMENTOS DIDÁCTICOS (LOTE 1), ARTÍSTICOS (LOTE 2), DEPORTIVOS (LOTE 3), MUSICALES (LOTE 4), Y MOBILIARIOS Y OTROS (LOTE 5), ELECTRÓDOMÉSTICOS Y/O EQUIPOS DE COMPUTO (LOTE 6), PARA DOTAR JARDINES INFANTILES, CENTROS DE DESARROLLO COMUNITARIO, CENTROS CRECER Y CENTRO AMAR, DE LA LOCALIDAD DE CIUDAD BOLÍVAR, EN EL MARCO DEL PLAN DE DESARROLLO LOCAL 2021-2024.”</t>
  </si>
  <si>
    <t xml:space="preserve">OBJETO: ““SUMINISTRAR POR LOTES, A MONTO AGOTABLE, LOS ELEMENTOS DIDÁCTICOS (LOTE 1), ARTÍSTICOS (LOTE 2), DEPORTIVOS (LOTE 3), MUSICALES (LOTE 4), Y MOBILIARIOS Y OTROS (LOTE 5), ELEMENTOS ELECTRODOMÉSTICOS Y/O EQUIPOS DE CÓMPUTO (LOTE 6), PARA DOTAR JARDINES INFANTILES, CENTROS DE DESARROLLO COMUNITARIO, CENTROS CRECER Y CENTRO AMAR, DE LA LOCALIDAD DE CIUDAD BOLÍVAR, EN EL MARCO DEL PLAN DE DESARROLLO LOCAL 2021-2024.”” </t>
  </si>
  <si>
    <t xml:space="preserve">OBJETO: “S“SUMINISTRAR POR LOTES, A MONTO AGOTABLE, LOS ELEMENTOS DIDÁCTICOS (LOTE 1), ARTÍSTICOS (LOTE 2), DEPORTIVOS (LOTE 3), MUSICALES (LOTE 4), Y MOBILIARIOS Y OTROS (LOTE 5), ELEMENTOS ELECTRODOMÉSTICOS Y/O EQUIPOS DE CÓMPUTO (LOTE 6), PARA DOTAR JARDINES INFANTILES, CENTROS DE DESARROLLO COMUNITARIO, CENTROS CRECER Y CENTRO AMAR, DE LA LOCALIDAD DE CIUDAD BOLÍVAR, EN EL MARCO DEL PLAN DE DESARROLLO LOCAL 2021-2024.”.” </t>
  </si>
  <si>
    <t xml:space="preserve">OBJETO: ““SUMINISTRAR POR LOTES, A MONTO AGOTABLE, LOS ELEMENTOS DIDÁCTICOS (LOTE 1), ARTÍSTICOS (LOTE 2), DEPORTIVOS (LOTE 3), MUSICALES (LOTE 4), Y MOBILIARIOS Y OTROS (LOTE 5), ELEMENTOS ELECTRODOMÉSTICOS Y/O EQUIPOS DE CÓMPUTO (LOTE 6), PARA DOTAR JARDINES INFANTILES, CENTROS DE DESARROLLO COMUNITARIO, CENTROS CRECER Y CENTRO AMAR, DE LA LOCALIDAD DE CIUDAD BOLÍVAR, EN EL MARCO DEL PLAN DE DESARROLLO LOCAL 2021-2024.”.” </t>
  </si>
  <si>
    <t>OBJETO: ““SUMINISTRAR POR LOTES, A MONTO AGOTABLE, LOS ELEMENTOS DIDÁCTICOS (LOTE 1), ARTÍSTICOS (LOTE 2), DEPORTIVOS (LOTE 3), MUSICALES (LOTE 4), Y MOBILIARIOS Y OTROS (LOTE 5), ELEMENTOS ELECTRODOMÉSTICOS Y/O EQUIPOS DE CÓMPUTO (LOTE 6), PARA DOTAR JARDINES INFANTILES, CENTROS DE DESARROLLO COMUNITARIO, CENTROS CRECER Y CENTRO AMAR, DE LA LOCALIDAD DE CIUDAD BOLÍVAR, EN EL MARCO DEL PLAN DE DESARROLLO LOCAL 2021-2024.”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</si>
</sst>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44" formatCode="_-&quot;$&quot;\ * #,##0.00_-;\-&quot;$&quot;\ * #,##0.00_-;_-&quot;$&quot;\ * &quot;-&quot;??_-;_-@_-"/>
    <numFmt numFmtId="164" formatCode="_-&quot;$&quot;\ * #,##0_-;\-&quot;$&quot;\ * #,##0_-;_-&quot;$&quot;\ * &quot;-&quot;??_-;_-@_-"/>
    <numFmt numFmtId="165" formatCode="_(&quot;$ &quot;* #,##0_);_(&quot;$ &quot;* \(#,##0\);_(&quot;$ &quot;* \-_);_(@_)"/>
  </numFmts>
  <fonts count="23" x14ac:knownFonts="1">
    <font>
      <sz val="11"/>
      <color theme="1"/>
      <name val="Calibri"/>
      <family val="2"/>
      <scheme val="minor"/>
    </font>
    <font>
      <sz val="11"/>
      <color theme="1"/>
      <name val="Calibri"/>
      <family val="2"/>
      <scheme val="minor"/>
    </font>
    <font>
      <b/>
      <sz val="8"/>
      <color theme="1"/>
      <name val="Arial Narrow"/>
      <family val="2"/>
    </font>
    <font>
      <b/>
      <sz val="8"/>
      <color rgb="FF000000"/>
      <name val="Arial Narrow"/>
      <family val="2"/>
    </font>
    <font>
      <sz val="8"/>
      <color theme="1"/>
      <name val="Arial Narrow"/>
      <family val="2"/>
    </font>
    <font>
      <b/>
      <sz val="9"/>
      <color theme="1"/>
      <name val="Arial Narrow"/>
      <family val="2"/>
    </font>
    <font>
      <sz val="9"/>
      <color theme="1"/>
      <name val="Arial Narrow"/>
      <family val="2"/>
    </font>
    <font>
      <b/>
      <sz val="9"/>
      <color rgb="FF000000"/>
      <name val="Arial Narrow"/>
      <family val="2"/>
    </font>
    <font>
      <sz val="9"/>
      <color rgb="FF000000"/>
      <name val="Arial Narrow"/>
      <family val="2"/>
    </font>
    <font>
      <b/>
      <sz val="11"/>
      <name val="Century Gothic"/>
      <family val="2"/>
    </font>
    <font>
      <sz val="11"/>
      <color rgb="FF000000"/>
      <name val="Century Gothic"/>
      <family val="2"/>
    </font>
    <font>
      <b/>
      <sz val="10"/>
      <color rgb="FF000000"/>
      <name val="Arial Narrow"/>
      <family val="2"/>
    </font>
    <font>
      <b/>
      <sz val="11"/>
      <color theme="1"/>
      <name val="Century Gothic"/>
      <family val="2"/>
    </font>
    <font>
      <sz val="10"/>
      <name val="Garamond"/>
      <family val="1"/>
    </font>
    <font>
      <sz val="10"/>
      <color theme="1"/>
      <name val="Garamond"/>
      <family val="1"/>
    </font>
    <font>
      <sz val="12"/>
      <color theme="1"/>
      <name val="Arial Narrow"/>
      <family val="2"/>
    </font>
    <font>
      <sz val="8"/>
      <color rgb="FF000000"/>
      <name val="Arial Narrow"/>
      <family val="2"/>
    </font>
    <font>
      <sz val="12"/>
      <color rgb="FF000000"/>
      <name val="Arial Narrow"/>
      <family val="2"/>
    </font>
    <font>
      <sz val="8"/>
      <color theme="1"/>
      <name val="Century Gothic"/>
      <family val="2"/>
    </font>
    <font>
      <sz val="11"/>
      <color theme="1"/>
      <name val="Arial Narrow"/>
      <family val="2"/>
    </font>
    <font>
      <b/>
      <sz val="11"/>
      <color rgb="FF000000"/>
      <name val="Garamond"/>
      <family val="1"/>
    </font>
    <font>
      <b/>
      <sz val="10"/>
      <name val="Century Gothic"/>
      <family val="2"/>
    </font>
    <font>
      <b/>
      <sz val="10"/>
      <color theme="1"/>
      <name val="Garamond"/>
      <family val="1"/>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rgb="FFD9D9D9"/>
        <bgColor rgb="FF000000"/>
      </patternFill>
    </fill>
    <fill>
      <patternFill patternType="solid">
        <fgColor theme="7"/>
        <bgColor indexed="64"/>
      </patternFill>
    </fill>
  </fills>
  <borders count="2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style="medium">
        <color indexed="64"/>
      </left>
      <right/>
      <top style="thin">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right style="thin">
        <color indexed="64"/>
      </right>
      <top/>
      <bottom style="medium">
        <color indexed="64"/>
      </bottom>
      <diagonal/>
    </border>
    <border>
      <left/>
      <right style="medium">
        <color indexed="64"/>
      </right>
      <top style="medium">
        <color indexed="64"/>
      </top>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cellStyleXfs>
  <cellXfs count="68">
    <xf numFmtId="0" fontId="0" fillId="0" borderId="0" xfId="0"/>
    <xf numFmtId="0" fontId="4" fillId="0" borderId="0" xfId="0" applyFont="1"/>
    <xf numFmtId="0" fontId="3" fillId="2" borderId="6" xfId="0" applyFont="1" applyFill="1" applyBorder="1" applyAlignment="1">
      <alignment horizontal="center" vertical="center" wrapText="1"/>
    </xf>
    <xf numFmtId="0" fontId="2" fillId="0" borderId="0" xfId="0" applyFont="1"/>
    <xf numFmtId="14" fontId="4" fillId="0" borderId="0" xfId="0" applyNumberFormat="1" applyFont="1" applyAlignment="1">
      <alignment horizontal="left"/>
    </xf>
    <xf numFmtId="165" fontId="8" fillId="0" borderId="0" xfId="0" applyNumberFormat="1" applyFont="1" applyAlignment="1">
      <alignment horizontal="center" vertical="center" wrapText="1"/>
    </xf>
    <xf numFmtId="0" fontId="8" fillId="0" borderId="0" xfId="0" applyFont="1" applyAlignment="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applyAlignment="1">
      <alignment horizontal="center" vertical="center" wrapText="1"/>
    </xf>
    <xf numFmtId="0" fontId="5" fillId="0" borderId="0" xfId="0" applyFont="1" applyAlignment="1">
      <alignment horizontal="left" vertical="center" wrapText="1"/>
    </xf>
    <xf numFmtId="0" fontId="4" fillId="0" borderId="0" xfId="0" applyFont="1" applyAlignment="1">
      <alignment wrapText="1"/>
    </xf>
    <xf numFmtId="0" fontId="12" fillId="2" borderId="11" xfId="0" applyFont="1" applyFill="1" applyBorder="1" applyAlignment="1">
      <alignment horizontal="center" vertical="center" wrapText="1"/>
    </xf>
    <xf numFmtId="44" fontId="12" fillId="2" borderId="14" xfId="3" applyFont="1" applyFill="1" applyBorder="1" applyAlignment="1">
      <alignment horizontal="center" vertical="center" wrapText="1"/>
    </xf>
    <xf numFmtId="0" fontId="4" fillId="5" borderId="4" xfId="0" applyFont="1" applyFill="1" applyBorder="1"/>
    <xf numFmtId="9" fontId="12" fillId="2" borderId="11" xfId="2" applyFont="1" applyFill="1" applyBorder="1" applyAlignment="1">
      <alignment horizontal="center" vertical="center" wrapText="1"/>
    </xf>
    <xf numFmtId="6" fontId="13" fillId="0" borderId="4" xfId="0" applyNumberFormat="1" applyFont="1" applyBorder="1" applyAlignment="1">
      <alignment horizontal="center" vertical="center"/>
    </xf>
    <xf numFmtId="164" fontId="14" fillId="0" borderId="4" xfId="1" applyNumberFormat="1" applyFont="1" applyFill="1" applyBorder="1" applyAlignment="1">
      <alignment horizontal="right" vertical="center"/>
    </xf>
    <xf numFmtId="164" fontId="14" fillId="5" borderId="4" xfId="1" applyNumberFormat="1" applyFont="1" applyFill="1" applyBorder="1" applyAlignment="1">
      <alignment horizontal="right" vertical="center"/>
    </xf>
    <xf numFmtId="6" fontId="13" fillId="3" borderId="4" xfId="0" applyNumberFormat="1" applyFont="1" applyFill="1" applyBorder="1" applyAlignment="1">
      <alignment horizontal="center" vertical="center"/>
    </xf>
    <xf numFmtId="0" fontId="3" fillId="0" borderId="15" xfId="0" applyFont="1" applyBorder="1" applyAlignment="1">
      <alignment horizontal="center" vertical="center" wrapText="1"/>
    </xf>
    <xf numFmtId="0" fontId="15" fillId="0" borderId="4"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4" xfId="0" applyFont="1" applyBorder="1" applyAlignment="1">
      <alignment horizontal="center" vertical="center" wrapText="1"/>
    </xf>
    <xf numFmtId="0" fontId="17" fillId="0" borderId="4" xfId="0" applyFont="1" applyBorder="1" applyAlignment="1">
      <alignment horizontal="center" vertical="center"/>
    </xf>
    <xf numFmtId="0" fontId="17" fillId="0" borderId="4" xfId="0" applyFont="1" applyBorder="1" applyAlignment="1">
      <alignment horizontal="center" vertical="center" wrapText="1"/>
    </xf>
    <xf numFmtId="0" fontId="4" fillId="0" borderId="10" xfId="0" applyFont="1" applyBorder="1" applyAlignment="1">
      <alignment horizontal="center" vertical="center" wrapText="1"/>
    </xf>
    <xf numFmtId="164" fontId="4" fillId="0" borderId="4" xfId="0" applyNumberFormat="1" applyFont="1" applyBorder="1" applyAlignment="1">
      <alignment horizontal="center" vertical="center"/>
    </xf>
    <xf numFmtId="9" fontId="4" fillId="0" borderId="4" xfId="2" applyFont="1" applyBorder="1" applyAlignment="1">
      <alignment horizontal="center" vertical="center"/>
    </xf>
    <xf numFmtId="164" fontId="18" fillId="0" borderId="4" xfId="1" applyNumberFormat="1" applyFont="1" applyFill="1" applyBorder="1" applyAlignment="1">
      <alignment horizontal="center" vertical="center" wrapText="1"/>
    </xf>
    <xf numFmtId="3" fontId="4" fillId="0" borderId="0" xfId="0" applyNumberFormat="1" applyFont="1"/>
    <xf numFmtId="0" fontId="4" fillId="0" borderId="2" xfId="0" applyFont="1" applyBorder="1"/>
    <xf numFmtId="0" fontId="4" fillId="0" borderId="3" xfId="0" applyFont="1" applyBorder="1"/>
    <xf numFmtId="0" fontId="19" fillId="0" borderId="0" xfId="0" applyFont="1"/>
    <xf numFmtId="6" fontId="2" fillId="5" borderId="4" xfId="0" applyNumberFormat="1" applyFont="1" applyFill="1" applyBorder="1"/>
    <xf numFmtId="0" fontId="20" fillId="2" borderId="4" xfId="0" applyFont="1" applyFill="1" applyBorder="1" applyAlignment="1">
      <alignment horizontal="center" vertical="center" wrapText="1"/>
    </xf>
    <xf numFmtId="164" fontId="22" fillId="5" borderId="4" xfId="1" applyNumberFormat="1" applyFont="1" applyFill="1" applyBorder="1" applyAlignment="1">
      <alignment horizontal="right" vertical="center"/>
    </xf>
    <xf numFmtId="4" fontId="4" fillId="0" borderId="0" xfId="0" applyNumberFormat="1" applyFont="1"/>
    <xf numFmtId="0" fontId="3" fillId="2" borderId="11" xfId="0" applyFont="1" applyFill="1" applyBorder="1" applyAlignment="1">
      <alignment horizontal="center" vertical="center" wrapText="1"/>
    </xf>
    <xf numFmtId="164" fontId="9" fillId="0" borderId="8" xfId="1" applyNumberFormat="1" applyFont="1" applyFill="1" applyBorder="1" applyAlignment="1">
      <alignment horizontal="center" vertical="center" wrapText="1"/>
    </xf>
    <xf numFmtId="13" fontId="13" fillId="0" borderId="4" xfId="0" applyNumberFormat="1" applyFont="1" applyBorder="1" applyAlignment="1">
      <alignment horizontal="center" vertical="center"/>
    </xf>
    <xf numFmtId="164" fontId="9" fillId="0" borderId="7" xfId="1" applyNumberFormat="1" applyFont="1" applyFill="1" applyBorder="1" applyAlignment="1">
      <alignment horizontal="center" vertical="center" wrapText="1"/>
    </xf>
    <xf numFmtId="164" fontId="9" fillId="0" borderId="22" xfId="1" applyNumberFormat="1" applyFont="1" applyFill="1" applyBorder="1" applyAlignment="1">
      <alignment horizontal="center" vertical="center" wrapText="1"/>
    </xf>
    <xf numFmtId="0" fontId="11" fillId="5" borderId="4" xfId="0" applyFont="1" applyFill="1" applyBorder="1" applyAlignment="1">
      <alignment horizontal="center" vertical="center" wrapText="1"/>
    </xf>
    <xf numFmtId="0" fontId="9" fillId="4" borderId="1" xfId="0" applyFont="1" applyFill="1" applyBorder="1" applyAlignment="1">
      <alignment horizontal="center" wrapText="1"/>
    </xf>
    <xf numFmtId="0" fontId="9" fillId="4" borderId="2" xfId="0" applyFont="1" applyFill="1" applyBorder="1" applyAlignment="1">
      <alignment horizontal="center" wrapText="1"/>
    </xf>
    <xf numFmtId="0" fontId="9" fillId="4" borderId="3" xfId="0" applyFont="1" applyFill="1" applyBorder="1" applyAlignment="1">
      <alignment horizontal="center" wrapText="1"/>
    </xf>
    <xf numFmtId="0" fontId="10" fillId="0" borderId="16" xfId="0" applyFont="1" applyBorder="1" applyAlignment="1">
      <alignment horizontal="center" vertical="center" wrapText="1"/>
    </xf>
    <xf numFmtId="0" fontId="10" fillId="0" borderId="0" xfId="0" applyFont="1" applyAlignment="1">
      <alignment horizontal="center" vertical="center" wrapText="1"/>
    </xf>
    <xf numFmtId="0" fontId="10" fillId="0" borderId="17"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9" xfId="0" applyFont="1" applyBorder="1" applyAlignment="1">
      <alignment horizontal="center" vertical="center" wrapText="1"/>
    </xf>
    <xf numFmtId="0" fontId="12" fillId="2" borderId="19" xfId="0" applyFont="1" applyFill="1" applyBorder="1" applyAlignment="1">
      <alignment horizontal="center" vertical="center"/>
    </xf>
    <xf numFmtId="0" fontId="12" fillId="2" borderId="18" xfId="0" applyFont="1" applyFill="1" applyBorder="1" applyAlignment="1">
      <alignment horizontal="center" vertical="center"/>
    </xf>
    <xf numFmtId="0" fontId="12" fillId="2" borderId="20" xfId="0" applyFont="1" applyFill="1" applyBorder="1" applyAlignment="1">
      <alignment horizontal="center" vertical="center"/>
    </xf>
    <xf numFmtId="0" fontId="12" fillId="2" borderId="12" xfId="0" applyFont="1" applyFill="1" applyBorder="1" applyAlignment="1">
      <alignment horizontal="center" vertical="center"/>
    </xf>
    <xf numFmtId="0" fontId="12" fillId="2" borderId="13" xfId="0" applyFont="1" applyFill="1" applyBorder="1" applyAlignment="1">
      <alignment horizontal="center" vertical="center"/>
    </xf>
    <xf numFmtId="0" fontId="12" fillId="2" borderId="5" xfId="0" applyFont="1" applyFill="1" applyBorder="1" applyAlignment="1">
      <alignment horizontal="center" vertical="center"/>
    </xf>
    <xf numFmtId="0" fontId="12" fillId="2" borderId="16" xfId="0" applyFont="1" applyFill="1" applyBorder="1" applyAlignment="1">
      <alignment horizontal="center" vertical="center" wrapText="1"/>
    </xf>
    <xf numFmtId="0" fontId="12" fillId="2" borderId="17"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21" fillId="0" borderId="21" xfId="0" applyFont="1" applyBorder="1" applyAlignment="1">
      <alignment horizontal="center" vertical="center" wrapText="1"/>
    </xf>
    <xf numFmtId="0" fontId="21" fillId="0" borderId="23"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9" xfId="0" applyFont="1" applyBorder="1" applyAlignment="1">
      <alignment horizontal="center" vertical="center" wrapText="1"/>
    </xf>
    <xf numFmtId="0" fontId="5" fillId="0" borderId="0" xfId="0" applyFont="1" applyAlignment="1">
      <alignment horizontal="left" vertical="center" wrapText="1"/>
    </xf>
  </cellXfs>
  <cellStyles count="4">
    <cellStyle name="Moneda" xfId="1" builtinId="4"/>
    <cellStyle name="Moneda 3" xfId="3" xr:uid="{00000000-0005-0000-0000-000001000000}"/>
    <cellStyle name="Normal" xfId="0" builtinId="0"/>
    <cellStyle name="Porcentaje" xfId="2" builtinId="5"/>
  </cellStyles>
  <dxfs count="1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494A6"/>
      <color rgb="FFD553A3"/>
      <color rgb="FFCD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155"/>
  <sheetViews>
    <sheetView tabSelected="1" zoomScale="75" zoomScaleNormal="75" workbookViewId="0">
      <pane xSplit="5" ySplit="5" topLeftCell="F151" activePane="bottomRight" state="frozen"/>
      <selection pane="topRight" activeCell="G1" sqref="G1"/>
      <selection pane="bottomLeft" activeCell="A8" sqref="A8"/>
      <selection pane="bottomRight" activeCell="A155" sqref="A155:E155"/>
    </sheetView>
  </sheetViews>
  <sheetFormatPr baseColWidth="10" defaultColWidth="11.42578125" defaultRowHeight="12.75" x14ac:dyDescent="0.25"/>
  <cols>
    <col min="1" max="1" width="7.42578125" style="1" customWidth="1"/>
    <col min="2" max="2" width="19.42578125" style="1" customWidth="1"/>
    <col min="3" max="3" width="35.140625" style="1" customWidth="1"/>
    <col min="4" max="4" width="9.42578125" style="1" customWidth="1"/>
    <col min="5" max="5" width="14.28515625" style="11" customWidth="1"/>
    <col min="6" max="7" width="11.42578125" style="1" customWidth="1"/>
    <col min="8" max="8" width="10.42578125" style="1" customWidth="1"/>
    <col min="9" max="9" width="10.7109375" style="1" customWidth="1"/>
    <col min="10" max="15" width="14.42578125" style="1" customWidth="1"/>
    <col min="16" max="16" width="16.140625" style="1" customWidth="1"/>
    <col min="17" max="17" width="15.7109375" style="1" customWidth="1"/>
    <col min="18" max="18" width="13.28515625" style="1" customWidth="1"/>
    <col min="19" max="19" width="13.140625" style="1" customWidth="1"/>
    <col min="20" max="20" width="16" style="1" customWidth="1"/>
    <col min="21" max="21" width="17.7109375" style="1" customWidth="1"/>
    <col min="22" max="22" width="16.28515625" style="1" customWidth="1"/>
    <col min="23" max="23" width="26.140625" style="1" customWidth="1"/>
    <col min="24" max="16384" width="11.42578125" style="1"/>
  </cols>
  <sheetData>
    <row r="1" spans="1:23" ht="15" customHeight="1" thickBot="1" x14ac:dyDescent="0.3">
      <c r="C1" s="30"/>
      <c r="W1" s="37">
        <v>941000000</v>
      </c>
    </row>
    <row r="2" spans="1:23" ht="27.95" customHeight="1" thickBot="1" x14ac:dyDescent="0.3">
      <c r="A2" s="44" t="s">
        <v>15</v>
      </c>
      <c r="B2" s="45"/>
      <c r="C2" s="45"/>
      <c r="D2" s="45"/>
      <c r="E2" s="46"/>
      <c r="F2" s="63" t="s">
        <v>380</v>
      </c>
      <c r="G2" s="64"/>
      <c r="H2" s="63" t="s">
        <v>386</v>
      </c>
      <c r="I2" s="64"/>
      <c r="J2" s="63" t="s">
        <v>413</v>
      </c>
      <c r="K2" s="64"/>
      <c r="L2" s="63" t="s">
        <v>412</v>
      </c>
      <c r="M2" s="64"/>
      <c r="N2" s="63" t="s">
        <v>410</v>
      </c>
      <c r="O2" s="64"/>
      <c r="P2" s="63" t="s">
        <v>415</v>
      </c>
      <c r="Q2" s="64"/>
      <c r="R2" s="31"/>
      <c r="S2" s="31"/>
      <c r="T2" s="31"/>
      <c r="U2" s="31"/>
      <c r="V2" s="31"/>
      <c r="W2" s="32"/>
    </row>
    <row r="3" spans="1:23" ht="35.450000000000003" customHeight="1" thickBot="1" x14ac:dyDescent="0.3">
      <c r="A3" s="47" t="s">
        <v>428</v>
      </c>
      <c r="B3" s="48"/>
      <c r="C3" s="48"/>
      <c r="D3" s="48"/>
      <c r="E3" s="49"/>
      <c r="F3" s="65"/>
      <c r="G3" s="66"/>
      <c r="H3" s="65"/>
      <c r="I3" s="66"/>
      <c r="J3" s="65"/>
      <c r="K3" s="66"/>
      <c r="L3" s="65"/>
      <c r="M3" s="66"/>
      <c r="N3" s="65"/>
      <c r="O3" s="66"/>
      <c r="P3" s="65"/>
      <c r="Q3" s="66"/>
      <c r="R3" s="53" t="s">
        <v>2</v>
      </c>
      <c r="S3" s="54"/>
      <c r="T3" s="54"/>
      <c r="U3" s="55"/>
      <c r="V3" s="59" t="s">
        <v>7</v>
      </c>
      <c r="W3" s="60"/>
    </row>
    <row r="4" spans="1:23" s="33" customFormat="1" ht="23.1" customHeight="1" thickBot="1" x14ac:dyDescent="0.35">
      <c r="A4" s="50"/>
      <c r="B4" s="51"/>
      <c r="C4" s="51"/>
      <c r="D4" s="51"/>
      <c r="E4" s="52"/>
      <c r="F4" s="41" t="s">
        <v>381</v>
      </c>
      <c r="G4" s="42"/>
      <c r="H4" s="41" t="s">
        <v>387</v>
      </c>
      <c r="I4" s="42"/>
      <c r="J4" s="41" t="s">
        <v>411</v>
      </c>
      <c r="K4" s="42"/>
      <c r="L4" s="41" t="s">
        <v>411</v>
      </c>
      <c r="M4" s="42"/>
      <c r="N4" s="41" t="s">
        <v>411</v>
      </c>
      <c r="O4" s="42"/>
      <c r="P4" s="41" t="s">
        <v>414</v>
      </c>
      <c r="Q4" s="42"/>
      <c r="R4" s="56"/>
      <c r="S4" s="57"/>
      <c r="T4" s="57"/>
      <c r="U4" s="58"/>
      <c r="V4" s="61"/>
      <c r="W4" s="62"/>
    </row>
    <row r="5" spans="1:23" ht="53.25" customHeight="1" x14ac:dyDescent="0.25">
      <c r="A5" s="35" t="s">
        <v>16</v>
      </c>
      <c r="B5" s="35" t="s">
        <v>10</v>
      </c>
      <c r="C5" s="35" t="s">
        <v>17</v>
      </c>
      <c r="D5" s="35" t="s">
        <v>18</v>
      </c>
      <c r="E5" s="35" t="s">
        <v>19</v>
      </c>
      <c r="F5" s="2" t="s">
        <v>0</v>
      </c>
      <c r="G5" s="2" t="s">
        <v>379</v>
      </c>
      <c r="H5" s="2" t="s">
        <v>0</v>
      </c>
      <c r="I5" s="2" t="s">
        <v>379</v>
      </c>
      <c r="J5" s="2"/>
      <c r="K5" s="2"/>
      <c r="L5" s="2" t="s">
        <v>0</v>
      </c>
      <c r="M5" s="2" t="s">
        <v>379</v>
      </c>
      <c r="N5" s="2" t="s">
        <v>0</v>
      </c>
      <c r="O5" s="2" t="s">
        <v>379</v>
      </c>
      <c r="P5" s="2" t="s">
        <v>0</v>
      </c>
      <c r="Q5" s="2" t="s">
        <v>379</v>
      </c>
      <c r="R5" s="12" t="s">
        <v>3</v>
      </c>
      <c r="S5" s="12" t="s">
        <v>4</v>
      </c>
      <c r="T5" s="12" t="s">
        <v>5</v>
      </c>
      <c r="U5" s="15" t="s">
        <v>6</v>
      </c>
      <c r="V5" s="13" t="s">
        <v>8</v>
      </c>
      <c r="W5" s="13" t="s">
        <v>9</v>
      </c>
    </row>
    <row r="6" spans="1:23" ht="44.1" customHeight="1" x14ac:dyDescent="0.25">
      <c r="A6" s="20">
        <v>1</v>
      </c>
      <c r="B6" s="21" t="s">
        <v>20</v>
      </c>
      <c r="C6" s="21" t="s">
        <v>21</v>
      </c>
      <c r="D6" s="22" t="s">
        <v>12</v>
      </c>
      <c r="E6" s="23">
        <v>1</v>
      </c>
      <c r="F6" s="17">
        <v>450000</v>
      </c>
      <c r="G6" s="17">
        <v>450000</v>
      </c>
      <c r="H6" s="17">
        <v>950000</v>
      </c>
      <c r="I6" s="17">
        <v>950000</v>
      </c>
      <c r="J6" s="17">
        <v>510293.18860800005</v>
      </c>
      <c r="K6" s="17"/>
      <c r="L6" s="17"/>
      <c r="M6" s="17"/>
      <c r="N6" s="17"/>
      <c r="O6" s="17"/>
      <c r="P6" s="17"/>
      <c r="Q6" s="17"/>
      <c r="R6" s="27">
        <f>MEDIAN(F6,J6)</f>
        <v>480146.59430400003</v>
      </c>
      <c r="S6" s="27">
        <f>AVERAGE(F6,J6)</f>
        <v>480146.59430400003</v>
      </c>
      <c r="T6" s="27">
        <f>STDEV(F6,J6)</f>
        <v>42633.722524076336</v>
      </c>
      <c r="U6" s="28">
        <f t="shared" ref="U6" si="0">T6/S6</f>
        <v>8.8793137408120865E-2</v>
      </c>
      <c r="V6" s="19">
        <v>480147</v>
      </c>
      <c r="W6" s="29" t="s">
        <v>13</v>
      </c>
    </row>
    <row r="7" spans="1:23" ht="45.6" customHeight="1" x14ac:dyDescent="0.25">
      <c r="A7" s="20">
        <v>2</v>
      </c>
      <c r="B7" s="21" t="s">
        <v>22</v>
      </c>
      <c r="C7" s="21" t="s">
        <v>23</v>
      </c>
      <c r="D7" s="22" t="s">
        <v>24</v>
      </c>
      <c r="E7" s="23">
        <v>1</v>
      </c>
      <c r="F7" s="17">
        <v>30000</v>
      </c>
      <c r="G7" s="17">
        <v>450000</v>
      </c>
      <c r="H7" s="17">
        <v>160000</v>
      </c>
      <c r="I7" s="17">
        <v>2400000</v>
      </c>
      <c r="J7" s="17"/>
      <c r="K7" s="17"/>
      <c r="L7" s="17">
        <v>149082.74841599999</v>
      </c>
      <c r="M7" s="17">
        <f>+L7*E7</f>
        <v>149082.74841599999</v>
      </c>
      <c r="N7" s="17"/>
      <c r="O7" s="17"/>
      <c r="P7" s="17"/>
      <c r="Q7" s="17"/>
      <c r="R7" s="27">
        <f>MEDIAN(H7,L7)</f>
        <v>154541.37420799999</v>
      </c>
      <c r="S7" s="27">
        <f>AVERAGE(H7,L7)</f>
        <v>154541.37420799999</v>
      </c>
      <c r="T7" s="27">
        <f>STDEV(H7,L7)</f>
        <v>7719.6626269659864</v>
      </c>
      <c r="U7" s="28">
        <f t="shared" ref="U7:U54" si="1">T7/S7</f>
        <v>4.9952077018390911E-2</v>
      </c>
      <c r="V7" s="19">
        <v>154542</v>
      </c>
      <c r="W7" s="29" t="s">
        <v>13</v>
      </c>
    </row>
    <row r="8" spans="1:23" ht="48" customHeight="1" x14ac:dyDescent="0.25">
      <c r="A8" s="20">
        <v>3</v>
      </c>
      <c r="B8" s="21" t="s">
        <v>25</v>
      </c>
      <c r="C8" s="21" t="s">
        <v>26</v>
      </c>
      <c r="D8" s="22" t="s">
        <v>12</v>
      </c>
      <c r="E8" s="23">
        <v>1</v>
      </c>
      <c r="F8" s="16">
        <v>29000</v>
      </c>
      <c r="G8" s="16">
        <v>290000</v>
      </c>
      <c r="H8" s="16">
        <v>135000</v>
      </c>
      <c r="I8" s="16">
        <v>1350000</v>
      </c>
      <c r="J8" s="16"/>
      <c r="K8" s="16"/>
      <c r="L8" s="16"/>
      <c r="M8" s="16"/>
      <c r="N8" s="16"/>
      <c r="O8" s="16"/>
      <c r="P8" s="16">
        <v>28900</v>
      </c>
      <c r="Q8" s="16"/>
      <c r="R8" s="27">
        <f>MEDIAN(F8,P8)</f>
        <v>28950</v>
      </c>
      <c r="S8" s="27">
        <f>AVERAGE(F8,P8)</f>
        <v>28950</v>
      </c>
      <c r="T8" s="27">
        <f>STDEV(F8,P8)</f>
        <v>70.710678118654755</v>
      </c>
      <c r="U8" s="28">
        <f t="shared" si="1"/>
        <v>2.4425104704198534E-3</v>
      </c>
      <c r="V8" s="19">
        <v>28950</v>
      </c>
      <c r="W8" s="29" t="s">
        <v>13</v>
      </c>
    </row>
    <row r="9" spans="1:23" ht="48" customHeight="1" x14ac:dyDescent="0.25">
      <c r="A9" s="20">
        <v>4</v>
      </c>
      <c r="B9" s="21" t="s">
        <v>27</v>
      </c>
      <c r="C9" s="21" t="s">
        <v>28</v>
      </c>
      <c r="D9" s="22" t="s">
        <v>12</v>
      </c>
      <c r="E9" s="23">
        <v>1</v>
      </c>
      <c r="F9" s="16">
        <v>85000</v>
      </c>
      <c r="G9" s="16">
        <v>425000</v>
      </c>
      <c r="H9" s="16">
        <v>180000</v>
      </c>
      <c r="I9" s="16">
        <v>900000</v>
      </c>
      <c r="J9" s="16"/>
      <c r="K9" s="16"/>
      <c r="L9" s="16"/>
      <c r="M9" s="16"/>
      <c r="N9" s="16"/>
      <c r="O9" s="16"/>
      <c r="P9" s="16">
        <v>74100</v>
      </c>
      <c r="Q9" s="16"/>
      <c r="R9" s="27">
        <f>MEDIAN(F9,P9)</f>
        <v>79550</v>
      </c>
      <c r="S9" s="27">
        <f>AVERAGE(F9,P9)</f>
        <v>79550</v>
      </c>
      <c r="T9" s="27">
        <f>STDEV(F9,P9)</f>
        <v>7707.463914933368</v>
      </c>
      <c r="U9" s="28">
        <f t="shared" si="1"/>
        <v>9.6888295599413796E-2</v>
      </c>
      <c r="V9" s="19">
        <v>79550</v>
      </c>
      <c r="W9" s="29" t="s">
        <v>13</v>
      </c>
    </row>
    <row r="10" spans="1:23" ht="48" customHeight="1" x14ac:dyDescent="0.25">
      <c r="A10" s="20">
        <v>5</v>
      </c>
      <c r="B10" s="21" t="s">
        <v>29</v>
      </c>
      <c r="C10" s="21" t="s">
        <v>30</v>
      </c>
      <c r="D10" s="22" t="s">
        <v>12</v>
      </c>
      <c r="E10" s="23">
        <v>1</v>
      </c>
      <c r="F10" s="16">
        <v>74000</v>
      </c>
      <c r="G10" s="16">
        <v>1110000</v>
      </c>
      <c r="H10" s="16">
        <v>82000</v>
      </c>
      <c r="I10" s="16">
        <v>1230000</v>
      </c>
      <c r="J10" s="16"/>
      <c r="K10" s="16"/>
      <c r="L10" s="16"/>
      <c r="M10" s="16"/>
      <c r="N10" s="16"/>
      <c r="O10" s="16"/>
      <c r="P10" s="16"/>
      <c r="Q10" s="16"/>
      <c r="R10" s="27">
        <f>MEDIAN(F10,H10)</f>
        <v>78000</v>
      </c>
      <c r="S10" s="27">
        <f>AVERAGE(F10,H10)</f>
        <v>78000</v>
      </c>
      <c r="T10" s="27">
        <f>STDEV(F10,H10)</f>
        <v>5656.8542494923804</v>
      </c>
      <c r="U10" s="28">
        <f t="shared" si="1"/>
        <v>7.2523772429389496E-2</v>
      </c>
      <c r="V10" s="19">
        <v>78000</v>
      </c>
      <c r="W10" s="29" t="s">
        <v>13</v>
      </c>
    </row>
    <row r="11" spans="1:23" ht="48" customHeight="1" x14ac:dyDescent="0.25">
      <c r="A11" s="20">
        <v>6</v>
      </c>
      <c r="B11" s="21" t="s">
        <v>31</v>
      </c>
      <c r="C11" s="21" t="s">
        <v>32</v>
      </c>
      <c r="D11" s="22" t="s">
        <v>12</v>
      </c>
      <c r="E11" s="23">
        <v>1</v>
      </c>
      <c r="F11" s="16">
        <v>84000</v>
      </c>
      <c r="G11" s="16">
        <v>840000</v>
      </c>
      <c r="H11" s="16">
        <v>110000</v>
      </c>
      <c r="I11" s="16">
        <v>1100000</v>
      </c>
      <c r="J11" s="16"/>
      <c r="K11" s="16"/>
      <c r="L11" s="16"/>
      <c r="M11" s="16"/>
      <c r="N11" s="16"/>
      <c r="O11" s="16"/>
      <c r="P11" s="16"/>
      <c r="Q11" s="16"/>
      <c r="R11" s="27">
        <f>MEDIAN(F11,H11)</f>
        <v>97000</v>
      </c>
      <c r="S11" s="27">
        <f>AVERAGE(F11,H11)</f>
        <v>97000</v>
      </c>
      <c r="T11" s="27">
        <f>STDEV(F11,H11)</f>
        <v>18384.776310850237</v>
      </c>
      <c r="U11" s="28">
        <f t="shared" si="1"/>
        <v>0.18953377640051791</v>
      </c>
      <c r="V11" s="19">
        <v>97000</v>
      </c>
      <c r="W11" s="29" t="s">
        <v>14</v>
      </c>
    </row>
    <row r="12" spans="1:23" ht="48" customHeight="1" x14ac:dyDescent="0.25">
      <c r="A12" s="20">
        <v>7</v>
      </c>
      <c r="B12" s="21" t="s">
        <v>33</v>
      </c>
      <c r="C12" s="21" t="s">
        <v>34</v>
      </c>
      <c r="D12" s="22" t="s">
        <v>12</v>
      </c>
      <c r="E12" s="23">
        <v>1</v>
      </c>
      <c r="F12" s="16">
        <v>45000</v>
      </c>
      <c r="G12" s="16">
        <v>225000</v>
      </c>
      <c r="H12" s="16">
        <v>70000</v>
      </c>
      <c r="I12" s="16">
        <v>350000</v>
      </c>
      <c r="J12" s="16"/>
      <c r="K12" s="16"/>
      <c r="L12" s="16"/>
      <c r="M12" s="16"/>
      <c r="N12" s="16"/>
      <c r="O12" s="16"/>
      <c r="P12" s="16">
        <v>36990</v>
      </c>
      <c r="Q12" s="16"/>
      <c r="R12" s="27">
        <f>MEDIAN(F12,P12)</f>
        <v>40995</v>
      </c>
      <c r="S12" s="27">
        <f>AVERAGE(F12,P12)</f>
        <v>40995</v>
      </c>
      <c r="T12" s="27">
        <f>STDEV(F12,P12)</f>
        <v>5663.9253173042453</v>
      </c>
      <c r="U12" s="28">
        <f t="shared" ref="U12" si="2">T12/S12</f>
        <v>0.13816136888167449</v>
      </c>
      <c r="V12" s="19">
        <v>40995</v>
      </c>
      <c r="W12" s="29" t="s">
        <v>13</v>
      </c>
    </row>
    <row r="13" spans="1:23" ht="48" customHeight="1" x14ac:dyDescent="0.25">
      <c r="A13" s="20">
        <v>8</v>
      </c>
      <c r="B13" s="21" t="s">
        <v>35</v>
      </c>
      <c r="C13" s="21" t="s">
        <v>36</v>
      </c>
      <c r="D13" s="22" t="s">
        <v>12</v>
      </c>
      <c r="E13" s="23">
        <v>1</v>
      </c>
      <c r="F13" s="16">
        <v>57000</v>
      </c>
      <c r="G13" s="16">
        <v>285000</v>
      </c>
      <c r="H13" s="16">
        <v>65000</v>
      </c>
      <c r="I13" s="16">
        <v>325000</v>
      </c>
      <c r="J13" s="16"/>
      <c r="K13" s="16"/>
      <c r="L13" s="16"/>
      <c r="M13" s="16"/>
      <c r="N13" s="16"/>
      <c r="O13" s="16"/>
      <c r="P13" s="16"/>
      <c r="Q13" s="16"/>
      <c r="R13" s="27">
        <f>MEDIAN(F13,H13)</f>
        <v>61000</v>
      </c>
      <c r="S13" s="27">
        <f>AVERAGE(F13,H13)</f>
        <v>61000</v>
      </c>
      <c r="T13" s="27">
        <f>STDEV(F13,H13)</f>
        <v>5656.8542494923804</v>
      </c>
      <c r="U13" s="28">
        <f t="shared" si="1"/>
        <v>9.2735315565448853E-2</v>
      </c>
      <c r="V13" s="19">
        <v>61000</v>
      </c>
      <c r="W13" s="29" t="s">
        <v>13</v>
      </c>
    </row>
    <row r="14" spans="1:23" ht="48" customHeight="1" x14ac:dyDescent="0.25">
      <c r="A14" s="20">
        <v>9</v>
      </c>
      <c r="B14" s="21" t="s">
        <v>37</v>
      </c>
      <c r="C14" s="21" t="s">
        <v>38</v>
      </c>
      <c r="D14" s="22" t="s">
        <v>12</v>
      </c>
      <c r="E14" s="23">
        <v>1</v>
      </c>
      <c r="F14" s="16">
        <v>200000</v>
      </c>
      <c r="G14" s="16">
        <v>1000000</v>
      </c>
      <c r="H14" s="16">
        <v>1300000</v>
      </c>
      <c r="I14" s="16">
        <v>6500000</v>
      </c>
      <c r="J14" s="16"/>
      <c r="K14" s="16"/>
      <c r="L14" s="16"/>
      <c r="M14" s="16"/>
      <c r="N14" s="16">
        <v>178602.61601280002</v>
      </c>
      <c r="O14" s="16"/>
      <c r="P14" s="16"/>
      <c r="Q14" s="16"/>
      <c r="R14" s="27">
        <f>MEDIAN(F14,N14)</f>
        <v>189301.30800640001</v>
      </c>
      <c r="S14" s="27">
        <f>AVERAGE(F14,N14)</f>
        <v>189301.30800640001</v>
      </c>
      <c r="T14" s="27">
        <f>STDEV(F14,N14)</f>
        <v>15130.235317001552</v>
      </c>
      <c r="U14" s="28">
        <f t="shared" si="1"/>
        <v>7.9926734137991381E-2</v>
      </c>
      <c r="V14" s="19">
        <v>189302</v>
      </c>
      <c r="W14" s="29" t="s">
        <v>13</v>
      </c>
    </row>
    <row r="15" spans="1:23" ht="48" customHeight="1" x14ac:dyDescent="0.25">
      <c r="A15" s="20">
        <v>10</v>
      </c>
      <c r="B15" s="21" t="s">
        <v>39</v>
      </c>
      <c r="C15" s="21" t="s">
        <v>40</v>
      </c>
      <c r="D15" s="22" t="s">
        <v>12</v>
      </c>
      <c r="E15" s="23">
        <v>1</v>
      </c>
      <c r="F15" s="16">
        <v>29000</v>
      </c>
      <c r="G15" s="16">
        <v>1450000</v>
      </c>
      <c r="H15" s="16">
        <v>12000</v>
      </c>
      <c r="I15" s="16">
        <v>600000</v>
      </c>
      <c r="J15" s="16"/>
      <c r="K15" s="16"/>
      <c r="L15" s="16"/>
      <c r="M15" s="16"/>
      <c r="N15" s="16"/>
      <c r="O15" s="16"/>
      <c r="P15" s="16">
        <v>12990</v>
      </c>
      <c r="Q15" s="16"/>
      <c r="R15" s="27">
        <f>MEDIAN(H15,P15)</f>
        <v>12495</v>
      </c>
      <c r="S15" s="27">
        <f>AVERAGE(H15,P15)</f>
        <v>12495</v>
      </c>
      <c r="T15" s="27">
        <f>STDEV(H15,P15)</f>
        <v>700.03571337468202</v>
      </c>
      <c r="U15" s="28">
        <f t="shared" si="1"/>
        <v>5.6025267176845299E-2</v>
      </c>
      <c r="V15" s="19">
        <v>12495</v>
      </c>
      <c r="W15" s="29" t="s">
        <v>13</v>
      </c>
    </row>
    <row r="16" spans="1:23" ht="48" customHeight="1" x14ac:dyDescent="0.25">
      <c r="A16" s="20">
        <v>11</v>
      </c>
      <c r="B16" s="21" t="s">
        <v>41</v>
      </c>
      <c r="C16" s="21" t="s">
        <v>42</v>
      </c>
      <c r="D16" s="22" t="s">
        <v>12</v>
      </c>
      <c r="E16" s="23">
        <v>1</v>
      </c>
      <c r="F16" s="16">
        <v>85000</v>
      </c>
      <c r="G16" s="16">
        <v>425000</v>
      </c>
      <c r="H16" s="16">
        <v>130000</v>
      </c>
      <c r="I16" s="16">
        <v>650000</v>
      </c>
      <c r="J16" s="16"/>
      <c r="K16" s="16"/>
      <c r="L16" s="16"/>
      <c r="M16" s="16"/>
      <c r="N16" s="16"/>
      <c r="O16" s="16"/>
      <c r="P16" s="16"/>
      <c r="Q16" s="16"/>
      <c r="R16" s="27">
        <f>MEDIAN(F16,H16)</f>
        <v>107500</v>
      </c>
      <c r="S16" s="27">
        <f>AVERAGE(F16,H16)</f>
        <v>107500</v>
      </c>
      <c r="T16" s="27">
        <f>STDEV(F16,H16)</f>
        <v>31819.805153394638</v>
      </c>
      <c r="U16" s="28">
        <f t="shared" si="1"/>
        <v>0.29599818747343848</v>
      </c>
      <c r="V16" s="19">
        <v>107500</v>
      </c>
      <c r="W16" s="29" t="s">
        <v>14</v>
      </c>
    </row>
    <row r="17" spans="1:23" ht="48" customHeight="1" x14ac:dyDescent="0.25">
      <c r="A17" s="20">
        <v>12</v>
      </c>
      <c r="B17" s="21" t="s">
        <v>43</v>
      </c>
      <c r="C17" s="21" t="s">
        <v>44</v>
      </c>
      <c r="D17" s="22" t="s">
        <v>12</v>
      </c>
      <c r="E17" s="23">
        <v>1</v>
      </c>
      <c r="F17" s="16">
        <v>12000</v>
      </c>
      <c r="G17" s="16">
        <v>180000</v>
      </c>
      <c r="H17" s="16">
        <v>57000</v>
      </c>
      <c r="I17" s="16">
        <v>855000</v>
      </c>
      <c r="J17" s="16"/>
      <c r="K17" s="16"/>
      <c r="L17" s="16"/>
      <c r="M17" s="16"/>
      <c r="N17" s="16"/>
      <c r="O17" s="16"/>
      <c r="P17" s="16">
        <v>11900</v>
      </c>
      <c r="Q17" s="16"/>
      <c r="R17" s="27">
        <f>MEDIAN(F17,P17)</f>
        <v>11950</v>
      </c>
      <c r="S17" s="27">
        <f>AVERAGE(F17,P17)</f>
        <v>11950</v>
      </c>
      <c r="T17" s="27">
        <f>STDEV(F17,P17)</f>
        <v>70.710678118654755</v>
      </c>
      <c r="U17" s="28">
        <f t="shared" si="1"/>
        <v>5.9172115580464228E-3</v>
      </c>
      <c r="V17" s="19">
        <v>11950</v>
      </c>
      <c r="W17" s="29" t="s">
        <v>13</v>
      </c>
    </row>
    <row r="18" spans="1:23" ht="48" customHeight="1" x14ac:dyDescent="0.25">
      <c r="A18" s="20">
        <v>13</v>
      </c>
      <c r="B18" s="21" t="s">
        <v>45</v>
      </c>
      <c r="C18" s="21" t="s">
        <v>46</v>
      </c>
      <c r="D18" s="22" t="s">
        <v>12</v>
      </c>
      <c r="E18" s="23">
        <v>1</v>
      </c>
      <c r="F18" s="16">
        <v>29000</v>
      </c>
      <c r="G18" s="16">
        <v>435000</v>
      </c>
      <c r="H18" s="16">
        <v>94000</v>
      </c>
      <c r="I18" s="16">
        <v>1410000</v>
      </c>
      <c r="J18" s="16"/>
      <c r="K18" s="16"/>
      <c r="L18" s="16"/>
      <c r="M18" s="16"/>
      <c r="N18" s="16"/>
      <c r="O18" s="16"/>
      <c r="P18" s="16">
        <v>24285</v>
      </c>
      <c r="Q18" s="16"/>
      <c r="R18" s="27">
        <f>MEDIAN(F18,P18)</f>
        <v>26642.5</v>
      </c>
      <c r="S18" s="27">
        <f>AVERAGE(F18,P18)</f>
        <v>26642.5</v>
      </c>
      <c r="T18" s="27">
        <f>STDEV(F18,P18)</f>
        <v>3334.0084732945716</v>
      </c>
      <c r="U18" s="28">
        <f t="shared" si="1"/>
        <v>0.12513872471782195</v>
      </c>
      <c r="V18" s="19">
        <v>26643</v>
      </c>
      <c r="W18" s="29" t="s">
        <v>13</v>
      </c>
    </row>
    <row r="19" spans="1:23" ht="48" customHeight="1" x14ac:dyDescent="0.25">
      <c r="A19" s="20">
        <v>14</v>
      </c>
      <c r="B19" s="21" t="s">
        <v>47</v>
      </c>
      <c r="C19" s="21" t="s">
        <v>48</v>
      </c>
      <c r="D19" s="22" t="s">
        <v>12</v>
      </c>
      <c r="E19" s="23">
        <v>1</v>
      </c>
      <c r="F19" s="16">
        <v>210000</v>
      </c>
      <c r="G19" s="16">
        <v>4200000</v>
      </c>
      <c r="H19" s="16">
        <v>178000</v>
      </c>
      <c r="I19" s="16">
        <v>3560000</v>
      </c>
      <c r="J19" s="16"/>
      <c r="K19" s="16"/>
      <c r="L19" s="16"/>
      <c r="M19" s="16"/>
      <c r="N19" s="16"/>
      <c r="O19" s="16"/>
      <c r="P19" s="16"/>
      <c r="Q19" s="16"/>
      <c r="R19" s="27">
        <f t="shared" ref="R19:R50" si="3">MEDIAN(F19,H19)</f>
        <v>194000</v>
      </c>
      <c r="S19" s="27">
        <f t="shared" ref="S19:S50" si="4">AVERAGE(F19,H19)</f>
        <v>194000</v>
      </c>
      <c r="T19" s="27">
        <f t="shared" ref="T19:T50" si="5">STDEV(F19,H19)</f>
        <v>22627.416997969522</v>
      </c>
      <c r="U19" s="28">
        <f t="shared" si="1"/>
        <v>0.1166361700926264</v>
      </c>
      <c r="V19" s="19">
        <v>194000</v>
      </c>
      <c r="W19" s="29" t="s">
        <v>13</v>
      </c>
    </row>
    <row r="20" spans="1:23" ht="48" customHeight="1" x14ac:dyDescent="0.25">
      <c r="A20" s="20">
        <v>15</v>
      </c>
      <c r="B20" s="21" t="s">
        <v>49</v>
      </c>
      <c r="C20" s="21" t="s">
        <v>50</v>
      </c>
      <c r="D20" s="22" t="s">
        <v>12</v>
      </c>
      <c r="E20" s="23">
        <v>1</v>
      </c>
      <c r="F20" s="16">
        <v>65000</v>
      </c>
      <c r="G20" s="16">
        <v>6500000</v>
      </c>
      <c r="H20" s="16">
        <v>79000</v>
      </c>
      <c r="I20" s="16">
        <v>7900000</v>
      </c>
      <c r="J20" s="16"/>
      <c r="K20" s="16"/>
      <c r="L20" s="16"/>
      <c r="M20" s="16"/>
      <c r="N20" s="16"/>
      <c r="O20" s="16"/>
      <c r="P20" s="16"/>
      <c r="Q20" s="16"/>
      <c r="R20" s="27">
        <f t="shared" si="3"/>
        <v>72000</v>
      </c>
      <c r="S20" s="27">
        <f t="shared" si="4"/>
        <v>72000</v>
      </c>
      <c r="T20" s="27">
        <f t="shared" si="5"/>
        <v>9899.4949366116653</v>
      </c>
      <c r="U20" s="28">
        <f t="shared" si="1"/>
        <v>0.13749298523071757</v>
      </c>
      <c r="V20" s="19">
        <v>72000</v>
      </c>
      <c r="W20" s="29" t="s">
        <v>13</v>
      </c>
    </row>
    <row r="21" spans="1:23" ht="48" customHeight="1" x14ac:dyDescent="0.25">
      <c r="A21" s="20">
        <v>16</v>
      </c>
      <c r="B21" s="21" t="s">
        <v>51</v>
      </c>
      <c r="C21" s="21" t="s">
        <v>52</v>
      </c>
      <c r="D21" s="22" t="s">
        <v>12</v>
      </c>
      <c r="E21" s="23">
        <v>1</v>
      </c>
      <c r="F21" s="16">
        <v>16000</v>
      </c>
      <c r="G21" s="16">
        <v>800000</v>
      </c>
      <c r="H21" s="16">
        <v>22000</v>
      </c>
      <c r="I21" s="16">
        <v>1100000</v>
      </c>
      <c r="J21" s="16"/>
      <c r="K21" s="16"/>
      <c r="L21" s="16"/>
      <c r="M21" s="16"/>
      <c r="N21" s="16"/>
      <c r="O21" s="16"/>
      <c r="P21" s="16"/>
      <c r="Q21" s="16"/>
      <c r="R21" s="27">
        <f t="shared" si="3"/>
        <v>19000</v>
      </c>
      <c r="S21" s="27">
        <f t="shared" si="4"/>
        <v>19000</v>
      </c>
      <c r="T21" s="27">
        <f t="shared" si="5"/>
        <v>4242.6406871192848</v>
      </c>
      <c r="U21" s="28">
        <f t="shared" si="1"/>
        <v>0.22329687826943603</v>
      </c>
      <c r="V21" s="19">
        <v>19000</v>
      </c>
      <c r="W21" s="29" t="s">
        <v>14</v>
      </c>
    </row>
    <row r="22" spans="1:23" ht="48" customHeight="1" x14ac:dyDescent="0.25">
      <c r="A22" s="20">
        <v>17</v>
      </c>
      <c r="B22" s="21" t="s">
        <v>53</v>
      </c>
      <c r="C22" s="21" t="s">
        <v>54</v>
      </c>
      <c r="D22" s="22" t="s">
        <v>12</v>
      </c>
      <c r="E22" s="23">
        <v>1</v>
      </c>
      <c r="F22" s="16">
        <v>180000</v>
      </c>
      <c r="G22" s="16">
        <v>360000</v>
      </c>
      <c r="H22" s="16">
        <v>193000</v>
      </c>
      <c r="I22" s="16">
        <v>386000</v>
      </c>
      <c r="J22" s="16"/>
      <c r="K22" s="16"/>
      <c r="L22" s="16"/>
      <c r="M22" s="16"/>
      <c r="N22" s="16"/>
      <c r="O22" s="16"/>
      <c r="P22" s="16"/>
      <c r="Q22" s="16"/>
      <c r="R22" s="27">
        <f t="shared" si="3"/>
        <v>186500</v>
      </c>
      <c r="S22" s="27">
        <f t="shared" si="4"/>
        <v>186500</v>
      </c>
      <c r="T22" s="27">
        <f t="shared" si="5"/>
        <v>9192.3881554251184</v>
      </c>
      <c r="U22" s="28">
        <f t="shared" si="1"/>
        <v>4.9288944533110557E-2</v>
      </c>
      <c r="V22" s="19">
        <v>186500</v>
      </c>
      <c r="W22" s="29" t="s">
        <v>13</v>
      </c>
    </row>
    <row r="23" spans="1:23" ht="48" customHeight="1" x14ac:dyDescent="0.25">
      <c r="A23" s="20">
        <v>18</v>
      </c>
      <c r="B23" s="21" t="s">
        <v>55</v>
      </c>
      <c r="C23" s="21" t="s">
        <v>56</v>
      </c>
      <c r="D23" s="22" t="s">
        <v>12</v>
      </c>
      <c r="E23" s="23">
        <v>1</v>
      </c>
      <c r="F23" s="16">
        <v>49000</v>
      </c>
      <c r="G23" s="16">
        <v>196000</v>
      </c>
      <c r="H23" s="16">
        <v>50000</v>
      </c>
      <c r="I23" s="16">
        <v>200000</v>
      </c>
      <c r="J23" s="16"/>
      <c r="K23" s="16"/>
      <c r="L23" s="16"/>
      <c r="M23" s="16"/>
      <c r="N23" s="16"/>
      <c r="O23" s="16"/>
      <c r="P23" s="16"/>
      <c r="Q23" s="16"/>
      <c r="R23" s="27">
        <f t="shared" si="3"/>
        <v>49500</v>
      </c>
      <c r="S23" s="27">
        <f t="shared" si="4"/>
        <v>49500</v>
      </c>
      <c r="T23" s="27">
        <f t="shared" si="5"/>
        <v>707.10678118654755</v>
      </c>
      <c r="U23" s="28">
        <f t="shared" si="1"/>
        <v>1.4284985478516112E-2</v>
      </c>
      <c r="V23" s="19">
        <v>49500</v>
      </c>
      <c r="W23" s="29" t="s">
        <v>13</v>
      </c>
    </row>
    <row r="24" spans="1:23" ht="48" customHeight="1" x14ac:dyDescent="0.25">
      <c r="A24" s="20">
        <v>19</v>
      </c>
      <c r="B24" s="21" t="s">
        <v>57</v>
      </c>
      <c r="C24" s="21" t="s">
        <v>56</v>
      </c>
      <c r="D24" s="22" t="s">
        <v>12</v>
      </c>
      <c r="E24" s="23">
        <v>1</v>
      </c>
      <c r="F24" s="16">
        <v>50000</v>
      </c>
      <c r="G24" s="16">
        <v>236000</v>
      </c>
      <c r="H24" s="16">
        <v>50000</v>
      </c>
      <c r="I24" s="16">
        <v>200000</v>
      </c>
      <c r="J24" s="16"/>
      <c r="K24" s="16"/>
      <c r="L24" s="16"/>
      <c r="M24" s="16"/>
      <c r="N24" s="16"/>
      <c r="O24" s="16"/>
      <c r="P24" s="16"/>
      <c r="Q24" s="16"/>
      <c r="R24" s="27">
        <f t="shared" si="3"/>
        <v>50000</v>
      </c>
      <c r="S24" s="27">
        <f t="shared" si="4"/>
        <v>50000</v>
      </c>
      <c r="T24" s="27">
        <f t="shared" si="5"/>
        <v>0</v>
      </c>
      <c r="U24" s="28">
        <f t="shared" si="1"/>
        <v>0</v>
      </c>
      <c r="V24" s="19">
        <v>50000</v>
      </c>
      <c r="W24" s="29" t="s">
        <v>13</v>
      </c>
    </row>
    <row r="25" spans="1:23" ht="48" customHeight="1" x14ac:dyDescent="0.25">
      <c r="A25" s="20">
        <v>20</v>
      </c>
      <c r="B25" s="21" t="s">
        <v>58</v>
      </c>
      <c r="C25" s="21" t="s">
        <v>56</v>
      </c>
      <c r="D25" s="22" t="s">
        <v>12</v>
      </c>
      <c r="E25" s="23">
        <v>1</v>
      </c>
      <c r="F25" s="16">
        <v>48000</v>
      </c>
      <c r="G25" s="16">
        <v>192000</v>
      </c>
      <c r="H25" s="16">
        <v>50000</v>
      </c>
      <c r="I25" s="16">
        <v>200000</v>
      </c>
      <c r="J25" s="16"/>
      <c r="K25" s="16"/>
      <c r="L25" s="16"/>
      <c r="M25" s="16"/>
      <c r="N25" s="16"/>
      <c r="O25" s="16"/>
      <c r="P25" s="16"/>
      <c r="Q25" s="16"/>
      <c r="R25" s="27">
        <f t="shared" si="3"/>
        <v>49000</v>
      </c>
      <c r="S25" s="27">
        <f t="shared" si="4"/>
        <v>49000</v>
      </c>
      <c r="T25" s="27">
        <f t="shared" si="5"/>
        <v>1414.2135623730951</v>
      </c>
      <c r="U25" s="28">
        <f t="shared" si="1"/>
        <v>2.8861501272920309E-2</v>
      </c>
      <c r="V25" s="19">
        <v>49000</v>
      </c>
      <c r="W25" s="29" t="s">
        <v>13</v>
      </c>
    </row>
    <row r="26" spans="1:23" ht="48" customHeight="1" x14ac:dyDescent="0.25">
      <c r="A26" s="20">
        <v>21</v>
      </c>
      <c r="B26" s="21" t="s">
        <v>59</v>
      </c>
      <c r="C26" s="21" t="s">
        <v>56</v>
      </c>
      <c r="D26" s="22" t="s">
        <v>12</v>
      </c>
      <c r="E26" s="23">
        <v>1</v>
      </c>
      <c r="F26" s="16">
        <v>56000</v>
      </c>
      <c r="G26" s="16">
        <v>224000</v>
      </c>
      <c r="H26" s="16">
        <v>50000</v>
      </c>
      <c r="I26" s="16">
        <v>200000</v>
      </c>
      <c r="J26" s="16"/>
      <c r="K26" s="16"/>
      <c r="L26" s="16"/>
      <c r="M26" s="16"/>
      <c r="N26" s="16"/>
      <c r="O26" s="16"/>
      <c r="P26" s="16"/>
      <c r="Q26" s="16"/>
      <c r="R26" s="27">
        <f t="shared" si="3"/>
        <v>53000</v>
      </c>
      <c r="S26" s="27">
        <f t="shared" si="4"/>
        <v>53000</v>
      </c>
      <c r="T26" s="27">
        <f t="shared" si="5"/>
        <v>4242.6406871192848</v>
      </c>
      <c r="U26" s="28">
        <f t="shared" si="1"/>
        <v>8.0049824285269522E-2</v>
      </c>
      <c r="V26" s="19">
        <v>53000</v>
      </c>
      <c r="W26" s="29" t="s">
        <v>13</v>
      </c>
    </row>
    <row r="27" spans="1:23" ht="48" customHeight="1" x14ac:dyDescent="0.25">
      <c r="A27" s="20">
        <v>22</v>
      </c>
      <c r="B27" s="21" t="s">
        <v>60</v>
      </c>
      <c r="C27" s="21" t="s">
        <v>56</v>
      </c>
      <c r="D27" s="22" t="s">
        <v>12</v>
      </c>
      <c r="E27" s="23">
        <v>1</v>
      </c>
      <c r="F27" s="16">
        <v>68000</v>
      </c>
      <c r="G27" s="16">
        <v>272000</v>
      </c>
      <c r="H27" s="16">
        <v>50000</v>
      </c>
      <c r="I27" s="16">
        <v>200000</v>
      </c>
      <c r="J27" s="16"/>
      <c r="K27" s="16"/>
      <c r="L27" s="16"/>
      <c r="M27" s="16"/>
      <c r="N27" s="16"/>
      <c r="O27" s="16"/>
      <c r="P27" s="16"/>
      <c r="Q27" s="16"/>
      <c r="R27" s="27">
        <f t="shared" si="3"/>
        <v>59000</v>
      </c>
      <c r="S27" s="27">
        <f t="shared" si="4"/>
        <v>59000</v>
      </c>
      <c r="T27" s="27">
        <f t="shared" si="5"/>
        <v>12727.922061357855</v>
      </c>
      <c r="U27" s="28">
        <f t="shared" si="1"/>
        <v>0.21572749256538737</v>
      </c>
      <c r="V27" s="19">
        <v>59000</v>
      </c>
      <c r="W27" s="29" t="s">
        <v>14</v>
      </c>
    </row>
    <row r="28" spans="1:23" ht="48" customHeight="1" x14ac:dyDescent="0.25">
      <c r="A28" s="20">
        <v>23</v>
      </c>
      <c r="B28" s="21" t="s">
        <v>61</v>
      </c>
      <c r="C28" s="21" t="s">
        <v>56</v>
      </c>
      <c r="D28" s="22" t="s">
        <v>12</v>
      </c>
      <c r="E28" s="23">
        <v>1</v>
      </c>
      <c r="F28" s="16">
        <v>56000</v>
      </c>
      <c r="G28" s="16">
        <v>224000</v>
      </c>
      <c r="H28" s="16">
        <v>50000</v>
      </c>
      <c r="I28" s="16">
        <v>200000</v>
      </c>
      <c r="J28" s="16"/>
      <c r="K28" s="16"/>
      <c r="L28" s="16"/>
      <c r="M28" s="16"/>
      <c r="N28" s="16"/>
      <c r="O28" s="16"/>
      <c r="P28" s="16"/>
      <c r="Q28" s="16"/>
      <c r="R28" s="27">
        <f t="shared" si="3"/>
        <v>53000</v>
      </c>
      <c r="S28" s="27">
        <f t="shared" si="4"/>
        <v>53000</v>
      </c>
      <c r="T28" s="27">
        <f t="shared" si="5"/>
        <v>4242.6406871192848</v>
      </c>
      <c r="U28" s="28">
        <f t="shared" si="1"/>
        <v>8.0049824285269522E-2</v>
      </c>
      <c r="V28" s="19">
        <v>53000</v>
      </c>
      <c r="W28" s="29" t="s">
        <v>13</v>
      </c>
    </row>
    <row r="29" spans="1:23" ht="48" customHeight="1" x14ac:dyDescent="0.25">
      <c r="A29" s="20">
        <v>24</v>
      </c>
      <c r="B29" s="21" t="s">
        <v>62</v>
      </c>
      <c r="C29" s="21" t="s">
        <v>56</v>
      </c>
      <c r="D29" s="22" t="s">
        <v>12</v>
      </c>
      <c r="E29" s="23">
        <v>1</v>
      </c>
      <c r="F29" s="16">
        <v>56000</v>
      </c>
      <c r="G29" s="16">
        <v>224000</v>
      </c>
      <c r="H29" s="16">
        <v>50000</v>
      </c>
      <c r="I29" s="16">
        <v>200000</v>
      </c>
      <c r="J29" s="16"/>
      <c r="K29" s="16"/>
      <c r="L29" s="16"/>
      <c r="M29" s="16"/>
      <c r="N29" s="16"/>
      <c r="O29" s="16"/>
      <c r="P29" s="16"/>
      <c r="Q29" s="16"/>
      <c r="R29" s="27">
        <f t="shared" si="3"/>
        <v>53000</v>
      </c>
      <c r="S29" s="27">
        <f t="shared" si="4"/>
        <v>53000</v>
      </c>
      <c r="T29" s="27">
        <f t="shared" si="5"/>
        <v>4242.6406871192848</v>
      </c>
      <c r="U29" s="28">
        <f t="shared" si="1"/>
        <v>8.0049824285269522E-2</v>
      </c>
      <c r="V29" s="19">
        <v>53000</v>
      </c>
      <c r="W29" s="29" t="s">
        <v>13</v>
      </c>
    </row>
    <row r="30" spans="1:23" ht="48" customHeight="1" x14ac:dyDescent="0.25">
      <c r="A30" s="20">
        <v>25</v>
      </c>
      <c r="B30" s="21" t="s">
        <v>63</v>
      </c>
      <c r="C30" s="21" t="s">
        <v>56</v>
      </c>
      <c r="D30" s="22" t="s">
        <v>12</v>
      </c>
      <c r="E30" s="23">
        <v>1</v>
      </c>
      <c r="F30" s="16">
        <v>56000</v>
      </c>
      <c r="G30" s="16">
        <v>224000</v>
      </c>
      <c r="H30" s="16">
        <v>50000</v>
      </c>
      <c r="I30" s="16">
        <v>200000</v>
      </c>
      <c r="J30" s="16"/>
      <c r="K30" s="16"/>
      <c r="L30" s="16"/>
      <c r="M30" s="16"/>
      <c r="N30" s="16"/>
      <c r="O30" s="16"/>
      <c r="P30" s="16"/>
      <c r="Q30" s="16"/>
      <c r="R30" s="27">
        <f t="shared" si="3"/>
        <v>53000</v>
      </c>
      <c r="S30" s="27">
        <f t="shared" si="4"/>
        <v>53000</v>
      </c>
      <c r="T30" s="27">
        <f t="shared" si="5"/>
        <v>4242.6406871192848</v>
      </c>
      <c r="U30" s="28">
        <f t="shared" si="1"/>
        <v>8.0049824285269522E-2</v>
      </c>
      <c r="V30" s="19">
        <v>53000</v>
      </c>
      <c r="W30" s="29" t="s">
        <v>13</v>
      </c>
    </row>
    <row r="31" spans="1:23" ht="48" customHeight="1" x14ac:dyDescent="0.25">
      <c r="A31" s="20">
        <v>26</v>
      </c>
      <c r="B31" s="21" t="s">
        <v>64</v>
      </c>
      <c r="C31" s="21" t="s">
        <v>56</v>
      </c>
      <c r="D31" s="22" t="s">
        <v>12</v>
      </c>
      <c r="E31" s="23">
        <v>1</v>
      </c>
      <c r="F31" s="16">
        <v>75000</v>
      </c>
      <c r="G31" s="16">
        <v>300000</v>
      </c>
      <c r="H31" s="16">
        <v>50000</v>
      </c>
      <c r="I31" s="16">
        <v>200000</v>
      </c>
      <c r="J31" s="16"/>
      <c r="K31" s="16"/>
      <c r="L31" s="16"/>
      <c r="M31" s="16"/>
      <c r="N31" s="16"/>
      <c r="O31" s="16"/>
      <c r="P31" s="16"/>
      <c r="Q31" s="16"/>
      <c r="R31" s="27">
        <f t="shared" si="3"/>
        <v>62500</v>
      </c>
      <c r="S31" s="27">
        <f t="shared" si="4"/>
        <v>62500</v>
      </c>
      <c r="T31" s="27">
        <f t="shared" si="5"/>
        <v>17677.66952966369</v>
      </c>
      <c r="U31" s="28">
        <f t="shared" si="1"/>
        <v>0.28284271247461906</v>
      </c>
      <c r="V31" s="19">
        <v>62500</v>
      </c>
      <c r="W31" s="29" t="s">
        <v>14</v>
      </c>
    </row>
    <row r="32" spans="1:23" ht="48" customHeight="1" x14ac:dyDescent="0.25">
      <c r="A32" s="20">
        <v>27</v>
      </c>
      <c r="B32" s="21" t="s">
        <v>65</v>
      </c>
      <c r="C32" s="21" t="s">
        <v>56</v>
      </c>
      <c r="D32" s="22" t="s">
        <v>12</v>
      </c>
      <c r="E32" s="23">
        <v>1</v>
      </c>
      <c r="F32" s="16">
        <v>65000</v>
      </c>
      <c r="G32" s="16">
        <v>260000</v>
      </c>
      <c r="H32" s="16">
        <v>50000</v>
      </c>
      <c r="I32" s="16">
        <v>200000</v>
      </c>
      <c r="J32" s="16"/>
      <c r="K32" s="16"/>
      <c r="L32" s="16"/>
      <c r="M32" s="16"/>
      <c r="N32" s="16"/>
      <c r="O32" s="16"/>
      <c r="P32" s="16"/>
      <c r="Q32" s="16"/>
      <c r="R32" s="27">
        <f t="shared" si="3"/>
        <v>57500</v>
      </c>
      <c r="S32" s="27">
        <f t="shared" si="4"/>
        <v>57500</v>
      </c>
      <c r="T32" s="27">
        <f t="shared" si="5"/>
        <v>10606.601717798212</v>
      </c>
      <c r="U32" s="28">
        <f t="shared" si="1"/>
        <v>0.18446263857040368</v>
      </c>
      <c r="V32" s="19">
        <v>57500</v>
      </c>
      <c r="W32" s="29" t="s">
        <v>14</v>
      </c>
    </row>
    <row r="33" spans="1:23" ht="48" customHeight="1" x14ac:dyDescent="0.25">
      <c r="A33" s="20">
        <v>28</v>
      </c>
      <c r="B33" s="21" t="s">
        <v>66</v>
      </c>
      <c r="C33" s="21" t="s">
        <v>56</v>
      </c>
      <c r="D33" s="22" t="s">
        <v>12</v>
      </c>
      <c r="E33" s="23">
        <v>1</v>
      </c>
      <c r="F33" s="16">
        <v>75000</v>
      </c>
      <c r="G33" s="16">
        <v>300000</v>
      </c>
      <c r="H33" s="16">
        <v>50000</v>
      </c>
      <c r="I33" s="16">
        <v>200000</v>
      </c>
      <c r="J33" s="16"/>
      <c r="K33" s="16"/>
      <c r="L33" s="16"/>
      <c r="M33" s="16"/>
      <c r="N33" s="16"/>
      <c r="O33" s="16"/>
      <c r="P33" s="16"/>
      <c r="Q33" s="16"/>
      <c r="R33" s="27">
        <f t="shared" si="3"/>
        <v>62500</v>
      </c>
      <c r="S33" s="27">
        <f t="shared" si="4"/>
        <v>62500</v>
      </c>
      <c r="T33" s="27">
        <f t="shared" si="5"/>
        <v>17677.66952966369</v>
      </c>
      <c r="U33" s="28">
        <f t="shared" si="1"/>
        <v>0.28284271247461906</v>
      </c>
      <c r="V33" s="19">
        <v>62500</v>
      </c>
      <c r="W33" s="29" t="s">
        <v>14</v>
      </c>
    </row>
    <row r="34" spans="1:23" ht="48" customHeight="1" x14ac:dyDescent="0.25">
      <c r="A34" s="20">
        <v>29</v>
      </c>
      <c r="B34" s="21" t="s">
        <v>67</v>
      </c>
      <c r="C34" s="21" t="s">
        <v>56</v>
      </c>
      <c r="D34" s="22" t="s">
        <v>12</v>
      </c>
      <c r="E34" s="23">
        <v>1</v>
      </c>
      <c r="F34" s="16">
        <v>70000</v>
      </c>
      <c r="G34" s="16">
        <v>280000</v>
      </c>
      <c r="H34" s="16">
        <v>50000</v>
      </c>
      <c r="I34" s="16">
        <v>200000</v>
      </c>
      <c r="J34" s="16"/>
      <c r="K34" s="16"/>
      <c r="L34" s="16"/>
      <c r="M34" s="16"/>
      <c r="N34" s="16"/>
      <c r="O34" s="16"/>
      <c r="P34" s="16"/>
      <c r="Q34" s="16"/>
      <c r="R34" s="27">
        <f t="shared" si="3"/>
        <v>60000</v>
      </c>
      <c r="S34" s="27">
        <f t="shared" si="4"/>
        <v>60000</v>
      </c>
      <c r="T34" s="27">
        <f t="shared" si="5"/>
        <v>14142.13562373095</v>
      </c>
      <c r="U34" s="28">
        <f t="shared" si="1"/>
        <v>0.23570226039551584</v>
      </c>
      <c r="V34" s="19">
        <v>60000</v>
      </c>
      <c r="W34" s="29" t="s">
        <v>14</v>
      </c>
    </row>
    <row r="35" spans="1:23" ht="48" customHeight="1" x14ac:dyDescent="0.25">
      <c r="A35" s="20">
        <v>30</v>
      </c>
      <c r="B35" s="21" t="s">
        <v>68</v>
      </c>
      <c r="C35" s="21" t="s">
        <v>56</v>
      </c>
      <c r="D35" s="22" t="s">
        <v>12</v>
      </c>
      <c r="E35" s="23">
        <v>1</v>
      </c>
      <c r="F35" s="16">
        <v>72000</v>
      </c>
      <c r="G35" s="16">
        <v>288000</v>
      </c>
      <c r="H35" s="16">
        <v>50000</v>
      </c>
      <c r="I35" s="16">
        <v>200000</v>
      </c>
      <c r="J35" s="16"/>
      <c r="K35" s="16"/>
      <c r="L35" s="16"/>
      <c r="M35" s="16"/>
      <c r="N35" s="16"/>
      <c r="O35" s="16"/>
      <c r="P35" s="16"/>
      <c r="Q35" s="16"/>
      <c r="R35" s="27">
        <f t="shared" si="3"/>
        <v>61000</v>
      </c>
      <c r="S35" s="27">
        <f t="shared" si="4"/>
        <v>61000</v>
      </c>
      <c r="T35" s="27">
        <f t="shared" si="5"/>
        <v>15556.349186104046</v>
      </c>
      <c r="U35" s="28">
        <f t="shared" si="1"/>
        <v>0.25502211780498435</v>
      </c>
      <c r="V35" s="19">
        <v>61000</v>
      </c>
      <c r="W35" s="29" t="s">
        <v>14</v>
      </c>
    </row>
    <row r="36" spans="1:23" ht="48" customHeight="1" x14ac:dyDescent="0.25">
      <c r="A36" s="20">
        <v>31</v>
      </c>
      <c r="B36" s="21" t="s">
        <v>69</v>
      </c>
      <c r="C36" s="21" t="s">
        <v>56</v>
      </c>
      <c r="D36" s="22" t="s">
        <v>12</v>
      </c>
      <c r="E36" s="23">
        <v>1</v>
      </c>
      <c r="F36" s="16">
        <v>75000</v>
      </c>
      <c r="G36" s="16">
        <v>300000</v>
      </c>
      <c r="H36" s="16">
        <v>50000</v>
      </c>
      <c r="I36" s="16">
        <v>200000</v>
      </c>
      <c r="J36" s="16"/>
      <c r="K36" s="16"/>
      <c r="L36" s="16"/>
      <c r="M36" s="16"/>
      <c r="N36" s="16"/>
      <c r="O36" s="16"/>
      <c r="P36" s="16"/>
      <c r="Q36" s="16"/>
      <c r="R36" s="27">
        <f t="shared" si="3"/>
        <v>62500</v>
      </c>
      <c r="S36" s="27">
        <f t="shared" si="4"/>
        <v>62500</v>
      </c>
      <c r="T36" s="27">
        <f t="shared" si="5"/>
        <v>17677.66952966369</v>
      </c>
      <c r="U36" s="28">
        <f t="shared" si="1"/>
        <v>0.28284271247461906</v>
      </c>
      <c r="V36" s="19">
        <v>62500</v>
      </c>
      <c r="W36" s="29" t="s">
        <v>14</v>
      </c>
    </row>
    <row r="37" spans="1:23" ht="48" customHeight="1" x14ac:dyDescent="0.25">
      <c r="A37" s="20">
        <v>32</v>
      </c>
      <c r="B37" s="21" t="s">
        <v>70</v>
      </c>
      <c r="C37" s="21" t="s">
        <v>56</v>
      </c>
      <c r="D37" s="22" t="s">
        <v>12</v>
      </c>
      <c r="E37" s="23">
        <v>1</v>
      </c>
      <c r="F37" s="16">
        <v>55000</v>
      </c>
      <c r="G37" s="16">
        <v>220000</v>
      </c>
      <c r="H37" s="16">
        <v>50000</v>
      </c>
      <c r="I37" s="16">
        <v>200000</v>
      </c>
      <c r="J37" s="16"/>
      <c r="K37" s="16"/>
      <c r="L37" s="16"/>
      <c r="M37" s="16"/>
      <c r="N37" s="16"/>
      <c r="O37" s="16"/>
      <c r="P37" s="16"/>
      <c r="Q37" s="16"/>
      <c r="R37" s="27">
        <f t="shared" si="3"/>
        <v>52500</v>
      </c>
      <c r="S37" s="27">
        <f t="shared" si="4"/>
        <v>52500</v>
      </c>
      <c r="T37" s="27">
        <f t="shared" si="5"/>
        <v>3535.5339059327375</v>
      </c>
      <c r="U37" s="28">
        <f t="shared" si="1"/>
        <v>6.7343502970147379E-2</v>
      </c>
      <c r="V37" s="19">
        <v>52500</v>
      </c>
      <c r="W37" s="29" t="s">
        <v>13</v>
      </c>
    </row>
    <row r="38" spans="1:23" ht="48" customHeight="1" x14ac:dyDescent="0.25">
      <c r="A38" s="20">
        <v>33</v>
      </c>
      <c r="B38" s="21" t="s">
        <v>71</v>
      </c>
      <c r="C38" s="21" t="s">
        <v>56</v>
      </c>
      <c r="D38" s="22" t="s">
        <v>12</v>
      </c>
      <c r="E38" s="23">
        <v>1</v>
      </c>
      <c r="F38" s="16">
        <v>48000</v>
      </c>
      <c r="G38" s="16">
        <v>192000</v>
      </c>
      <c r="H38" s="16">
        <v>50000</v>
      </c>
      <c r="I38" s="16">
        <v>200000</v>
      </c>
      <c r="J38" s="16"/>
      <c r="K38" s="16"/>
      <c r="L38" s="16"/>
      <c r="M38" s="16"/>
      <c r="N38" s="16"/>
      <c r="O38" s="16"/>
      <c r="P38" s="16"/>
      <c r="Q38" s="16"/>
      <c r="R38" s="27">
        <f t="shared" si="3"/>
        <v>49000</v>
      </c>
      <c r="S38" s="27">
        <f t="shared" si="4"/>
        <v>49000</v>
      </c>
      <c r="T38" s="27">
        <f t="shared" si="5"/>
        <v>1414.2135623730951</v>
      </c>
      <c r="U38" s="28">
        <f t="shared" si="1"/>
        <v>2.8861501272920309E-2</v>
      </c>
      <c r="V38" s="19">
        <v>49000</v>
      </c>
      <c r="W38" s="29" t="s">
        <v>13</v>
      </c>
    </row>
    <row r="39" spans="1:23" ht="48" customHeight="1" x14ac:dyDescent="0.25">
      <c r="A39" s="20">
        <v>34</v>
      </c>
      <c r="B39" s="21" t="s">
        <v>72</v>
      </c>
      <c r="C39" s="21" t="s">
        <v>56</v>
      </c>
      <c r="D39" s="22" t="s">
        <v>12</v>
      </c>
      <c r="E39" s="23">
        <v>1</v>
      </c>
      <c r="F39" s="16">
        <v>59000</v>
      </c>
      <c r="G39" s="16">
        <v>236000</v>
      </c>
      <c r="H39" s="16">
        <v>50000</v>
      </c>
      <c r="I39" s="16">
        <v>200000</v>
      </c>
      <c r="J39" s="16"/>
      <c r="K39" s="16"/>
      <c r="L39" s="16"/>
      <c r="M39" s="16"/>
      <c r="N39" s="16"/>
      <c r="O39" s="16"/>
      <c r="P39" s="16"/>
      <c r="Q39" s="16"/>
      <c r="R39" s="27">
        <f t="shared" si="3"/>
        <v>54500</v>
      </c>
      <c r="S39" s="27">
        <f t="shared" si="4"/>
        <v>54500</v>
      </c>
      <c r="T39" s="27">
        <f t="shared" si="5"/>
        <v>6363.9610306789273</v>
      </c>
      <c r="U39" s="28">
        <f t="shared" si="1"/>
        <v>0.11676992716842069</v>
      </c>
      <c r="V39" s="19">
        <v>54500</v>
      </c>
      <c r="W39" s="29" t="s">
        <v>13</v>
      </c>
    </row>
    <row r="40" spans="1:23" ht="48" customHeight="1" x14ac:dyDescent="0.25">
      <c r="A40" s="20">
        <v>35</v>
      </c>
      <c r="B40" s="21" t="s">
        <v>73</v>
      </c>
      <c r="C40" s="21" t="s">
        <v>56</v>
      </c>
      <c r="D40" s="22" t="s">
        <v>12</v>
      </c>
      <c r="E40" s="23">
        <v>1</v>
      </c>
      <c r="F40" s="16">
        <v>48000</v>
      </c>
      <c r="G40" s="16">
        <v>192000</v>
      </c>
      <c r="H40" s="16">
        <v>50000</v>
      </c>
      <c r="I40" s="16">
        <v>200000</v>
      </c>
      <c r="J40" s="16"/>
      <c r="K40" s="16"/>
      <c r="L40" s="16"/>
      <c r="M40" s="16"/>
      <c r="N40" s="16"/>
      <c r="O40" s="16"/>
      <c r="P40" s="16"/>
      <c r="Q40" s="16"/>
      <c r="R40" s="27">
        <f t="shared" si="3"/>
        <v>49000</v>
      </c>
      <c r="S40" s="27">
        <f t="shared" si="4"/>
        <v>49000</v>
      </c>
      <c r="T40" s="27">
        <f t="shared" si="5"/>
        <v>1414.2135623730951</v>
      </c>
      <c r="U40" s="28">
        <f t="shared" si="1"/>
        <v>2.8861501272920309E-2</v>
      </c>
      <c r="V40" s="19">
        <v>49000</v>
      </c>
      <c r="W40" s="29" t="s">
        <v>13</v>
      </c>
    </row>
    <row r="41" spans="1:23" ht="48" customHeight="1" x14ac:dyDescent="0.25">
      <c r="A41" s="20">
        <v>36</v>
      </c>
      <c r="B41" s="21" t="s">
        <v>74</v>
      </c>
      <c r="C41" s="21" t="s">
        <v>56</v>
      </c>
      <c r="D41" s="22" t="s">
        <v>12</v>
      </c>
      <c r="E41" s="23">
        <v>1</v>
      </c>
      <c r="F41" s="16">
        <v>77000</v>
      </c>
      <c r="G41" s="16">
        <v>308000</v>
      </c>
      <c r="H41" s="16">
        <v>50000</v>
      </c>
      <c r="I41" s="16">
        <v>200000</v>
      </c>
      <c r="J41" s="16"/>
      <c r="K41" s="16"/>
      <c r="L41" s="16"/>
      <c r="M41" s="16"/>
      <c r="N41" s="16"/>
      <c r="O41" s="16"/>
      <c r="P41" s="16"/>
      <c r="Q41" s="16"/>
      <c r="R41" s="27">
        <f t="shared" si="3"/>
        <v>63500</v>
      </c>
      <c r="S41" s="27">
        <f t="shared" si="4"/>
        <v>63500</v>
      </c>
      <c r="T41" s="27">
        <f t="shared" si="5"/>
        <v>19091.883092036784</v>
      </c>
      <c r="U41" s="28">
        <f t="shared" si="1"/>
        <v>0.3006595762525478</v>
      </c>
      <c r="V41" s="19">
        <v>63500</v>
      </c>
      <c r="W41" s="29" t="s">
        <v>14</v>
      </c>
    </row>
    <row r="42" spans="1:23" ht="48" customHeight="1" x14ac:dyDescent="0.25">
      <c r="A42" s="20">
        <v>37</v>
      </c>
      <c r="B42" s="21" t="s">
        <v>75</v>
      </c>
      <c r="C42" s="21" t="s">
        <v>56</v>
      </c>
      <c r="D42" s="22" t="s">
        <v>12</v>
      </c>
      <c r="E42" s="23">
        <v>1</v>
      </c>
      <c r="F42" s="16">
        <v>69000</v>
      </c>
      <c r="G42" s="16">
        <v>276000</v>
      </c>
      <c r="H42" s="16">
        <v>50000</v>
      </c>
      <c r="I42" s="16">
        <v>200000</v>
      </c>
      <c r="J42" s="16"/>
      <c r="K42" s="16"/>
      <c r="L42" s="16"/>
      <c r="M42" s="16"/>
      <c r="N42" s="16"/>
      <c r="O42" s="16"/>
      <c r="P42" s="16"/>
      <c r="Q42" s="16"/>
      <c r="R42" s="27">
        <f t="shared" si="3"/>
        <v>59500</v>
      </c>
      <c r="S42" s="27">
        <f t="shared" si="4"/>
        <v>59500</v>
      </c>
      <c r="T42" s="27">
        <f t="shared" si="5"/>
        <v>13435.028842544403</v>
      </c>
      <c r="U42" s="28">
        <f t="shared" si="1"/>
        <v>0.22579880407637654</v>
      </c>
      <c r="V42" s="19">
        <v>59500</v>
      </c>
      <c r="W42" s="29" t="s">
        <v>14</v>
      </c>
    </row>
    <row r="43" spans="1:23" ht="48" customHeight="1" x14ac:dyDescent="0.25">
      <c r="A43" s="20">
        <v>38</v>
      </c>
      <c r="B43" s="21" t="s">
        <v>76</v>
      </c>
      <c r="C43" s="21" t="s">
        <v>56</v>
      </c>
      <c r="D43" s="22" t="s">
        <v>12</v>
      </c>
      <c r="E43" s="23">
        <v>1</v>
      </c>
      <c r="F43" s="16">
        <v>69000</v>
      </c>
      <c r="G43" s="16">
        <v>276000</v>
      </c>
      <c r="H43" s="16">
        <v>50000</v>
      </c>
      <c r="I43" s="16">
        <v>200000</v>
      </c>
      <c r="J43" s="16"/>
      <c r="K43" s="16"/>
      <c r="L43" s="16"/>
      <c r="M43" s="16"/>
      <c r="N43" s="16"/>
      <c r="O43" s="16"/>
      <c r="P43" s="16"/>
      <c r="Q43" s="16"/>
      <c r="R43" s="27">
        <f t="shared" si="3"/>
        <v>59500</v>
      </c>
      <c r="S43" s="27">
        <f t="shared" si="4"/>
        <v>59500</v>
      </c>
      <c r="T43" s="27">
        <f t="shared" si="5"/>
        <v>13435.028842544403</v>
      </c>
      <c r="U43" s="28">
        <f t="shared" si="1"/>
        <v>0.22579880407637654</v>
      </c>
      <c r="V43" s="19">
        <v>59500</v>
      </c>
      <c r="W43" s="29" t="s">
        <v>14</v>
      </c>
    </row>
    <row r="44" spans="1:23" ht="48" customHeight="1" x14ac:dyDescent="0.25">
      <c r="A44" s="20">
        <v>39</v>
      </c>
      <c r="B44" s="21" t="s">
        <v>77</v>
      </c>
      <c r="C44" s="21" t="s">
        <v>56</v>
      </c>
      <c r="D44" s="22" t="s">
        <v>12</v>
      </c>
      <c r="E44" s="23">
        <v>1</v>
      </c>
      <c r="F44" s="16">
        <v>63000</v>
      </c>
      <c r="G44" s="16">
        <v>252000</v>
      </c>
      <c r="H44" s="16">
        <v>50000</v>
      </c>
      <c r="I44" s="16">
        <v>200000</v>
      </c>
      <c r="J44" s="16"/>
      <c r="K44" s="16"/>
      <c r="L44" s="16"/>
      <c r="M44" s="16"/>
      <c r="N44" s="16"/>
      <c r="O44" s="16"/>
      <c r="P44" s="16"/>
      <c r="Q44" s="16"/>
      <c r="R44" s="27">
        <f t="shared" si="3"/>
        <v>56500</v>
      </c>
      <c r="S44" s="27">
        <f t="shared" si="4"/>
        <v>56500</v>
      </c>
      <c r="T44" s="27">
        <f t="shared" si="5"/>
        <v>9192.3881554251184</v>
      </c>
      <c r="U44" s="28">
        <f t="shared" si="1"/>
        <v>0.16269713549424988</v>
      </c>
      <c r="V44" s="19">
        <v>56500</v>
      </c>
      <c r="W44" s="29" t="s">
        <v>14</v>
      </c>
    </row>
    <row r="45" spans="1:23" ht="48" customHeight="1" x14ac:dyDescent="0.25">
      <c r="A45" s="20">
        <v>40</v>
      </c>
      <c r="B45" s="21" t="s">
        <v>78</v>
      </c>
      <c r="C45" s="21" t="s">
        <v>56</v>
      </c>
      <c r="D45" s="22" t="s">
        <v>12</v>
      </c>
      <c r="E45" s="23">
        <v>1</v>
      </c>
      <c r="F45" s="16">
        <v>70000</v>
      </c>
      <c r="G45" s="16">
        <v>280000</v>
      </c>
      <c r="H45" s="16">
        <v>50000</v>
      </c>
      <c r="I45" s="16">
        <v>200000</v>
      </c>
      <c r="J45" s="16"/>
      <c r="K45" s="16"/>
      <c r="L45" s="16"/>
      <c r="M45" s="16"/>
      <c r="N45" s="16"/>
      <c r="O45" s="16"/>
      <c r="P45" s="16"/>
      <c r="Q45" s="16"/>
      <c r="R45" s="27">
        <f t="shared" si="3"/>
        <v>60000</v>
      </c>
      <c r="S45" s="27">
        <f t="shared" si="4"/>
        <v>60000</v>
      </c>
      <c r="T45" s="27">
        <f t="shared" si="5"/>
        <v>14142.13562373095</v>
      </c>
      <c r="U45" s="28">
        <f t="shared" si="1"/>
        <v>0.23570226039551584</v>
      </c>
      <c r="V45" s="19">
        <v>60000</v>
      </c>
      <c r="W45" s="29" t="s">
        <v>14</v>
      </c>
    </row>
    <row r="46" spans="1:23" ht="48" customHeight="1" x14ac:dyDescent="0.25">
      <c r="A46" s="20">
        <v>41</v>
      </c>
      <c r="B46" s="21" t="s">
        <v>79</v>
      </c>
      <c r="C46" s="21" t="s">
        <v>56</v>
      </c>
      <c r="D46" s="22" t="s">
        <v>12</v>
      </c>
      <c r="E46" s="23">
        <v>1</v>
      </c>
      <c r="F46" s="16">
        <v>59000</v>
      </c>
      <c r="G46" s="16">
        <v>236000</v>
      </c>
      <c r="H46" s="16">
        <v>50000</v>
      </c>
      <c r="I46" s="16">
        <v>200000</v>
      </c>
      <c r="J46" s="16"/>
      <c r="K46" s="16"/>
      <c r="L46" s="16"/>
      <c r="M46" s="16"/>
      <c r="N46" s="16"/>
      <c r="O46" s="16"/>
      <c r="P46" s="16"/>
      <c r="Q46" s="16"/>
      <c r="R46" s="27">
        <f t="shared" si="3"/>
        <v>54500</v>
      </c>
      <c r="S46" s="27">
        <f t="shared" si="4"/>
        <v>54500</v>
      </c>
      <c r="T46" s="27">
        <f t="shared" si="5"/>
        <v>6363.9610306789273</v>
      </c>
      <c r="U46" s="28">
        <f t="shared" si="1"/>
        <v>0.11676992716842069</v>
      </c>
      <c r="V46" s="19">
        <v>54500</v>
      </c>
      <c r="W46" s="29" t="s">
        <v>13</v>
      </c>
    </row>
    <row r="47" spans="1:23" ht="48" customHeight="1" x14ac:dyDescent="0.25">
      <c r="A47" s="20">
        <v>42</v>
      </c>
      <c r="B47" s="21" t="s">
        <v>80</v>
      </c>
      <c r="C47" s="21" t="s">
        <v>56</v>
      </c>
      <c r="D47" s="22" t="s">
        <v>12</v>
      </c>
      <c r="E47" s="23">
        <v>1</v>
      </c>
      <c r="F47" s="16">
        <v>59000</v>
      </c>
      <c r="G47" s="16">
        <v>236000</v>
      </c>
      <c r="H47" s="16">
        <v>50000</v>
      </c>
      <c r="I47" s="16">
        <v>200000</v>
      </c>
      <c r="J47" s="16"/>
      <c r="K47" s="16"/>
      <c r="L47" s="16"/>
      <c r="M47" s="16"/>
      <c r="N47" s="16"/>
      <c r="O47" s="16"/>
      <c r="P47" s="16"/>
      <c r="Q47" s="16"/>
      <c r="R47" s="27">
        <f t="shared" si="3"/>
        <v>54500</v>
      </c>
      <c r="S47" s="27">
        <f t="shared" si="4"/>
        <v>54500</v>
      </c>
      <c r="T47" s="27">
        <f t="shared" si="5"/>
        <v>6363.9610306789273</v>
      </c>
      <c r="U47" s="28">
        <f t="shared" si="1"/>
        <v>0.11676992716842069</v>
      </c>
      <c r="V47" s="19">
        <v>54500</v>
      </c>
      <c r="W47" s="29" t="s">
        <v>13</v>
      </c>
    </row>
    <row r="48" spans="1:23" ht="48" customHeight="1" x14ac:dyDescent="0.25">
      <c r="A48" s="20">
        <v>43</v>
      </c>
      <c r="B48" s="21" t="s">
        <v>81</v>
      </c>
      <c r="C48" s="21" t="s">
        <v>56</v>
      </c>
      <c r="D48" s="22" t="s">
        <v>12</v>
      </c>
      <c r="E48" s="23">
        <v>1</v>
      </c>
      <c r="F48" s="16">
        <v>59000</v>
      </c>
      <c r="G48" s="16">
        <v>236000</v>
      </c>
      <c r="H48" s="16">
        <v>50000</v>
      </c>
      <c r="I48" s="16">
        <v>200000</v>
      </c>
      <c r="J48" s="16"/>
      <c r="K48" s="16"/>
      <c r="L48" s="16"/>
      <c r="M48" s="16"/>
      <c r="N48" s="16"/>
      <c r="O48" s="16"/>
      <c r="P48" s="16"/>
      <c r="Q48" s="16"/>
      <c r="R48" s="27">
        <f t="shared" si="3"/>
        <v>54500</v>
      </c>
      <c r="S48" s="27">
        <f t="shared" si="4"/>
        <v>54500</v>
      </c>
      <c r="T48" s="27">
        <f t="shared" si="5"/>
        <v>6363.9610306789273</v>
      </c>
      <c r="U48" s="28">
        <f t="shared" si="1"/>
        <v>0.11676992716842069</v>
      </c>
      <c r="V48" s="19">
        <v>54500</v>
      </c>
      <c r="W48" s="29" t="s">
        <v>13</v>
      </c>
    </row>
    <row r="49" spans="1:23" ht="48" customHeight="1" x14ac:dyDescent="0.25">
      <c r="A49" s="20">
        <v>44</v>
      </c>
      <c r="B49" s="21" t="s">
        <v>82</v>
      </c>
      <c r="C49" s="21" t="s">
        <v>56</v>
      </c>
      <c r="D49" s="22" t="s">
        <v>12</v>
      </c>
      <c r="E49" s="23">
        <v>1</v>
      </c>
      <c r="F49" s="16">
        <v>40000</v>
      </c>
      <c r="G49" s="16">
        <v>160000</v>
      </c>
      <c r="H49" s="16">
        <v>50000</v>
      </c>
      <c r="I49" s="16">
        <v>200000</v>
      </c>
      <c r="J49" s="16"/>
      <c r="K49" s="16"/>
      <c r="L49" s="16"/>
      <c r="M49" s="16"/>
      <c r="N49" s="16"/>
      <c r="O49" s="16"/>
      <c r="P49" s="16"/>
      <c r="Q49" s="16"/>
      <c r="R49" s="27">
        <f t="shared" si="3"/>
        <v>45000</v>
      </c>
      <c r="S49" s="27">
        <f t="shared" si="4"/>
        <v>45000</v>
      </c>
      <c r="T49" s="27">
        <f t="shared" si="5"/>
        <v>7071.0678118654751</v>
      </c>
      <c r="U49" s="28">
        <f t="shared" si="1"/>
        <v>0.15713484026367722</v>
      </c>
      <c r="V49" s="19">
        <v>45000</v>
      </c>
      <c r="W49" s="29" t="s">
        <v>14</v>
      </c>
    </row>
    <row r="50" spans="1:23" ht="48" customHeight="1" x14ac:dyDescent="0.25">
      <c r="A50" s="20">
        <v>45</v>
      </c>
      <c r="B50" s="21" t="s">
        <v>83</v>
      </c>
      <c r="C50" s="21" t="s">
        <v>56</v>
      </c>
      <c r="D50" s="22" t="s">
        <v>12</v>
      </c>
      <c r="E50" s="23">
        <v>1</v>
      </c>
      <c r="F50" s="16">
        <v>58000</v>
      </c>
      <c r="G50" s="16">
        <v>232000</v>
      </c>
      <c r="H50" s="16">
        <v>50000</v>
      </c>
      <c r="I50" s="16">
        <v>200000</v>
      </c>
      <c r="J50" s="16"/>
      <c r="K50" s="16"/>
      <c r="L50" s="16"/>
      <c r="M50" s="16"/>
      <c r="N50" s="16"/>
      <c r="O50" s="16"/>
      <c r="P50" s="16"/>
      <c r="Q50" s="16"/>
      <c r="R50" s="27">
        <f t="shared" si="3"/>
        <v>54000</v>
      </c>
      <c r="S50" s="27">
        <f t="shared" si="4"/>
        <v>54000</v>
      </c>
      <c r="T50" s="27">
        <f t="shared" si="5"/>
        <v>5656.8542494923804</v>
      </c>
      <c r="U50" s="28">
        <f t="shared" si="1"/>
        <v>0.10475656017578482</v>
      </c>
      <c r="V50" s="19">
        <v>54000</v>
      </c>
      <c r="W50" s="29" t="s">
        <v>13</v>
      </c>
    </row>
    <row r="51" spans="1:23" ht="48" customHeight="1" x14ac:dyDescent="0.25">
      <c r="A51" s="20">
        <v>46</v>
      </c>
      <c r="B51" s="21" t="s">
        <v>84</v>
      </c>
      <c r="C51" s="21" t="s">
        <v>56</v>
      </c>
      <c r="D51" s="22" t="s">
        <v>12</v>
      </c>
      <c r="E51" s="23">
        <v>1</v>
      </c>
      <c r="F51" s="16">
        <v>35000</v>
      </c>
      <c r="G51" s="16">
        <v>140000</v>
      </c>
      <c r="H51" s="16">
        <v>50000</v>
      </c>
      <c r="I51" s="16">
        <v>200000</v>
      </c>
      <c r="J51" s="16"/>
      <c r="K51" s="16"/>
      <c r="L51" s="16"/>
      <c r="M51" s="16"/>
      <c r="N51" s="16"/>
      <c r="O51" s="16"/>
      <c r="P51" s="16"/>
      <c r="Q51" s="16"/>
      <c r="R51" s="27">
        <f t="shared" ref="R51:R82" si="6">MEDIAN(F51,H51)</f>
        <v>42500</v>
      </c>
      <c r="S51" s="27">
        <f t="shared" ref="S51:S82" si="7">AVERAGE(F51,H51)</f>
        <v>42500</v>
      </c>
      <c r="T51" s="27">
        <f t="shared" ref="T51:T82" si="8">STDEV(F51,H51)</f>
        <v>10606.601717798212</v>
      </c>
      <c r="U51" s="28">
        <f t="shared" si="1"/>
        <v>0.24956709924231088</v>
      </c>
      <c r="V51" s="19">
        <v>42500</v>
      </c>
      <c r="W51" s="29" t="s">
        <v>14</v>
      </c>
    </row>
    <row r="52" spans="1:23" ht="48" customHeight="1" x14ac:dyDescent="0.25">
      <c r="A52" s="20">
        <v>47</v>
      </c>
      <c r="B52" s="21" t="s">
        <v>85</v>
      </c>
      <c r="C52" s="21" t="s">
        <v>56</v>
      </c>
      <c r="D52" s="22" t="s">
        <v>12</v>
      </c>
      <c r="E52" s="23">
        <v>1</v>
      </c>
      <c r="F52" s="16">
        <v>39000</v>
      </c>
      <c r="G52" s="16">
        <v>156000</v>
      </c>
      <c r="H52" s="16">
        <v>50000</v>
      </c>
      <c r="I52" s="16">
        <v>200000</v>
      </c>
      <c r="J52" s="16"/>
      <c r="K52" s="16"/>
      <c r="L52" s="16"/>
      <c r="M52" s="16"/>
      <c r="N52" s="16"/>
      <c r="O52" s="16"/>
      <c r="P52" s="16"/>
      <c r="Q52" s="16"/>
      <c r="R52" s="27">
        <f t="shared" si="6"/>
        <v>44500</v>
      </c>
      <c r="S52" s="27">
        <f t="shared" si="7"/>
        <v>44500</v>
      </c>
      <c r="T52" s="27">
        <f t="shared" si="8"/>
        <v>7778.1745930520228</v>
      </c>
      <c r="U52" s="28">
        <f t="shared" si="1"/>
        <v>0.17479044029330387</v>
      </c>
      <c r="V52" s="19">
        <v>44500</v>
      </c>
      <c r="W52" s="29" t="s">
        <v>14</v>
      </c>
    </row>
    <row r="53" spans="1:23" ht="48" customHeight="1" x14ac:dyDescent="0.25">
      <c r="A53" s="20">
        <v>48</v>
      </c>
      <c r="B53" s="21" t="s">
        <v>86</v>
      </c>
      <c r="C53" s="21" t="s">
        <v>56</v>
      </c>
      <c r="D53" s="22" t="s">
        <v>12</v>
      </c>
      <c r="E53" s="23">
        <v>1</v>
      </c>
      <c r="F53" s="16">
        <v>39000</v>
      </c>
      <c r="G53" s="16">
        <v>156000</v>
      </c>
      <c r="H53" s="16">
        <v>50000</v>
      </c>
      <c r="I53" s="16">
        <v>200000</v>
      </c>
      <c r="J53" s="16"/>
      <c r="K53" s="16"/>
      <c r="L53" s="16"/>
      <c r="M53" s="16"/>
      <c r="N53" s="16"/>
      <c r="O53" s="16"/>
      <c r="P53" s="16"/>
      <c r="Q53" s="16"/>
      <c r="R53" s="27">
        <f t="shared" si="6"/>
        <v>44500</v>
      </c>
      <c r="S53" s="27">
        <f t="shared" si="7"/>
        <v>44500</v>
      </c>
      <c r="T53" s="27">
        <f t="shared" si="8"/>
        <v>7778.1745930520228</v>
      </c>
      <c r="U53" s="28">
        <f t="shared" si="1"/>
        <v>0.17479044029330387</v>
      </c>
      <c r="V53" s="19">
        <v>44500</v>
      </c>
      <c r="W53" s="29" t="s">
        <v>14</v>
      </c>
    </row>
    <row r="54" spans="1:23" ht="48" customHeight="1" x14ac:dyDescent="0.25">
      <c r="A54" s="20">
        <v>49</v>
      </c>
      <c r="B54" s="21" t="s">
        <v>87</v>
      </c>
      <c r="C54" s="21" t="s">
        <v>56</v>
      </c>
      <c r="D54" s="22" t="s">
        <v>12</v>
      </c>
      <c r="E54" s="23">
        <v>1</v>
      </c>
      <c r="F54" s="16">
        <v>52000</v>
      </c>
      <c r="G54" s="16">
        <v>208000</v>
      </c>
      <c r="H54" s="16">
        <v>50000</v>
      </c>
      <c r="I54" s="16">
        <v>200000</v>
      </c>
      <c r="J54" s="16"/>
      <c r="K54" s="16"/>
      <c r="L54" s="16"/>
      <c r="M54" s="16"/>
      <c r="N54" s="16"/>
      <c r="O54" s="16"/>
      <c r="P54" s="16"/>
      <c r="Q54" s="16"/>
      <c r="R54" s="27">
        <f t="shared" si="6"/>
        <v>51000</v>
      </c>
      <c r="S54" s="27">
        <f t="shared" si="7"/>
        <v>51000</v>
      </c>
      <c r="T54" s="27">
        <f t="shared" si="8"/>
        <v>1414.2135623730951</v>
      </c>
      <c r="U54" s="28">
        <f t="shared" si="1"/>
        <v>2.77296776935901E-2</v>
      </c>
      <c r="V54" s="19">
        <v>51000</v>
      </c>
      <c r="W54" s="29" t="s">
        <v>13</v>
      </c>
    </row>
    <row r="55" spans="1:23" ht="48" customHeight="1" x14ac:dyDescent="0.25">
      <c r="A55" s="20">
        <v>50</v>
      </c>
      <c r="B55" s="21" t="s">
        <v>88</v>
      </c>
      <c r="C55" s="21" t="s">
        <v>56</v>
      </c>
      <c r="D55" s="22" t="s">
        <v>12</v>
      </c>
      <c r="E55" s="23">
        <v>1</v>
      </c>
      <c r="F55" s="16">
        <v>35000</v>
      </c>
      <c r="G55" s="16">
        <v>140000</v>
      </c>
      <c r="H55" s="16">
        <v>50000</v>
      </c>
      <c r="I55" s="16">
        <v>200000</v>
      </c>
      <c r="J55" s="16"/>
      <c r="K55" s="16"/>
      <c r="L55" s="16"/>
      <c r="M55" s="16"/>
      <c r="N55" s="16"/>
      <c r="O55" s="16"/>
      <c r="P55" s="16"/>
      <c r="Q55" s="16"/>
      <c r="R55" s="27">
        <f t="shared" si="6"/>
        <v>42500</v>
      </c>
      <c r="S55" s="27">
        <f t="shared" si="7"/>
        <v>42500</v>
      </c>
      <c r="T55" s="27">
        <f t="shared" si="8"/>
        <v>10606.601717798212</v>
      </c>
      <c r="U55" s="28">
        <f t="shared" ref="U55:U95" si="9">T55/S55</f>
        <v>0.24956709924231088</v>
      </c>
      <c r="V55" s="19">
        <v>42500</v>
      </c>
      <c r="W55" s="29" t="s">
        <v>14</v>
      </c>
    </row>
    <row r="56" spans="1:23" ht="48" customHeight="1" x14ac:dyDescent="0.25">
      <c r="A56" s="20">
        <v>51</v>
      </c>
      <c r="B56" s="21" t="s">
        <v>89</v>
      </c>
      <c r="C56" s="21" t="s">
        <v>56</v>
      </c>
      <c r="D56" s="22" t="s">
        <v>12</v>
      </c>
      <c r="E56" s="23">
        <v>1</v>
      </c>
      <c r="F56" s="16">
        <v>39000</v>
      </c>
      <c r="G56" s="16">
        <v>156000</v>
      </c>
      <c r="H56" s="16">
        <v>50000</v>
      </c>
      <c r="I56" s="16">
        <v>200000</v>
      </c>
      <c r="J56" s="16"/>
      <c r="K56" s="16"/>
      <c r="L56" s="16"/>
      <c r="M56" s="16"/>
      <c r="N56" s="16"/>
      <c r="O56" s="16"/>
      <c r="P56" s="16"/>
      <c r="Q56" s="16"/>
      <c r="R56" s="27">
        <f t="shared" si="6"/>
        <v>44500</v>
      </c>
      <c r="S56" s="27">
        <f t="shared" si="7"/>
        <v>44500</v>
      </c>
      <c r="T56" s="27">
        <f t="shared" si="8"/>
        <v>7778.1745930520228</v>
      </c>
      <c r="U56" s="28">
        <f t="shared" si="9"/>
        <v>0.17479044029330387</v>
      </c>
      <c r="V56" s="19">
        <v>44500</v>
      </c>
      <c r="W56" s="29" t="s">
        <v>14</v>
      </c>
    </row>
    <row r="57" spans="1:23" ht="48" customHeight="1" x14ac:dyDescent="0.25">
      <c r="A57" s="20">
        <v>52</v>
      </c>
      <c r="B57" s="21" t="s">
        <v>90</v>
      </c>
      <c r="C57" s="21" t="s">
        <v>56</v>
      </c>
      <c r="D57" s="22" t="s">
        <v>12</v>
      </c>
      <c r="E57" s="23">
        <v>1</v>
      </c>
      <c r="F57" s="16">
        <v>55000</v>
      </c>
      <c r="G57" s="16">
        <v>220000</v>
      </c>
      <c r="H57" s="16">
        <v>50000</v>
      </c>
      <c r="I57" s="16">
        <v>200000</v>
      </c>
      <c r="J57" s="16"/>
      <c r="K57" s="16"/>
      <c r="L57" s="16"/>
      <c r="M57" s="16"/>
      <c r="N57" s="16"/>
      <c r="O57" s="16"/>
      <c r="P57" s="16"/>
      <c r="Q57" s="16"/>
      <c r="R57" s="27">
        <f t="shared" si="6"/>
        <v>52500</v>
      </c>
      <c r="S57" s="27">
        <f t="shared" si="7"/>
        <v>52500</v>
      </c>
      <c r="T57" s="27">
        <f t="shared" si="8"/>
        <v>3535.5339059327375</v>
      </c>
      <c r="U57" s="28">
        <f t="shared" si="9"/>
        <v>6.7343502970147379E-2</v>
      </c>
      <c r="V57" s="19">
        <v>52500</v>
      </c>
      <c r="W57" s="29" t="s">
        <v>13</v>
      </c>
    </row>
    <row r="58" spans="1:23" ht="48" customHeight="1" x14ac:dyDescent="0.25">
      <c r="A58" s="20">
        <v>53</v>
      </c>
      <c r="B58" s="21" t="s">
        <v>91</v>
      </c>
      <c r="C58" s="21" t="s">
        <v>56</v>
      </c>
      <c r="D58" s="22" t="s">
        <v>12</v>
      </c>
      <c r="E58" s="23">
        <v>1</v>
      </c>
      <c r="F58" s="16">
        <v>39000</v>
      </c>
      <c r="G58" s="16">
        <v>156000</v>
      </c>
      <c r="H58" s="16">
        <v>50000</v>
      </c>
      <c r="I58" s="16">
        <v>200000</v>
      </c>
      <c r="J58" s="16"/>
      <c r="K58" s="16"/>
      <c r="L58" s="16"/>
      <c r="M58" s="16"/>
      <c r="N58" s="16"/>
      <c r="O58" s="16"/>
      <c r="P58" s="16"/>
      <c r="Q58" s="16"/>
      <c r="R58" s="27">
        <f t="shared" si="6"/>
        <v>44500</v>
      </c>
      <c r="S58" s="27">
        <f t="shared" si="7"/>
        <v>44500</v>
      </c>
      <c r="T58" s="27">
        <f t="shared" si="8"/>
        <v>7778.1745930520228</v>
      </c>
      <c r="U58" s="28">
        <f t="shared" si="9"/>
        <v>0.17479044029330387</v>
      </c>
      <c r="V58" s="19">
        <v>44500</v>
      </c>
      <c r="W58" s="29" t="s">
        <v>14</v>
      </c>
    </row>
    <row r="59" spans="1:23" ht="48" customHeight="1" x14ac:dyDescent="0.25">
      <c r="A59" s="20">
        <v>54</v>
      </c>
      <c r="B59" s="21" t="s">
        <v>92</v>
      </c>
      <c r="C59" s="21" t="s">
        <v>56</v>
      </c>
      <c r="D59" s="22" t="s">
        <v>12</v>
      </c>
      <c r="E59" s="23">
        <v>1</v>
      </c>
      <c r="F59" s="16">
        <v>49000</v>
      </c>
      <c r="G59" s="16">
        <v>196000</v>
      </c>
      <c r="H59" s="16">
        <v>50000</v>
      </c>
      <c r="I59" s="16">
        <v>200000</v>
      </c>
      <c r="J59" s="16"/>
      <c r="K59" s="16"/>
      <c r="L59" s="16"/>
      <c r="M59" s="16"/>
      <c r="N59" s="16"/>
      <c r="O59" s="16"/>
      <c r="P59" s="16"/>
      <c r="Q59" s="16"/>
      <c r="R59" s="27">
        <f t="shared" si="6"/>
        <v>49500</v>
      </c>
      <c r="S59" s="27">
        <f t="shared" si="7"/>
        <v>49500</v>
      </c>
      <c r="T59" s="27">
        <f t="shared" si="8"/>
        <v>707.10678118654755</v>
      </c>
      <c r="U59" s="28">
        <f t="shared" si="9"/>
        <v>1.4284985478516112E-2</v>
      </c>
      <c r="V59" s="19">
        <v>49500</v>
      </c>
      <c r="W59" s="29" t="s">
        <v>13</v>
      </c>
    </row>
    <row r="60" spans="1:23" ht="48" customHeight="1" x14ac:dyDescent="0.25">
      <c r="A60" s="20">
        <v>55</v>
      </c>
      <c r="B60" s="21" t="s">
        <v>93</v>
      </c>
      <c r="C60" s="21" t="s">
        <v>56</v>
      </c>
      <c r="D60" s="22" t="s">
        <v>12</v>
      </c>
      <c r="E60" s="23">
        <v>1</v>
      </c>
      <c r="F60" s="16">
        <v>39000</v>
      </c>
      <c r="G60" s="16">
        <v>156000</v>
      </c>
      <c r="H60" s="16">
        <v>50000</v>
      </c>
      <c r="I60" s="16">
        <v>200000</v>
      </c>
      <c r="J60" s="16"/>
      <c r="K60" s="16"/>
      <c r="L60" s="16"/>
      <c r="M60" s="16"/>
      <c r="N60" s="16"/>
      <c r="O60" s="16"/>
      <c r="P60" s="16"/>
      <c r="Q60" s="16"/>
      <c r="R60" s="27">
        <f t="shared" si="6"/>
        <v>44500</v>
      </c>
      <c r="S60" s="27">
        <f t="shared" si="7"/>
        <v>44500</v>
      </c>
      <c r="T60" s="27">
        <f t="shared" si="8"/>
        <v>7778.1745930520228</v>
      </c>
      <c r="U60" s="28">
        <f t="shared" si="9"/>
        <v>0.17479044029330387</v>
      </c>
      <c r="V60" s="19">
        <v>44500</v>
      </c>
      <c r="W60" s="29" t="s">
        <v>14</v>
      </c>
    </row>
    <row r="61" spans="1:23" ht="48" customHeight="1" x14ac:dyDescent="0.25">
      <c r="A61" s="20">
        <v>56</v>
      </c>
      <c r="B61" s="21" t="s">
        <v>94</v>
      </c>
      <c r="C61" s="21" t="s">
        <v>56</v>
      </c>
      <c r="D61" s="22" t="s">
        <v>12</v>
      </c>
      <c r="E61" s="23">
        <v>1</v>
      </c>
      <c r="F61" s="16">
        <v>43000</v>
      </c>
      <c r="G61" s="16">
        <v>172000</v>
      </c>
      <c r="H61" s="16">
        <v>50000</v>
      </c>
      <c r="I61" s="16">
        <v>200000</v>
      </c>
      <c r="J61" s="16"/>
      <c r="K61" s="16"/>
      <c r="L61" s="16"/>
      <c r="M61" s="16"/>
      <c r="N61" s="16"/>
      <c r="O61" s="16"/>
      <c r="P61" s="16"/>
      <c r="Q61" s="16"/>
      <c r="R61" s="27">
        <f t="shared" si="6"/>
        <v>46500</v>
      </c>
      <c r="S61" s="27">
        <f t="shared" si="7"/>
        <v>46500</v>
      </c>
      <c r="T61" s="27">
        <f t="shared" si="8"/>
        <v>4949.7474683058326</v>
      </c>
      <c r="U61" s="28">
        <f t="shared" si="9"/>
        <v>0.10644618211410392</v>
      </c>
      <c r="V61" s="19">
        <v>46500</v>
      </c>
      <c r="W61" s="29" t="s">
        <v>13</v>
      </c>
    </row>
    <row r="62" spans="1:23" ht="48" customHeight="1" x14ac:dyDescent="0.25">
      <c r="A62" s="20">
        <v>57</v>
      </c>
      <c r="B62" s="21" t="s">
        <v>95</v>
      </c>
      <c r="C62" s="21" t="s">
        <v>56</v>
      </c>
      <c r="D62" s="22" t="s">
        <v>12</v>
      </c>
      <c r="E62" s="23">
        <v>1</v>
      </c>
      <c r="F62" s="16">
        <v>37000</v>
      </c>
      <c r="G62" s="16">
        <v>148000</v>
      </c>
      <c r="H62" s="16">
        <v>50000</v>
      </c>
      <c r="I62" s="16">
        <v>200000</v>
      </c>
      <c r="J62" s="16"/>
      <c r="K62" s="16"/>
      <c r="L62" s="16"/>
      <c r="M62" s="16"/>
      <c r="N62" s="16"/>
      <c r="O62" s="16"/>
      <c r="P62" s="16"/>
      <c r="Q62" s="16"/>
      <c r="R62" s="27">
        <f t="shared" si="6"/>
        <v>43500</v>
      </c>
      <c r="S62" s="27">
        <f t="shared" si="7"/>
        <v>43500</v>
      </c>
      <c r="T62" s="27">
        <f t="shared" si="8"/>
        <v>9192.3881554251184</v>
      </c>
      <c r="U62" s="28">
        <f t="shared" si="9"/>
        <v>0.21131926794080733</v>
      </c>
      <c r="V62" s="19">
        <v>43500</v>
      </c>
      <c r="W62" s="29" t="s">
        <v>14</v>
      </c>
    </row>
    <row r="63" spans="1:23" ht="48" customHeight="1" x14ac:dyDescent="0.25">
      <c r="A63" s="20">
        <v>58</v>
      </c>
      <c r="B63" s="21" t="s">
        <v>96</v>
      </c>
      <c r="C63" s="21" t="s">
        <v>56</v>
      </c>
      <c r="D63" s="22" t="s">
        <v>12</v>
      </c>
      <c r="E63" s="23">
        <v>1</v>
      </c>
      <c r="F63" s="16">
        <v>35000</v>
      </c>
      <c r="G63" s="16">
        <v>140000</v>
      </c>
      <c r="H63" s="16">
        <v>50000</v>
      </c>
      <c r="I63" s="16">
        <v>200000</v>
      </c>
      <c r="J63" s="16"/>
      <c r="K63" s="16"/>
      <c r="L63" s="16"/>
      <c r="M63" s="16"/>
      <c r="N63" s="16"/>
      <c r="O63" s="16"/>
      <c r="P63" s="16"/>
      <c r="Q63" s="16"/>
      <c r="R63" s="27">
        <f t="shared" si="6"/>
        <v>42500</v>
      </c>
      <c r="S63" s="27">
        <f t="shared" si="7"/>
        <v>42500</v>
      </c>
      <c r="T63" s="27">
        <f t="shared" si="8"/>
        <v>10606.601717798212</v>
      </c>
      <c r="U63" s="28">
        <f t="shared" si="9"/>
        <v>0.24956709924231088</v>
      </c>
      <c r="V63" s="19">
        <v>42500</v>
      </c>
      <c r="W63" s="29" t="s">
        <v>14</v>
      </c>
    </row>
    <row r="64" spans="1:23" ht="48" customHeight="1" x14ac:dyDescent="0.25">
      <c r="A64" s="20">
        <v>59</v>
      </c>
      <c r="B64" s="21" t="s">
        <v>97</v>
      </c>
      <c r="C64" s="21" t="s">
        <v>56</v>
      </c>
      <c r="D64" s="22" t="s">
        <v>12</v>
      </c>
      <c r="E64" s="23">
        <v>1</v>
      </c>
      <c r="F64" s="16">
        <v>39000</v>
      </c>
      <c r="G64" s="16">
        <v>156000</v>
      </c>
      <c r="H64" s="16">
        <v>50000</v>
      </c>
      <c r="I64" s="16">
        <v>200000</v>
      </c>
      <c r="J64" s="16"/>
      <c r="K64" s="16"/>
      <c r="L64" s="16"/>
      <c r="M64" s="16"/>
      <c r="N64" s="16"/>
      <c r="O64" s="16"/>
      <c r="P64" s="16"/>
      <c r="Q64" s="16"/>
      <c r="R64" s="27">
        <f t="shared" si="6"/>
        <v>44500</v>
      </c>
      <c r="S64" s="27">
        <f t="shared" si="7"/>
        <v>44500</v>
      </c>
      <c r="T64" s="27">
        <f t="shared" si="8"/>
        <v>7778.1745930520228</v>
      </c>
      <c r="U64" s="28">
        <f t="shared" si="9"/>
        <v>0.17479044029330387</v>
      </c>
      <c r="V64" s="19">
        <v>44500</v>
      </c>
      <c r="W64" s="29" t="s">
        <v>14</v>
      </c>
    </row>
    <row r="65" spans="1:23" ht="48" customHeight="1" x14ac:dyDescent="0.25">
      <c r="A65" s="20">
        <v>60</v>
      </c>
      <c r="B65" s="21" t="s">
        <v>98</v>
      </c>
      <c r="C65" s="21" t="s">
        <v>56</v>
      </c>
      <c r="D65" s="22" t="s">
        <v>12</v>
      </c>
      <c r="E65" s="23">
        <v>1</v>
      </c>
      <c r="F65" s="16">
        <v>37000</v>
      </c>
      <c r="G65" s="16">
        <v>148000</v>
      </c>
      <c r="H65" s="16">
        <v>50000</v>
      </c>
      <c r="I65" s="16">
        <v>200000</v>
      </c>
      <c r="J65" s="16"/>
      <c r="K65" s="16"/>
      <c r="L65" s="16"/>
      <c r="M65" s="16"/>
      <c r="N65" s="16"/>
      <c r="O65" s="16"/>
      <c r="P65" s="16"/>
      <c r="Q65" s="16"/>
      <c r="R65" s="27">
        <f t="shared" si="6"/>
        <v>43500</v>
      </c>
      <c r="S65" s="27">
        <f t="shared" si="7"/>
        <v>43500</v>
      </c>
      <c r="T65" s="27">
        <f t="shared" si="8"/>
        <v>9192.3881554251184</v>
      </c>
      <c r="U65" s="28">
        <f t="shared" si="9"/>
        <v>0.21131926794080733</v>
      </c>
      <c r="V65" s="19">
        <v>43500</v>
      </c>
      <c r="W65" s="29" t="s">
        <v>14</v>
      </c>
    </row>
    <row r="66" spans="1:23" ht="48" customHeight="1" x14ac:dyDescent="0.25">
      <c r="A66" s="20">
        <v>61</v>
      </c>
      <c r="B66" s="21" t="s">
        <v>99</v>
      </c>
      <c r="C66" s="21" t="s">
        <v>56</v>
      </c>
      <c r="D66" s="22" t="s">
        <v>12</v>
      </c>
      <c r="E66" s="23">
        <v>1</v>
      </c>
      <c r="F66" s="16">
        <v>58000</v>
      </c>
      <c r="G66" s="16">
        <v>232000</v>
      </c>
      <c r="H66" s="16">
        <v>50000</v>
      </c>
      <c r="I66" s="16">
        <v>200000</v>
      </c>
      <c r="J66" s="16"/>
      <c r="K66" s="16"/>
      <c r="L66" s="16"/>
      <c r="M66" s="16"/>
      <c r="N66" s="16"/>
      <c r="O66" s="16"/>
      <c r="P66" s="16"/>
      <c r="Q66" s="16"/>
      <c r="R66" s="27">
        <f t="shared" si="6"/>
        <v>54000</v>
      </c>
      <c r="S66" s="27">
        <f t="shared" si="7"/>
        <v>54000</v>
      </c>
      <c r="T66" s="27">
        <f t="shared" si="8"/>
        <v>5656.8542494923804</v>
      </c>
      <c r="U66" s="28">
        <f t="shared" si="9"/>
        <v>0.10475656017578482</v>
      </c>
      <c r="V66" s="19">
        <v>54000</v>
      </c>
      <c r="W66" s="29" t="s">
        <v>13</v>
      </c>
    </row>
    <row r="67" spans="1:23" ht="48" customHeight="1" x14ac:dyDescent="0.25">
      <c r="A67" s="20">
        <v>62</v>
      </c>
      <c r="B67" s="21" t="s">
        <v>100</v>
      </c>
      <c r="C67" s="21" t="s">
        <v>56</v>
      </c>
      <c r="D67" s="22" t="s">
        <v>12</v>
      </c>
      <c r="E67" s="23">
        <v>1</v>
      </c>
      <c r="F67" s="16">
        <v>45000</v>
      </c>
      <c r="G67" s="16">
        <v>180000</v>
      </c>
      <c r="H67" s="16">
        <v>50000</v>
      </c>
      <c r="I67" s="16">
        <v>200000</v>
      </c>
      <c r="J67" s="16"/>
      <c r="K67" s="16"/>
      <c r="L67" s="16"/>
      <c r="M67" s="16"/>
      <c r="N67" s="16"/>
      <c r="O67" s="16"/>
      <c r="P67" s="16"/>
      <c r="Q67" s="16"/>
      <c r="R67" s="27">
        <f t="shared" si="6"/>
        <v>47500</v>
      </c>
      <c r="S67" s="27">
        <f t="shared" si="7"/>
        <v>47500</v>
      </c>
      <c r="T67" s="27">
        <f t="shared" si="8"/>
        <v>3535.5339059327375</v>
      </c>
      <c r="U67" s="28">
        <f t="shared" si="9"/>
        <v>7.4432292756478682E-2</v>
      </c>
      <c r="V67" s="19">
        <v>47500</v>
      </c>
      <c r="W67" s="29" t="s">
        <v>13</v>
      </c>
    </row>
    <row r="68" spans="1:23" ht="48" customHeight="1" x14ac:dyDescent="0.25">
      <c r="A68" s="20">
        <v>63</v>
      </c>
      <c r="B68" s="21" t="s">
        <v>101</v>
      </c>
      <c r="C68" s="21" t="s">
        <v>56</v>
      </c>
      <c r="D68" s="22" t="s">
        <v>12</v>
      </c>
      <c r="E68" s="23">
        <v>1</v>
      </c>
      <c r="F68" s="16">
        <v>65000</v>
      </c>
      <c r="G68" s="16">
        <v>260000</v>
      </c>
      <c r="H68" s="16">
        <v>50000</v>
      </c>
      <c r="I68" s="16">
        <v>200000</v>
      </c>
      <c r="J68" s="16"/>
      <c r="K68" s="16"/>
      <c r="L68" s="16"/>
      <c r="M68" s="16"/>
      <c r="N68" s="16"/>
      <c r="O68" s="16"/>
      <c r="P68" s="16"/>
      <c r="Q68" s="16"/>
      <c r="R68" s="27">
        <f t="shared" si="6"/>
        <v>57500</v>
      </c>
      <c r="S68" s="27">
        <f t="shared" si="7"/>
        <v>57500</v>
      </c>
      <c r="T68" s="27">
        <f t="shared" si="8"/>
        <v>10606.601717798212</v>
      </c>
      <c r="U68" s="28">
        <f t="shared" si="9"/>
        <v>0.18446263857040368</v>
      </c>
      <c r="V68" s="19">
        <v>57500</v>
      </c>
      <c r="W68" s="29" t="s">
        <v>14</v>
      </c>
    </row>
    <row r="69" spans="1:23" ht="48" customHeight="1" x14ac:dyDescent="0.25">
      <c r="A69" s="20">
        <v>64</v>
      </c>
      <c r="B69" s="21" t="s">
        <v>102</v>
      </c>
      <c r="C69" s="21" t="s">
        <v>56</v>
      </c>
      <c r="D69" s="22" t="s">
        <v>12</v>
      </c>
      <c r="E69" s="23">
        <v>1</v>
      </c>
      <c r="F69" s="16">
        <v>37000</v>
      </c>
      <c r="G69" s="16">
        <v>148000</v>
      </c>
      <c r="H69" s="16">
        <v>50000</v>
      </c>
      <c r="I69" s="16">
        <v>200000</v>
      </c>
      <c r="J69" s="16"/>
      <c r="K69" s="16"/>
      <c r="L69" s="16"/>
      <c r="M69" s="16"/>
      <c r="N69" s="16"/>
      <c r="O69" s="16"/>
      <c r="P69" s="16"/>
      <c r="Q69" s="16"/>
      <c r="R69" s="27">
        <f t="shared" si="6"/>
        <v>43500</v>
      </c>
      <c r="S69" s="27">
        <f t="shared" si="7"/>
        <v>43500</v>
      </c>
      <c r="T69" s="27">
        <f t="shared" si="8"/>
        <v>9192.3881554251184</v>
      </c>
      <c r="U69" s="28">
        <f t="shared" si="9"/>
        <v>0.21131926794080733</v>
      </c>
      <c r="V69" s="19">
        <v>43500</v>
      </c>
      <c r="W69" s="29" t="s">
        <v>14</v>
      </c>
    </row>
    <row r="70" spans="1:23" ht="48" customHeight="1" x14ac:dyDescent="0.25">
      <c r="A70" s="20">
        <v>65</v>
      </c>
      <c r="B70" s="21" t="s">
        <v>103</v>
      </c>
      <c r="C70" s="21" t="s">
        <v>56</v>
      </c>
      <c r="D70" s="22" t="s">
        <v>12</v>
      </c>
      <c r="E70" s="23">
        <v>1</v>
      </c>
      <c r="F70" s="16">
        <v>42000</v>
      </c>
      <c r="G70" s="16">
        <v>168000</v>
      </c>
      <c r="H70" s="16">
        <v>50000</v>
      </c>
      <c r="I70" s="16">
        <v>200000</v>
      </c>
      <c r="J70" s="16"/>
      <c r="K70" s="16"/>
      <c r="L70" s="16"/>
      <c r="M70" s="16"/>
      <c r="N70" s="16"/>
      <c r="O70" s="16"/>
      <c r="P70" s="16"/>
      <c r="Q70" s="16"/>
      <c r="R70" s="27">
        <f t="shared" si="6"/>
        <v>46000</v>
      </c>
      <c r="S70" s="27">
        <f t="shared" si="7"/>
        <v>46000</v>
      </c>
      <c r="T70" s="27">
        <f t="shared" si="8"/>
        <v>5656.8542494923804</v>
      </c>
      <c r="U70" s="28">
        <f t="shared" si="9"/>
        <v>0.12297509238026914</v>
      </c>
      <c r="V70" s="19">
        <v>46000</v>
      </c>
      <c r="W70" s="29" t="s">
        <v>13</v>
      </c>
    </row>
    <row r="71" spans="1:23" ht="48" customHeight="1" x14ac:dyDescent="0.25">
      <c r="A71" s="20">
        <v>66</v>
      </c>
      <c r="B71" s="21" t="s">
        <v>104</v>
      </c>
      <c r="C71" s="21" t="s">
        <v>56</v>
      </c>
      <c r="D71" s="22" t="s">
        <v>12</v>
      </c>
      <c r="E71" s="23">
        <v>1</v>
      </c>
      <c r="F71" s="16">
        <v>39000</v>
      </c>
      <c r="G71" s="16">
        <v>156000</v>
      </c>
      <c r="H71" s="16">
        <v>50000</v>
      </c>
      <c r="I71" s="16">
        <v>200000</v>
      </c>
      <c r="J71" s="16"/>
      <c r="K71" s="16"/>
      <c r="L71" s="16"/>
      <c r="M71" s="16"/>
      <c r="N71" s="16"/>
      <c r="O71" s="16"/>
      <c r="P71" s="16"/>
      <c r="Q71" s="16"/>
      <c r="R71" s="27">
        <f t="shared" si="6"/>
        <v>44500</v>
      </c>
      <c r="S71" s="27">
        <f t="shared" si="7"/>
        <v>44500</v>
      </c>
      <c r="T71" s="27">
        <f t="shared" si="8"/>
        <v>7778.1745930520228</v>
      </c>
      <c r="U71" s="28">
        <f t="shared" si="9"/>
        <v>0.17479044029330387</v>
      </c>
      <c r="V71" s="19">
        <v>44500</v>
      </c>
      <c r="W71" s="29" t="s">
        <v>14</v>
      </c>
    </row>
    <row r="72" spans="1:23" ht="48" customHeight="1" x14ac:dyDescent="0.25">
      <c r="A72" s="20">
        <v>67</v>
      </c>
      <c r="B72" s="21" t="s">
        <v>105</v>
      </c>
      <c r="C72" s="21" t="s">
        <v>56</v>
      </c>
      <c r="D72" s="22" t="s">
        <v>12</v>
      </c>
      <c r="E72" s="23">
        <v>1</v>
      </c>
      <c r="F72" s="16">
        <v>35000</v>
      </c>
      <c r="G72" s="16">
        <v>140000</v>
      </c>
      <c r="H72" s="16">
        <v>50000</v>
      </c>
      <c r="I72" s="16">
        <v>200000</v>
      </c>
      <c r="J72" s="16"/>
      <c r="K72" s="16"/>
      <c r="L72" s="16"/>
      <c r="M72" s="16"/>
      <c r="N72" s="16"/>
      <c r="O72" s="16"/>
      <c r="P72" s="16"/>
      <c r="Q72" s="16"/>
      <c r="R72" s="27">
        <f t="shared" si="6"/>
        <v>42500</v>
      </c>
      <c r="S72" s="27">
        <f t="shared" si="7"/>
        <v>42500</v>
      </c>
      <c r="T72" s="27">
        <f t="shared" si="8"/>
        <v>10606.601717798212</v>
      </c>
      <c r="U72" s="28">
        <f t="shared" si="9"/>
        <v>0.24956709924231088</v>
      </c>
      <c r="V72" s="19">
        <v>42500</v>
      </c>
      <c r="W72" s="29" t="s">
        <v>14</v>
      </c>
    </row>
    <row r="73" spans="1:23" ht="48" customHeight="1" x14ac:dyDescent="0.25">
      <c r="A73" s="20">
        <v>68</v>
      </c>
      <c r="B73" s="21" t="s">
        <v>106</v>
      </c>
      <c r="C73" s="21" t="s">
        <v>56</v>
      </c>
      <c r="D73" s="22" t="s">
        <v>12</v>
      </c>
      <c r="E73" s="23">
        <v>1</v>
      </c>
      <c r="F73" s="16">
        <v>35000</v>
      </c>
      <c r="G73" s="16">
        <v>140000</v>
      </c>
      <c r="H73" s="16">
        <v>50000</v>
      </c>
      <c r="I73" s="16">
        <v>200000</v>
      </c>
      <c r="J73" s="16"/>
      <c r="K73" s="16"/>
      <c r="L73" s="16"/>
      <c r="M73" s="16"/>
      <c r="N73" s="16"/>
      <c r="O73" s="16"/>
      <c r="P73" s="16"/>
      <c r="Q73" s="16"/>
      <c r="R73" s="27">
        <f t="shared" si="6"/>
        <v>42500</v>
      </c>
      <c r="S73" s="27">
        <f t="shared" si="7"/>
        <v>42500</v>
      </c>
      <c r="T73" s="27">
        <f t="shared" si="8"/>
        <v>10606.601717798212</v>
      </c>
      <c r="U73" s="28">
        <f t="shared" si="9"/>
        <v>0.24956709924231088</v>
      </c>
      <c r="V73" s="19">
        <v>42500</v>
      </c>
      <c r="W73" s="29" t="s">
        <v>14</v>
      </c>
    </row>
    <row r="74" spans="1:23" ht="48" customHeight="1" x14ac:dyDescent="0.25">
      <c r="A74" s="20">
        <v>69</v>
      </c>
      <c r="B74" s="21" t="s">
        <v>107</v>
      </c>
      <c r="C74" s="21" t="s">
        <v>56</v>
      </c>
      <c r="D74" s="22" t="s">
        <v>12</v>
      </c>
      <c r="E74" s="23">
        <v>1</v>
      </c>
      <c r="F74" s="16">
        <v>39000</v>
      </c>
      <c r="G74" s="16">
        <v>156000</v>
      </c>
      <c r="H74" s="16">
        <v>50000</v>
      </c>
      <c r="I74" s="16">
        <v>200000</v>
      </c>
      <c r="J74" s="16"/>
      <c r="K74" s="16"/>
      <c r="L74" s="16"/>
      <c r="M74" s="16"/>
      <c r="N74" s="16"/>
      <c r="O74" s="16"/>
      <c r="P74" s="16"/>
      <c r="Q74" s="16"/>
      <c r="R74" s="27">
        <f t="shared" si="6"/>
        <v>44500</v>
      </c>
      <c r="S74" s="27">
        <f t="shared" si="7"/>
        <v>44500</v>
      </c>
      <c r="T74" s="27">
        <f t="shared" si="8"/>
        <v>7778.1745930520228</v>
      </c>
      <c r="U74" s="28">
        <f t="shared" si="9"/>
        <v>0.17479044029330387</v>
      </c>
      <c r="V74" s="19">
        <v>44500</v>
      </c>
      <c r="W74" s="29" t="s">
        <v>14</v>
      </c>
    </row>
    <row r="75" spans="1:23" ht="48" customHeight="1" x14ac:dyDescent="0.25">
      <c r="A75" s="20">
        <v>70</v>
      </c>
      <c r="B75" s="21" t="s">
        <v>108</v>
      </c>
      <c r="C75" s="21" t="s">
        <v>56</v>
      </c>
      <c r="D75" s="22" t="s">
        <v>12</v>
      </c>
      <c r="E75" s="23">
        <v>1</v>
      </c>
      <c r="F75" s="16">
        <v>33000</v>
      </c>
      <c r="G75" s="16">
        <v>132000</v>
      </c>
      <c r="H75" s="16">
        <v>50000</v>
      </c>
      <c r="I75" s="16">
        <v>200000</v>
      </c>
      <c r="J75" s="16"/>
      <c r="K75" s="16"/>
      <c r="L75" s="16"/>
      <c r="M75" s="16"/>
      <c r="N75" s="16"/>
      <c r="O75" s="16"/>
      <c r="P75" s="16"/>
      <c r="Q75" s="16"/>
      <c r="R75" s="27">
        <f t="shared" si="6"/>
        <v>41500</v>
      </c>
      <c r="S75" s="27">
        <f t="shared" si="7"/>
        <v>41500</v>
      </c>
      <c r="T75" s="27">
        <f t="shared" si="8"/>
        <v>12020.815280171308</v>
      </c>
      <c r="U75" s="28">
        <f t="shared" si="9"/>
        <v>0.28965819952220018</v>
      </c>
      <c r="V75" s="19">
        <v>41500</v>
      </c>
      <c r="W75" s="29" t="s">
        <v>14</v>
      </c>
    </row>
    <row r="76" spans="1:23" ht="48" customHeight="1" x14ac:dyDescent="0.25">
      <c r="A76" s="20">
        <v>71</v>
      </c>
      <c r="B76" s="21" t="s">
        <v>109</v>
      </c>
      <c r="C76" s="21" t="s">
        <v>56</v>
      </c>
      <c r="D76" s="22" t="s">
        <v>12</v>
      </c>
      <c r="E76" s="23">
        <v>1</v>
      </c>
      <c r="F76" s="16">
        <v>70000</v>
      </c>
      <c r="G76" s="16">
        <v>280000</v>
      </c>
      <c r="H76" s="16">
        <v>50000</v>
      </c>
      <c r="I76" s="16">
        <v>200000</v>
      </c>
      <c r="J76" s="16"/>
      <c r="K76" s="16"/>
      <c r="L76" s="16"/>
      <c r="M76" s="16"/>
      <c r="N76" s="16"/>
      <c r="O76" s="16"/>
      <c r="P76" s="16"/>
      <c r="Q76" s="16"/>
      <c r="R76" s="27">
        <f t="shared" si="6"/>
        <v>60000</v>
      </c>
      <c r="S76" s="27">
        <f t="shared" si="7"/>
        <v>60000</v>
      </c>
      <c r="T76" s="27">
        <f t="shared" si="8"/>
        <v>14142.13562373095</v>
      </c>
      <c r="U76" s="28">
        <f t="shared" si="9"/>
        <v>0.23570226039551584</v>
      </c>
      <c r="V76" s="19">
        <v>60000</v>
      </c>
      <c r="W76" s="29" t="s">
        <v>14</v>
      </c>
    </row>
    <row r="77" spans="1:23" ht="48" customHeight="1" x14ac:dyDescent="0.25">
      <c r="A77" s="20">
        <v>72</v>
      </c>
      <c r="B77" s="21" t="s">
        <v>110</v>
      </c>
      <c r="C77" s="21" t="s">
        <v>56</v>
      </c>
      <c r="D77" s="22" t="s">
        <v>12</v>
      </c>
      <c r="E77" s="23">
        <v>1</v>
      </c>
      <c r="F77" s="16">
        <v>35000</v>
      </c>
      <c r="G77" s="16">
        <v>140000</v>
      </c>
      <c r="H77" s="16">
        <v>50000</v>
      </c>
      <c r="I77" s="16">
        <v>200000</v>
      </c>
      <c r="J77" s="16"/>
      <c r="K77" s="16"/>
      <c r="L77" s="16"/>
      <c r="M77" s="16"/>
      <c r="N77" s="16"/>
      <c r="O77" s="16"/>
      <c r="P77" s="16"/>
      <c r="Q77" s="16"/>
      <c r="R77" s="27">
        <f t="shared" si="6"/>
        <v>42500</v>
      </c>
      <c r="S77" s="27">
        <f t="shared" si="7"/>
        <v>42500</v>
      </c>
      <c r="T77" s="27">
        <f t="shared" si="8"/>
        <v>10606.601717798212</v>
      </c>
      <c r="U77" s="28">
        <f t="shared" si="9"/>
        <v>0.24956709924231088</v>
      </c>
      <c r="V77" s="19">
        <v>42500</v>
      </c>
      <c r="W77" s="29" t="s">
        <v>14</v>
      </c>
    </row>
    <row r="78" spans="1:23" ht="48" customHeight="1" x14ac:dyDescent="0.25">
      <c r="A78" s="20">
        <v>73</v>
      </c>
      <c r="B78" s="21" t="s">
        <v>111</v>
      </c>
      <c r="C78" s="21" t="s">
        <v>56</v>
      </c>
      <c r="D78" s="22" t="s">
        <v>12</v>
      </c>
      <c r="E78" s="23">
        <v>1</v>
      </c>
      <c r="F78" s="16">
        <v>39000</v>
      </c>
      <c r="G78" s="16">
        <v>156000</v>
      </c>
      <c r="H78" s="16">
        <v>50000</v>
      </c>
      <c r="I78" s="16">
        <v>200000</v>
      </c>
      <c r="J78" s="16"/>
      <c r="K78" s="16"/>
      <c r="L78" s="16"/>
      <c r="M78" s="16"/>
      <c r="N78" s="16"/>
      <c r="O78" s="16"/>
      <c r="P78" s="16"/>
      <c r="Q78" s="16"/>
      <c r="R78" s="27">
        <f t="shared" si="6"/>
        <v>44500</v>
      </c>
      <c r="S78" s="27">
        <f t="shared" si="7"/>
        <v>44500</v>
      </c>
      <c r="T78" s="27">
        <f t="shared" si="8"/>
        <v>7778.1745930520228</v>
      </c>
      <c r="U78" s="28">
        <f t="shared" si="9"/>
        <v>0.17479044029330387</v>
      </c>
      <c r="V78" s="19">
        <v>44500</v>
      </c>
      <c r="W78" s="29" t="s">
        <v>14</v>
      </c>
    </row>
    <row r="79" spans="1:23" ht="48" customHeight="1" x14ac:dyDescent="0.25">
      <c r="A79" s="20">
        <v>74</v>
      </c>
      <c r="B79" s="21" t="s">
        <v>112</v>
      </c>
      <c r="C79" s="21" t="s">
        <v>56</v>
      </c>
      <c r="D79" s="22" t="s">
        <v>12</v>
      </c>
      <c r="E79" s="23">
        <v>1</v>
      </c>
      <c r="F79" s="16">
        <v>35000</v>
      </c>
      <c r="G79" s="16">
        <v>140000</v>
      </c>
      <c r="H79" s="16">
        <v>50000</v>
      </c>
      <c r="I79" s="16">
        <v>200000</v>
      </c>
      <c r="J79" s="16"/>
      <c r="K79" s="16"/>
      <c r="L79" s="16"/>
      <c r="M79" s="16"/>
      <c r="N79" s="16"/>
      <c r="O79" s="16"/>
      <c r="P79" s="16"/>
      <c r="Q79" s="16"/>
      <c r="R79" s="27">
        <f t="shared" si="6"/>
        <v>42500</v>
      </c>
      <c r="S79" s="27">
        <f t="shared" si="7"/>
        <v>42500</v>
      </c>
      <c r="T79" s="27">
        <f t="shared" si="8"/>
        <v>10606.601717798212</v>
      </c>
      <c r="U79" s="28">
        <f t="shared" si="9"/>
        <v>0.24956709924231088</v>
      </c>
      <c r="V79" s="19">
        <v>42500</v>
      </c>
      <c r="W79" s="29" t="s">
        <v>14</v>
      </c>
    </row>
    <row r="80" spans="1:23" ht="48" customHeight="1" x14ac:dyDescent="0.25">
      <c r="A80" s="20">
        <v>75</v>
      </c>
      <c r="B80" s="21" t="s">
        <v>113</v>
      </c>
      <c r="C80" s="21" t="s">
        <v>56</v>
      </c>
      <c r="D80" s="22" t="s">
        <v>12</v>
      </c>
      <c r="E80" s="23">
        <v>1</v>
      </c>
      <c r="F80" s="16">
        <v>35000</v>
      </c>
      <c r="G80" s="16">
        <v>140000</v>
      </c>
      <c r="H80" s="16">
        <v>50000</v>
      </c>
      <c r="I80" s="16">
        <v>200000</v>
      </c>
      <c r="J80" s="16"/>
      <c r="K80" s="16"/>
      <c r="L80" s="16"/>
      <c r="M80" s="16"/>
      <c r="N80" s="16"/>
      <c r="O80" s="16"/>
      <c r="P80" s="16"/>
      <c r="Q80" s="16"/>
      <c r="R80" s="27">
        <f t="shared" si="6"/>
        <v>42500</v>
      </c>
      <c r="S80" s="27">
        <f t="shared" si="7"/>
        <v>42500</v>
      </c>
      <c r="T80" s="27">
        <f t="shared" si="8"/>
        <v>10606.601717798212</v>
      </c>
      <c r="U80" s="28">
        <f t="shared" si="9"/>
        <v>0.24956709924231088</v>
      </c>
      <c r="V80" s="19">
        <v>42500</v>
      </c>
      <c r="W80" s="29" t="s">
        <v>14</v>
      </c>
    </row>
    <row r="81" spans="1:23" ht="48" customHeight="1" x14ac:dyDescent="0.25">
      <c r="A81" s="20">
        <v>76</v>
      </c>
      <c r="B81" s="21" t="s">
        <v>114</v>
      </c>
      <c r="C81" s="21" t="s">
        <v>56</v>
      </c>
      <c r="D81" s="22" t="s">
        <v>12</v>
      </c>
      <c r="E81" s="23">
        <v>1</v>
      </c>
      <c r="F81" s="16">
        <v>35000</v>
      </c>
      <c r="G81" s="16">
        <v>140000</v>
      </c>
      <c r="H81" s="16">
        <v>50000</v>
      </c>
      <c r="I81" s="16">
        <v>200000</v>
      </c>
      <c r="J81" s="16"/>
      <c r="K81" s="16"/>
      <c r="L81" s="16"/>
      <c r="M81" s="16"/>
      <c r="N81" s="16"/>
      <c r="O81" s="16"/>
      <c r="P81" s="16"/>
      <c r="Q81" s="16"/>
      <c r="R81" s="27">
        <f t="shared" si="6"/>
        <v>42500</v>
      </c>
      <c r="S81" s="27">
        <f t="shared" si="7"/>
        <v>42500</v>
      </c>
      <c r="T81" s="27">
        <f t="shared" si="8"/>
        <v>10606.601717798212</v>
      </c>
      <c r="U81" s="28">
        <f t="shared" si="9"/>
        <v>0.24956709924231088</v>
      </c>
      <c r="V81" s="19">
        <v>42500</v>
      </c>
      <c r="W81" s="29" t="s">
        <v>14</v>
      </c>
    </row>
    <row r="82" spans="1:23" ht="48" customHeight="1" x14ac:dyDescent="0.25">
      <c r="A82" s="20">
        <v>77</v>
      </c>
      <c r="B82" s="21" t="s">
        <v>115</v>
      </c>
      <c r="C82" s="21" t="s">
        <v>56</v>
      </c>
      <c r="D82" s="22" t="s">
        <v>12</v>
      </c>
      <c r="E82" s="23">
        <v>1</v>
      </c>
      <c r="F82" s="16">
        <v>33000</v>
      </c>
      <c r="G82" s="16">
        <v>132000</v>
      </c>
      <c r="H82" s="16">
        <v>50000</v>
      </c>
      <c r="I82" s="16">
        <v>200000</v>
      </c>
      <c r="J82" s="16"/>
      <c r="K82" s="16"/>
      <c r="L82" s="16"/>
      <c r="M82" s="16"/>
      <c r="N82" s="16"/>
      <c r="O82" s="16"/>
      <c r="P82" s="16"/>
      <c r="Q82" s="16"/>
      <c r="R82" s="27">
        <f t="shared" si="6"/>
        <v>41500</v>
      </c>
      <c r="S82" s="27">
        <f t="shared" si="7"/>
        <v>41500</v>
      </c>
      <c r="T82" s="27">
        <f t="shared" si="8"/>
        <v>12020.815280171308</v>
      </c>
      <c r="U82" s="28">
        <f t="shared" si="9"/>
        <v>0.28965819952220018</v>
      </c>
      <c r="V82" s="19">
        <v>41500</v>
      </c>
      <c r="W82" s="29" t="s">
        <v>14</v>
      </c>
    </row>
    <row r="83" spans="1:23" ht="48" customHeight="1" x14ac:dyDescent="0.25">
      <c r="A83" s="20">
        <v>78</v>
      </c>
      <c r="B83" s="21" t="s">
        <v>116</v>
      </c>
      <c r="C83" s="21" t="s">
        <v>56</v>
      </c>
      <c r="D83" s="22" t="s">
        <v>12</v>
      </c>
      <c r="E83" s="23">
        <v>1</v>
      </c>
      <c r="F83" s="16">
        <v>33000</v>
      </c>
      <c r="G83" s="16">
        <v>132000</v>
      </c>
      <c r="H83" s="16">
        <v>50000</v>
      </c>
      <c r="I83" s="16">
        <v>200000</v>
      </c>
      <c r="J83" s="16"/>
      <c r="K83" s="16"/>
      <c r="L83" s="16"/>
      <c r="M83" s="16"/>
      <c r="N83" s="16"/>
      <c r="O83" s="16"/>
      <c r="P83" s="16"/>
      <c r="Q83" s="16"/>
      <c r="R83" s="27">
        <f t="shared" ref="R83:R114" si="10">MEDIAN(F83,H83)</f>
        <v>41500</v>
      </c>
      <c r="S83" s="27">
        <f t="shared" ref="S83:S114" si="11">AVERAGE(F83,H83)</f>
        <v>41500</v>
      </c>
      <c r="T83" s="27">
        <f t="shared" ref="T83:T114" si="12">STDEV(F83,H83)</f>
        <v>12020.815280171308</v>
      </c>
      <c r="U83" s="28">
        <f t="shared" si="9"/>
        <v>0.28965819952220018</v>
      </c>
      <c r="V83" s="19">
        <v>41500</v>
      </c>
      <c r="W83" s="29" t="s">
        <v>14</v>
      </c>
    </row>
    <row r="84" spans="1:23" ht="48" customHeight="1" x14ac:dyDescent="0.25">
      <c r="A84" s="20">
        <v>79</v>
      </c>
      <c r="B84" s="21" t="s">
        <v>117</v>
      </c>
      <c r="C84" s="21" t="s">
        <v>56</v>
      </c>
      <c r="D84" s="22" t="s">
        <v>12</v>
      </c>
      <c r="E84" s="23">
        <v>1</v>
      </c>
      <c r="F84" s="16">
        <v>35000</v>
      </c>
      <c r="G84" s="16">
        <v>140000</v>
      </c>
      <c r="H84" s="16">
        <v>50000</v>
      </c>
      <c r="I84" s="16">
        <v>200000</v>
      </c>
      <c r="J84" s="16"/>
      <c r="K84" s="16"/>
      <c r="L84" s="16"/>
      <c r="M84" s="16"/>
      <c r="N84" s="16"/>
      <c r="O84" s="16"/>
      <c r="P84" s="16"/>
      <c r="Q84" s="16"/>
      <c r="R84" s="27">
        <f t="shared" si="10"/>
        <v>42500</v>
      </c>
      <c r="S84" s="27">
        <f t="shared" si="11"/>
        <v>42500</v>
      </c>
      <c r="T84" s="27">
        <f t="shared" si="12"/>
        <v>10606.601717798212</v>
      </c>
      <c r="U84" s="28">
        <f t="shared" si="9"/>
        <v>0.24956709924231088</v>
      </c>
      <c r="V84" s="19">
        <v>42500</v>
      </c>
      <c r="W84" s="29" t="s">
        <v>14</v>
      </c>
    </row>
    <row r="85" spans="1:23" ht="48" customHeight="1" x14ac:dyDescent="0.25">
      <c r="A85" s="20">
        <v>80</v>
      </c>
      <c r="B85" s="21" t="s">
        <v>118</v>
      </c>
      <c r="C85" s="21" t="s">
        <v>56</v>
      </c>
      <c r="D85" s="22" t="s">
        <v>12</v>
      </c>
      <c r="E85" s="23">
        <v>1</v>
      </c>
      <c r="F85" s="16">
        <v>33000</v>
      </c>
      <c r="G85" s="16">
        <v>132000</v>
      </c>
      <c r="H85" s="16">
        <v>50000</v>
      </c>
      <c r="I85" s="16">
        <v>200000</v>
      </c>
      <c r="J85" s="16"/>
      <c r="K85" s="16"/>
      <c r="L85" s="16"/>
      <c r="M85" s="16"/>
      <c r="N85" s="16"/>
      <c r="O85" s="16"/>
      <c r="P85" s="16"/>
      <c r="Q85" s="16"/>
      <c r="R85" s="27">
        <f t="shared" si="10"/>
        <v>41500</v>
      </c>
      <c r="S85" s="27">
        <f t="shared" si="11"/>
        <v>41500</v>
      </c>
      <c r="T85" s="27">
        <f t="shared" si="12"/>
        <v>12020.815280171308</v>
      </c>
      <c r="U85" s="28">
        <f t="shared" si="9"/>
        <v>0.28965819952220018</v>
      </c>
      <c r="V85" s="19">
        <v>41500</v>
      </c>
      <c r="W85" s="29" t="s">
        <v>14</v>
      </c>
    </row>
    <row r="86" spans="1:23" ht="48" customHeight="1" x14ac:dyDescent="0.25">
      <c r="A86" s="20">
        <v>81</v>
      </c>
      <c r="B86" s="21" t="s">
        <v>119</v>
      </c>
      <c r="C86" s="21" t="s">
        <v>56</v>
      </c>
      <c r="D86" s="22" t="s">
        <v>12</v>
      </c>
      <c r="E86" s="23">
        <v>1</v>
      </c>
      <c r="F86" s="16">
        <v>35000</v>
      </c>
      <c r="G86" s="16">
        <v>140000</v>
      </c>
      <c r="H86" s="16">
        <v>50000</v>
      </c>
      <c r="I86" s="16">
        <v>200000</v>
      </c>
      <c r="J86" s="16"/>
      <c r="K86" s="16"/>
      <c r="L86" s="16"/>
      <c r="M86" s="16"/>
      <c r="N86" s="16"/>
      <c r="O86" s="16"/>
      <c r="P86" s="16"/>
      <c r="Q86" s="16"/>
      <c r="R86" s="27">
        <f t="shared" si="10"/>
        <v>42500</v>
      </c>
      <c r="S86" s="27">
        <f t="shared" si="11"/>
        <v>42500</v>
      </c>
      <c r="T86" s="27">
        <f t="shared" si="12"/>
        <v>10606.601717798212</v>
      </c>
      <c r="U86" s="28">
        <f t="shared" si="9"/>
        <v>0.24956709924231088</v>
      </c>
      <c r="V86" s="19">
        <v>42500</v>
      </c>
      <c r="W86" s="29" t="s">
        <v>14</v>
      </c>
    </row>
    <row r="87" spans="1:23" ht="48" customHeight="1" x14ac:dyDescent="0.25">
      <c r="A87" s="20">
        <v>82</v>
      </c>
      <c r="B87" s="21" t="s">
        <v>120</v>
      </c>
      <c r="C87" s="21" t="s">
        <v>56</v>
      </c>
      <c r="D87" s="22" t="s">
        <v>12</v>
      </c>
      <c r="E87" s="23">
        <v>1</v>
      </c>
      <c r="F87" s="16">
        <v>33000</v>
      </c>
      <c r="G87" s="16">
        <v>132000</v>
      </c>
      <c r="H87" s="16">
        <v>50000</v>
      </c>
      <c r="I87" s="16">
        <v>200000</v>
      </c>
      <c r="J87" s="16"/>
      <c r="K87" s="16"/>
      <c r="L87" s="16"/>
      <c r="M87" s="16"/>
      <c r="N87" s="16"/>
      <c r="O87" s="16"/>
      <c r="P87" s="16"/>
      <c r="Q87" s="16"/>
      <c r="R87" s="27">
        <f t="shared" si="10"/>
        <v>41500</v>
      </c>
      <c r="S87" s="27">
        <f t="shared" si="11"/>
        <v>41500</v>
      </c>
      <c r="T87" s="27">
        <f t="shared" si="12"/>
        <v>12020.815280171308</v>
      </c>
      <c r="U87" s="28">
        <f t="shared" si="9"/>
        <v>0.28965819952220018</v>
      </c>
      <c r="V87" s="19">
        <v>41500</v>
      </c>
      <c r="W87" s="29" t="s">
        <v>14</v>
      </c>
    </row>
    <row r="88" spans="1:23" ht="48" customHeight="1" x14ac:dyDescent="0.25">
      <c r="A88" s="20">
        <v>83</v>
      </c>
      <c r="B88" s="21" t="s">
        <v>121</v>
      </c>
      <c r="C88" s="21" t="s">
        <v>56</v>
      </c>
      <c r="D88" s="22" t="s">
        <v>12</v>
      </c>
      <c r="E88" s="23">
        <v>1</v>
      </c>
      <c r="F88" s="16">
        <v>33000</v>
      </c>
      <c r="G88" s="16">
        <v>132000</v>
      </c>
      <c r="H88" s="16">
        <v>50000</v>
      </c>
      <c r="I88" s="16">
        <v>200000</v>
      </c>
      <c r="J88" s="16"/>
      <c r="K88" s="16"/>
      <c r="L88" s="16"/>
      <c r="M88" s="16"/>
      <c r="N88" s="16"/>
      <c r="O88" s="16"/>
      <c r="P88" s="16"/>
      <c r="Q88" s="16"/>
      <c r="R88" s="27">
        <f t="shared" si="10"/>
        <v>41500</v>
      </c>
      <c r="S88" s="27">
        <f t="shared" si="11"/>
        <v>41500</v>
      </c>
      <c r="T88" s="27">
        <f t="shared" si="12"/>
        <v>12020.815280171308</v>
      </c>
      <c r="U88" s="28">
        <f t="shared" si="9"/>
        <v>0.28965819952220018</v>
      </c>
      <c r="V88" s="19">
        <v>41500</v>
      </c>
      <c r="W88" s="29" t="s">
        <v>14</v>
      </c>
    </row>
    <row r="89" spans="1:23" ht="48" customHeight="1" x14ac:dyDescent="0.25">
      <c r="A89" s="20">
        <v>84</v>
      </c>
      <c r="B89" s="21" t="s">
        <v>122</v>
      </c>
      <c r="C89" s="21" t="s">
        <v>56</v>
      </c>
      <c r="D89" s="22" t="s">
        <v>12</v>
      </c>
      <c r="E89" s="23">
        <v>1</v>
      </c>
      <c r="F89" s="16">
        <v>39000</v>
      </c>
      <c r="G89" s="16">
        <v>156000</v>
      </c>
      <c r="H89" s="16">
        <v>50000</v>
      </c>
      <c r="I89" s="16">
        <v>200000</v>
      </c>
      <c r="J89" s="16"/>
      <c r="K89" s="16"/>
      <c r="L89" s="16"/>
      <c r="M89" s="16"/>
      <c r="N89" s="16"/>
      <c r="O89" s="16"/>
      <c r="P89" s="16"/>
      <c r="Q89" s="16"/>
      <c r="R89" s="27">
        <f t="shared" si="10"/>
        <v>44500</v>
      </c>
      <c r="S89" s="27">
        <f t="shared" si="11"/>
        <v>44500</v>
      </c>
      <c r="T89" s="27">
        <f t="shared" si="12"/>
        <v>7778.1745930520228</v>
      </c>
      <c r="U89" s="28">
        <f t="shared" si="9"/>
        <v>0.17479044029330387</v>
      </c>
      <c r="V89" s="19">
        <v>44500</v>
      </c>
      <c r="W89" s="29" t="s">
        <v>14</v>
      </c>
    </row>
    <row r="90" spans="1:23" ht="48" customHeight="1" x14ac:dyDescent="0.25">
      <c r="A90" s="20">
        <v>85</v>
      </c>
      <c r="B90" s="21" t="s">
        <v>124</v>
      </c>
      <c r="C90" s="21" t="s">
        <v>125</v>
      </c>
      <c r="D90" s="22" t="s">
        <v>126</v>
      </c>
      <c r="E90" s="23">
        <v>1</v>
      </c>
      <c r="F90" s="16">
        <v>1940000</v>
      </c>
      <c r="G90" s="16">
        <v>23280000</v>
      </c>
      <c r="H90" s="16">
        <v>1850000</v>
      </c>
      <c r="I90" s="16">
        <v>22200000</v>
      </c>
      <c r="J90" s="16"/>
      <c r="K90" s="16"/>
      <c r="L90" s="16"/>
      <c r="M90" s="16"/>
      <c r="N90" s="16"/>
      <c r="O90" s="16"/>
      <c r="P90" s="16"/>
      <c r="Q90" s="16"/>
      <c r="R90" s="27">
        <f t="shared" si="10"/>
        <v>1895000</v>
      </c>
      <c r="S90" s="27">
        <f t="shared" si="11"/>
        <v>1895000</v>
      </c>
      <c r="T90" s="27">
        <f t="shared" si="12"/>
        <v>63639.610306789276</v>
      </c>
      <c r="U90" s="28">
        <f t="shared" si="9"/>
        <v>3.358290781360912E-2</v>
      </c>
      <c r="V90" s="19">
        <v>1895000</v>
      </c>
      <c r="W90" s="29" t="s">
        <v>13</v>
      </c>
    </row>
    <row r="91" spans="1:23" ht="48" customHeight="1" x14ac:dyDescent="0.25">
      <c r="A91" s="20">
        <v>86</v>
      </c>
      <c r="B91" s="21" t="s">
        <v>128</v>
      </c>
      <c r="C91" s="21" t="s">
        <v>129</v>
      </c>
      <c r="D91" s="22" t="s">
        <v>123</v>
      </c>
      <c r="E91" s="23">
        <v>1</v>
      </c>
      <c r="F91" s="16">
        <v>240000</v>
      </c>
      <c r="G91" s="16">
        <v>6720000</v>
      </c>
      <c r="H91" s="16">
        <v>199000</v>
      </c>
      <c r="I91" s="16">
        <v>5572000</v>
      </c>
      <c r="J91" s="16"/>
      <c r="K91" s="16"/>
      <c r="L91" s="16"/>
      <c r="M91" s="16"/>
      <c r="N91" s="16"/>
      <c r="O91" s="16"/>
      <c r="P91" s="16"/>
      <c r="Q91" s="16"/>
      <c r="R91" s="27">
        <f t="shared" si="10"/>
        <v>219500</v>
      </c>
      <c r="S91" s="27">
        <f t="shared" si="11"/>
        <v>219500</v>
      </c>
      <c r="T91" s="27">
        <f t="shared" si="12"/>
        <v>28991.378028648447</v>
      </c>
      <c r="U91" s="28">
        <f t="shared" si="9"/>
        <v>0.13207917097334143</v>
      </c>
      <c r="V91" s="19">
        <v>219500</v>
      </c>
      <c r="W91" s="29" t="s">
        <v>13</v>
      </c>
    </row>
    <row r="92" spans="1:23" ht="48" customHeight="1" x14ac:dyDescent="0.25">
      <c r="A92" s="20">
        <v>87</v>
      </c>
      <c r="B92" s="21" t="s">
        <v>130</v>
      </c>
      <c r="C92" s="21" t="s">
        <v>131</v>
      </c>
      <c r="D92" s="22" t="s">
        <v>126</v>
      </c>
      <c r="E92" s="23">
        <v>1</v>
      </c>
      <c r="F92" s="16">
        <v>3750000</v>
      </c>
      <c r="G92" s="16">
        <v>48750000</v>
      </c>
      <c r="H92" s="16">
        <v>5600000</v>
      </c>
      <c r="I92" s="16">
        <v>72800000</v>
      </c>
      <c r="J92" s="16"/>
      <c r="K92" s="16"/>
      <c r="L92" s="16"/>
      <c r="M92" s="16"/>
      <c r="N92" s="16"/>
      <c r="O92" s="16"/>
      <c r="P92" s="16"/>
      <c r="Q92" s="16"/>
      <c r="R92" s="27">
        <f t="shared" si="10"/>
        <v>4675000</v>
      </c>
      <c r="S92" s="27">
        <f t="shared" si="11"/>
        <v>4675000</v>
      </c>
      <c r="T92" s="27">
        <f t="shared" si="12"/>
        <v>1308147.5451951129</v>
      </c>
      <c r="U92" s="28">
        <f t="shared" si="9"/>
        <v>0.27981765672622738</v>
      </c>
      <c r="V92" s="19">
        <v>4675000</v>
      </c>
      <c r="W92" s="29" t="s">
        <v>14</v>
      </c>
    </row>
    <row r="93" spans="1:23" ht="48" customHeight="1" x14ac:dyDescent="0.25">
      <c r="A93" s="20">
        <v>88</v>
      </c>
      <c r="B93" s="21" t="s">
        <v>132</v>
      </c>
      <c r="C93" s="21" t="s">
        <v>133</v>
      </c>
      <c r="D93" s="22" t="s">
        <v>127</v>
      </c>
      <c r="E93" s="23">
        <v>1</v>
      </c>
      <c r="F93" s="16">
        <v>197000</v>
      </c>
      <c r="G93" s="16">
        <v>13199000</v>
      </c>
      <c r="H93" s="16">
        <v>194000</v>
      </c>
      <c r="I93" s="16">
        <v>12998000</v>
      </c>
      <c r="J93" s="16"/>
      <c r="K93" s="16"/>
      <c r="L93" s="16"/>
      <c r="M93" s="16"/>
      <c r="N93" s="16"/>
      <c r="O93" s="16"/>
      <c r="P93" s="16"/>
      <c r="Q93" s="16"/>
      <c r="R93" s="27">
        <f t="shared" si="10"/>
        <v>195500</v>
      </c>
      <c r="S93" s="27">
        <f t="shared" si="11"/>
        <v>195500</v>
      </c>
      <c r="T93" s="27">
        <f t="shared" si="12"/>
        <v>2121.3203435596424</v>
      </c>
      <c r="U93" s="28">
        <f t="shared" si="9"/>
        <v>1.0850743445317864E-2</v>
      </c>
      <c r="V93" s="19">
        <v>195500</v>
      </c>
      <c r="W93" s="29" t="s">
        <v>13</v>
      </c>
    </row>
    <row r="94" spans="1:23" ht="48" customHeight="1" x14ac:dyDescent="0.25">
      <c r="A94" s="20">
        <v>89</v>
      </c>
      <c r="B94" s="21" t="s">
        <v>134</v>
      </c>
      <c r="C94" s="21" t="s">
        <v>135</v>
      </c>
      <c r="D94" s="22" t="s">
        <v>24</v>
      </c>
      <c r="E94" s="23">
        <v>1</v>
      </c>
      <c r="F94" s="16">
        <v>150000</v>
      </c>
      <c r="G94" s="16">
        <v>8700000</v>
      </c>
      <c r="H94" s="16">
        <v>170000</v>
      </c>
      <c r="I94" s="16">
        <v>9860000</v>
      </c>
      <c r="J94" s="16"/>
      <c r="K94" s="16"/>
      <c r="L94" s="16"/>
      <c r="M94" s="16"/>
      <c r="N94" s="16"/>
      <c r="O94" s="16"/>
      <c r="P94" s="16"/>
      <c r="Q94" s="16"/>
      <c r="R94" s="27">
        <f t="shared" si="10"/>
        <v>160000</v>
      </c>
      <c r="S94" s="27">
        <f t="shared" si="11"/>
        <v>160000</v>
      </c>
      <c r="T94" s="27">
        <f t="shared" si="12"/>
        <v>14142.13562373095</v>
      </c>
      <c r="U94" s="28">
        <f t="shared" si="9"/>
        <v>8.8388347648318433E-2</v>
      </c>
      <c r="V94" s="19">
        <v>160000</v>
      </c>
      <c r="W94" s="29" t="s">
        <v>13</v>
      </c>
    </row>
    <row r="95" spans="1:23" ht="48" customHeight="1" x14ac:dyDescent="0.25">
      <c r="A95" s="20">
        <v>90</v>
      </c>
      <c r="B95" s="21" t="s">
        <v>136</v>
      </c>
      <c r="C95" s="21" t="s">
        <v>137</v>
      </c>
      <c r="D95" s="22" t="s">
        <v>127</v>
      </c>
      <c r="E95" s="23">
        <v>1</v>
      </c>
      <c r="F95" s="16">
        <v>78000</v>
      </c>
      <c r="G95" s="16">
        <v>3198000</v>
      </c>
      <c r="H95" s="16">
        <v>99000</v>
      </c>
      <c r="I95" s="16">
        <v>4059000</v>
      </c>
      <c r="J95" s="16"/>
      <c r="K95" s="16"/>
      <c r="L95" s="16"/>
      <c r="M95" s="16"/>
      <c r="N95" s="16"/>
      <c r="O95" s="16"/>
      <c r="P95" s="16"/>
      <c r="Q95" s="16"/>
      <c r="R95" s="27">
        <f t="shared" si="10"/>
        <v>88500</v>
      </c>
      <c r="S95" s="27">
        <f t="shared" si="11"/>
        <v>88500</v>
      </c>
      <c r="T95" s="27">
        <f t="shared" si="12"/>
        <v>14849.242404917499</v>
      </c>
      <c r="U95" s="28">
        <f t="shared" si="9"/>
        <v>0.1677880497730791</v>
      </c>
      <c r="V95" s="19">
        <v>88500</v>
      </c>
      <c r="W95" s="29" t="s">
        <v>14</v>
      </c>
    </row>
    <row r="96" spans="1:23" ht="48" customHeight="1" x14ac:dyDescent="0.25">
      <c r="A96" s="20">
        <v>91</v>
      </c>
      <c r="B96" s="21" t="s">
        <v>138</v>
      </c>
      <c r="C96" s="21" t="s">
        <v>139</v>
      </c>
      <c r="D96" s="22" t="s">
        <v>127</v>
      </c>
      <c r="E96" s="23">
        <v>1</v>
      </c>
      <c r="F96" s="16">
        <v>67000</v>
      </c>
      <c r="G96" s="16">
        <v>1541000</v>
      </c>
      <c r="H96" s="16">
        <v>97000</v>
      </c>
      <c r="I96" s="16">
        <v>2231000</v>
      </c>
      <c r="J96" s="16"/>
      <c r="K96" s="16"/>
      <c r="L96" s="16"/>
      <c r="M96" s="16"/>
      <c r="N96" s="16"/>
      <c r="O96" s="16"/>
      <c r="P96" s="16"/>
      <c r="Q96" s="16"/>
      <c r="R96" s="27">
        <f t="shared" si="10"/>
        <v>82000</v>
      </c>
      <c r="S96" s="27">
        <f t="shared" si="11"/>
        <v>82000</v>
      </c>
      <c r="T96" s="27">
        <f t="shared" si="12"/>
        <v>21213.203435596424</v>
      </c>
      <c r="U96" s="28">
        <f t="shared" ref="U96:U128" si="13">T96/S96</f>
        <v>0.25869760287312715</v>
      </c>
      <c r="V96" s="19">
        <v>82000</v>
      </c>
      <c r="W96" s="29" t="s">
        <v>14</v>
      </c>
    </row>
    <row r="97" spans="1:23" ht="48" customHeight="1" x14ac:dyDescent="0.25">
      <c r="A97" s="20">
        <v>92</v>
      </c>
      <c r="B97" s="21" t="s">
        <v>140</v>
      </c>
      <c r="C97" s="21" t="s">
        <v>141</v>
      </c>
      <c r="D97" s="22" t="s">
        <v>127</v>
      </c>
      <c r="E97" s="23">
        <v>1</v>
      </c>
      <c r="F97" s="16">
        <v>120000</v>
      </c>
      <c r="G97" s="16">
        <v>2880000</v>
      </c>
      <c r="H97" s="16">
        <v>145000</v>
      </c>
      <c r="I97" s="16">
        <v>3480000</v>
      </c>
      <c r="J97" s="16"/>
      <c r="K97" s="16"/>
      <c r="L97" s="16"/>
      <c r="M97" s="16"/>
      <c r="N97" s="16"/>
      <c r="O97" s="16"/>
      <c r="P97" s="16"/>
      <c r="Q97" s="16"/>
      <c r="R97" s="27">
        <f t="shared" si="10"/>
        <v>132500</v>
      </c>
      <c r="S97" s="27">
        <f t="shared" si="11"/>
        <v>132500</v>
      </c>
      <c r="T97" s="27">
        <f t="shared" si="12"/>
        <v>17677.66952966369</v>
      </c>
      <c r="U97" s="28">
        <f t="shared" si="13"/>
        <v>0.13341637380878257</v>
      </c>
      <c r="V97" s="19">
        <v>132500</v>
      </c>
      <c r="W97" s="29" t="s">
        <v>13</v>
      </c>
    </row>
    <row r="98" spans="1:23" ht="48" customHeight="1" x14ac:dyDescent="0.25">
      <c r="A98" s="20">
        <v>93</v>
      </c>
      <c r="B98" s="21" t="s">
        <v>142</v>
      </c>
      <c r="C98" s="21" t="s">
        <v>143</v>
      </c>
      <c r="D98" s="22" t="s">
        <v>127</v>
      </c>
      <c r="E98" s="23">
        <v>1</v>
      </c>
      <c r="F98" s="16">
        <v>53000</v>
      </c>
      <c r="G98" s="16">
        <v>2809000</v>
      </c>
      <c r="H98" s="16">
        <v>70000</v>
      </c>
      <c r="I98" s="16">
        <v>3710000</v>
      </c>
      <c r="J98" s="16"/>
      <c r="K98" s="16"/>
      <c r="L98" s="16"/>
      <c r="M98" s="16"/>
      <c r="N98" s="16"/>
      <c r="O98" s="16"/>
      <c r="P98" s="16"/>
      <c r="Q98" s="16"/>
      <c r="R98" s="27">
        <f t="shared" si="10"/>
        <v>61500</v>
      </c>
      <c r="S98" s="27">
        <f t="shared" si="11"/>
        <v>61500</v>
      </c>
      <c r="T98" s="27">
        <f t="shared" si="12"/>
        <v>12020.815280171308</v>
      </c>
      <c r="U98" s="28">
        <f t="shared" si="13"/>
        <v>0.19546041105969605</v>
      </c>
      <c r="V98" s="19">
        <v>61500</v>
      </c>
      <c r="W98" s="29" t="s">
        <v>14</v>
      </c>
    </row>
    <row r="99" spans="1:23" ht="48" customHeight="1" x14ac:dyDescent="0.25">
      <c r="A99" s="20">
        <v>94</v>
      </c>
      <c r="B99" s="21" t="s">
        <v>144</v>
      </c>
      <c r="C99" s="21" t="s">
        <v>145</v>
      </c>
      <c r="D99" s="22" t="s">
        <v>123</v>
      </c>
      <c r="E99" s="23">
        <v>1</v>
      </c>
      <c r="F99" s="16">
        <v>68000</v>
      </c>
      <c r="G99" s="16">
        <v>2040000</v>
      </c>
      <c r="H99" s="16">
        <v>71000</v>
      </c>
      <c r="I99" s="16">
        <v>2130000</v>
      </c>
      <c r="J99" s="16"/>
      <c r="K99" s="16"/>
      <c r="L99" s="16"/>
      <c r="M99" s="16"/>
      <c r="N99" s="16"/>
      <c r="O99" s="16"/>
      <c r="P99" s="16"/>
      <c r="Q99" s="16"/>
      <c r="R99" s="27">
        <f t="shared" si="10"/>
        <v>69500</v>
      </c>
      <c r="S99" s="27">
        <f t="shared" si="11"/>
        <v>69500</v>
      </c>
      <c r="T99" s="27">
        <f t="shared" si="12"/>
        <v>2121.3203435596424</v>
      </c>
      <c r="U99" s="28">
        <f t="shared" si="13"/>
        <v>3.0522594871361761E-2</v>
      </c>
      <c r="V99" s="19">
        <v>69500</v>
      </c>
      <c r="W99" s="29" t="s">
        <v>13</v>
      </c>
    </row>
    <row r="100" spans="1:23" ht="48" customHeight="1" x14ac:dyDescent="0.25">
      <c r="A100" s="20">
        <v>95</v>
      </c>
      <c r="B100" s="21" t="s">
        <v>146</v>
      </c>
      <c r="C100" s="21" t="s">
        <v>147</v>
      </c>
      <c r="D100" s="22" t="s">
        <v>123</v>
      </c>
      <c r="E100" s="23">
        <v>1</v>
      </c>
      <c r="F100" s="16">
        <v>220000</v>
      </c>
      <c r="G100" s="16">
        <v>3960000</v>
      </c>
      <c r="H100" s="16">
        <v>146000</v>
      </c>
      <c r="I100" s="16">
        <v>2628000</v>
      </c>
      <c r="J100" s="16"/>
      <c r="K100" s="16"/>
      <c r="L100" s="16"/>
      <c r="M100" s="16"/>
      <c r="N100" s="16"/>
      <c r="O100" s="16"/>
      <c r="P100" s="16"/>
      <c r="Q100" s="16"/>
      <c r="R100" s="27">
        <f t="shared" si="10"/>
        <v>183000</v>
      </c>
      <c r="S100" s="27">
        <f t="shared" si="11"/>
        <v>183000</v>
      </c>
      <c r="T100" s="27">
        <f t="shared" si="12"/>
        <v>52325.901807804519</v>
      </c>
      <c r="U100" s="28">
        <f t="shared" si="13"/>
        <v>0.285933889660134</v>
      </c>
      <c r="V100" s="19">
        <v>183000</v>
      </c>
      <c r="W100" s="29" t="s">
        <v>14</v>
      </c>
    </row>
    <row r="101" spans="1:23" ht="48" customHeight="1" x14ac:dyDescent="0.25">
      <c r="A101" s="20">
        <v>96</v>
      </c>
      <c r="B101" s="21" t="s">
        <v>148</v>
      </c>
      <c r="C101" s="21" t="s">
        <v>149</v>
      </c>
      <c r="D101" s="22" t="s">
        <v>150</v>
      </c>
      <c r="E101" s="23">
        <v>1</v>
      </c>
      <c r="F101" s="16">
        <v>168000</v>
      </c>
      <c r="G101" s="16">
        <v>7224000</v>
      </c>
      <c r="H101" s="16">
        <v>197000</v>
      </c>
      <c r="I101" s="16">
        <v>8471000</v>
      </c>
      <c r="J101" s="16"/>
      <c r="K101" s="16"/>
      <c r="L101" s="16"/>
      <c r="M101" s="16"/>
      <c r="N101" s="16"/>
      <c r="O101" s="16"/>
      <c r="P101" s="16"/>
      <c r="Q101" s="16"/>
      <c r="R101" s="27">
        <f t="shared" si="10"/>
        <v>182500</v>
      </c>
      <c r="S101" s="27">
        <f t="shared" si="11"/>
        <v>182500</v>
      </c>
      <c r="T101" s="27">
        <f t="shared" si="12"/>
        <v>20506.096654409877</v>
      </c>
      <c r="U101" s="28">
        <f t="shared" si="13"/>
        <v>0.11236217344882124</v>
      </c>
      <c r="V101" s="19">
        <v>182500</v>
      </c>
      <c r="W101" s="29" t="s">
        <v>13</v>
      </c>
    </row>
    <row r="102" spans="1:23" ht="48" customHeight="1" x14ac:dyDescent="0.25">
      <c r="A102" s="20">
        <v>97</v>
      </c>
      <c r="B102" s="21" t="s">
        <v>151</v>
      </c>
      <c r="C102" s="21" t="s">
        <v>152</v>
      </c>
      <c r="D102" s="22" t="s">
        <v>126</v>
      </c>
      <c r="E102" s="23">
        <v>1</v>
      </c>
      <c r="F102" s="16">
        <v>900000</v>
      </c>
      <c r="G102" s="16">
        <v>19800000</v>
      </c>
      <c r="H102" s="16">
        <v>700000</v>
      </c>
      <c r="I102" s="16">
        <v>15400000</v>
      </c>
      <c r="J102" s="16"/>
      <c r="K102" s="16"/>
      <c r="L102" s="16"/>
      <c r="M102" s="16"/>
      <c r="N102" s="16"/>
      <c r="O102" s="16"/>
      <c r="P102" s="16"/>
      <c r="Q102" s="16"/>
      <c r="R102" s="27">
        <f t="shared" si="10"/>
        <v>800000</v>
      </c>
      <c r="S102" s="27">
        <f t="shared" si="11"/>
        <v>800000</v>
      </c>
      <c r="T102" s="27">
        <f t="shared" si="12"/>
        <v>141421.35623730952</v>
      </c>
      <c r="U102" s="28">
        <f t="shared" si="13"/>
        <v>0.17677669529663689</v>
      </c>
      <c r="V102" s="19">
        <v>800000</v>
      </c>
      <c r="W102" s="29" t="s">
        <v>14</v>
      </c>
    </row>
    <row r="103" spans="1:23" ht="48" customHeight="1" x14ac:dyDescent="0.25">
      <c r="A103" s="20">
        <v>98</v>
      </c>
      <c r="B103" s="21" t="s">
        <v>153</v>
      </c>
      <c r="C103" s="21" t="s">
        <v>154</v>
      </c>
      <c r="D103" s="22" t="s">
        <v>126</v>
      </c>
      <c r="E103" s="23">
        <v>1</v>
      </c>
      <c r="F103" s="16">
        <v>750000</v>
      </c>
      <c r="G103" s="16">
        <v>15750000</v>
      </c>
      <c r="H103" s="16">
        <v>800000</v>
      </c>
      <c r="I103" s="16">
        <v>16800000</v>
      </c>
      <c r="J103" s="16"/>
      <c r="K103" s="16"/>
      <c r="L103" s="16"/>
      <c r="M103" s="16"/>
      <c r="N103" s="16"/>
      <c r="O103" s="16"/>
      <c r="P103" s="16"/>
      <c r="Q103" s="16"/>
      <c r="R103" s="27">
        <f t="shared" si="10"/>
        <v>775000</v>
      </c>
      <c r="S103" s="27">
        <f t="shared" si="11"/>
        <v>775000</v>
      </c>
      <c r="T103" s="27">
        <f t="shared" si="12"/>
        <v>35355.33905932738</v>
      </c>
      <c r="U103" s="28">
        <f t="shared" si="13"/>
        <v>4.5619792334615973E-2</v>
      </c>
      <c r="V103" s="19">
        <v>775000</v>
      </c>
      <c r="W103" s="29" t="s">
        <v>13</v>
      </c>
    </row>
    <row r="104" spans="1:23" ht="48" customHeight="1" x14ac:dyDescent="0.25">
      <c r="A104" s="20">
        <v>99</v>
      </c>
      <c r="B104" s="21" t="s">
        <v>155</v>
      </c>
      <c r="C104" s="21" t="s">
        <v>156</v>
      </c>
      <c r="D104" s="22" t="s">
        <v>24</v>
      </c>
      <c r="E104" s="23">
        <v>1</v>
      </c>
      <c r="F104" s="16">
        <v>380000</v>
      </c>
      <c r="G104" s="16">
        <v>5320000</v>
      </c>
      <c r="H104" s="16">
        <v>499000</v>
      </c>
      <c r="I104" s="16">
        <v>6986000</v>
      </c>
      <c r="J104" s="16"/>
      <c r="K104" s="16"/>
      <c r="L104" s="16"/>
      <c r="M104" s="16"/>
      <c r="N104" s="16"/>
      <c r="O104" s="16"/>
      <c r="P104" s="16"/>
      <c r="Q104" s="16"/>
      <c r="R104" s="27">
        <f t="shared" si="10"/>
        <v>439500</v>
      </c>
      <c r="S104" s="27">
        <f t="shared" si="11"/>
        <v>439500</v>
      </c>
      <c r="T104" s="27">
        <f t="shared" si="12"/>
        <v>84145.706961199161</v>
      </c>
      <c r="U104" s="28">
        <f t="shared" si="13"/>
        <v>0.19145780878543608</v>
      </c>
      <c r="V104" s="19">
        <v>439500</v>
      </c>
      <c r="W104" s="29" t="s">
        <v>14</v>
      </c>
    </row>
    <row r="105" spans="1:23" ht="48" customHeight="1" x14ac:dyDescent="0.25">
      <c r="A105" s="20">
        <v>100</v>
      </c>
      <c r="B105" s="21" t="s">
        <v>157</v>
      </c>
      <c r="C105" s="21" t="s">
        <v>158</v>
      </c>
      <c r="D105" s="22" t="s">
        <v>24</v>
      </c>
      <c r="E105" s="23">
        <v>1</v>
      </c>
      <c r="F105" s="16">
        <v>180000</v>
      </c>
      <c r="G105" s="16">
        <v>10440000</v>
      </c>
      <c r="H105" s="16">
        <v>180000</v>
      </c>
      <c r="I105" s="16">
        <v>10440000</v>
      </c>
      <c r="J105" s="16"/>
      <c r="K105" s="16"/>
      <c r="L105" s="16"/>
      <c r="M105" s="16"/>
      <c r="N105" s="16"/>
      <c r="O105" s="16"/>
      <c r="P105" s="16"/>
      <c r="Q105" s="16"/>
      <c r="R105" s="27">
        <f t="shared" si="10"/>
        <v>180000</v>
      </c>
      <c r="S105" s="27">
        <f t="shared" si="11"/>
        <v>180000</v>
      </c>
      <c r="T105" s="27">
        <f t="shared" si="12"/>
        <v>0</v>
      </c>
      <c r="U105" s="28">
        <f t="shared" si="13"/>
        <v>0</v>
      </c>
      <c r="V105" s="19">
        <v>180000</v>
      </c>
      <c r="W105" s="29" t="s">
        <v>13</v>
      </c>
    </row>
    <row r="106" spans="1:23" ht="48" customHeight="1" x14ac:dyDescent="0.25">
      <c r="A106" s="20">
        <v>101</v>
      </c>
      <c r="B106" s="21" t="s">
        <v>159</v>
      </c>
      <c r="C106" s="21" t="s">
        <v>160</v>
      </c>
      <c r="D106" s="22" t="s">
        <v>127</v>
      </c>
      <c r="E106" s="23">
        <v>1</v>
      </c>
      <c r="F106" s="16">
        <v>250000</v>
      </c>
      <c r="G106" s="16">
        <v>20000000</v>
      </c>
      <c r="H106" s="16">
        <v>245000</v>
      </c>
      <c r="I106" s="16">
        <v>19600000</v>
      </c>
      <c r="J106" s="16"/>
      <c r="K106" s="16"/>
      <c r="L106" s="16"/>
      <c r="M106" s="16"/>
      <c r="N106" s="16"/>
      <c r="O106" s="16"/>
      <c r="P106" s="16"/>
      <c r="Q106" s="16"/>
      <c r="R106" s="27">
        <f t="shared" si="10"/>
        <v>247500</v>
      </c>
      <c r="S106" s="27">
        <f t="shared" si="11"/>
        <v>247500</v>
      </c>
      <c r="T106" s="27">
        <f t="shared" si="12"/>
        <v>3535.5339059327375</v>
      </c>
      <c r="U106" s="28">
        <f t="shared" si="13"/>
        <v>1.428498547851611E-2</v>
      </c>
      <c r="V106" s="19">
        <v>247500</v>
      </c>
      <c r="W106" s="29" t="s">
        <v>13</v>
      </c>
    </row>
    <row r="107" spans="1:23" ht="48" customHeight="1" x14ac:dyDescent="0.25">
      <c r="A107" s="20">
        <v>102</v>
      </c>
      <c r="B107" s="21" t="s">
        <v>162</v>
      </c>
      <c r="C107" s="21" t="s">
        <v>161</v>
      </c>
      <c r="D107" s="22" t="s">
        <v>127</v>
      </c>
      <c r="E107" s="23">
        <v>1</v>
      </c>
      <c r="F107" s="16">
        <v>35000</v>
      </c>
      <c r="G107" s="16">
        <v>595000</v>
      </c>
      <c r="H107" s="16">
        <v>50000</v>
      </c>
      <c r="I107" s="16">
        <v>850000</v>
      </c>
      <c r="J107" s="16"/>
      <c r="K107" s="16"/>
      <c r="L107" s="16"/>
      <c r="M107" s="16"/>
      <c r="N107" s="16"/>
      <c r="O107" s="16"/>
      <c r="P107" s="16"/>
      <c r="Q107" s="16"/>
      <c r="R107" s="27">
        <f t="shared" si="10"/>
        <v>42500</v>
      </c>
      <c r="S107" s="27">
        <f t="shared" si="11"/>
        <v>42500</v>
      </c>
      <c r="T107" s="27">
        <f t="shared" si="12"/>
        <v>10606.601717798212</v>
      </c>
      <c r="U107" s="28">
        <f t="shared" si="13"/>
        <v>0.24956709924231088</v>
      </c>
      <c r="V107" s="19">
        <v>42500</v>
      </c>
      <c r="W107" s="29" t="s">
        <v>14</v>
      </c>
    </row>
    <row r="108" spans="1:23" ht="48" customHeight="1" x14ac:dyDescent="0.25">
      <c r="A108" s="20">
        <v>103</v>
      </c>
      <c r="B108" s="21" t="s">
        <v>163</v>
      </c>
      <c r="C108" s="21" t="s">
        <v>161</v>
      </c>
      <c r="D108" s="22" t="s">
        <v>127</v>
      </c>
      <c r="E108" s="23">
        <v>1</v>
      </c>
      <c r="F108" s="16">
        <v>65000</v>
      </c>
      <c r="G108" s="16">
        <v>1040000</v>
      </c>
      <c r="H108" s="16">
        <v>50000</v>
      </c>
      <c r="I108" s="16">
        <v>800000</v>
      </c>
      <c r="J108" s="16"/>
      <c r="K108" s="16"/>
      <c r="L108" s="16"/>
      <c r="M108" s="16"/>
      <c r="N108" s="16"/>
      <c r="O108" s="16"/>
      <c r="P108" s="16"/>
      <c r="Q108" s="16"/>
      <c r="R108" s="27">
        <f t="shared" si="10"/>
        <v>57500</v>
      </c>
      <c r="S108" s="27">
        <f t="shared" si="11"/>
        <v>57500</v>
      </c>
      <c r="T108" s="27">
        <f t="shared" si="12"/>
        <v>10606.601717798212</v>
      </c>
      <c r="U108" s="28">
        <f t="shared" si="13"/>
        <v>0.18446263857040368</v>
      </c>
      <c r="V108" s="19">
        <v>57500</v>
      </c>
      <c r="W108" s="29" t="s">
        <v>14</v>
      </c>
    </row>
    <row r="109" spans="1:23" ht="48" customHeight="1" x14ac:dyDescent="0.25">
      <c r="A109" s="20">
        <v>104</v>
      </c>
      <c r="B109" s="21" t="s">
        <v>164</v>
      </c>
      <c r="C109" s="21" t="s">
        <v>161</v>
      </c>
      <c r="D109" s="22" t="s">
        <v>127</v>
      </c>
      <c r="E109" s="23">
        <v>1</v>
      </c>
      <c r="F109" s="16">
        <v>63000</v>
      </c>
      <c r="G109" s="16">
        <v>1071000</v>
      </c>
      <c r="H109" s="16">
        <v>50000</v>
      </c>
      <c r="I109" s="16">
        <v>850000</v>
      </c>
      <c r="J109" s="16"/>
      <c r="K109" s="16"/>
      <c r="L109" s="16"/>
      <c r="M109" s="16"/>
      <c r="N109" s="16"/>
      <c r="O109" s="16"/>
      <c r="P109" s="16"/>
      <c r="Q109" s="16"/>
      <c r="R109" s="27">
        <f t="shared" si="10"/>
        <v>56500</v>
      </c>
      <c r="S109" s="27">
        <f t="shared" si="11"/>
        <v>56500</v>
      </c>
      <c r="T109" s="27">
        <f t="shared" si="12"/>
        <v>9192.3881554251184</v>
      </c>
      <c r="U109" s="28">
        <f t="shared" si="13"/>
        <v>0.16269713549424988</v>
      </c>
      <c r="V109" s="19">
        <v>56500</v>
      </c>
      <c r="W109" s="29" t="s">
        <v>14</v>
      </c>
    </row>
    <row r="110" spans="1:23" ht="48" customHeight="1" x14ac:dyDescent="0.25">
      <c r="A110" s="20">
        <v>105</v>
      </c>
      <c r="B110" s="21" t="s">
        <v>165</v>
      </c>
      <c r="C110" s="21" t="s">
        <v>161</v>
      </c>
      <c r="D110" s="22" t="s">
        <v>127</v>
      </c>
      <c r="E110" s="23">
        <v>1</v>
      </c>
      <c r="F110" s="16">
        <v>35000</v>
      </c>
      <c r="G110" s="16">
        <v>630000</v>
      </c>
      <c r="H110" s="16">
        <v>50000</v>
      </c>
      <c r="I110" s="16">
        <v>900000</v>
      </c>
      <c r="J110" s="16"/>
      <c r="K110" s="16"/>
      <c r="L110" s="16"/>
      <c r="M110" s="16"/>
      <c r="N110" s="16"/>
      <c r="O110" s="16"/>
      <c r="P110" s="16"/>
      <c r="Q110" s="16"/>
      <c r="R110" s="27">
        <f t="shared" si="10"/>
        <v>42500</v>
      </c>
      <c r="S110" s="27">
        <f t="shared" si="11"/>
        <v>42500</v>
      </c>
      <c r="T110" s="27">
        <f t="shared" si="12"/>
        <v>10606.601717798212</v>
      </c>
      <c r="U110" s="28">
        <f t="shared" si="13"/>
        <v>0.24956709924231088</v>
      </c>
      <c r="V110" s="19">
        <v>42500</v>
      </c>
      <c r="W110" s="29" t="s">
        <v>14</v>
      </c>
    </row>
    <row r="111" spans="1:23" ht="48" customHeight="1" x14ac:dyDescent="0.25">
      <c r="A111" s="20">
        <v>106</v>
      </c>
      <c r="B111" s="21" t="s">
        <v>166</v>
      </c>
      <c r="C111" s="21" t="s">
        <v>161</v>
      </c>
      <c r="D111" s="22" t="s">
        <v>127</v>
      </c>
      <c r="E111" s="23">
        <v>1</v>
      </c>
      <c r="F111" s="16">
        <v>65000</v>
      </c>
      <c r="G111" s="16">
        <v>1040000</v>
      </c>
      <c r="H111" s="16">
        <v>50000</v>
      </c>
      <c r="I111" s="16">
        <v>800000</v>
      </c>
      <c r="J111" s="16"/>
      <c r="K111" s="16"/>
      <c r="L111" s="16"/>
      <c r="M111" s="16"/>
      <c r="N111" s="16"/>
      <c r="O111" s="16"/>
      <c r="P111" s="16"/>
      <c r="Q111" s="16"/>
      <c r="R111" s="27">
        <f t="shared" si="10"/>
        <v>57500</v>
      </c>
      <c r="S111" s="27">
        <f t="shared" si="11"/>
        <v>57500</v>
      </c>
      <c r="T111" s="27">
        <f t="shared" si="12"/>
        <v>10606.601717798212</v>
      </c>
      <c r="U111" s="28">
        <f t="shared" si="13"/>
        <v>0.18446263857040368</v>
      </c>
      <c r="V111" s="19">
        <v>57500</v>
      </c>
      <c r="W111" s="29" t="s">
        <v>14</v>
      </c>
    </row>
    <row r="112" spans="1:23" ht="48" customHeight="1" x14ac:dyDescent="0.25">
      <c r="A112" s="20">
        <v>107</v>
      </c>
      <c r="B112" s="21" t="s">
        <v>167</v>
      </c>
      <c r="C112" s="21" t="s">
        <v>161</v>
      </c>
      <c r="D112" s="22" t="s">
        <v>127</v>
      </c>
      <c r="E112" s="23">
        <v>1</v>
      </c>
      <c r="F112" s="16">
        <v>33000</v>
      </c>
      <c r="G112" s="16">
        <v>561000</v>
      </c>
      <c r="H112" s="16">
        <v>50000</v>
      </c>
      <c r="I112" s="16">
        <v>850000</v>
      </c>
      <c r="J112" s="16"/>
      <c r="K112" s="16"/>
      <c r="L112" s="16"/>
      <c r="M112" s="16"/>
      <c r="N112" s="16"/>
      <c r="O112" s="16"/>
      <c r="P112" s="16"/>
      <c r="Q112" s="16"/>
      <c r="R112" s="27">
        <f t="shared" si="10"/>
        <v>41500</v>
      </c>
      <c r="S112" s="27">
        <f t="shared" si="11"/>
        <v>41500</v>
      </c>
      <c r="T112" s="27">
        <f t="shared" si="12"/>
        <v>12020.815280171308</v>
      </c>
      <c r="U112" s="28">
        <f t="shared" si="13"/>
        <v>0.28965819952220018</v>
      </c>
      <c r="V112" s="19">
        <v>41500</v>
      </c>
      <c r="W112" s="29" t="s">
        <v>14</v>
      </c>
    </row>
    <row r="113" spans="1:23" ht="48" customHeight="1" x14ac:dyDescent="0.25">
      <c r="A113" s="20">
        <v>108</v>
      </c>
      <c r="B113" s="21" t="s">
        <v>168</v>
      </c>
      <c r="C113" s="21" t="s">
        <v>161</v>
      </c>
      <c r="D113" s="22" t="s">
        <v>127</v>
      </c>
      <c r="E113" s="23">
        <v>1</v>
      </c>
      <c r="F113" s="16">
        <v>70000</v>
      </c>
      <c r="G113" s="16">
        <v>1050000</v>
      </c>
      <c r="H113" s="16">
        <v>50000</v>
      </c>
      <c r="I113" s="16">
        <v>750000</v>
      </c>
      <c r="J113" s="16"/>
      <c r="K113" s="16"/>
      <c r="L113" s="16"/>
      <c r="M113" s="16"/>
      <c r="N113" s="16"/>
      <c r="O113" s="16"/>
      <c r="P113" s="16"/>
      <c r="Q113" s="16"/>
      <c r="R113" s="27">
        <f t="shared" si="10"/>
        <v>60000</v>
      </c>
      <c r="S113" s="27">
        <f t="shared" si="11"/>
        <v>60000</v>
      </c>
      <c r="T113" s="27">
        <f t="shared" si="12"/>
        <v>14142.13562373095</v>
      </c>
      <c r="U113" s="28">
        <f t="shared" si="13"/>
        <v>0.23570226039551584</v>
      </c>
      <c r="V113" s="19">
        <v>60000</v>
      </c>
      <c r="W113" s="29" t="s">
        <v>14</v>
      </c>
    </row>
    <row r="114" spans="1:23" ht="48" customHeight="1" x14ac:dyDescent="0.25">
      <c r="A114" s="20">
        <v>109</v>
      </c>
      <c r="B114" s="21" t="s">
        <v>169</v>
      </c>
      <c r="C114" s="21" t="s">
        <v>161</v>
      </c>
      <c r="D114" s="22" t="s">
        <v>127</v>
      </c>
      <c r="E114" s="23">
        <v>1</v>
      </c>
      <c r="F114" s="16">
        <v>70000</v>
      </c>
      <c r="G114" s="16">
        <v>1190000</v>
      </c>
      <c r="H114" s="16">
        <v>50000</v>
      </c>
      <c r="I114" s="16">
        <v>850000</v>
      </c>
      <c r="J114" s="16"/>
      <c r="K114" s="16"/>
      <c r="L114" s="16"/>
      <c r="M114" s="16"/>
      <c r="N114" s="16"/>
      <c r="O114" s="16"/>
      <c r="P114" s="16"/>
      <c r="Q114" s="16"/>
      <c r="R114" s="27">
        <f t="shared" si="10"/>
        <v>60000</v>
      </c>
      <c r="S114" s="27">
        <f t="shared" si="11"/>
        <v>60000</v>
      </c>
      <c r="T114" s="27">
        <f t="shared" si="12"/>
        <v>14142.13562373095</v>
      </c>
      <c r="U114" s="28">
        <f t="shared" si="13"/>
        <v>0.23570226039551584</v>
      </c>
      <c r="V114" s="19">
        <v>60000</v>
      </c>
      <c r="W114" s="29" t="s">
        <v>14</v>
      </c>
    </row>
    <row r="115" spans="1:23" ht="48" customHeight="1" x14ac:dyDescent="0.25">
      <c r="A115" s="20">
        <v>110</v>
      </c>
      <c r="B115" s="21" t="s">
        <v>170</v>
      </c>
      <c r="C115" s="21" t="s">
        <v>161</v>
      </c>
      <c r="D115" s="22" t="s">
        <v>127</v>
      </c>
      <c r="E115" s="23">
        <v>1</v>
      </c>
      <c r="F115" s="16">
        <v>69000</v>
      </c>
      <c r="G115" s="16">
        <v>1104000</v>
      </c>
      <c r="H115" s="16">
        <v>50000</v>
      </c>
      <c r="I115" s="16">
        <v>800000</v>
      </c>
      <c r="J115" s="16"/>
      <c r="K115" s="16"/>
      <c r="L115" s="16"/>
      <c r="M115" s="16"/>
      <c r="N115" s="16"/>
      <c r="O115" s="16"/>
      <c r="P115" s="16"/>
      <c r="Q115" s="16"/>
      <c r="R115" s="27">
        <f t="shared" ref="R115:R146" si="14">MEDIAN(F115,H115)</f>
        <v>59500</v>
      </c>
      <c r="S115" s="27">
        <f t="shared" ref="S115:S146" si="15">AVERAGE(F115,H115)</f>
        <v>59500</v>
      </c>
      <c r="T115" s="27">
        <f t="shared" ref="T115:T146" si="16">STDEV(F115,H115)</f>
        <v>13435.028842544403</v>
      </c>
      <c r="U115" s="28">
        <f t="shared" si="13"/>
        <v>0.22579880407637654</v>
      </c>
      <c r="V115" s="19">
        <v>59500</v>
      </c>
      <c r="W115" s="29" t="s">
        <v>14</v>
      </c>
    </row>
    <row r="116" spans="1:23" ht="48" customHeight="1" x14ac:dyDescent="0.25">
      <c r="A116" s="20">
        <v>111</v>
      </c>
      <c r="B116" s="21" t="s">
        <v>171</v>
      </c>
      <c r="C116" s="21" t="s">
        <v>161</v>
      </c>
      <c r="D116" s="22" t="s">
        <v>127</v>
      </c>
      <c r="E116" s="23">
        <v>1</v>
      </c>
      <c r="F116" s="16">
        <v>62000</v>
      </c>
      <c r="G116" s="16">
        <v>1116000</v>
      </c>
      <c r="H116" s="16">
        <v>50000</v>
      </c>
      <c r="I116" s="16">
        <v>900000</v>
      </c>
      <c r="J116" s="16"/>
      <c r="K116" s="16"/>
      <c r="L116" s="16"/>
      <c r="M116" s="16"/>
      <c r="N116" s="16"/>
      <c r="O116" s="16"/>
      <c r="P116" s="16"/>
      <c r="Q116" s="16"/>
      <c r="R116" s="27">
        <f t="shared" si="14"/>
        <v>56000</v>
      </c>
      <c r="S116" s="27">
        <f t="shared" si="15"/>
        <v>56000</v>
      </c>
      <c r="T116" s="27">
        <f t="shared" si="16"/>
        <v>8485.2813742385697</v>
      </c>
      <c r="U116" s="28">
        <f t="shared" si="13"/>
        <v>0.15152288168283159</v>
      </c>
      <c r="V116" s="19">
        <v>56000</v>
      </c>
      <c r="W116" s="29" t="s">
        <v>14</v>
      </c>
    </row>
    <row r="117" spans="1:23" ht="48" customHeight="1" x14ac:dyDescent="0.25">
      <c r="A117" s="20">
        <v>112</v>
      </c>
      <c r="B117" s="21" t="s">
        <v>172</v>
      </c>
      <c r="C117" s="21" t="s">
        <v>161</v>
      </c>
      <c r="D117" s="22" t="s">
        <v>127</v>
      </c>
      <c r="E117" s="23">
        <v>1</v>
      </c>
      <c r="F117" s="16">
        <v>59000</v>
      </c>
      <c r="G117" s="16">
        <v>885000</v>
      </c>
      <c r="H117" s="16">
        <v>50000</v>
      </c>
      <c r="I117" s="16">
        <v>750000</v>
      </c>
      <c r="J117" s="16"/>
      <c r="K117" s="16"/>
      <c r="L117" s="16"/>
      <c r="M117" s="16"/>
      <c r="N117" s="16"/>
      <c r="O117" s="16"/>
      <c r="P117" s="16"/>
      <c r="Q117" s="16"/>
      <c r="R117" s="27">
        <f t="shared" si="14"/>
        <v>54500</v>
      </c>
      <c r="S117" s="27">
        <f t="shared" si="15"/>
        <v>54500</v>
      </c>
      <c r="T117" s="27">
        <f t="shared" si="16"/>
        <v>6363.9610306789273</v>
      </c>
      <c r="U117" s="28">
        <f t="shared" si="13"/>
        <v>0.11676992716842069</v>
      </c>
      <c r="V117" s="19">
        <v>54500</v>
      </c>
      <c r="W117" s="29" t="s">
        <v>13</v>
      </c>
    </row>
    <row r="118" spans="1:23" ht="48" customHeight="1" x14ac:dyDescent="0.25">
      <c r="A118" s="20">
        <v>113</v>
      </c>
      <c r="B118" s="21" t="s">
        <v>173</v>
      </c>
      <c r="C118" s="21" t="s">
        <v>161</v>
      </c>
      <c r="D118" s="22" t="s">
        <v>127</v>
      </c>
      <c r="E118" s="23">
        <v>1</v>
      </c>
      <c r="F118" s="16">
        <v>48000</v>
      </c>
      <c r="G118" s="16">
        <v>768000</v>
      </c>
      <c r="H118" s="16">
        <v>50000</v>
      </c>
      <c r="I118" s="16">
        <v>800000</v>
      </c>
      <c r="J118" s="16"/>
      <c r="K118" s="16"/>
      <c r="L118" s="16"/>
      <c r="M118" s="16"/>
      <c r="N118" s="16"/>
      <c r="O118" s="16"/>
      <c r="P118" s="16"/>
      <c r="Q118" s="16"/>
      <c r="R118" s="27">
        <f t="shared" si="14"/>
        <v>49000</v>
      </c>
      <c r="S118" s="27">
        <f t="shared" si="15"/>
        <v>49000</v>
      </c>
      <c r="T118" s="27">
        <f t="shared" si="16"/>
        <v>1414.2135623730951</v>
      </c>
      <c r="U118" s="28">
        <f t="shared" si="13"/>
        <v>2.8861501272920309E-2</v>
      </c>
      <c r="V118" s="19">
        <v>49000</v>
      </c>
      <c r="W118" s="29" t="s">
        <v>13</v>
      </c>
    </row>
    <row r="119" spans="1:23" ht="48" customHeight="1" x14ac:dyDescent="0.25">
      <c r="A119" s="20">
        <v>114</v>
      </c>
      <c r="B119" s="21" t="s">
        <v>174</v>
      </c>
      <c r="C119" s="21" t="s">
        <v>161</v>
      </c>
      <c r="D119" s="22" t="s">
        <v>127</v>
      </c>
      <c r="E119" s="23">
        <v>1</v>
      </c>
      <c r="F119" s="16">
        <v>48000</v>
      </c>
      <c r="G119" s="16">
        <v>720000</v>
      </c>
      <c r="H119" s="16">
        <v>50000</v>
      </c>
      <c r="I119" s="16">
        <v>750000</v>
      </c>
      <c r="J119" s="16"/>
      <c r="K119" s="16"/>
      <c r="L119" s="16"/>
      <c r="M119" s="16"/>
      <c r="N119" s="16"/>
      <c r="O119" s="16"/>
      <c r="P119" s="16"/>
      <c r="Q119" s="16"/>
      <c r="R119" s="27">
        <f t="shared" si="14"/>
        <v>49000</v>
      </c>
      <c r="S119" s="27">
        <f t="shared" si="15"/>
        <v>49000</v>
      </c>
      <c r="T119" s="27">
        <f t="shared" si="16"/>
        <v>1414.2135623730951</v>
      </c>
      <c r="U119" s="28">
        <f t="shared" si="13"/>
        <v>2.8861501272920309E-2</v>
      </c>
      <c r="V119" s="19">
        <v>49000</v>
      </c>
      <c r="W119" s="29" t="s">
        <v>13</v>
      </c>
    </row>
    <row r="120" spans="1:23" ht="48" customHeight="1" x14ac:dyDescent="0.25">
      <c r="A120" s="20">
        <v>115</v>
      </c>
      <c r="B120" s="21" t="s">
        <v>175</v>
      </c>
      <c r="C120" s="21" t="s">
        <v>161</v>
      </c>
      <c r="D120" s="22" t="s">
        <v>127</v>
      </c>
      <c r="E120" s="23">
        <v>1</v>
      </c>
      <c r="F120" s="16">
        <v>48000</v>
      </c>
      <c r="G120" s="16">
        <v>720000</v>
      </c>
      <c r="H120" s="16">
        <v>50000</v>
      </c>
      <c r="I120" s="16">
        <v>750000</v>
      </c>
      <c r="J120" s="16"/>
      <c r="K120" s="16"/>
      <c r="L120" s="16"/>
      <c r="M120" s="16"/>
      <c r="N120" s="16"/>
      <c r="O120" s="16"/>
      <c r="P120" s="16"/>
      <c r="Q120" s="16"/>
      <c r="R120" s="27">
        <f t="shared" si="14"/>
        <v>49000</v>
      </c>
      <c r="S120" s="27">
        <f t="shared" si="15"/>
        <v>49000</v>
      </c>
      <c r="T120" s="27">
        <f t="shared" si="16"/>
        <v>1414.2135623730951</v>
      </c>
      <c r="U120" s="28">
        <f t="shared" si="13"/>
        <v>2.8861501272920309E-2</v>
      </c>
      <c r="V120" s="19">
        <v>49000</v>
      </c>
      <c r="W120" s="29" t="s">
        <v>13</v>
      </c>
    </row>
    <row r="121" spans="1:23" ht="48" customHeight="1" x14ac:dyDescent="0.25">
      <c r="A121" s="20">
        <v>116</v>
      </c>
      <c r="B121" s="21" t="s">
        <v>176</v>
      </c>
      <c r="C121" s="21" t="s">
        <v>161</v>
      </c>
      <c r="D121" s="22" t="s">
        <v>127</v>
      </c>
      <c r="E121" s="23">
        <v>1</v>
      </c>
      <c r="F121" s="16">
        <v>38000</v>
      </c>
      <c r="G121" s="16">
        <v>570000</v>
      </c>
      <c r="H121" s="16">
        <v>50000</v>
      </c>
      <c r="I121" s="16">
        <v>750000</v>
      </c>
      <c r="J121" s="16"/>
      <c r="K121" s="16"/>
      <c r="L121" s="16"/>
      <c r="M121" s="16"/>
      <c r="N121" s="16"/>
      <c r="O121" s="16"/>
      <c r="P121" s="16"/>
      <c r="Q121" s="16"/>
      <c r="R121" s="27">
        <f t="shared" si="14"/>
        <v>44000</v>
      </c>
      <c r="S121" s="27">
        <f t="shared" si="15"/>
        <v>44000</v>
      </c>
      <c r="T121" s="27">
        <f t="shared" si="16"/>
        <v>8485.2813742385697</v>
      </c>
      <c r="U121" s="28">
        <f t="shared" si="13"/>
        <v>0.19284730395996749</v>
      </c>
      <c r="V121" s="19">
        <v>44000</v>
      </c>
      <c r="W121" s="29" t="s">
        <v>14</v>
      </c>
    </row>
    <row r="122" spans="1:23" ht="48" customHeight="1" x14ac:dyDescent="0.25">
      <c r="A122" s="20">
        <v>117</v>
      </c>
      <c r="B122" s="21" t="s">
        <v>177</v>
      </c>
      <c r="C122" s="21" t="s">
        <v>161</v>
      </c>
      <c r="D122" s="22" t="s">
        <v>127</v>
      </c>
      <c r="E122" s="23">
        <v>1</v>
      </c>
      <c r="F122" s="16">
        <v>43000</v>
      </c>
      <c r="G122" s="16">
        <v>688000</v>
      </c>
      <c r="H122" s="16">
        <v>50000</v>
      </c>
      <c r="I122" s="16">
        <v>800000</v>
      </c>
      <c r="J122" s="16"/>
      <c r="K122" s="16"/>
      <c r="L122" s="16"/>
      <c r="M122" s="16"/>
      <c r="N122" s="16"/>
      <c r="O122" s="16"/>
      <c r="P122" s="16"/>
      <c r="Q122" s="16"/>
      <c r="R122" s="27">
        <f t="shared" si="14"/>
        <v>46500</v>
      </c>
      <c r="S122" s="27">
        <f t="shared" si="15"/>
        <v>46500</v>
      </c>
      <c r="T122" s="27">
        <f t="shared" si="16"/>
        <v>4949.7474683058326</v>
      </c>
      <c r="U122" s="28">
        <f t="shared" si="13"/>
        <v>0.10644618211410392</v>
      </c>
      <c r="V122" s="19">
        <v>46500</v>
      </c>
      <c r="W122" s="29" t="s">
        <v>13</v>
      </c>
    </row>
    <row r="123" spans="1:23" ht="48" customHeight="1" x14ac:dyDescent="0.25">
      <c r="A123" s="20">
        <v>118</v>
      </c>
      <c r="B123" s="21" t="s">
        <v>178</v>
      </c>
      <c r="C123" s="21" t="s">
        <v>161</v>
      </c>
      <c r="D123" s="22" t="s">
        <v>127</v>
      </c>
      <c r="E123" s="23">
        <v>1</v>
      </c>
      <c r="F123" s="16">
        <v>48000</v>
      </c>
      <c r="G123" s="16">
        <v>720000</v>
      </c>
      <c r="H123" s="16">
        <v>50000</v>
      </c>
      <c r="I123" s="16">
        <v>750000</v>
      </c>
      <c r="J123" s="16"/>
      <c r="K123" s="16"/>
      <c r="L123" s="16"/>
      <c r="M123" s="16"/>
      <c r="N123" s="16"/>
      <c r="O123" s="16"/>
      <c r="P123" s="16"/>
      <c r="Q123" s="16"/>
      <c r="R123" s="27">
        <f t="shared" si="14"/>
        <v>49000</v>
      </c>
      <c r="S123" s="27">
        <f t="shared" si="15"/>
        <v>49000</v>
      </c>
      <c r="T123" s="27">
        <f t="shared" si="16"/>
        <v>1414.2135623730951</v>
      </c>
      <c r="U123" s="28">
        <f t="shared" si="13"/>
        <v>2.8861501272920309E-2</v>
      </c>
      <c r="V123" s="19">
        <v>49000</v>
      </c>
      <c r="W123" s="29" t="s">
        <v>13</v>
      </c>
    </row>
    <row r="124" spans="1:23" ht="48" customHeight="1" x14ac:dyDescent="0.25">
      <c r="A124" s="20">
        <v>119</v>
      </c>
      <c r="B124" s="21" t="s">
        <v>179</v>
      </c>
      <c r="C124" s="21" t="s">
        <v>161</v>
      </c>
      <c r="D124" s="22" t="s">
        <v>127</v>
      </c>
      <c r="E124" s="23">
        <v>1</v>
      </c>
      <c r="F124" s="16">
        <v>34000</v>
      </c>
      <c r="G124" s="16">
        <v>578000</v>
      </c>
      <c r="H124" s="16">
        <v>50000</v>
      </c>
      <c r="I124" s="16">
        <v>850000</v>
      </c>
      <c r="J124" s="16"/>
      <c r="K124" s="16"/>
      <c r="L124" s="16"/>
      <c r="M124" s="16"/>
      <c r="N124" s="16"/>
      <c r="O124" s="16"/>
      <c r="P124" s="16"/>
      <c r="Q124" s="16"/>
      <c r="R124" s="27">
        <f t="shared" si="14"/>
        <v>42000</v>
      </c>
      <c r="S124" s="27">
        <f t="shared" si="15"/>
        <v>42000</v>
      </c>
      <c r="T124" s="27">
        <f t="shared" si="16"/>
        <v>11313.708498984761</v>
      </c>
      <c r="U124" s="28">
        <f t="shared" si="13"/>
        <v>0.26937401188058957</v>
      </c>
      <c r="V124" s="19">
        <v>42000</v>
      </c>
      <c r="W124" s="29" t="s">
        <v>14</v>
      </c>
    </row>
    <row r="125" spans="1:23" ht="48" customHeight="1" x14ac:dyDescent="0.25">
      <c r="A125" s="20">
        <v>120</v>
      </c>
      <c r="B125" s="21" t="s">
        <v>180</v>
      </c>
      <c r="C125" s="21" t="s">
        <v>161</v>
      </c>
      <c r="D125" s="22" t="s">
        <v>127</v>
      </c>
      <c r="E125" s="23">
        <v>1</v>
      </c>
      <c r="F125" s="16">
        <v>34000</v>
      </c>
      <c r="G125" s="16">
        <v>510000</v>
      </c>
      <c r="H125" s="16">
        <v>50000</v>
      </c>
      <c r="I125" s="16">
        <v>750000</v>
      </c>
      <c r="J125" s="16"/>
      <c r="K125" s="16"/>
      <c r="L125" s="16"/>
      <c r="M125" s="16"/>
      <c r="N125" s="16"/>
      <c r="O125" s="16"/>
      <c r="P125" s="16"/>
      <c r="Q125" s="16"/>
      <c r="R125" s="27">
        <f t="shared" si="14"/>
        <v>42000</v>
      </c>
      <c r="S125" s="27">
        <f t="shared" si="15"/>
        <v>42000</v>
      </c>
      <c r="T125" s="27">
        <f t="shared" si="16"/>
        <v>11313.708498984761</v>
      </c>
      <c r="U125" s="28">
        <f t="shared" si="13"/>
        <v>0.26937401188058957</v>
      </c>
      <c r="V125" s="19">
        <v>42000</v>
      </c>
      <c r="W125" s="29" t="s">
        <v>14</v>
      </c>
    </row>
    <row r="126" spans="1:23" ht="48" customHeight="1" x14ac:dyDescent="0.25">
      <c r="A126" s="20">
        <v>121</v>
      </c>
      <c r="B126" s="21" t="s">
        <v>181</v>
      </c>
      <c r="C126" s="21" t="s">
        <v>161</v>
      </c>
      <c r="D126" s="22" t="s">
        <v>127</v>
      </c>
      <c r="E126" s="23">
        <v>1</v>
      </c>
      <c r="F126" s="16">
        <v>48000</v>
      </c>
      <c r="G126" s="16">
        <v>816000</v>
      </c>
      <c r="H126" s="16">
        <v>50000</v>
      </c>
      <c r="I126" s="16">
        <v>850000</v>
      </c>
      <c r="J126" s="16"/>
      <c r="K126" s="16"/>
      <c r="L126" s="16"/>
      <c r="M126" s="16"/>
      <c r="N126" s="16"/>
      <c r="O126" s="16"/>
      <c r="P126" s="16"/>
      <c r="Q126" s="16"/>
      <c r="R126" s="27">
        <f t="shared" si="14"/>
        <v>49000</v>
      </c>
      <c r="S126" s="27">
        <f t="shared" si="15"/>
        <v>49000</v>
      </c>
      <c r="T126" s="27">
        <f t="shared" si="16"/>
        <v>1414.2135623730951</v>
      </c>
      <c r="U126" s="28">
        <f t="shared" si="13"/>
        <v>2.8861501272920309E-2</v>
      </c>
      <c r="V126" s="19">
        <v>49000</v>
      </c>
      <c r="W126" s="29" t="s">
        <v>13</v>
      </c>
    </row>
    <row r="127" spans="1:23" ht="48" customHeight="1" x14ac:dyDescent="0.25">
      <c r="A127" s="20">
        <v>122</v>
      </c>
      <c r="B127" s="21" t="s">
        <v>182</v>
      </c>
      <c r="C127" s="21" t="s">
        <v>161</v>
      </c>
      <c r="D127" s="22" t="s">
        <v>127</v>
      </c>
      <c r="E127" s="23">
        <v>1</v>
      </c>
      <c r="F127" s="16">
        <v>72000</v>
      </c>
      <c r="G127" s="16">
        <v>1152000</v>
      </c>
      <c r="H127" s="16">
        <v>50000</v>
      </c>
      <c r="I127" s="16">
        <v>800000</v>
      </c>
      <c r="J127" s="16"/>
      <c r="K127" s="16"/>
      <c r="L127" s="16"/>
      <c r="M127" s="16"/>
      <c r="N127" s="16"/>
      <c r="O127" s="16"/>
      <c r="P127" s="16"/>
      <c r="Q127" s="16"/>
      <c r="R127" s="27">
        <f t="shared" si="14"/>
        <v>61000</v>
      </c>
      <c r="S127" s="27">
        <f t="shared" si="15"/>
        <v>61000</v>
      </c>
      <c r="T127" s="27">
        <f t="shared" si="16"/>
        <v>15556.349186104046</v>
      </c>
      <c r="U127" s="28">
        <f t="shared" si="13"/>
        <v>0.25502211780498435</v>
      </c>
      <c r="V127" s="19">
        <v>61000</v>
      </c>
      <c r="W127" s="29" t="s">
        <v>14</v>
      </c>
    </row>
    <row r="128" spans="1:23" ht="48" customHeight="1" x14ac:dyDescent="0.25">
      <c r="A128" s="20">
        <v>123</v>
      </c>
      <c r="B128" s="21" t="s">
        <v>183</v>
      </c>
      <c r="C128" s="21" t="s">
        <v>161</v>
      </c>
      <c r="D128" s="22" t="s">
        <v>127</v>
      </c>
      <c r="E128" s="23">
        <v>1</v>
      </c>
      <c r="F128" s="16">
        <v>39000</v>
      </c>
      <c r="G128" s="16">
        <v>624000</v>
      </c>
      <c r="H128" s="16">
        <v>50000</v>
      </c>
      <c r="I128" s="16">
        <v>800000</v>
      </c>
      <c r="J128" s="16"/>
      <c r="K128" s="16"/>
      <c r="L128" s="16"/>
      <c r="M128" s="16"/>
      <c r="N128" s="16"/>
      <c r="O128" s="16"/>
      <c r="P128" s="16"/>
      <c r="Q128" s="16"/>
      <c r="R128" s="27">
        <f t="shared" si="14"/>
        <v>44500</v>
      </c>
      <c r="S128" s="27">
        <f t="shared" si="15"/>
        <v>44500</v>
      </c>
      <c r="T128" s="27">
        <f t="shared" si="16"/>
        <v>7778.1745930520228</v>
      </c>
      <c r="U128" s="28">
        <f t="shared" si="13"/>
        <v>0.17479044029330387</v>
      </c>
      <c r="V128" s="19">
        <v>44500</v>
      </c>
      <c r="W128" s="29" t="s">
        <v>14</v>
      </c>
    </row>
    <row r="129" spans="1:23" ht="48" customHeight="1" x14ac:dyDescent="0.25">
      <c r="A129" s="20">
        <v>124</v>
      </c>
      <c r="B129" s="21" t="s">
        <v>184</v>
      </c>
      <c r="C129" s="21" t="s">
        <v>161</v>
      </c>
      <c r="D129" s="22" t="s">
        <v>127</v>
      </c>
      <c r="E129" s="23">
        <v>1</v>
      </c>
      <c r="F129" s="16">
        <v>37000</v>
      </c>
      <c r="G129" s="16">
        <v>550000</v>
      </c>
      <c r="H129" s="16">
        <v>50000</v>
      </c>
      <c r="I129" s="16">
        <v>750000</v>
      </c>
      <c r="J129" s="16"/>
      <c r="K129" s="16"/>
      <c r="L129" s="16"/>
      <c r="M129" s="16"/>
      <c r="N129" s="16"/>
      <c r="O129" s="16"/>
      <c r="P129" s="16"/>
      <c r="Q129" s="16"/>
      <c r="R129" s="27">
        <f t="shared" si="14"/>
        <v>43500</v>
      </c>
      <c r="S129" s="27">
        <f t="shared" si="15"/>
        <v>43500</v>
      </c>
      <c r="T129" s="27">
        <f t="shared" si="16"/>
        <v>9192.3881554251184</v>
      </c>
      <c r="U129" s="28">
        <f t="shared" ref="U129:U154" si="17">T129/S129</f>
        <v>0.21131926794080733</v>
      </c>
      <c r="V129" s="19">
        <v>43500</v>
      </c>
      <c r="W129" s="29" t="s">
        <v>14</v>
      </c>
    </row>
    <row r="130" spans="1:23" ht="48" customHeight="1" x14ac:dyDescent="0.25">
      <c r="A130" s="20">
        <v>125</v>
      </c>
      <c r="B130" s="21" t="s">
        <v>185</v>
      </c>
      <c r="C130" s="21" t="s">
        <v>161</v>
      </c>
      <c r="D130" s="22" t="s">
        <v>127</v>
      </c>
      <c r="E130" s="23">
        <v>1</v>
      </c>
      <c r="F130" s="16">
        <v>39000</v>
      </c>
      <c r="G130" s="16">
        <v>624000</v>
      </c>
      <c r="H130" s="16">
        <v>50000</v>
      </c>
      <c r="I130" s="16">
        <v>800000</v>
      </c>
      <c r="J130" s="16"/>
      <c r="K130" s="16"/>
      <c r="L130" s="16"/>
      <c r="M130" s="16"/>
      <c r="N130" s="16"/>
      <c r="O130" s="16"/>
      <c r="P130" s="16"/>
      <c r="Q130" s="16"/>
      <c r="R130" s="27">
        <f t="shared" si="14"/>
        <v>44500</v>
      </c>
      <c r="S130" s="27">
        <f t="shared" si="15"/>
        <v>44500</v>
      </c>
      <c r="T130" s="27">
        <f t="shared" si="16"/>
        <v>7778.1745930520228</v>
      </c>
      <c r="U130" s="28">
        <f t="shared" si="17"/>
        <v>0.17479044029330387</v>
      </c>
      <c r="V130" s="19">
        <v>44500</v>
      </c>
      <c r="W130" s="29" t="s">
        <v>14</v>
      </c>
    </row>
    <row r="131" spans="1:23" ht="48" customHeight="1" x14ac:dyDescent="0.25">
      <c r="A131" s="20">
        <v>126</v>
      </c>
      <c r="B131" s="21" t="s">
        <v>186</v>
      </c>
      <c r="C131" s="21" t="s">
        <v>161</v>
      </c>
      <c r="D131" s="22" t="s">
        <v>127</v>
      </c>
      <c r="E131" s="23">
        <v>1</v>
      </c>
      <c r="F131" s="16">
        <v>39000</v>
      </c>
      <c r="G131" s="16">
        <v>546000</v>
      </c>
      <c r="H131" s="16">
        <v>50000</v>
      </c>
      <c r="I131" s="16">
        <v>700000</v>
      </c>
      <c r="J131" s="16"/>
      <c r="K131" s="16"/>
      <c r="L131" s="16"/>
      <c r="M131" s="16"/>
      <c r="N131" s="16"/>
      <c r="O131" s="16"/>
      <c r="P131" s="16"/>
      <c r="Q131" s="16"/>
      <c r="R131" s="27">
        <f t="shared" si="14"/>
        <v>44500</v>
      </c>
      <c r="S131" s="27">
        <f t="shared" si="15"/>
        <v>44500</v>
      </c>
      <c r="T131" s="27">
        <f t="shared" si="16"/>
        <v>7778.1745930520228</v>
      </c>
      <c r="U131" s="28">
        <f t="shared" si="17"/>
        <v>0.17479044029330387</v>
      </c>
      <c r="V131" s="19">
        <v>44500</v>
      </c>
      <c r="W131" s="29" t="s">
        <v>14</v>
      </c>
    </row>
    <row r="132" spans="1:23" ht="48" customHeight="1" x14ac:dyDescent="0.25">
      <c r="A132" s="20">
        <v>127</v>
      </c>
      <c r="B132" s="21" t="s">
        <v>187</v>
      </c>
      <c r="C132" s="21" t="s">
        <v>161</v>
      </c>
      <c r="D132" s="22" t="s">
        <v>127</v>
      </c>
      <c r="E132" s="23">
        <v>1</v>
      </c>
      <c r="F132" s="16">
        <v>38000</v>
      </c>
      <c r="G132" s="16">
        <v>608000</v>
      </c>
      <c r="H132" s="16">
        <v>50000</v>
      </c>
      <c r="I132" s="16">
        <v>800000</v>
      </c>
      <c r="J132" s="16"/>
      <c r="K132" s="16"/>
      <c r="L132" s="16"/>
      <c r="M132" s="16"/>
      <c r="N132" s="16"/>
      <c r="O132" s="16"/>
      <c r="P132" s="16"/>
      <c r="Q132" s="16"/>
      <c r="R132" s="27">
        <f t="shared" si="14"/>
        <v>44000</v>
      </c>
      <c r="S132" s="27">
        <f t="shared" si="15"/>
        <v>44000</v>
      </c>
      <c r="T132" s="27">
        <f t="shared" si="16"/>
        <v>8485.2813742385697</v>
      </c>
      <c r="U132" s="28">
        <f t="shared" si="17"/>
        <v>0.19284730395996749</v>
      </c>
      <c r="V132" s="19">
        <v>44000</v>
      </c>
      <c r="W132" s="29" t="s">
        <v>14</v>
      </c>
    </row>
    <row r="133" spans="1:23" ht="48" customHeight="1" x14ac:dyDescent="0.25">
      <c r="A133" s="20">
        <v>128</v>
      </c>
      <c r="B133" s="21" t="s">
        <v>188</v>
      </c>
      <c r="C133" s="21" t="s">
        <v>161</v>
      </c>
      <c r="D133" s="22" t="s">
        <v>127</v>
      </c>
      <c r="E133" s="23">
        <v>1</v>
      </c>
      <c r="F133" s="16">
        <v>36000</v>
      </c>
      <c r="G133" s="16">
        <v>504000</v>
      </c>
      <c r="H133" s="16">
        <v>50000</v>
      </c>
      <c r="I133" s="16">
        <v>700000</v>
      </c>
      <c r="J133" s="16"/>
      <c r="K133" s="16"/>
      <c r="L133" s="16"/>
      <c r="M133" s="16"/>
      <c r="N133" s="16"/>
      <c r="O133" s="16"/>
      <c r="P133" s="16"/>
      <c r="Q133" s="16"/>
      <c r="R133" s="27">
        <f t="shared" si="14"/>
        <v>43000</v>
      </c>
      <c r="S133" s="27">
        <f t="shared" si="15"/>
        <v>43000</v>
      </c>
      <c r="T133" s="27">
        <f t="shared" si="16"/>
        <v>9899.4949366116653</v>
      </c>
      <c r="U133" s="28">
        <f t="shared" si="17"/>
        <v>0.23022081247934106</v>
      </c>
      <c r="V133" s="19">
        <v>43000</v>
      </c>
      <c r="W133" s="29" t="s">
        <v>14</v>
      </c>
    </row>
    <row r="134" spans="1:23" ht="141.75" x14ac:dyDescent="0.25">
      <c r="A134" s="20">
        <v>129</v>
      </c>
      <c r="B134" s="21" t="s">
        <v>189</v>
      </c>
      <c r="C134" s="21" t="s">
        <v>161</v>
      </c>
      <c r="D134" s="22" t="s">
        <v>127</v>
      </c>
      <c r="E134" s="23">
        <v>1</v>
      </c>
      <c r="F134" s="16">
        <v>36000</v>
      </c>
      <c r="G134" s="16">
        <v>504000</v>
      </c>
      <c r="H134" s="16">
        <v>50000</v>
      </c>
      <c r="I134" s="16">
        <v>700000</v>
      </c>
      <c r="J134" s="16"/>
      <c r="K134" s="16"/>
      <c r="L134" s="16"/>
      <c r="M134" s="16"/>
      <c r="N134" s="16"/>
      <c r="O134" s="16"/>
      <c r="P134" s="16"/>
      <c r="Q134" s="16"/>
      <c r="R134" s="27">
        <f t="shared" si="14"/>
        <v>43000</v>
      </c>
      <c r="S134" s="27">
        <f t="shared" si="15"/>
        <v>43000</v>
      </c>
      <c r="T134" s="27">
        <f t="shared" si="16"/>
        <v>9899.4949366116653</v>
      </c>
      <c r="U134" s="28">
        <f t="shared" si="17"/>
        <v>0.23022081247934106</v>
      </c>
      <c r="V134" s="19">
        <v>43000</v>
      </c>
      <c r="W134" s="29" t="s">
        <v>14</v>
      </c>
    </row>
    <row r="135" spans="1:23" ht="141.75" x14ac:dyDescent="0.25">
      <c r="A135" s="20">
        <v>130</v>
      </c>
      <c r="B135" s="21" t="s">
        <v>190</v>
      </c>
      <c r="C135" s="21" t="s">
        <v>161</v>
      </c>
      <c r="D135" s="22" t="s">
        <v>127</v>
      </c>
      <c r="E135" s="23">
        <v>1</v>
      </c>
      <c r="F135" s="16">
        <v>43000</v>
      </c>
      <c r="G135" s="16">
        <v>645000</v>
      </c>
      <c r="H135" s="16">
        <v>50000</v>
      </c>
      <c r="I135" s="16">
        <v>750000</v>
      </c>
      <c r="J135" s="16"/>
      <c r="K135" s="16"/>
      <c r="L135" s="16"/>
      <c r="M135" s="16"/>
      <c r="N135" s="16"/>
      <c r="O135" s="16"/>
      <c r="P135" s="16"/>
      <c r="Q135" s="16"/>
      <c r="R135" s="27">
        <f t="shared" si="14"/>
        <v>46500</v>
      </c>
      <c r="S135" s="27">
        <f t="shared" si="15"/>
        <v>46500</v>
      </c>
      <c r="T135" s="27">
        <f t="shared" si="16"/>
        <v>4949.7474683058326</v>
      </c>
      <c r="U135" s="28">
        <f t="shared" si="17"/>
        <v>0.10644618211410392</v>
      </c>
      <c r="V135" s="19">
        <v>46500</v>
      </c>
      <c r="W135" s="29" t="s">
        <v>13</v>
      </c>
    </row>
    <row r="136" spans="1:23" ht="141.75" x14ac:dyDescent="0.25">
      <c r="A136" s="20">
        <v>131</v>
      </c>
      <c r="B136" s="21" t="s">
        <v>191</v>
      </c>
      <c r="C136" s="21" t="s">
        <v>161</v>
      </c>
      <c r="D136" s="22" t="s">
        <v>127</v>
      </c>
      <c r="E136" s="23">
        <v>1</v>
      </c>
      <c r="F136" s="16">
        <v>38000</v>
      </c>
      <c r="G136" s="16">
        <v>532000</v>
      </c>
      <c r="H136" s="16">
        <v>50000</v>
      </c>
      <c r="I136" s="16">
        <v>700000</v>
      </c>
      <c r="J136" s="16"/>
      <c r="K136" s="16"/>
      <c r="L136" s="16"/>
      <c r="M136" s="16"/>
      <c r="N136" s="16"/>
      <c r="O136" s="16"/>
      <c r="P136" s="16"/>
      <c r="Q136" s="16"/>
      <c r="R136" s="27">
        <f t="shared" si="14"/>
        <v>44000</v>
      </c>
      <c r="S136" s="27">
        <f t="shared" si="15"/>
        <v>44000</v>
      </c>
      <c r="T136" s="27">
        <f t="shared" si="16"/>
        <v>8485.2813742385697</v>
      </c>
      <c r="U136" s="28">
        <f t="shared" si="17"/>
        <v>0.19284730395996749</v>
      </c>
      <c r="V136" s="19">
        <v>44000</v>
      </c>
      <c r="W136" s="29" t="s">
        <v>14</v>
      </c>
    </row>
    <row r="137" spans="1:23" ht="141.75" x14ac:dyDescent="0.25">
      <c r="A137" s="20">
        <v>132</v>
      </c>
      <c r="B137" s="21" t="s">
        <v>192</v>
      </c>
      <c r="C137" s="21" t="s">
        <v>161</v>
      </c>
      <c r="D137" s="22" t="s">
        <v>127</v>
      </c>
      <c r="E137" s="23">
        <v>1</v>
      </c>
      <c r="F137" s="16">
        <v>48000</v>
      </c>
      <c r="G137" s="16">
        <v>672000</v>
      </c>
      <c r="H137" s="16">
        <v>50000</v>
      </c>
      <c r="I137" s="16">
        <v>700000</v>
      </c>
      <c r="J137" s="16"/>
      <c r="K137" s="16"/>
      <c r="L137" s="16"/>
      <c r="M137" s="16"/>
      <c r="N137" s="16"/>
      <c r="O137" s="16"/>
      <c r="P137" s="16"/>
      <c r="Q137" s="16"/>
      <c r="R137" s="27">
        <f t="shared" si="14"/>
        <v>49000</v>
      </c>
      <c r="S137" s="27">
        <f t="shared" si="15"/>
        <v>49000</v>
      </c>
      <c r="T137" s="27">
        <f t="shared" si="16"/>
        <v>1414.2135623730951</v>
      </c>
      <c r="U137" s="28">
        <f t="shared" si="17"/>
        <v>2.8861501272920309E-2</v>
      </c>
      <c r="V137" s="19">
        <v>49000</v>
      </c>
      <c r="W137" s="29" t="s">
        <v>13</v>
      </c>
    </row>
    <row r="138" spans="1:23" ht="141.75" x14ac:dyDescent="0.25">
      <c r="A138" s="20">
        <v>133</v>
      </c>
      <c r="B138" s="21" t="s">
        <v>193</v>
      </c>
      <c r="C138" s="21" t="s">
        <v>161</v>
      </c>
      <c r="D138" s="22" t="s">
        <v>127</v>
      </c>
      <c r="E138" s="23">
        <v>1</v>
      </c>
      <c r="F138" s="16">
        <v>38000</v>
      </c>
      <c r="G138" s="16">
        <v>608000</v>
      </c>
      <c r="H138" s="16">
        <v>50000</v>
      </c>
      <c r="I138" s="16">
        <v>800000</v>
      </c>
      <c r="J138" s="16"/>
      <c r="K138" s="16"/>
      <c r="L138" s="16"/>
      <c r="M138" s="16"/>
      <c r="N138" s="16"/>
      <c r="O138" s="16"/>
      <c r="P138" s="16"/>
      <c r="Q138" s="16"/>
      <c r="R138" s="27">
        <f t="shared" si="14"/>
        <v>44000</v>
      </c>
      <c r="S138" s="27">
        <f t="shared" si="15"/>
        <v>44000</v>
      </c>
      <c r="T138" s="27">
        <f t="shared" si="16"/>
        <v>8485.2813742385697</v>
      </c>
      <c r="U138" s="28">
        <f t="shared" si="17"/>
        <v>0.19284730395996749</v>
      </c>
      <c r="V138" s="19">
        <v>44000</v>
      </c>
      <c r="W138" s="29" t="s">
        <v>14</v>
      </c>
    </row>
    <row r="139" spans="1:23" ht="141.75" x14ac:dyDescent="0.25">
      <c r="A139" s="20">
        <v>134</v>
      </c>
      <c r="B139" s="21" t="s">
        <v>194</v>
      </c>
      <c r="C139" s="21" t="s">
        <v>161</v>
      </c>
      <c r="D139" s="22" t="s">
        <v>127</v>
      </c>
      <c r="E139" s="23">
        <v>1</v>
      </c>
      <c r="F139" s="16">
        <v>60000</v>
      </c>
      <c r="G139" s="16">
        <v>900000</v>
      </c>
      <c r="H139" s="16">
        <v>50000</v>
      </c>
      <c r="I139" s="16">
        <v>750000</v>
      </c>
      <c r="J139" s="16"/>
      <c r="K139" s="16"/>
      <c r="L139" s="16"/>
      <c r="M139" s="16"/>
      <c r="N139" s="16"/>
      <c r="O139" s="16"/>
      <c r="P139" s="16"/>
      <c r="Q139" s="16"/>
      <c r="R139" s="27">
        <f t="shared" si="14"/>
        <v>55000</v>
      </c>
      <c r="S139" s="27">
        <f t="shared" si="15"/>
        <v>55000</v>
      </c>
      <c r="T139" s="27">
        <f t="shared" si="16"/>
        <v>7071.0678118654751</v>
      </c>
      <c r="U139" s="28">
        <f t="shared" si="17"/>
        <v>0.12856486930664501</v>
      </c>
      <c r="V139" s="19">
        <v>55000</v>
      </c>
      <c r="W139" s="29" t="s">
        <v>13</v>
      </c>
    </row>
    <row r="140" spans="1:23" ht="141.75" x14ac:dyDescent="0.25">
      <c r="A140" s="20">
        <v>135</v>
      </c>
      <c r="B140" s="21" t="s">
        <v>195</v>
      </c>
      <c r="C140" s="21" t="s">
        <v>161</v>
      </c>
      <c r="D140" s="22" t="s">
        <v>127</v>
      </c>
      <c r="E140" s="23">
        <v>1</v>
      </c>
      <c r="F140" s="16">
        <v>39000</v>
      </c>
      <c r="G140" s="16">
        <v>585000</v>
      </c>
      <c r="H140" s="16">
        <v>50000</v>
      </c>
      <c r="I140" s="16">
        <v>750000</v>
      </c>
      <c r="J140" s="16"/>
      <c r="K140" s="16"/>
      <c r="L140" s="16"/>
      <c r="M140" s="16"/>
      <c r="N140" s="16"/>
      <c r="O140" s="16"/>
      <c r="P140" s="16"/>
      <c r="Q140" s="16"/>
      <c r="R140" s="27">
        <f t="shared" si="14"/>
        <v>44500</v>
      </c>
      <c r="S140" s="27">
        <f t="shared" si="15"/>
        <v>44500</v>
      </c>
      <c r="T140" s="27">
        <f t="shared" si="16"/>
        <v>7778.1745930520228</v>
      </c>
      <c r="U140" s="28">
        <f t="shared" si="17"/>
        <v>0.17479044029330387</v>
      </c>
      <c r="V140" s="19">
        <v>44500</v>
      </c>
      <c r="W140" s="29" t="s">
        <v>14</v>
      </c>
    </row>
    <row r="141" spans="1:23" ht="141.75" x14ac:dyDescent="0.25">
      <c r="A141" s="20">
        <v>136</v>
      </c>
      <c r="B141" s="24" t="s">
        <v>196</v>
      </c>
      <c r="C141" s="25" t="s">
        <v>161</v>
      </c>
      <c r="D141" s="22" t="s">
        <v>127</v>
      </c>
      <c r="E141" s="23">
        <v>1</v>
      </c>
      <c r="F141" s="16">
        <v>34000</v>
      </c>
      <c r="G141" s="16">
        <v>476000</v>
      </c>
      <c r="H141" s="16">
        <v>50000</v>
      </c>
      <c r="I141" s="16">
        <v>700000</v>
      </c>
      <c r="J141" s="16"/>
      <c r="K141" s="16"/>
      <c r="L141" s="16"/>
      <c r="M141" s="16"/>
      <c r="N141" s="16"/>
      <c r="O141" s="16"/>
      <c r="P141" s="16"/>
      <c r="Q141" s="16"/>
      <c r="R141" s="27">
        <f t="shared" si="14"/>
        <v>42000</v>
      </c>
      <c r="S141" s="27">
        <f t="shared" si="15"/>
        <v>42000</v>
      </c>
      <c r="T141" s="27">
        <f t="shared" si="16"/>
        <v>11313.708498984761</v>
      </c>
      <c r="U141" s="28">
        <f t="shared" si="17"/>
        <v>0.26937401188058957</v>
      </c>
      <c r="V141" s="19">
        <v>42000</v>
      </c>
      <c r="W141" s="29" t="s">
        <v>14</v>
      </c>
    </row>
    <row r="142" spans="1:23" ht="141.75" x14ac:dyDescent="0.25">
      <c r="A142" s="20">
        <v>137</v>
      </c>
      <c r="B142" s="25" t="s">
        <v>197</v>
      </c>
      <c r="C142" s="25" t="s">
        <v>161</v>
      </c>
      <c r="D142" s="22" t="s">
        <v>127</v>
      </c>
      <c r="E142" s="23">
        <v>1</v>
      </c>
      <c r="F142" s="16">
        <v>39000</v>
      </c>
      <c r="G142" s="16">
        <v>546000</v>
      </c>
      <c r="H142" s="16">
        <v>50000</v>
      </c>
      <c r="I142" s="16">
        <v>700000</v>
      </c>
      <c r="J142" s="16"/>
      <c r="K142" s="16"/>
      <c r="L142" s="16"/>
      <c r="M142" s="16"/>
      <c r="N142" s="16"/>
      <c r="O142" s="16"/>
      <c r="P142" s="16"/>
      <c r="Q142" s="16"/>
      <c r="R142" s="27">
        <f t="shared" si="14"/>
        <v>44500</v>
      </c>
      <c r="S142" s="27">
        <f t="shared" si="15"/>
        <v>44500</v>
      </c>
      <c r="T142" s="27">
        <f t="shared" si="16"/>
        <v>7778.1745930520228</v>
      </c>
      <c r="U142" s="28">
        <f t="shared" si="17"/>
        <v>0.17479044029330387</v>
      </c>
      <c r="V142" s="19">
        <v>44500</v>
      </c>
      <c r="W142" s="29" t="s">
        <v>14</v>
      </c>
    </row>
    <row r="143" spans="1:23" ht="141.75" x14ac:dyDescent="0.25">
      <c r="A143" s="20">
        <v>138</v>
      </c>
      <c r="B143" s="25" t="s">
        <v>198</v>
      </c>
      <c r="C143" s="25" t="s">
        <v>161</v>
      </c>
      <c r="D143" s="22" t="s">
        <v>127</v>
      </c>
      <c r="E143" s="23">
        <v>1</v>
      </c>
      <c r="F143" s="16">
        <v>56000</v>
      </c>
      <c r="G143" s="16">
        <v>840000</v>
      </c>
      <c r="H143" s="16">
        <v>50000</v>
      </c>
      <c r="I143" s="16">
        <v>750000</v>
      </c>
      <c r="J143" s="16"/>
      <c r="K143" s="16"/>
      <c r="L143" s="16"/>
      <c r="M143" s="16"/>
      <c r="N143" s="16"/>
      <c r="O143" s="16"/>
      <c r="P143" s="16"/>
      <c r="Q143" s="16"/>
      <c r="R143" s="27">
        <f t="shared" si="14"/>
        <v>53000</v>
      </c>
      <c r="S143" s="27">
        <f t="shared" si="15"/>
        <v>53000</v>
      </c>
      <c r="T143" s="27">
        <f t="shared" si="16"/>
        <v>4242.6406871192848</v>
      </c>
      <c r="U143" s="28">
        <f t="shared" si="17"/>
        <v>8.0049824285269522E-2</v>
      </c>
      <c r="V143" s="19">
        <v>53000</v>
      </c>
      <c r="W143" s="29" t="s">
        <v>13</v>
      </c>
    </row>
    <row r="144" spans="1:23" ht="141.75" x14ac:dyDescent="0.25">
      <c r="A144" s="20">
        <v>139</v>
      </c>
      <c r="B144" s="25" t="s">
        <v>199</v>
      </c>
      <c r="C144" s="25" t="s">
        <v>161</v>
      </c>
      <c r="D144" s="22" t="s">
        <v>127</v>
      </c>
      <c r="E144" s="23">
        <v>1</v>
      </c>
      <c r="F144" s="16">
        <v>34000</v>
      </c>
      <c r="G144" s="16">
        <v>442000</v>
      </c>
      <c r="H144" s="16">
        <v>50000</v>
      </c>
      <c r="I144" s="16">
        <v>650000</v>
      </c>
      <c r="J144" s="16"/>
      <c r="K144" s="16"/>
      <c r="L144" s="16"/>
      <c r="M144" s="16"/>
      <c r="N144" s="16"/>
      <c r="O144" s="16"/>
      <c r="P144" s="16"/>
      <c r="Q144" s="16"/>
      <c r="R144" s="27">
        <f t="shared" si="14"/>
        <v>42000</v>
      </c>
      <c r="S144" s="27">
        <f t="shared" si="15"/>
        <v>42000</v>
      </c>
      <c r="T144" s="27">
        <f t="shared" si="16"/>
        <v>11313.708498984761</v>
      </c>
      <c r="U144" s="28">
        <f t="shared" si="17"/>
        <v>0.26937401188058957</v>
      </c>
      <c r="V144" s="19">
        <v>42000</v>
      </c>
      <c r="W144" s="29" t="s">
        <v>14</v>
      </c>
    </row>
    <row r="145" spans="1:23" ht="141.75" x14ac:dyDescent="0.25">
      <c r="A145" s="20">
        <v>140</v>
      </c>
      <c r="B145" s="25" t="s">
        <v>200</v>
      </c>
      <c r="C145" s="25" t="s">
        <v>161</v>
      </c>
      <c r="D145" s="22" t="s">
        <v>127</v>
      </c>
      <c r="E145" s="23">
        <v>1</v>
      </c>
      <c r="F145" s="16">
        <v>34000</v>
      </c>
      <c r="G145" s="16">
        <v>510000</v>
      </c>
      <c r="H145" s="16">
        <v>50000</v>
      </c>
      <c r="I145" s="16">
        <v>750000</v>
      </c>
      <c r="J145" s="16"/>
      <c r="K145" s="16"/>
      <c r="L145" s="16"/>
      <c r="M145" s="16"/>
      <c r="N145" s="16"/>
      <c r="O145" s="16"/>
      <c r="P145" s="16"/>
      <c r="Q145" s="16"/>
      <c r="R145" s="27">
        <f t="shared" si="14"/>
        <v>42000</v>
      </c>
      <c r="S145" s="27">
        <f t="shared" si="15"/>
        <v>42000</v>
      </c>
      <c r="T145" s="27">
        <f t="shared" si="16"/>
        <v>11313.708498984761</v>
      </c>
      <c r="U145" s="28">
        <f t="shared" si="17"/>
        <v>0.26937401188058957</v>
      </c>
      <c r="V145" s="19">
        <v>42000</v>
      </c>
      <c r="W145" s="29" t="s">
        <v>14</v>
      </c>
    </row>
    <row r="146" spans="1:23" ht="141.75" x14ac:dyDescent="0.25">
      <c r="A146" s="20">
        <v>141</v>
      </c>
      <c r="B146" s="25" t="s">
        <v>201</v>
      </c>
      <c r="C146" s="25" t="s">
        <v>161</v>
      </c>
      <c r="D146" s="22" t="s">
        <v>127</v>
      </c>
      <c r="E146" s="23">
        <v>1</v>
      </c>
      <c r="F146" s="16">
        <v>33000</v>
      </c>
      <c r="G146" s="16">
        <v>429000</v>
      </c>
      <c r="H146" s="16">
        <v>50000</v>
      </c>
      <c r="I146" s="16">
        <v>650000</v>
      </c>
      <c r="J146" s="16"/>
      <c r="K146" s="16"/>
      <c r="L146" s="16"/>
      <c r="M146" s="16"/>
      <c r="N146" s="16"/>
      <c r="O146" s="16"/>
      <c r="P146" s="16"/>
      <c r="Q146" s="16"/>
      <c r="R146" s="27">
        <f t="shared" si="14"/>
        <v>41500</v>
      </c>
      <c r="S146" s="27">
        <f t="shared" si="15"/>
        <v>41500</v>
      </c>
      <c r="T146" s="27">
        <f t="shared" si="16"/>
        <v>12020.815280171308</v>
      </c>
      <c r="U146" s="28">
        <f t="shared" si="17"/>
        <v>0.28965819952220018</v>
      </c>
      <c r="V146" s="19">
        <v>41500</v>
      </c>
      <c r="W146" s="29" t="s">
        <v>14</v>
      </c>
    </row>
    <row r="147" spans="1:23" ht="141.75" x14ac:dyDescent="0.25">
      <c r="A147" s="20">
        <v>142</v>
      </c>
      <c r="B147" s="25" t="s">
        <v>202</v>
      </c>
      <c r="C147" s="25" t="s">
        <v>161</v>
      </c>
      <c r="D147" s="22" t="s">
        <v>127</v>
      </c>
      <c r="E147" s="23">
        <v>1</v>
      </c>
      <c r="F147" s="16">
        <v>40000</v>
      </c>
      <c r="G147" s="16">
        <v>600000</v>
      </c>
      <c r="H147" s="16">
        <v>50000</v>
      </c>
      <c r="I147" s="16">
        <v>750000</v>
      </c>
      <c r="J147" s="16"/>
      <c r="K147" s="16"/>
      <c r="L147" s="16"/>
      <c r="M147" s="16"/>
      <c r="N147" s="16"/>
      <c r="O147" s="16"/>
      <c r="P147" s="16"/>
      <c r="Q147" s="16"/>
      <c r="R147" s="27">
        <f t="shared" ref="R147:R154" si="18">MEDIAN(F147,H147)</f>
        <v>45000</v>
      </c>
      <c r="S147" s="27">
        <f t="shared" ref="S147:S154" si="19">AVERAGE(F147,H147)</f>
        <v>45000</v>
      </c>
      <c r="T147" s="27">
        <f t="shared" ref="T147:T154" si="20">STDEV(F147,H147)</f>
        <v>7071.0678118654751</v>
      </c>
      <c r="U147" s="28">
        <f t="shared" si="17"/>
        <v>0.15713484026367722</v>
      </c>
      <c r="V147" s="19">
        <v>45000</v>
      </c>
      <c r="W147" s="29" t="s">
        <v>14</v>
      </c>
    </row>
    <row r="148" spans="1:23" ht="141.75" x14ac:dyDescent="0.25">
      <c r="A148" s="20">
        <v>143</v>
      </c>
      <c r="B148" s="25" t="s">
        <v>203</v>
      </c>
      <c r="C148" s="25" t="s">
        <v>161</v>
      </c>
      <c r="D148" s="22" t="s">
        <v>127</v>
      </c>
      <c r="E148" s="23">
        <v>1</v>
      </c>
      <c r="F148" s="16">
        <v>40000</v>
      </c>
      <c r="G148" s="16">
        <v>600000</v>
      </c>
      <c r="H148" s="16">
        <v>50000</v>
      </c>
      <c r="I148" s="16">
        <v>750000</v>
      </c>
      <c r="J148" s="16"/>
      <c r="K148" s="16"/>
      <c r="L148" s="16"/>
      <c r="M148" s="16"/>
      <c r="N148" s="16"/>
      <c r="O148" s="16"/>
      <c r="P148" s="16"/>
      <c r="Q148" s="16"/>
      <c r="R148" s="27">
        <f t="shared" si="18"/>
        <v>45000</v>
      </c>
      <c r="S148" s="27">
        <f t="shared" si="19"/>
        <v>45000</v>
      </c>
      <c r="T148" s="27">
        <f t="shared" si="20"/>
        <v>7071.0678118654751</v>
      </c>
      <c r="U148" s="28">
        <f t="shared" si="17"/>
        <v>0.15713484026367722</v>
      </c>
      <c r="V148" s="19">
        <v>45000</v>
      </c>
      <c r="W148" s="29" t="s">
        <v>14</v>
      </c>
    </row>
    <row r="149" spans="1:23" ht="141.75" x14ac:dyDescent="0.25">
      <c r="A149" s="20">
        <v>144</v>
      </c>
      <c r="B149" s="25" t="s">
        <v>204</v>
      </c>
      <c r="C149" s="25" t="s">
        <v>161</v>
      </c>
      <c r="D149" s="22" t="s">
        <v>127</v>
      </c>
      <c r="E149" s="23">
        <v>1</v>
      </c>
      <c r="F149" s="16">
        <v>39000</v>
      </c>
      <c r="G149" s="16">
        <v>507000</v>
      </c>
      <c r="H149" s="16">
        <v>50000</v>
      </c>
      <c r="I149" s="16">
        <v>650000</v>
      </c>
      <c r="J149" s="16"/>
      <c r="K149" s="16"/>
      <c r="L149" s="16"/>
      <c r="M149" s="16"/>
      <c r="N149" s="16"/>
      <c r="O149" s="16"/>
      <c r="P149" s="16"/>
      <c r="Q149" s="16"/>
      <c r="R149" s="27">
        <f t="shared" si="18"/>
        <v>44500</v>
      </c>
      <c r="S149" s="27">
        <f t="shared" si="19"/>
        <v>44500</v>
      </c>
      <c r="T149" s="27">
        <f t="shared" si="20"/>
        <v>7778.1745930520228</v>
      </c>
      <c r="U149" s="28">
        <f t="shared" si="17"/>
        <v>0.17479044029330387</v>
      </c>
      <c r="V149" s="19">
        <v>44500</v>
      </c>
      <c r="W149" s="29" t="s">
        <v>14</v>
      </c>
    </row>
    <row r="150" spans="1:23" ht="141.75" x14ac:dyDescent="0.25">
      <c r="A150" s="20">
        <v>145</v>
      </c>
      <c r="B150" s="24" t="s">
        <v>205</v>
      </c>
      <c r="C150" s="25" t="s">
        <v>161</v>
      </c>
      <c r="D150" s="26" t="s">
        <v>127</v>
      </c>
      <c r="E150" s="23">
        <v>1</v>
      </c>
      <c r="F150" s="16">
        <v>43000</v>
      </c>
      <c r="G150" s="16">
        <v>602000</v>
      </c>
      <c r="H150" s="16">
        <v>50000</v>
      </c>
      <c r="I150" s="16">
        <v>700000</v>
      </c>
      <c r="J150" s="16"/>
      <c r="K150" s="16"/>
      <c r="L150" s="16"/>
      <c r="M150" s="16"/>
      <c r="N150" s="16"/>
      <c r="O150" s="16"/>
      <c r="P150" s="16"/>
      <c r="Q150" s="16"/>
      <c r="R150" s="27">
        <f t="shared" si="18"/>
        <v>46500</v>
      </c>
      <c r="S150" s="27">
        <f t="shared" si="19"/>
        <v>46500</v>
      </c>
      <c r="T150" s="27">
        <f t="shared" si="20"/>
        <v>4949.7474683058326</v>
      </c>
      <c r="U150" s="28">
        <f t="shared" si="17"/>
        <v>0.10644618211410392</v>
      </c>
      <c r="V150" s="19">
        <v>46500</v>
      </c>
      <c r="W150" s="29" t="s">
        <v>13</v>
      </c>
    </row>
    <row r="151" spans="1:23" ht="141.75" x14ac:dyDescent="0.25">
      <c r="A151" s="20">
        <v>146</v>
      </c>
      <c r="B151" s="24" t="s">
        <v>206</v>
      </c>
      <c r="C151" s="25" t="s">
        <v>161</v>
      </c>
      <c r="D151" s="26" t="s">
        <v>127</v>
      </c>
      <c r="E151" s="23">
        <v>1</v>
      </c>
      <c r="F151" s="16">
        <v>52000</v>
      </c>
      <c r="G151" s="16">
        <v>728000</v>
      </c>
      <c r="H151" s="16">
        <v>50000</v>
      </c>
      <c r="I151" s="16">
        <v>700000</v>
      </c>
      <c r="J151" s="16"/>
      <c r="K151" s="16"/>
      <c r="L151" s="16"/>
      <c r="M151" s="16"/>
      <c r="N151" s="16"/>
      <c r="O151" s="16"/>
      <c r="P151" s="16"/>
      <c r="Q151" s="16"/>
      <c r="R151" s="27">
        <f t="shared" si="18"/>
        <v>51000</v>
      </c>
      <c r="S151" s="27">
        <f t="shared" si="19"/>
        <v>51000</v>
      </c>
      <c r="T151" s="27">
        <f t="shared" si="20"/>
        <v>1414.2135623730951</v>
      </c>
      <c r="U151" s="28">
        <f t="shared" si="17"/>
        <v>2.77296776935901E-2</v>
      </c>
      <c r="V151" s="19">
        <v>51000</v>
      </c>
      <c r="W151" s="29" t="s">
        <v>13</v>
      </c>
    </row>
    <row r="152" spans="1:23" ht="141.75" x14ac:dyDescent="0.25">
      <c r="A152" s="20">
        <v>147</v>
      </c>
      <c r="B152" s="25" t="s">
        <v>207</v>
      </c>
      <c r="C152" s="25" t="s">
        <v>161</v>
      </c>
      <c r="D152" s="26" t="s">
        <v>127</v>
      </c>
      <c r="E152" s="23">
        <v>1</v>
      </c>
      <c r="F152" s="16">
        <v>55000</v>
      </c>
      <c r="G152" s="16">
        <v>825000</v>
      </c>
      <c r="H152" s="16">
        <v>50000</v>
      </c>
      <c r="I152" s="16">
        <v>750000</v>
      </c>
      <c r="J152" s="16"/>
      <c r="K152" s="16"/>
      <c r="L152" s="16"/>
      <c r="M152" s="16"/>
      <c r="N152" s="16"/>
      <c r="O152" s="16"/>
      <c r="P152" s="16"/>
      <c r="Q152" s="16"/>
      <c r="R152" s="27">
        <f t="shared" si="18"/>
        <v>52500</v>
      </c>
      <c r="S152" s="27">
        <f t="shared" si="19"/>
        <v>52500</v>
      </c>
      <c r="T152" s="27">
        <f t="shared" si="20"/>
        <v>3535.5339059327375</v>
      </c>
      <c r="U152" s="28">
        <f t="shared" si="17"/>
        <v>6.7343502970147379E-2</v>
      </c>
      <c r="V152" s="19">
        <v>52500</v>
      </c>
      <c r="W152" s="29" t="s">
        <v>13</v>
      </c>
    </row>
    <row r="153" spans="1:23" ht="78.75" x14ac:dyDescent="0.25">
      <c r="A153" s="20">
        <v>148</v>
      </c>
      <c r="B153" s="25" t="s">
        <v>208</v>
      </c>
      <c r="C153" s="25" t="s">
        <v>209</v>
      </c>
      <c r="D153" s="26" t="s">
        <v>127</v>
      </c>
      <c r="E153" s="23">
        <v>1</v>
      </c>
      <c r="F153" s="16">
        <v>60000</v>
      </c>
      <c r="G153" s="16">
        <v>3360000</v>
      </c>
      <c r="H153" s="16">
        <v>50000</v>
      </c>
      <c r="I153" s="16">
        <v>2800000</v>
      </c>
      <c r="J153" s="16"/>
      <c r="K153" s="16"/>
      <c r="L153" s="16"/>
      <c r="M153" s="16"/>
      <c r="N153" s="16"/>
      <c r="O153" s="16"/>
      <c r="P153" s="16"/>
      <c r="Q153" s="16"/>
      <c r="R153" s="27">
        <f t="shared" si="18"/>
        <v>55000</v>
      </c>
      <c r="S153" s="27">
        <f t="shared" si="19"/>
        <v>55000</v>
      </c>
      <c r="T153" s="27">
        <f t="shared" si="20"/>
        <v>7071.0678118654751</v>
      </c>
      <c r="U153" s="28">
        <f t="shared" si="17"/>
        <v>0.12856486930664501</v>
      </c>
      <c r="V153" s="19">
        <v>55000</v>
      </c>
      <c r="W153" s="29" t="s">
        <v>13</v>
      </c>
    </row>
    <row r="154" spans="1:23" ht="78.75" x14ac:dyDescent="0.25">
      <c r="A154" s="20">
        <v>149</v>
      </c>
      <c r="B154" s="25" t="s">
        <v>210</v>
      </c>
      <c r="C154" s="25" t="s">
        <v>209</v>
      </c>
      <c r="D154" s="26" t="s">
        <v>127</v>
      </c>
      <c r="E154" s="23">
        <v>1</v>
      </c>
      <c r="F154" s="16">
        <v>57000</v>
      </c>
      <c r="G154" s="16">
        <v>3192000</v>
      </c>
      <c r="H154" s="16">
        <v>50000</v>
      </c>
      <c r="I154" s="16">
        <v>2800000</v>
      </c>
      <c r="J154" s="16"/>
      <c r="K154" s="16"/>
      <c r="L154" s="16"/>
      <c r="M154" s="16"/>
      <c r="N154" s="16"/>
      <c r="O154" s="16"/>
      <c r="P154" s="16"/>
      <c r="Q154" s="16"/>
      <c r="R154" s="27">
        <f t="shared" si="18"/>
        <v>53500</v>
      </c>
      <c r="S154" s="27">
        <f t="shared" si="19"/>
        <v>53500</v>
      </c>
      <c r="T154" s="27">
        <f t="shared" si="20"/>
        <v>4949.7474683058326</v>
      </c>
      <c r="U154" s="28">
        <f t="shared" si="17"/>
        <v>9.2518644267398739E-2</v>
      </c>
      <c r="V154" s="19">
        <v>53500</v>
      </c>
      <c r="W154" s="29" t="s">
        <v>13</v>
      </c>
    </row>
    <row r="155" spans="1:23" x14ac:dyDescent="0.25">
      <c r="A155" s="43" t="s">
        <v>1</v>
      </c>
      <c r="B155" s="43"/>
      <c r="C155" s="43"/>
      <c r="D155" s="43"/>
      <c r="E155" s="43"/>
      <c r="F155" s="36">
        <f>SUM(F6:F154)</f>
        <v>16691000</v>
      </c>
      <c r="G155" s="36">
        <f>SUM(G6:G154)</f>
        <v>267223000</v>
      </c>
      <c r="H155" s="36">
        <f>SUM(H6:H154)</f>
        <v>20829000</v>
      </c>
      <c r="I155" s="36">
        <f>SUM(I6:I154)</f>
        <v>305081000</v>
      </c>
      <c r="J155" s="36"/>
      <c r="K155" s="36"/>
      <c r="L155" s="36"/>
      <c r="M155" s="36"/>
      <c r="N155" s="18"/>
      <c r="O155" s="18"/>
      <c r="P155" s="18"/>
      <c r="Q155" s="18"/>
      <c r="R155" s="14"/>
      <c r="S155" s="14"/>
      <c r="T155" s="14"/>
      <c r="U155" s="14"/>
      <c r="V155" s="34">
        <f>SUM(V6:V154)</f>
        <v>17851074</v>
      </c>
      <c r="W155" s="14"/>
    </row>
  </sheetData>
  <autoFilter ref="A5:W155" xr:uid="{00000000-0001-0000-0000-000000000000}"/>
  <mergeCells count="17">
    <mergeCell ref="V3:W4"/>
    <mergeCell ref="F4:G4"/>
    <mergeCell ref="H4:I4"/>
    <mergeCell ref="N4:O4"/>
    <mergeCell ref="F2:G3"/>
    <mergeCell ref="H2:I3"/>
    <mergeCell ref="N2:O3"/>
    <mergeCell ref="L2:M3"/>
    <mergeCell ref="L4:M4"/>
    <mergeCell ref="J2:K3"/>
    <mergeCell ref="J4:K4"/>
    <mergeCell ref="P2:Q3"/>
    <mergeCell ref="P4:Q4"/>
    <mergeCell ref="A155:E155"/>
    <mergeCell ref="A2:E2"/>
    <mergeCell ref="A3:E4"/>
    <mergeCell ref="R3:U4"/>
  </mergeCells>
  <conditionalFormatting sqref="B6:B154">
    <cfRule type="duplicateValues" dxfId="9" priority="1"/>
    <cfRule type="duplicateValues" dxfId="8" priority="49"/>
  </conditionalFormatting>
  <pageMargins left="0.7" right="0.7" top="0.75" bottom="0.75" header="0.3" footer="0.3"/>
  <pageSetup paperSize="9" scale="6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988442-892E-4211-8EA9-8B59A663CE9A}">
  <dimension ref="A1:S24"/>
  <sheetViews>
    <sheetView zoomScale="75" zoomScaleNormal="75" workbookViewId="0">
      <pane xSplit="5" ySplit="5" topLeftCell="F14" activePane="bottomRight" state="frozen"/>
      <selection pane="topRight" activeCell="G1" sqref="G1"/>
      <selection pane="bottomLeft" activeCell="A8" sqref="A8"/>
      <selection pane="bottomRight" activeCell="A24" sqref="A24:E24"/>
    </sheetView>
  </sheetViews>
  <sheetFormatPr baseColWidth="10" defaultColWidth="11.42578125" defaultRowHeight="12.75" x14ac:dyDescent="0.25"/>
  <cols>
    <col min="1" max="1" width="7.42578125" style="1" customWidth="1"/>
    <col min="2" max="2" width="24.140625" style="1" customWidth="1"/>
    <col min="3" max="3" width="45.28515625" style="1" customWidth="1"/>
    <col min="4" max="4" width="9.42578125" style="1" customWidth="1"/>
    <col min="5" max="5" width="9.42578125" style="11" customWidth="1"/>
    <col min="6" max="6" width="9" style="1" customWidth="1"/>
    <col min="7" max="7" width="12.85546875" style="1" customWidth="1"/>
    <col min="8" max="13" width="14.42578125" style="1" customWidth="1"/>
    <col min="14" max="14" width="19" style="1" bestFit="1" customWidth="1"/>
    <col min="15" max="15" width="14.28515625" style="1" customWidth="1"/>
    <col min="16" max="16" width="16" style="1" customWidth="1"/>
    <col min="17" max="17" width="17.7109375" style="1" customWidth="1"/>
    <col min="18" max="18" width="10.85546875" style="1" customWidth="1"/>
    <col min="19" max="19" width="26.140625" style="1" customWidth="1"/>
    <col min="20" max="16384" width="11.42578125" style="1"/>
  </cols>
  <sheetData>
    <row r="1" spans="1:19" ht="15" customHeight="1" thickBot="1" x14ac:dyDescent="0.3">
      <c r="C1" s="30"/>
    </row>
    <row r="2" spans="1:19" ht="27.95" customHeight="1" thickBot="1" x14ac:dyDescent="0.3">
      <c r="A2" s="44" t="s">
        <v>15</v>
      </c>
      <c r="B2" s="45"/>
      <c r="C2" s="45"/>
      <c r="D2" s="45"/>
      <c r="E2" s="46"/>
      <c r="F2" s="63" t="s">
        <v>380</v>
      </c>
      <c r="G2" s="64"/>
      <c r="H2" s="63" t="s">
        <v>401</v>
      </c>
      <c r="I2" s="64"/>
      <c r="J2" s="63" t="s">
        <v>397</v>
      </c>
      <c r="K2" s="64"/>
      <c r="L2" s="63" t="s">
        <v>415</v>
      </c>
      <c r="M2" s="64"/>
      <c r="N2" s="31"/>
      <c r="O2" s="31"/>
      <c r="P2" s="31"/>
      <c r="Q2" s="31"/>
      <c r="R2" s="31"/>
      <c r="S2" s="32"/>
    </row>
    <row r="3" spans="1:19" ht="25.5" customHeight="1" thickBot="1" x14ac:dyDescent="0.3">
      <c r="A3" s="47" t="s">
        <v>429</v>
      </c>
      <c r="B3" s="48"/>
      <c r="C3" s="48"/>
      <c r="D3" s="48"/>
      <c r="E3" s="49"/>
      <c r="F3" s="65"/>
      <c r="G3" s="66"/>
      <c r="H3" s="65"/>
      <c r="I3" s="66"/>
      <c r="J3" s="65"/>
      <c r="K3" s="66"/>
      <c r="L3" s="65"/>
      <c r="M3" s="66"/>
      <c r="N3" s="53" t="s">
        <v>2</v>
      </c>
      <c r="O3" s="54"/>
      <c r="P3" s="54"/>
      <c r="Q3" s="55"/>
      <c r="R3" s="59" t="s">
        <v>7</v>
      </c>
      <c r="S3" s="60"/>
    </row>
    <row r="4" spans="1:19" s="33" customFormat="1" ht="32.450000000000003" customHeight="1" thickBot="1" x14ac:dyDescent="0.35">
      <c r="A4" s="50"/>
      <c r="B4" s="51"/>
      <c r="C4" s="51"/>
      <c r="D4" s="51"/>
      <c r="E4" s="52"/>
      <c r="F4" s="41" t="s">
        <v>381</v>
      </c>
      <c r="G4" s="42"/>
      <c r="H4" s="41" t="s">
        <v>394</v>
      </c>
      <c r="I4" s="42"/>
      <c r="J4" s="41" t="s">
        <v>398</v>
      </c>
      <c r="K4" s="42"/>
      <c r="L4" s="39"/>
      <c r="M4" s="39"/>
      <c r="N4" s="56"/>
      <c r="O4" s="57"/>
      <c r="P4" s="57"/>
      <c r="Q4" s="58"/>
      <c r="R4" s="61"/>
      <c r="S4" s="62"/>
    </row>
    <row r="5" spans="1:19" ht="53.25" customHeight="1" x14ac:dyDescent="0.25">
      <c r="A5" s="35" t="s">
        <v>16</v>
      </c>
      <c r="B5" s="35" t="s">
        <v>10</v>
      </c>
      <c r="C5" s="35" t="s">
        <v>17</v>
      </c>
      <c r="D5" s="35" t="s">
        <v>18</v>
      </c>
      <c r="E5" s="35" t="s">
        <v>19</v>
      </c>
      <c r="F5" s="2" t="s">
        <v>0</v>
      </c>
      <c r="G5" s="2" t="s">
        <v>379</v>
      </c>
      <c r="H5" s="2" t="s">
        <v>0</v>
      </c>
      <c r="I5" s="2" t="s">
        <v>379</v>
      </c>
      <c r="J5" s="2" t="s">
        <v>0</v>
      </c>
      <c r="K5" s="2" t="s">
        <v>379</v>
      </c>
      <c r="L5" s="2" t="s">
        <v>0</v>
      </c>
      <c r="M5" s="2" t="s">
        <v>379</v>
      </c>
      <c r="N5" s="12" t="s">
        <v>3</v>
      </c>
      <c r="O5" s="12" t="s">
        <v>4</v>
      </c>
      <c r="P5" s="12" t="s">
        <v>5</v>
      </c>
      <c r="Q5" s="15" t="s">
        <v>6</v>
      </c>
      <c r="R5" s="13" t="s">
        <v>8</v>
      </c>
      <c r="S5" s="13" t="s">
        <v>9</v>
      </c>
    </row>
    <row r="6" spans="1:19" ht="44.1" customHeight="1" x14ac:dyDescent="0.25">
      <c r="A6" s="20">
        <v>1</v>
      </c>
      <c r="B6" s="21" t="s">
        <v>211</v>
      </c>
      <c r="C6" s="21" t="s">
        <v>212</v>
      </c>
      <c r="D6" s="22" t="s">
        <v>12</v>
      </c>
      <c r="E6" s="23">
        <v>1</v>
      </c>
      <c r="F6" s="17">
        <v>18000</v>
      </c>
      <c r="G6" s="17">
        <v>360000</v>
      </c>
      <c r="H6" s="17">
        <f>+I6/E6</f>
        <v>70000</v>
      </c>
      <c r="I6" s="17">
        <v>70000</v>
      </c>
      <c r="J6" s="17">
        <v>93401</v>
      </c>
      <c r="K6" s="17">
        <f>+J6*E6</f>
        <v>93401</v>
      </c>
      <c r="L6" s="17">
        <v>13965</v>
      </c>
      <c r="M6" s="17"/>
      <c r="N6" s="27">
        <f>MEDIAN(F6,L6)</f>
        <v>15982.5</v>
      </c>
      <c r="O6" s="27">
        <f>AVERAGE(F6,L6)</f>
        <v>15982.5</v>
      </c>
      <c r="P6" s="27">
        <f>STDEV(F6,L6)</f>
        <v>2853.1758620877195</v>
      </c>
      <c r="Q6" s="28">
        <f t="shared" ref="Q6:Q8" si="0">P6/O6</f>
        <v>0.17851874625920347</v>
      </c>
      <c r="R6" s="19">
        <v>15983</v>
      </c>
      <c r="S6" s="29" t="s">
        <v>14</v>
      </c>
    </row>
    <row r="7" spans="1:19" ht="68.25" customHeight="1" x14ac:dyDescent="0.25">
      <c r="A7" s="20">
        <v>2</v>
      </c>
      <c r="B7" s="21" t="s">
        <v>213</v>
      </c>
      <c r="C7" s="21" t="s">
        <v>214</v>
      </c>
      <c r="D7" s="22" t="s">
        <v>12</v>
      </c>
      <c r="E7" s="23">
        <v>1</v>
      </c>
      <c r="F7" s="17">
        <v>7000</v>
      </c>
      <c r="G7" s="17">
        <v>490000</v>
      </c>
      <c r="H7" s="17">
        <f>+I7/E7</f>
        <v>385000</v>
      </c>
      <c r="I7" s="17">
        <v>385000</v>
      </c>
      <c r="J7" s="17"/>
      <c r="K7" s="17"/>
      <c r="L7" s="17"/>
      <c r="M7" s="17"/>
      <c r="N7" s="27">
        <f>MEDIAN(F7,H7)</f>
        <v>196000</v>
      </c>
      <c r="O7" s="27">
        <f>AVERAGE(F7,H7)</f>
        <v>196000</v>
      </c>
      <c r="P7" s="27">
        <f>STDEV(F7,H7)</f>
        <v>267286.36328851496</v>
      </c>
      <c r="Q7" s="28">
        <f t="shared" si="0"/>
        <v>1.3637059351454845</v>
      </c>
      <c r="R7" s="19">
        <v>6250</v>
      </c>
      <c r="S7" s="29" t="s">
        <v>14</v>
      </c>
    </row>
    <row r="8" spans="1:19" ht="90.6" customHeight="1" x14ac:dyDescent="0.25">
      <c r="A8" s="20">
        <v>3</v>
      </c>
      <c r="B8" s="21" t="s">
        <v>215</v>
      </c>
      <c r="C8" s="21" t="s">
        <v>216</v>
      </c>
      <c r="D8" s="22" t="s">
        <v>217</v>
      </c>
      <c r="E8" s="23">
        <v>1</v>
      </c>
      <c r="F8" s="16">
        <v>16000</v>
      </c>
      <c r="G8" s="16">
        <v>800000</v>
      </c>
      <c r="H8" s="16"/>
      <c r="I8" s="16"/>
      <c r="J8" s="16"/>
      <c r="K8" s="16"/>
      <c r="L8" s="16">
        <v>24500</v>
      </c>
      <c r="M8" s="16"/>
      <c r="N8" s="27">
        <f>MEDIAN(F8,L8)</f>
        <v>20250</v>
      </c>
      <c r="O8" s="27">
        <f>AVERAGE(F8,L8)</f>
        <v>20250</v>
      </c>
      <c r="P8" s="27">
        <f>STDEV(F8,L8)</f>
        <v>6010.4076400856538</v>
      </c>
      <c r="Q8" s="28">
        <f t="shared" si="0"/>
        <v>0.29681025383139031</v>
      </c>
      <c r="R8" s="19">
        <v>20250</v>
      </c>
      <c r="S8" s="29" t="s">
        <v>14</v>
      </c>
    </row>
    <row r="9" spans="1:19" ht="48" customHeight="1" x14ac:dyDescent="0.25">
      <c r="A9" s="20">
        <v>4</v>
      </c>
      <c r="B9" s="21" t="s">
        <v>218</v>
      </c>
      <c r="C9" s="21" t="s">
        <v>219</v>
      </c>
      <c r="D9" s="22" t="s">
        <v>12</v>
      </c>
      <c r="E9" s="23">
        <v>1</v>
      </c>
      <c r="F9" s="16">
        <v>18900</v>
      </c>
      <c r="G9" s="16">
        <v>3780000</v>
      </c>
      <c r="H9" s="17">
        <f t="shared" ref="H9:H10" si="1">+I9/E9</f>
        <v>3430000</v>
      </c>
      <c r="I9" s="16">
        <v>3430000</v>
      </c>
      <c r="J9" s="16">
        <v>727994</v>
      </c>
      <c r="K9" s="17">
        <f t="shared" ref="K9" si="2">+J9*E9</f>
        <v>727994</v>
      </c>
      <c r="L9" s="16"/>
      <c r="M9" s="16"/>
      <c r="N9" s="27">
        <f>MEDIAN(F9,H9)</f>
        <v>1724450</v>
      </c>
      <c r="O9" s="27">
        <f>AVERAGE(F9,H9)</f>
        <v>1724450</v>
      </c>
      <c r="P9" s="27">
        <f>STDEV(F9,H9)</f>
        <v>2412011.9413054325</v>
      </c>
      <c r="Q9" s="28">
        <f t="shared" ref="Q9" si="3">P9/O9</f>
        <v>1.3987137587668141</v>
      </c>
      <c r="R9" s="19">
        <v>18025</v>
      </c>
      <c r="S9" s="29" t="s">
        <v>13</v>
      </c>
    </row>
    <row r="10" spans="1:19" ht="48" customHeight="1" x14ac:dyDescent="0.25">
      <c r="A10" s="20">
        <v>5</v>
      </c>
      <c r="B10" s="21" t="s">
        <v>221</v>
      </c>
      <c r="C10" s="21" t="s">
        <v>222</v>
      </c>
      <c r="D10" s="22" t="s">
        <v>11</v>
      </c>
      <c r="E10" s="23">
        <v>1</v>
      </c>
      <c r="F10" s="16">
        <v>12000</v>
      </c>
      <c r="G10" s="16">
        <v>240000</v>
      </c>
      <c r="H10" s="17">
        <f t="shared" si="1"/>
        <v>130000</v>
      </c>
      <c r="I10" s="16">
        <v>130000</v>
      </c>
      <c r="J10" s="16">
        <v>39024</v>
      </c>
      <c r="K10" s="17">
        <f t="shared" ref="K10" si="4">+J10*E10</f>
        <v>39024</v>
      </c>
      <c r="L10" s="16">
        <v>10000</v>
      </c>
      <c r="M10" s="16"/>
      <c r="N10" s="27">
        <f>MEDIAN(F10,H10,L10)</f>
        <v>12000</v>
      </c>
      <c r="O10" s="27">
        <f>AVERAGE(F10,H10,L10)</f>
        <v>50666.666666666664</v>
      </c>
      <c r="P10" s="27">
        <f>STDEV(F10,H10,L10)</f>
        <v>68711.95917257297</v>
      </c>
      <c r="Q10" s="28">
        <f t="shared" ref="Q10:Q11" si="5">P10/O10</f>
        <v>1.3561570889323613</v>
      </c>
      <c r="R10" s="19">
        <v>10000</v>
      </c>
      <c r="S10" s="29" t="s">
        <v>14</v>
      </c>
    </row>
    <row r="11" spans="1:19" ht="48" customHeight="1" x14ac:dyDescent="0.25">
      <c r="A11" s="20">
        <v>6</v>
      </c>
      <c r="B11" s="21" t="s">
        <v>223</v>
      </c>
      <c r="C11" s="21" t="s">
        <v>224</v>
      </c>
      <c r="D11" s="22" t="s">
        <v>12</v>
      </c>
      <c r="E11" s="23">
        <v>1</v>
      </c>
      <c r="F11" s="16">
        <v>28000</v>
      </c>
      <c r="G11" s="16">
        <v>2800000</v>
      </c>
      <c r="H11" s="16"/>
      <c r="I11" s="16"/>
      <c r="J11" s="16"/>
      <c r="K11" s="16"/>
      <c r="L11" s="16">
        <v>29990</v>
      </c>
      <c r="M11" s="16"/>
      <c r="N11" s="27">
        <f>MEDIAN(F11,L11)</f>
        <v>28995</v>
      </c>
      <c r="O11" s="27">
        <f>AVERAGE(F11,L11)</f>
        <v>28995</v>
      </c>
      <c r="P11" s="27">
        <f>STDEV(F11,L11)</f>
        <v>1407.1424945612296</v>
      </c>
      <c r="Q11" s="28">
        <f t="shared" si="5"/>
        <v>4.853052231630383E-2</v>
      </c>
      <c r="R11" s="19">
        <v>28995</v>
      </c>
      <c r="S11" s="29" t="s">
        <v>13</v>
      </c>
    </row>
    <row r="12" spans="1:19" ht="48" customHeight="1" x14ac:dyDescent="0.25">
      <c r="A12" s="20">
        <v>7</v>
      </c>
      <c r="B12" s="21" t="s">
        <v>225</v>
      </c>
      <c r="C12" s="21" t="s">
        <v>226</v>
      </c>
      <c r="D12" s="22" t="s">
        <v>12</v>
      </c>
      <c r="E12" s="23">
        <v>1</v>
      </c>
      <c r="F12" s="16">
        <v>37000</v>
      </c>
      <c r="G12" s="16">
        <v>3700000</v>
      </c>
      <c r="H12" s="17">
        <f>+I12/E12</f>
        <v>200000</v>
      </c>
      <c r="I12" s="16">
        <v>200000</v>
      </c>
      <c r="J12" s="16">
        <v>9350</v>
      </c>
      <c r="K12" s="17">
        <f t="shared" ref="K12" si="6">+J12*E12</f>
        <v>9350</v>
      </c>
      <c r="L12" s="16">
        <v>9500</v>
      </c>
      <c r="M12" s="16"/>
      <c r="N12" s="27">
        <f>MEDIAN(J12,L12)</f>
        <v>9425</v>
      </c>
      <c r="O12" s="27">
        <f>AVERAGE(J12,L12)</f>
        <v>9425</v>
      </c>
      <c r="P12" s="27">
        <f>STDEV(J12,L12)</f>
        <v>106.06601717798213</v>
      </c>
      <c r="Q12" s="28">
        <f t="shared" ref="Q12:Q13" si="7">P12/O12</f>
        <v>1.1253688825250093E-2</v>
      </c>
      <c r="R12" s="19">
        <v>9425</v>
      </c>
      <c r="S12" s="29" t="s">
        <v>13</v>
      </c>
    </row>
    <row r="13" spans="1:19" ht="48" customHeight="1" x14ac:dyDescent="0.25">
      <c r="A13" s="20">
        <v>8</v>
      </c>
      <c r="B13" s="21" t="s">
        <v>227</v>
      </c>
      <c r="C13" s="21" t="s">
        <v>228</v>
      </c>
      <c r="D13" s="22" t="s">
        <v>12</v>
      </c>
      <c r="E13" s="23">
        <v>1</v>
      </c>
      <c r="F13" s="16">
        <v>32000</v>
      </c>
      <c r="G13" s="16">
        <v>640000</v>
      </c>
      <c r="H13" s="16"/>
      <c r="I13" s="16"/>
      <c r="J13" s="16"/>
      <c r="K13" s="16"/>
      <c r="L13" s="16">
        <v>24990</v>
      </c>
      <c r="M13" s="16"/>
      <c r="N13" s="27">
        <f t="shared" ref="N13:N19" si="8">MEDIAN(F13,L13)</f>
        <v>28495</v>
      </c>
      <c r="O13" s="27">
        <f t="shared" ref="O13:O19" si="9">AVERAGE(F13,L13)</f>
        <v>28495</v>
      </c>
      <c r="P13" s="27">
        <f t="shared" ref="P13:P19" si="10">STDEV(F13,L13)</f>
        <v>4956.8185361176984</v>
      </c>
      <c r="Q13" s="28">
        <f t="shared" si="7"/>
        <v>0.17395397564898046</v>
      </c>
      <c r="R13" s="19">
        <v>28495</v>
      </c>
      <c r="S13" s="29" t="s">
        <v>14</v>
      </c>
    </row>
    <row r="14" spans="1:19" ht="48" customHeight="1" x14ac:dyDescent="0.25">
      <c r="A14" s="20">
        <v>9</v>
      </c>
      <c r="B14" s="21" t="s">
        <v>229</v>
      </c>
      <c r="C14" s="21" t="s">
        <v>230</v>
      </c>
      <c r="D14" s="22" t="s">
        <v>12</v>
      </c>
      <c r="E14" s="23">
        <v>1</v>
      </c>
      <c r="F14" s="16">
        <v>900</v>
      </c>
      <c r="G14" s="16">
        <v>90000</v>
      </c>
      <c r="H14" s="16"/>
      <c r="I14" s="16"/>
      <c r="J14" s="16">
        <v>2806</v>
      </c>
      <c r="K14" s="17">
        <f>+J14*E14</f>
        <v>2806</v>
      </c>
      <c r="L14" s="16">
        <v>640</v>
      </c>
      <c r="M14" s="16"/>
      <c r="N14" s="27">
        <f t="shared" si="8"/>
        <v>770</v>
      </c>
      <c r="O14" s="27">
        <f t="shared" si="9"/>
        <v>770</v>
      </c>
      <c r="P14" s="27">
        <f t="shared" si="10"/>
        <v>183.84776310850236</v>
      </c>
      <c r="Q14" s="28">
        <f t="shared" ref="Q14:Q16" si="11">P14/O14</f>
        <v>0.23876332871234074</v>
      </c>
      <c r="R14" s="19">
        <v>770</v>
      </c>
      <c r="S14" s="29" t="s">
        <v>14</v>
      </c>
    </row>
    <row r="15" spans="1:19" ht="48" customHeight="1" x14ac:dyDescent="0.25">
      <c r="A15" s="20">
        <v>10</v>
      </c>
      <c r="B15" s="21" t="s">
        <v>231</v>
      </c>
      <c r="C15" s="21" t="s">
        <v>232</v>
      </c>
      <c r="D15" s="22" t="s">
        <v>12</v>
      </c>
      <c r="E15" s="23">
        <v>1</v>
      </c>
      <c r="F15" s="16">
        <v>1400</v>
      </c>
      <c r="G15" s="16">
        <v>70000</v>
      </c>
      <c r="H15" s="16"/>
      <c r="I15" s="16"/>
      <c r="J15" s="16"/>
      <c r="K15" s="16"/>
      <c r="L15" s="16">
        <v>1161.45</v>
      </c>
      <c r="M15" s="16"/>
      <c r="N15" s="27">
        <f t="shared" si="8"/>
        <v>1280.7249999999999</v>
      </c>
      <c r="O15" s="27">
        <f t="shared" si="9"/>
        <v>1280.7249999999999</v>
      </c>
      <c r="P15" s="27">
        <f t="shared" si="10"/>
        <v>168.68032265205088</v>
      </c>
      <c r="Q15" s="28">
        <f t="shared" si="11"/>
        <v>0.13170690245919373</v>
      </c>
      <c r="R15" s="19">
        <v>1281</v>
      </c>
      <c r="S15" s="29" t="s">
        <v>13</v>
      </c>
    </row>
    <row r="16" spans="1:19" ht="48" customHeight="1" x14ac:dyDescent="0.25">
      <c r="A16" s="20">
        <v>11</v>
      </c>
      <c r="B16" s="21" t="s">
        <v>233</v>
      </c>
      <c r="C16" s="21" t="s">
        <v>234</v>
      </c>
      <c r="D16" s="22" t="s">
        <v>12</v>
      </c>
      <c r="E16" s="23">
        <v>1</v>
      </c>
      <c r="F16" s="16">
        <v>1200</v>
      </c>
      <c r="G16" s="16">
        <v>60000</v>
      </c>
      <c r="H16" s="16"/>
      <c r="I16" s="16"/>
      <c r="J16" s="16"/>
      <c r="K16" s="16"/>
      <c r="L16" s="40">
        <v>970</v>
      </c>
      <c r="M16" s="16"/>
      <c r="N16" s="27">
        <f t="shared" si="8"/>
        <v>1085</v>
      </c>
      <c r="O16" s="27">
        <f t="shared" si="9"/>
        <v>1085</v>
      </c>
      <c r="P16" s="27">
        <f t="shared" si="10"/>
        <v>162.63455967290594</v>
      </c>
      <c r="Q16" s="28">
        <f t="shared" si="11"/>
        <v>0.14989360338516677</v>
      </c>
      <c r="R16" s="19">
        <v>1085</v>
      </c>
      <c r="S16" s="29" t="s">
        <v>13</v>
      </c>
    </row>
    <row r="17" spans="1:19" ht="48" customHeight="1" x14ac:dyDescent="0.25">
      <c r="A17" s="20">
        <v>12</v>
      </c>
      <c r="B17" s="21" t="s">
        <v>235</v>
      </c>
      <c r="C17" s="21" t="s">
        <v>236</v>
      </c>
      <c r="D17" s="22" t="s">
        <v>12</v>
      </c>
      <c r="E17" s="23">
        <v>1</v>
      </c>
      <c r="F17" s="16">
        <v>2300</v>
      </c>
      <c r="G17" s="16">
        <v>115000</v>
      </c>
      <c r="H17" s="16"/>
      <c r="I17" s="16"/>
      <c r="J17" s="16">
        <v>775</v>
      </c>
      <c r="K17" s="17">
        <f>+J17*E17</f>
        <v>775</v>
      </c>
      <c r="L17" s="16">
        <f>8400/3</f>
        <v>2800</v>
      </c>
      <c r="M17" s="16"/>
      <c r="N17" s="27">
        <f t="shared" si="8"/>
        <v>2550</v>
      </c>
      <c r="O17" s="27">
        <f t="shared" si="9"/>
        <v>2550</v>
      </c>
      <c r="P17" s="27">
        <f t="shared" si="10"/>
        <v>353.55339059327378</v>
      </c>
      <c r="Q17" s="28">
        <f t="shared" ref="Q17:Q20" si="12">P17/O17</f>
        <v>0.1386483884679505</v>
      </c>
      <c r="R17" s="19">
        <v>2550</v>
      </c>
      <c r="S17" s="29" t="s">
        <v>13</v>
      </c>
    </row>
    <row r="18" spans="1:19" ht="48" customHeight="1" x14ac:dyDescent="0.25">
      <c r="A18" s="20">
        <v>13</v>
      </c>
      <c r="B18" s="21" t="s">
        <v>237</v>
      </c>
      <c r="C18" s="21" t="s">
        <v>238</v>
      </c>
      <c r="D18" s="22" t="s">
        <v>12</v>
      </c>
      <c r="E18" s="23">
        <v>1</v>
      </c>
      <c r="F18" s="16">
        <v>42000</v>
      </c>
      <c r="G18" s="16">
        <v>1680000</v>
      </c>
      <c r="H18" s="16"/>
      <c r="I18" s="16"/>
      <c r="J18" s="16"/>
      <c r="K18" s="16"/>
      <c r="L18" s="16">
        <v>49900</v>
      </c>
      <c r="M18" s="16"/>
      <c r="N18" s="27">
        <f t="shared" si="8"/>
        <v>45950</v>
      </c>
      <c r="O18" s="27">
        <f t="shared" si="9"/>
        <v>45950</v>
      </c>
      <c r="P18" s="27">
        <f t="shared" si="10"/>
        <v>5586.1435713737255</v>
      </c>
      <c r="Q18" s="28">
        <f t="shared" si="12"/>
        <v>0.12157004507886236</v>
      </c>
      <c r="R18" s="19">
        <v>45950</v>
      </c>
      <c r="S18" s="29" t="s">
        <v>13</v>
      </c>
    </row>
    <row r="19" spans="1:19" ht="48" customHeight="1" x14ac:dyDescent="0.25">
      <c r="A19" s="20">
        <v>14</v>
      </c>
      <c r="B19" s="21" t="s">
        <v>239</v>
      </c>
      <c r="C19" s="21" t="s">
        <v>240</v>
      </c>
      <c r="D19" s="22" t="s">
        <v>12</v>
      </c>
      <c r="E19" s="23">
        <v>1</v>
      </c>
      <c r="F19" s="16">
        <v>6000</v>
      </c>
      <c r="G19" s="16">
        <v>1200000</v>
      </c>
      <c r="H19" s="16"/>
      <c r="I19" s="16"/>
      <c r="J19" s="16"/>
      <c r="K19" s="16"/>
      <c r="L19" s="16">
        <v>4918.333333333333</v>
      </c>
      <c r="M19" s="16"/>
      <c r="N19" s="27">
        <f t="shared" si="8"/>
        <v>5459.1666666666661</v>
      </c>
      <c r="O19" s="27">
        <f t="shared" si="9"/>
        <v>5459.1666666666661</v>
      </c>
      <c r="P19" s="27">
        <f t="shared" si="10"/>
        <v>764.85383498344913</v>
      </c>
      <c r="Q19" s="28">
        <f t="shared" si="12"/>
        <v>0.14010450343155839</v>
      </c>
      <c r="R19" s="19">
        <v>5460</v>
      </c>
      <c r="S19" s="29" t="s">
        <v>13</v>
      </c>
    </row>
    <row r="20" spans="1:19" ht="48" customHeight="1" x14ac:dyDescent="0.25">
      <c r="A20" s="20">
        <v>15</v>
      </c>
      <c r="B20" s="21" t="s">
        <v>241</v>
      </c>
      <c r="C20" s="21" t="s">
        <v>242</v>
      </c>
      <c r="D20" s="22" t="s">
        <v>12</v>
      </c>
      <c r="E20" s="23">
        <v>1</v>
      </c>
      <c r="F20" s="16">
        <v>22900</v>
      </c>
      <c r="G20" s="16">
        <v>458000</v>
      </c>
      <c r="H20" s="17">
        <f>+I20/E20</f>
        <v>180000</v>
      </c>
      <c r="I20" s="16">
        <v>180000</v>
      </c>
      <c r="J20" s="16"/>
      <c r="L20" s="16">
        <v>8000</v>
      </c>
      <c r="M20" s="16"/>
      <c r="N20" s="27">
        <f>MEDIAN(H20,L20)</f>
        <v>94000</v>
      </c>
      <c r="O20" s="27">
        <f>AVERAGE(H20,L20)</f>
        <v>94000</v>
      </c>
      <c r="P20" s="27">
        <f>STDEV(H20,L20)</f>
        <v>121622.36636408618</v>
      </c>
      <c r="Q20" s="28">
        <f t="shared" si="12"/>
        <v>1.2938549613200656</v>
      </c>
      <c r="R20" s="19">
        <v>8500</v>
      </c>
      <c r="S20" s="29" t="s">
        <v>13</v>
      </c>
    </row>
    <row r="21" spans="1:19" ht="48" customHeight="1" x14ac:dyDescent="0.25">
      <c r="A21" s="20">
        <v>16</v>
      </c>
      <c r="B21" s="21" t="s">
        <v>243</v>
      </c>
      <c r="C21" s="21" t="s">
        <v>244</v>
      </c>
      <c r="D21" s="22" t="s">
        <v>12</v>
      </c>
      <c r="E21" s="23">
        <v>1</v>
      </c>
      <c r="F21" s="16">
        <v>260000</v>
      </c>
      <c r="G21" s="16">
        <v>2600000</v>
      </c>
      <c r="H21" s="16"/>
      <c r="I21" s="16"/>
      <c r="J21" s="16"/>
      <c r="K21" s="16"/>
      <c r="L21" s="16">
        <v>253776</v>
      </c>
      <c r="M21" s="16"/>
      <c r="N21" s="27">
        <f>MEDIAN(F21,L21)</f>
        <v>256888</v>
      </c>
      <c r="O21" s="27">
        <f>AVERAGE(F21,L21)</f>
        <v>256888</v>
      </c>
      <c r="P21" s="27">
        <f>STDEV(F21,L21)</f>
        <v>4401.0326061050719</v>
      </c>
      <c r="Q21" s="28">
        <f t="shared" ref="Q21" si="13">P21/O21</f>
        <v>1.7132106622750273E-2</v>
      </c>
      <c r="R21" s="19">
        <v>256888</v>
      </c>
      <c r="S21" s="29" t="s">
        <v>13</v>
      </c>
    </row>
    <row r="22" spans="1:19" ht="48" customHeight="1" x14ac:dyDescent="0.25">
      <c r="A22" s="20">
        <v>17</v>
      </c>
      <c r="B22" s="21" t="s">
        <v>245</v>
      </c>
      <c r="C22" s="21" t="s">
        <v>246</v>
      </c>
      <c r="D22" s="22" t="s">
        <v>12</v>
      </c>
      <c r="E22" s="23">
        <v>1</v>
      </c>
      <c r="F22" s="16">
        <v>38000</v>
      </c>
      <c r="G22" s="16">
        <v>760000</v>
      </c>
      <c r="H22" s="16"/>
      <c r="I22" s="16"/>
      <c r="J22" s="16"/>
      <c r="K22" s="16"/>
      <c r="L22" s="16">
        <v>37900</v>
      </c>
      <c r="M22" s="16"/>
      <c r="N22" s="27">
        <f>MEDIAN(F22,L22)</f>
        <v>37950</v>
      </c>
      <c r="O22" s="27">
        <f>AVERAGE(F22,L22)</f>
        <v>37950</v>
      </c>
      <c r="P22" s="27">
        <f>STDEV(F22,L22)</f>
        <v>70.710678118654755</v>
      </c>
      <c r="Q22" s="28">
        <f t="shared" ref="Q22:Q23" si="14">P22/O22</f>
        <v>1.8632589754586234E-3</v>
      </c>
      <c r="R22" s="19">
        <v>37950</v>
      </c>
      <c r="S22" s="29" t="s">
        <v>13</v>
      </c>
    </row>
    <row r="23" spans="1:19" ht="48" customHeight="1" x14ac:dyDescent="0.25">
      <c r="A23" s="20">
        <v>18</v>
      </c>
      <c r="B23" s="21" t="s">
        <v>247</v>
      </c>
      <c r="C23" s="21" t="s">
        <v>248</v>
      </c>
      <c r="D23" s="22" t="s">
        <v>24</v>
      </c>
      <c r="E23" s="23">
        <v>1</v>
      </c>
      <c r="F23" s="16">
        <v>180000</v>
      </c>
      <c r="G23" s="16">
        <v>1800000</v>
      </c>
      <c r="H23" s="16"/>
      <c r="I23" s="16"/>
      <c r="J23" s="16"/>
      <c r="K23" s="16"/>
      <c r="L23" s="16">
        <v>130000</v>
      </c>
      <c r="M23" s="16"/>
      <c r="N23" s="27">
        <f>MEDIAN(F23,L23)</f>
        <v>155000</v>
      </c>
      <c r="O23" s="27">
        <f>AVERAGE(F23,L23)</f>
        <v>155000</v>
      </c>
      <c r="P23" s="27">
        <f>STDEV(F23,L23)</f>
        <v>35355.33905932738</v>
      </c>
      <c r="Q23" s="28">
        <f t="shared" si="14"/>
        <v>0.22809896167307986</v>
      </c>
      <c r="R23" s="19">
        <v>155000</v>
      </c>
      <c r="S23" s="29" t="s">
        <v>14</v>
      </c>
    </row>
    <row r="24" spans="1:19" x14ac:dyDescent="0.25">
      <c r="A24" s="43" t="s">
        <v>1</v>
      </c>
      <c r="B24" s="43"/>
      <c r="C24" s="43"/>
      <c r="D24" s="43"/>
      <c r="E24" s="43"/>
      <c r="F24" s="36">
        <f t="shared" ref="F24:L24" si="15">SUM(F6:F23)</f>
        <v>723600</v>
      </c>
      <c r="G24" s="36">
        <f t="shared" si="15"/>
        <v>21643000</v>
      </c>
      <c r="H24" s="36">
        <f t="shared" si="15"/>
        <v>4395000</v>
      </c>
      <c r="I24" s="36">
        <f t="shared" si="15"/>
        <v>4395000</v>
      </c>
      <c r="J24" s="36">
        <f t="shared" si="15"/>
        <v>873350</v>
      </c>
      <c r="K24" s="36">
        <f t="shared" si="15"/>
        <v>873350</v>
      </c>
      <c r="L24" s="36">
        <f t="shared" si="15"/>
        <v>603010.78333333333</v>
      </c>
      <c r="M24" s="18"/>
      <c r="N24" s="14"/>
      <c r="O24" s="14"/>
      <c r="P24" s="14"/>
      <c r="Q24" s="14"/>
      <c r="R24" s="34">
        <f>SUM(R6:R23)</f>
        <v>652857</v>
      </c>
      <c r="S24" s="14"/>
    </row>
  </sheetData>
  <autoFilter ref="A5:S24" xr:uid="{FA988442-892E-4211-8EA9-8B59A663CE9A}"/>
  <mergeCells count="12">
    <mergeCell ref="L2:M3"/>
    <mergeCell ref="N3:Q4"/>
    <mergeCell ref="R3:S4"/>
    <mergeCell ref="A24:E24"/>
    <mergeCell ref="J2:K3"/>
    <mergeCell ref="J4:K4"/>
    <mergeCell ref="F2:G3"/>
    <mergeCell ref="H2:I3"/>
    <mergeCell ref="F4:G4"/>
    <mergeCell ref="H4:I4"/>
    <mergeCell ref="A2:E2"/>
    <mergeCell ref="A3:E4"/>
  </mergeCells>
  <conditionalFormatting sqref="B6:B23">
    <cfRule type="duplicateValues" dxfId="7" priority="1"/>
    <cfRule type="duplicateValues" dxfId="6" priority="53"/>
  </conditionalFormatting>
  <pageMargins left="0.7" right="0.7" top="0.75" bottom="0.75" header="0.3" footer="0.3"/>
  <pageSetup paperSize="9" scale="6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DE6978-F81C-4A74-B024-9729D557DA98}">
  <dimension ref="A1:Y28"/>
  <sheetViews>
    <sheetView zoomScale="80" zoomScaleNormal="80" workbookViewId="0">
      <pane xSplit="5" ySplit="5" topLeftCell="F19" activePane="bottomRight" state="frozen"/>
      <selection pane="topRight" activeCell="G1" sqref="G1"/>
      <selection pane="bottomLeft" activeCell="A8" sqref="A8"/>
      <selection pane="bottomRight" activeCell="A28" sqref="A28:E28"/>
    </sheetView>
  </sheetViews>
  <sheetFormatPr baseColWidth="10" defaultColWidth="11.42578125" defaultRowHeight="12.75" x14ac:dyDescent="0.25"/>
  <cols>
    <col min="1" max="1" width="7.42578125" style="1" customWidth="1"/>
    <col min="2" max="2" width="34.85546875" style="1" customWidth="1"/>
    <col min="3" max="3" width="34.42578125" style="1" customWidth="1"/>
    <col min="4" max="4" width="9.42578125" style="1" customWidth="1"/>
    <col min="5" max="5" width="9.42578125" style="11" customWidth="1"/>
    <col min="6" max="19" width="14.42578125" style="1" customWidth="1"/>
    <col min="20" max="20" width="19" style="1" bestFit="1" customWidth="1"/>
    <col min="21" max="21" width="14.28515625" style="1" customWidth="1"/>
    <col min="22" max="22" width="16" style="1" customWidth="1"/>
    <col min="23" max="23" width="17.7109375" style="1" customWidth="1"/>
    <col min="24" max="24" width="16.28515625" style="1" customWidth="1"/>
    <col min="25" max="25" width="26.140625" style="1" customWidth="1"/>
    <col min="26" max="16384" width="11.42578125" style="1"/>
  </cols>
  <sheetData>
    <row r="1" spans="1:25" ht="15" customHeight="1" thickBot="1" x14ac:dyDescent="0.3">
      <c r="C1" s="30"/>
      <c r="K1" s="11"/>
      <c r="L1" s="11"/>
      <c r="P1" s="11" t="s">
        <v>426</v>
      </c>
    </row>
    <row r="2" spans="1:25" ht="27.95" customHeight="1" thickBot="1" x14ac:dyDescent="0.3">
      <c r="A2" s="44" t="s">
        <v>15</v>
      </c>
      <c r="B2" s="45"/>
      <c r="C2" s="45"/>
      <c r="D2" s="45"/>
      <c r="E2" s="46"/>
      <c r="F2" s="63" t="s">
        <v>380</v>
      </c>
      <c r="G2" s="64"/>
      <c r="H2" s="63" t="s">
        <v>388</v>
      </c>
      <c r="I2" s="64"/>
      <c r="J2" s="63" t="s">
        <v>390</v>
      </c>
      <c r="K2" s="64"/>
      <c r="L2" s="63" t="s">
        <v>416</v>
      </c>
      <c r="M2" s="64"/>
      <c r="N2" s="63" t="s">
        <v>418</v>
      </c>
      <c r="O2" s="64"/>
      <c r="P2" s="63" t="s">
        <v>424</v>
      </c>
      <c r="Q2" s="64"/>
      <c r="R2" s="63" t="s">
        <v>427</v>
      </c>
      <c r="S2" s="64"/>
      <c r="T2" s="31"/>
      <c r="U2" s="31"/>
      <c r="V2" s="31"/>
      <c r="W2" s="31"/>
      <c r="X2" s="31"/>
      <c r="Y2" s="32"/>
    </row>
    <row r="3" spans="1:25" ht="51.95" customHeight="1" thickBot="1" x14ac:dyDescent="0.3">
      <c r="A3" s="47" t="s">
        <v>430</v>
      </c>
      <c r="B3" s="48"/>
      <c r="C3" s="48"/>
      <c r="D3" s="48"/>
      <c r="E3" s="49"/>
      <c r="F3" s="65"/>
      <c r="G3" s="66"/>
      <c r="H3" s="65"/>
      <c r="I3" s="66"/>
      <c r="J3" s="65"/>
      <c r="K3" s="66"/>
      <c r="L3" s="65"/>
      <c r="M3" s="66"/>
      <c r="N3" s="65"/>
      <c r="O3" s="66"/>
      <c r="P3" s="65"/>
      <c r="Q3" s="66"/>
      <c r="R3" s="65"/>
      <c r="S3" s="66"/>
      <c r="T3" s="53" t="s">
        <v>2</v>
      </c>
      <c r="U3" s="54"/>
      <c r="V3" s="54"/>
      <c r="W3" s="55"/>
      <c r="X3" s="59" t="s">
        <v>7</v>
      </c>
      <c r="Y3" s="60"/>
    </row>
    <row r="4" spans="1:25" s="33" customFormat="1" ht="42.6" customHeight="1" thickBot="1" x14ac:dyDescent="0.35">
      <c r="A4" s="50"/>
      <c r="B4" s="51"/>
      <c r="C4" s="51"/>
      <c r="D4" s="51"/>
      <c r="E4" s="52"/>
      <c r="F4" s="41" t="s">
        <v>381</v>
      </c>
      <c r="G4" s="42"/>
      <c r="H4" s="41" t="s">
        <v>389</v>
      </c>
      <c r="I4" s="42"/>
      <c r="J4" s="41" t="s">
        <v>391</v>
      </c>
      <c r="K4" s="42"/>
      <c r="L4" s="41" t="s">
        <v>417</v>
      </c>
      <c r="M4" s="42"/>
      <c r="N4" s="41" t="s">
        <v>419</v>
      </c>
      <c r="O4" s="42"/>
      <c r="P4" s="41" t="s">
        <v>425</v>
      </c>
      <c r="Q4" s="42"/>
      <c r="R4" s="41" t="s">
        <v>417</v>
      </c>
      <c r="S4" s="42"/>
      <c r="T4" s="56"/>
      <c r="U4" s="57"/>
      <c r="V4" s="57"/>
      <c r="W4" s="58"/>
      <c r="X4" s="61"/>
      <c r="Y4" s="62"/>
    </row>
    <row r="5" spans="1:25" ht="53.25" customHeight="1" x14ac:dyDescent="0.25">
      <c r="A5" s="35" t="s">
        <v>16</v>
      </c>
      <c r="B5" s="35" t="s">
        <v>10</v>
      </c>
      <c r="C5" s="35" t="s">
        <v>17</v>
      </c>
      <c r="D5" s="35" t="s">
        <v>18</v>
      </c>
      <c r="E5" s="35" t="s">
        <v>19</v>
      </c>
      <c r="F5" s="2" t="s">
        <v>0</v>
      </c>
      <c r="G5" s="2" t="s">
        <v>379</v>
      </c>
      <c r="H5" s="2" t="s">
        <v>0</v>
      </c>
      <c r="I5" s="2" t="s">
        <v>379</v>
      </c>
      <c r="J5" s="2" t="s">
        <v>0</v>
      </c>
      <c r="K5" s="2" t="s">
        <v>379</v>
      </c>
      <c r="L5" s="2" t="s">
        <v>0</v>
      </c>
      <c r="M5" s="2" t="s">
        <v>379</v>
      </c>
      <c r="N5" s="2" t="s">
        <v>0</v>
      </c>
      <c r="O5" s="2" t="s">
        <v>379</v>
      </c>
      <c r="P5" s="2" t="s">
        <v>0</v>
      </c>
      <c r="Q5" s="2" t="s">
        <v>379</v>
      </c>
      <c r="R5" s="2" t="s">
        <v>0</v>
      </c>
      <c r="S5" s="2" t="s">
        <v>379</v>
      </c>
      <c r="T5" s="12" t="s">
        <v>3</v>
      </c>
      <c r="U5" s="12" t="s">
        <v>4</v>
      </c>
      <c r="V5" s="12" t="s">
        <v>5</v>
      </c>
      <c r="W5" s="15" t="s">
        <v>6</v>
      </c>
      <c r="X5" s="13" t="s">
        <v>8</v>
      </c>
      <c r="Y5" s="13" t="s">
        <v>9</v>
      </c>
    </row>
    <row r="6" spans="1:25" ht="68.25" customHeight="1" x14ac:dyDescent="0.25">
      <c r="A6" s="20">
        <v>1</v>
      </c>
      <c r="B6" s="21" t="s">
        <v>420</v>
      </c>
      <c r="C6" s="21" t="s">
        <v>421</v>
      </c>
      <c r="D6" s="22" t="s">
        <v>12</v>
      </c>
      <c r="E6" s="23">
        <v>1</v>
      </c>
      <c r="F6" s="17">
        <v>93000</v>
      </c>
      <c r="G6" s="17">
        <v>2790000</v>
      </c>
      <c r="H6" s="17">
        <v>250000</v>
      </c>
      <c r="I6" s="17">
        <v>7500000</v>
      </c>
      <c r="J6" s="17">
        <v>120000</v>
      </c>
      <c r="K6" s="17">
        <v>3600000</v>
      </c>
      <c r="L6" s="17">
        <v>91000</v>
      </c>
      <c r="M6" s="17"/>
      <c r="N6" s="17">
        <v>65000</v>
      </c>
      <c r="O6" s="17"/>
      <c r="P6" s="17"/>
      <c r="Q6" s="17"/>
      <c r="R6" s="17"/>
      <c r="S6" s="17"/>
      <c r="T6" s="27">
        <f>MEDIAN(L6,N6)</f>
        <v>78000</v>
      </c>
      <c r="U6" s="27">
        <f>AVERAGE(L6,N6)</f>
        <v>78000</v>
      </c>
      <c r="V6" s="27">
        <f>STDEV(L6,N6)</f>
        <v>18384.776310850237</v>
      </c>
      <c r="W6" s="28">
        <f t="shared" ref="W6:W27" si="0">V6/U6</f>
        <v>0.23570226039551587</v>
      </c>
      <c r="X6" s="19">
        <v>78000</v>
      </c>
      <c r="Y6" s="29" t="s">
        <v>14</v>
      </c>
    </row>
    <row r="7" spans="1:25" ht="48" customHeight="1" x14ac:dyDescent="0.25">
      <c r="A7" s="20">
        <v>2</v>
      </c>
      <c r="B7" s="21" t="s">
        <v>422</v>
      </c>
      <c r="C7" s="21" t="s">
        <v>423</v>
      </c>
      <c r="D7" s="22" t="s">
        <v>12</v>
      </c>
      <c r="E7" s="23">
        <v>1</v>
      </c>
      <c r="F7" s="16">
        <v>83000</v>
      </c>
      <c r="G7" s="16">
        <v>1160000</v>
      </c>
      <c r="H7" s="16">
        <v>210000</v>
      </c>
      <c r="I7" s="16">
        <v>4200000</v>
      </c>
      <c r="J7" s="16">
        <v>105000</v>
      </c>
      <c r="K7" s="16">
        <v>2100000</v>
      </c>
      <c r="L7" s="16"/>
      <c r="M7" s="16"/>
      <c r="N7" s="16">
        <v>105000</v>
      </c>
      <c r="O7" s="16"/>
      <c r="P7" s="16">
        <v>100000</v>
      </c>
      <c r="Q7" s="16"/>
      <c r="R7" s="16">
        <v>90000</v>
      </c>
      <c r="S7" s="16"/>
      <c r="T7" s="27">
        <f>MEDIAN(N7,P7,R7)</f>
        <v>100000</v>
      </c>
      <c r="U7" s="27">
        <f>AVERAGE(N7,P7,R7)</f>
        <v>98333.333333333328</v>
      </c>
      <c r="V7" s="27">
        <f>STDEV(N7,P7,R7)</f>
        <v>7637.6261582597326</v>
      </c>
      <c r="W7" s="28">
        <f t="shared" si="0"/>
        <v>7.7670774490776945E-2</v>
      </c>
      <c r="X7" s="19">
        <v>98334</v>
      </c>
      <c r="Y7" s="29" t="s">
        <v>13</v>
      </c>
    </row>
    <row r="8" spans="1:25" ht="48" customHeight="1" x14ac:dyDescent="0.25">
      <c r="A8" s="20">
        <v>3</v>
      </c>
      <c r="B8" s="21" t="s">
        <v>249</v>
      </c>
      <c r="C8" s="21" t="s">
        <v>250</v>
      </c>
      <c r="D8" s="22" t="s">
        <v>12</v>
      </c>
      <c r="E8" s="23">
        <v>1</v>
      </c>
      <c r="F8" s="16">
        <v>15000</v>
      </c>
      <c r="G8" s="16">
        <v>300000</v>
      </c>
      <c r="H8" s="16">
        <v>40000</v>
      </c>
      <c r="I8" s="16">
        <v>800000</v>
      </c>
      <c r="J8" s="16">
        <v>12000</v>
      </c>
      <c r="K8" s="16">
        <v>240000</v>
      </c>
      <c r="L8" s="16"/>
      <c r="M8" s="16"/>
      <c r="N8" s="16"/>
      <c r="O8" s="16"/>
      <c r="P8" s="16"/>
      <c r="Q8" s="16"/>
      <c r="R8" s="16"/>
      <c r="S8" s="16"/>
      <c r="T8" s="27">
        <f>MEDIAN(F8,J8)</f>
        <v>13500</v>
      </c>
      <c r="U8" s="27">
        <f>AVERAGE(F8,J8)</f>
        <v>13500</v>
      </c>
      <c r="V8" s="27">
        <f>STDEV(F8,J8)</f>
        <v>2121.3203435596424</v>
      </c>
      <c r="W8" s="28">
        <f t="shared" si="0"/>
        <v>0.15713484026367722</v>
      </c>
      <c r="X8" s="19">
        <v>13500</v>
      </c>
      <c r="Y8" s="29" t="s">
        <v>14</v>
      </c>
    </row>
    <row r="9" spans="1:25" ht="48" customHeight="1" x14ac:dyDescent="0.25">
      <c r="A9" s="20">
        <v>4</v>
      </c>
      <c r="B9" s="21" t="s">
        <v>251</v>
      </c>
      <c r="C9" s="21" t="s">
        <v>252</v>
      </c>
      <c r="D9" s="22" t="s">
        <v>220</v>
      </c>
      <c r="E9" s="23">
        <v>1</v>
      </c>
      <c r="F9" s="16">
        <v>45000</v>
      </c>
      <c r="G9" s="16">
        <v>900000</v>
      </c>
      <c r="H9" s="16">
        <v>70000</v>
      </c>
      <c r="I9" s="16">
        <v>1400000</v>
      </c>
      <c r="J9" s="16">
        <v>80000</v>
      </c>
      <c r="K9" s="16">
        <v>1600000</v>
      </c>
      <c r="L9" s="16"/>
      <c r="M9" s="16"/>
      <c r="N9" s="16"/>
      <c r="O9" s="16"/>
      <c r="P9" s="16"/>
      <c r="Q9" s="16"/>
      <c r="R9" s="16"/>
      <c r="S9" s="16"/>
      <c r="T9" s="27">
        <f t="shared" ref="T9:T26" si="1">MEDIAN(F9,H9,J9)</f>
        <v>70000</v>
      </c>
      <c r="U9" s="27">
        <f t="shared" ref="U9:U26" si="2">AVERAGE(F9,H9,J9)</f>
        <v>65000</v>
      </c>
      <c r="V9" s="27">
        <f t="shared" ref="V9:V26" si="3">STDEV(F9,H9,J9)</f>
        <v>18027.756377319947</v>
      </c>
      <c r="W9" s="28">
        <f t="shared" si="0"/>
        <v>0.27735009811261457</v>
      </c>
      <c r="X9" s="19">
        <v>70000</v>
      </c>
      <c r="Y9" s="29" t="s">
        <v>14</v>
      </c>
    </row>
    <row r="10" spans="1:25" ht="48" customHeight="1" x14ac:dyDescent="0.25">
      <c r="A10" s="20">
        <v>5</v>
      </c>
      <c r="B10" s="21" t="s">
        <v>253</v>
      </c>
      <c r="C10" s="21" t="s">
        <v>254</v>
      </c>
      <c r="D10" s="22" t="s">
        <v>12</v>
      </c>
      <c r="E10" s="23">
        <v>1</v>
      </c>
      <c r="F10" s="16">
        <v>10000</v>
      </c>
      <c r="G10" s="16">
        <v>300000</v>
      </c>
      <c r="H10" s="16">
        <v>32000</v>
      </c>
      <c r="I10" s="16">
        <v>960000</v>
      </c>
      <c r="J10" s="16">
        <v>11500</v>
      </c>
      <c r="K10" s="16">
        <v>345000</v>
      </c>
      <c r="L10" s="16"/>
      <c r="M10" s="16"/>
      <c r="N10" s="16"/>
      <c r="O10" s="16"/>
      <c r="P10" s="16"/>
      <c r="Q10" s="16"/>
      <c r="R10" s="16"/>
      <c r="S10" s="16"/>
      <c r="T10" s="27">
        <f>MEDIAN(F10,J10)</f>
        <v>10750</v>
      </c>
      <c r="U10" s="27">
        <f>AVERAGE(F10,J10)</f>
        <v>10750</v>
      </c>
      <c r="V10" s="27">
        <f>STDEV(F10,J10)</f>
        <v>1060.6601717798212</v>
      </c>
      <c r="W10" s="28">
        <f t="shared" si="0"/>
        <v>9.8666062491146164E-2</v>
      </c>
      <c r="X10" s="19">
        <v>10750</v>
      </c>
      <c r="Y10" s="29" t="s">
        <v>13</v>
      </c>
    </row>
    <row r="11" spans="1:25" ht="48" customHeight="1" x14ac:dyDescent="0.25">
      <c r="A11" s="20">
        <v>6</v>
      </c>
      <c r="B11" s="21" t="s">
        <v>255</v>
      </c>
      <c r="C11" s="21" t="s">
        <v>256</v>
      </c>
      <c r="D11" s="22" t="s">
        <v>12</v>
      </c>
      <c r="E11" s="23">
        <v>1</v>
      </c>
      <c r="F11" s="16">
        <v>58000</v>
      </c>
      <c r="G11" s="16">
        <v>290000</v>
      </c>
      <c r="H11" s="16">
        <v>190000</v>
      </c>
      <c r="I11" s="16">
        <v>950000</v>
      </c>
      <c r="J11" s="16">
        <v>58000</v>
      </c>
      <c r="K11" s="16">
        <v>290000</v>
      </c>
      <c r="L11" s="16"/>
      <c r="M11" s="16"/>
      <c r="N11" s="16"/>
      <c r="O11" s="16"/>
      <c r="P11" s="16"/>
      <c r="Q11" s="16"/>
      <c r="R11" s="16"/>
      <c r="S11" s="16"/>
      <c r="T11" s="27">
        <f>MEDIAN(F11,J11)</f>
        <v>58000</v>
      </c>
      <c r="U11" s="27">
        <f>AVERAGE(F11,J11)</f>
        <v>58000</v>
      </c>
      <c r="V11" s="27">
        <f>STDEV(F11,J11)</f>
        <v>0</v>
      </c>
      <c r="W11" s="28">
        <f t="shared" si="0"/>
        <v>0</v>
      </c>
      <c r="X11" s="19">
        <v>58000</v>
      </c>
      <c r="Y11" s="29" t="s">
        <v>13</v>
      </c>
    </row>
    <row r="12" spans="1:25" ht="48" customHeight="1" x14ac:dyDescent="0.25">
      <c r="A12" s="20">
        <v>7</v>
      </c>
      <c r="B12" s="21" t="s">
        <v>257</v>
      </c>
      <c r="C12" s="21" t="s">
        <v>258</v>
      </c>
      <c r="D12" s="22" t="s">
        <v>12</v>
      </c>
      <c r="E12" s="23">
        <v>1</v>
      </c>
      <c r="F12" s="16">
        <v>130000</v>
      </c>
      <c r="G12" s="16">
        <v>390000</v>
      </c>
      <c r="H12" s="16">
        <v>130000</v>
      </c>
      <c r="I12" s="16">
        <v>390000</v>
      </c>
      <c r="J12" s="16">
        <v>99000</v>
      </c>
      <c r="K12" s="16">
        <v>297000</v>
      </c>
      <c r="L12" s="16"/>
      <c r="M12" s="16"/>
      <c r="N12" s="16"/>
      <c r="O12" s="16"/>
      <c r="P12" s="16"/>
      <c r="Q12" s="16"/>
      <c r="R12" s="16"/>
      <c r="S12" s="16"/>
      <c r="T12" s="27">
        <f t="shared" si="1"/>
        <v>130000</v>
      </c>
      <c r="U12" s="27">
        <f t="shared" si="2"/>
        <v>119666.66666666667</v>
      </c>
      <c r="V12" s="27">
        <f t="shared" si="3"/>
        <v>17897.858344878365</v>
      </c>
      <c r="W12" s="28">
        <f t="shared" si="0"/>
        <v>0.1495642758624933</v>
      </c>
      <c r="X12" s="19">
        <v>119667</v>
      </c>
      <c r="Y12" s="29" t="s">
        <v>13</v>
      </c>
    </row>
    <row r="13" spans="1:25" ht="48" customHeight="1" x14ac:dyDescent="0.25">
      <c r="A13" s="20">
        <v>8</v>
      </c>
      <c r="B13" s="21" t="s">
        <v>259</v>
      </c>
      <c r="C13" s="21" t="s">
        <v>260</v>
      </c>
      <c r="D13" s="22" t="s">
        <v>24</v>
      </c>
      <c r="E13" s="23">
        <v>1</v>
      </c>
      <c r="F13" s="16">
        <v>75000</v>
      </c>
      <c r="G13" s="16">
        <v>750000</v>
      </c>
      <c r="H13" s="16">
        <v>95000</v>
      </c>
      <c r="I13" s="16">
        <v>950000</v>
      </c>
      <c r="J13" s="16">
        <v>59000</v>
      </c>
      <c r="K13" s="16">
        <v>590000</v>
      </c>
      <c r="L13" s="16"/>
      <c r="M13" s="16"/>
      <c r="N13" s="16"/>
      <c r="O13" s="16"/>
      <c r="P13" s="16"/>
      <c r="Q13" s="16"/>
      <c r="R13" s="16"/>
      <c r="S13" s="16"/>
      <c r="T13" s="27">
        <f t="shared" si="1"/>
        <v>75000</v>
      </c>
      <c r="U13" s="27">
        <f t="shared" si="2"/>
        <v>76333.333333333328</v>
      </c>
      <c r="V13" s="27">
        <f t="shared" si="3"/>
        <v>18036.999011291595</v>
      </c>
      <c r="W13" s="28">
        <f t="shared" si="0"/>
        <v>0.23629256346670213</v>
      </c>
      <c r="X13" s="19">
        <v>75000</v>
      </c>
      <c r="Y13" s="29" t="s">
        <v>14</v>
      </c>
    </row>
    <row r="14" spans="1:25" ht="48" customHeight="1" x14ac:dyDescent="0.25">
      <c r="A14" s="20">
        <v>9</v>
      </c>
      <c r="B14" s="21" t="s">
        <v>261</v>
      </c>
      <c r="C14" s="21" t="s">
        <v>262</v>
      </c>
      <c r="D14" s="22" t="s">
        <v>12</v>
      </c>
      <c r="E14" s="23">
        <v>1</v>
      </c>
      <c r="F14" s="16">
        <v>1760000</v>
      </c>
      <c r="G14" s="16">
        <v>1760000</v>
      </c>
      <c r="H14" s="16">
        <v>2500000</v>
      </c>
      <c r="I14" s="16">
        <v>2500000</v>
      </c>
      <c r="J14" s="16">
        <v>2200000</v>
      </c>
      <c r="K14" s="16">
        <v>2200000</v>
      </c>
      <c r="L14" s="16"/>
      <c r="M14" s="16"/>
      <c r="N14" s="16"/>
      <c r="O14" s="16"/>
      <c r="P14" s="16"/>
      <c r="Q14" s="16"/>
      <c r="R14" s="16"/>
      <c r="S14" s="16"/>
      <c r="T14" s="27">
        <f t="shared" si="1"/>
        <v>2200000</v>
      </c>
      <c r="U14" s="27">
        <f t="shared" si="2"/>
        <v>2153333.3333333335</v>
      </c>
      <c r="V14" s="27">
        <f t="shared" si="3"/>
        <v>372200.66272554244</v>
      </c>
      <c r="W14" s="28">
        <f t="shared" si="0"/>
        <v>0.17284860498090204</v>
      </c>
      <c r="X14" s="19">
        <v>2200000</v>
      </c>
      <c r="Y14" s="29" t="s">
        <v>14</v>
      </c>
    </row>
    <row r="15" spans="1:25" ht="48" customHeight="1" x14ac:dyDescent="0.25">
      <c r="A15" s="20">
        <v>10</v>
      </c>
      <c r="B15" s="21" t="s">
        <v>263</v>
      </c>
      <c r="C15" s="21" t="s">
        <v>264</v>
      </c>
      <c r="D15" s="22" t="s">
        <v>24</v>
      </c>
      <c r="E15" s="23">
        <v>1</v>
      </c>
      <c r="F15" s="16">
        <v>83000</v>
      </c>
      <c r="G15" s="16">
        <v>332000</v>
      </c>
      <c r="H15" s="16">
        <v>105000</v>
      </c>
      <c r="I15" s="16">
        <v>420000</v>
      </c>
      <c r="J15" s="16">
        <v>85000</v>
      </c>
      <c r="K15" s="16">
        <v>340000</v>
      </c>
      <c r="L15" s="16"/>
      <c r="M15" s="16"/>
      <c r="N15" s="16"/>
      <c r="O15" s="16"/>
      <c r="P15" s="16"/>
      <c r="Q15" s="16"/>
      <c r="R15" s="16"/>
      <c r="S15" s="16"/>
      <c r="T15" s="27">
        <f t="shared" si="1"/>
        <v>85000</v>
      </c>
      <c r="U15" s="27">
        <f t="shared" si="2"/>
        <v>91000</v>
      </c>
      <c r="V15" s="27">
        <f t="shared" si="3"/>
        <v>12165.525060596439</v>
      </c>
      <c r="W15" s="28">
        <f t="shared" si="0"/>
        <v>0.13368708857798284</v>
      </c>
      <c r="X15" s="19">
        <v>91000</v>
      </c>
      <c r="Y15" s="29" t="s">
        <v>13</v>
      </c>
    </row>
    <row r="16" spans="1:25" ht="48" customHeight="1" x14ac:dyDescent="0.25">
      <c r="A16" s="20">
        <v>11</v>
      </c>
      <c r="B16" s="21" t="s">
        <v>265</v>
      </c>
      <c r="C16" s="21" t="s">
        <v>266</v>
      </c>
      <c r="D16" s="22" t="s">
        <v>12</v>
      </c>
      <c r="E16" s="23">
        <v>1</v>
      </c>
      <c r="F16" s="16">
        <v>59000</v>
      </c>
      <c r="G16" s="16">
        <v>590000</v>
      </c>
      <c r="H16" s="16">
        <v>70000</v>
      </c>
      <c r="I16" s="16">
        <v>700000</v>
      </c>
      <c r="J16" s="16">
        <v>59000</v>
      </c>
      <c r="K16" s="16">
        <v>590000</v>
      </c>
      <c r="L16" s="16"/>
      <c r="M16" s="16"/>
      <c r="N16" s="16"/>
      <c r="O16" s="16"/>
      <c r="P16" s="16"/>
      <c r="Q16" s="16"/>
      <c r="R16" s="16"/>
      <c r="S16" s="16"/>
      <c r="T16" s="27">
        <f t="shared" si="1"/>
        <v>59000</v>
      </c>
      <c r="U16" s="27">
        <f t="shared" si="2"/>
        <v>62666.666666666664</v>
      </c>
      <c r="V16" s="27">
        <f t="shared" si="3"/>
        <v>6350.8529610858832</v>
      </c>
      <c r="W16" s="28">
        <f t="shared" si="0"/>
        <v>0.10134339831520027</v>
      </c>
      <c r="X16" s="19">
        <v>62667</v>
      </c>
      <c r="Y16" s="29" t="s">
        <v>13</v>
      </c>
    </row>
    <row r="17" spans="1:25" ht="48" customHeight="1" x14ac:dyDescent="0.25">
      <c r="A17" s="20">
        <v>12</v>
      </c>
      <c r="B17" s="21" t="s">
        <v>267</v>
      </c>
      <c r="C17" s="21" t="s">
        <v>268</v>
      </c>
      <c r="D17" s="22" t="s">
        <v>24</v>
      </c>
      <c r="E17" s="23">
        <v>1</v>
      </c>
      <c r="F17" s="16">
        <v>115000</v>
      </c>
      <c r="G17" s="16">
        <v>575000</v>
      </c>
      <c r="H17" s="16">
        <v>330000</v>
      </c>
      <c r="I17" s="16">
        <v>1650000</v>
      </c>
      <c r="J17" s="16">
        <v>400000</v>
      </c>
      <c r="K17" s="16">
        <v>2000000</v>
      </c>
      <c r="L17" s="16"/>
      <c r="M17" s="16"/>
      <c r="N17" s="16"/>
      <c r="O17" s="16"/>
      <c r="P17" s="16"/>
      <c r="Q17" s="16"/>
      <c r="R17" s="16"/>
      <c r="S17" s="16"/>
      <c r="T17" s="27">
        <f>MEDIAN(H17,J17)</f>
        <v>365000</v>
      </c>
      <c r="U17" s="27">
        <f>AVERAGE(H17,J17)</f>
        <v>365000</v>
      </c>
      <c r="V17" s="27">
        <f>STDEV(H17,J17)</f>
        <v>49497.474683058324</v>
      </c>
      <c r="W17" s="28">
        <f t="shared" si="0"/>
        <v>0.13560951967961185</v>
      </c>
      <c r="X17" s="19">
        <v>365000</v>
      </c>
      <c r="Y17" s="29" t="s">
        <v>13</v>
      </c>
    </row>
    <row r="18" spans="1:25" ht="48" customHeight="1" x14ac:dyDescent="0.25">
      <c r="A18" s="20">
        <v>13</v>
      </c>
      <c r="B18" s="21" t="s">
        <v>269</v>
      </c>
      <c r="C18" s="21" t="s">
        <v>270</v>
      </c>
      <c r="D18" s="22" t="s">
        <v>12</v>
      </c>
      <c r="E18" s="23">
        <v>1</v>
      </c>
      <c r="F18" s="16">
        <v>42000</v>
      </c>
      <c r="G18" s="16">
        <v>1050000</v>
      </c>
      <c r="H18" s="16">
        <v>120000</v>
      </c>
      <c r="I18" s="16">
        <v>3000000</v>
      </c>
      <c r="J18" s="16">
        <v>55000</v>
      </c>
      <c r="K18" s="16">
        <v>1375000</v>
      </c>
      <c r="L18" s="16"/>
      <c r="M18" s="16"/>
      <c r="N18" s="16"/>
      <c r="O18" s="16"/>
      <c r="P18" s="16"/>
      <c r="Q18" s="16"/>
      <c r="R18" s="16"/>
      <c r="S18" s="16"/>
      <c r="T18" s="27">
        <f>MEDIAN(F18,J18)</f>
        <v>48500</v>
      </c>
      <c r="U18" s="27">
        <f>AVERAGE(F18,J18)</f>
        <v>48500</v>
      </c>
      <c r="V18" s="27">
        <f>STDEV(F18,J18)</f>
        <v>9192.3881554251184</v>
      </c>
      <c r="W18" s="28">
        <f t="shared" si="0"/>
        <v>0.18953377640051791</v>
      </c>
      <c r="X18" s="19">
        <v>48500</v>
      </c>
      <c r="Y18" s="29" t="s">
        <v>14</v>
      </c>
    </row>
    <row r="19" spans="1:25" ht="48" customHeight="1" x14ac:dyDescent="0.25">
      <c r="A19" s="20">
        <v>14</v>
      </c>
      <c r="B19" s="21" t="s">
        <v>271</v>
      </c>
      <c r="C19" s="21" t="s">
        <v>272</v>
      </c>
      <c r="D19" s="22" t="s">
        <v>123</v>
      </c>
      <c r="E19" s="23">
        <v>1</v>
      </c>
      <c r="F19" s="16">
        <v>52000</v>
      </c>
      <c r="G19" s="16">
        <v>1300000</v>
      </c>
      <c r="H19" s="16">
        <v>190000</v>
      </c>
      <c r="I19" s="16">
        <v>4750000</v>
      </c>
      <c r="J19" s="16">
        <v>69000</v>
      </c>
      <c r="K19" s="16">
        <v>1725000</v>
      </c>
      <c r="L19" s="16"/>
      <c r="M19" s="16"/>
      <c r="N19" s="16"/>
      <c r="O19" s="16"/>
      <c r="P19" s="16"/>
      <c r="Q19" s="16"/>
      <c r="R19" s="16"/>
      <c r="S19" s="16"/>
      <c r="T19" s="27">
        <f>MEDIAN(F19,J19)</f>
        <v>60500</v>
      </c>
      <c r="U19" s="27">
        <f>AVERAGE(F19,J19)</f>
        <v>60500</v>
      </c>
      <c r="V19" s="27">
        <f>STDEV(F19,J19)</f>
        <v>12020.815280171308</v>
      </c>
      <c r="W19" s="28">
        <f t="shared" si="0"/>
        <v>0.19869116165572409</v>
      </c>
      <c r="X19" s="19">
        <v>60500</v>
      </c>
      <c r="Y19" s="29" t="s">
        <v>14</v>
      </c>
    </row>
    <row r="20" spans="1:25" ht="48" customHeight="1" x14ac:dyDescent="0.25">
      <c r="A20" s="20">
        <v>15</v>
      </c>
      <c r="B20" s="21" t="s">
        <v>273</v>
      </c>
      <c r="C20" s="21" t="s">
        <v>274</v>
      </c>
      <c r="D20" s="22" t="s">
        <v>123</v>
      </c>
      <c r="E20" s="23">
        <v>1</v>
      </c>
      <c r="F20" s="16">
        <v>15000</v>
      </c>
      <c r="G20" s="16">
        <v>600000</v>
      </c>
      <c r="H20" s="16">
        <v>27000</v>
      </c>
      <c r="I20" s="16">
        <v>1080000</v>
      </c>
      <c r="J20" s="16">
        <v>21500</v>
      </c>
      <c r="K20" s="16">
        <v>860000</v>
      </c>
      <c r="L20" s="16"/>
      <c r="M20" s="16"/>
      <c r="N20" s="16"/>
      <c r="O20" s="16"/>
      <c r="P20" s="16"/>
      <c r="Q20" s="16"/>
      <c r="R20" s="16"/>
      <c r="S20" s="16"/>
      <c r="T20" s="27">
        <f t="shared" si="1"/>
        <v>21500</v>
      </c>
      <c r="U20" s="27">
        <f t="shared" si="2"/>
        <v>21166.666666666668</v>
      </c>
      <c r="V20" s="27">
        <f t="shared" si="3"/>
        <v>6006.9404303133697</v>
      </c>
      <c r="W20" s="28">
        <f t="shared" si="0"/>
        <v>0.28379246127464736</v>
      </c>
      <c r="X20" s="19">
        <v>21500</v>
      </c>
      <c r="Y20" s="29" t="s">
        <v>14</v>
      </c>
    </row>
    <row r="21" spans="1:25" ht="48" customHeight="1" x14ac:dyDescent="0.25">
      <c r="A21" s="20">
        <v>16</v>
      </c>
      <c r="B21" s="21" t="s">
        <v>275</v>
      </c>
      <c r="C21" s="21" t="s">
        <v>276</v>
      </c>
      <c r="D21" s="22" t="s">
        <v>123</v>
      </c>
      <c r="E21" s="23">
        <v>1</v>
      </c>
      <c r="F21" s="16">
        <v>18000</v>
      </c>
      <c r="G21" s="16">
        <v>1260000</v>
      </c>
      <c r="H21" s="16">
        <v>45000</v>
      </c>
      <c r="I21" s="16">
        <v>3150000</v>
      </c>
      <c r="J21" s="16">
        <v>25000</v>
      </c>
      <c r="K21" s="16">
        <v>1750000</v>
      </c>
      <c r="L21" s="16"/>
      <c r="M21" s="16"/>
      <c r="N21" s="16"/>
      <c r="O21" s="16"/>
      <c r="P21" s="16"/>
      <c r="Q21" s="16"/>
      <c r="R21" s="16"/>
      <c r="S21" s="16"/>
      <c r="T21" s="27">
        <f>MEDIAN(F21,J21)</f>
        <v>21500</v>
      </c>
      <c r="U21" s="27">
        <f>AVERAGE(F21,J21)</f>
        <v>21500</v>
      </c>
      <c r="V21" s="27">
        <f>STDEV(F21,J21)</f>
        <v>4949.7474683058326</v>
      </c>
      <c r="W21" s="28">
        <f t="shared" si="0"/>
        <v>0.23022081247934106</v>
      </c>
      <c r="X21" s="19">
        <v>21500</v>
      </c>
      <c r="Y21" s="29" t="s">
        <v>14</v>
      </c>
    </row>
    <row r="22" spans="1:25" ht="48" customHeight="1" x14ac:dyDescent="0.25">
      <c r="A22" s="20">
        <v>17</v>
      </c>
      <c r="B22" s="21" t="s">
        <v>277</v>
      </c>
      <c r="C22" s="21" t="s">
        <v>278</v>
      </c>
      <c r="D22" s="22" t="s">
        <v>24</v>
      </c>
      <c r="E22" s="23">
        <v>1</v>
      </c>
      <c r="F22" s="16">
        <v>220000</v>
      </c>
      <c r="G22" s="16">
        <v>6600000</v>
      </c>
      <c r="H22" s="16">
        <v>230000</v>
      </c>
      <c r="I22" s="16">
        <v>6900000</v>
      </c>
      <c r="J22" s="16">
        <v>350000</v>
      </c>
      <c r="K22" s="16">
        <v>10500000</v>
      </c>
      <c r="L22" s="16"/>
      <c r="M22" s="16"/>
      <c r="N22" s="16"/>
      <c r="O22" s="16"/>
      <c r="P22" s="16"/>
      <c r="Q22" s="16"/>
      <c r="R22" s="16"/>
      <c r="S22" s="16"/>
      <c r="T22" s="27">
        <f t="shared" si="1"/>
        <v>230000</v>
      </c>
      <c r="U22" s="27">
        <f t="shared" si="2"/>
        <v>266666.66666666669</v>
      </c>
      <c r="V22" s="27">
        <f t="shared" si="3"/>
        <v>72341.781380702319</v>
      </c>
      <c r="W22" s="28">
        <f t="shared" si="0"/>
        <v>0.27128168017763366</v>
      </c>
      <c r="X22" s="19">
        <v>230000</v>
      </c>
      <c r="Y22" s="29" t="s">
        <v>14</v>
      </c>
    </row>
    <row r="23" spans="1:25" ht="48" customHeight="1" x14ac:dyDescent="0.25">
      <c r="A23" s="20">
        <v>18</v>
      </c>
      <c r="B23" s="21" t="s">
        <v>279</v>
      </c>
      <c r="C23" s="21" t="s">
        <v>280</v>
      </c>
      <c r="D23" s="22" t="s">
        <v>12</v>
      </c>
      <c r="E23" s="23">
        <v>1</v>
      </c>
      <c r="F23" s="16">
        <v>355000</v>
      </c>
      <c r="G23" s="16">
        <v>2130000</v>
      </c>
      <c r="H23" s="16">
        <v>268000</v>
      </c>
      <c r="I23" s="16">
        <v>1608000</v>
      </c>
      <c r="J23" s="16"/>
      <c r="K23" s="16" t="s">
        <v>392</v>
      </c>
      <c r="L23" s="16"/>
      <c r="M23" s="16"/>
      <c r="N23" s="16"/>
      <c r="O23" s="16"/>
      <c r="P23" s="16"/>
      <c r="Q23" s="16"/>
      <c r="R23" s="16"/>
      <c r="S23" s="16"/>
      <c r="T23" s="27">
        <f t="shared" si="1"/>
        <v>311500</v>
      </c>
      <c r="U23" s="27">
        <f t="shared" si="2"/>
        <v>311500</v>
      </c>
      <c r="V23" s="27">
        <f t="shared" si="3"/>
        <v>61518.289963229632</v>
      </c>
      <c r="W23" s="28">
        <f t="shared" si="0"/>
        <v>0.19749049747425243</v>
      </c>
      <c r="X23" s="19">
        <v>311500</v>
      </c>
      <c r="Y23" s="29" t="s">
        <v>14</v>
      </c>
    </row>
    <row r="24" spans="1:25" ht="48" customHeight="1" x14ac:dyDescent="0.25">
      <c r="A24" s="20">
        <v>19</v>
      </c>
      <c r="B24" s="21" t="s">
        <v>281</v>
      </c>
      <c r="C24" s="21" t="s">
        <v>282</v>
      </c>
      <c r="D24" s="22" t="s">
        <v>12</v>
      </c>
      <c r="E24" s="23">
        <v>1</v>
      </c>
      <c r="F24" s="16">
        <v>39000</v>
      </c>
      <c r="G24" s="16">
        <v>195000</v>
      </c>
      <c r="H24" s="16">
        <v>130000</v>
      </c>
      <c r="I24" s="16">
        <v>650000</v>
      </c>
      <c r="J24" s="16">
        <v>35000</v>
      </c>
      <c r="K24" s="16">
        <v>175000</v>
      </c>
      <c r="L24" s="16"/>
      <c r="M24" s="16"/>
      <c r="N24" s="16"/>
      <c r="O24" s="16"/>
      <c r="P24" s="16"/>
      <c r="Q24" s="16"/>
      <c r="R24" s="16"/>
      <c r="S24" s="16"/>
      <c r="T24" s="27">
        <f>MEDIAN(F24,J24)</f>
        <v>37000</v>
      </c>
      <c r="U24" s="27">
        <f>AVERAGE(F24,J24)</f>
        <v>37000</v>
      </c>
      <c r="V24" s="27">
        <f>STDEV(F24,J24)</f>
        <v>2828.4271247461902</v>
      </c>
      <c r="W24" s="28">
        <f t="shared" si="0"/>
        <v>7.6443976344491626E-2</v>
      </c>
      <c r="X24" s="19">
        <v>37000</v>
      </c>
      <c r="Y24" s="29" t="s">
        <v>13</v>
      </c>
    </row>
    <row r="25" spans="1:25" ht="48" customHeight="1" x14ac:dyDescent="0.25">
      <c r="A25" s="20">
        <v>20</v>
      </c>
      <c r="B25" s="21" t="s">
        <v>283</v>
      </c>
      <c r="C25" s="21" t="s">
        <v>284</v>
      </c>
      <c r="D25" s="22" t="s">
        <v>123</v>
      </c>
      <c r="E25" s="23">
        <v>1</v>
      </c>
      <c r="F25" s="16">
        <v>57000</v>
      </c>
      <c r="G25" s="16">
        <v>570000</v>
      </c>
      <c r="H25" s="16">
        <v>194000</v>
      </c>
      <c r="I25" s="16">
        <v>1940000</v>
      </c>
      <c r="J25" s="16">
        <v>150000</v>
      </c>
      <c r="K25" s="16">
        <v>1500000</v>
      </c>
      <c r="L25" s="16"/>
      <c r="M25" s="16"/>
      <c r="N25" s="16"/>
      <c r="O25" s="16"/>
      <c r="P25" s="16"/>
      <c r="Q25" s="16"/>
      <c r="R25" s="16"/>
      <c r="S25" s="16"/>
      <c r="T25" s="27">
        <f>MEDIAN(H25,J25)</f>
        <v>172000</v>
      </c>
      <c r="U25" s="27">
        <f>AVERAGE(H25,J25)</f>
        <v>172000</v>
      </c>
      <c r="V25" s="27">
        <f>STDEV(H25,J25)</f>
        <v>31112.698372208091</v>
      </c>
      <c r="W25" s="28">
        <f t="shared" si="0"/>
        <v>0.18088778123376797</v>
      </c>
      <c r="X25" s="19">
        <v>172000</v>
      </c>
      <c r="Y25" s="29" t="s">
        <v>14</v>
      </c>
    </row>
    <row r="26" spans="1:25" ht="48" customHeight="1" x14ac:dyDescent="0.25">
      <c r="A26" s="20">
        <v>21</v>
      </c>
      <c r="B26" s="21" t="s">
        <v>285</v>
      </c>
      <c r="C26" s="21" t="s">
        <v>286</v>
      </c>
      <c r="D26" s="22" t="s">
        <v>12</v>
      </c>
      <c r="E26" s="23">
        <v>1</v>
      </c>
      <c r="F26" s="16">
        <v>57900</v>
      </c>
      <c r="G26" s="16">
        <v>2142300</v>
      </c>
      <c r="H26" s="16">
        <v>65000</v>
      </c>
      <c r="I26" s="16">
        <v>2405000</v>
      </c>
      <c r="J26" s="16">
        <v>69000</v>
      </c>
      <c r="K26" s="16">
        <v>2553000</v>
      </c>
      <c r="L26" s="16"/>
      <c r="M26" s="16"/>
      <c r="N26" s="16"/>
      <c r="O26" s="16"/>
      <c r="P26" s="16"/>
      <c r="Q26" s="16"/>
      <c r="R26" s="16"/>
      <c r="S26" s="16"/>
      <c r="T26" s="27">
        <f t="shared" si="1"/>
        <v>65000</v>
      </c>
      <c r="U26" s="27">
        <f t="shared" si="2"/>
        <v>63966.666666666664</v>
      </c>
      <c r="V26" s="27">
        <f t="shared" si="3"/>
        <v>5621.6842078983182</v>
      </c>
      <c r="W26" s="28">
        <f t="shared" si="0"/>
        <v>8.7884588971834057E-2</v>
      </c>
      <c r="X26" s="19">
        <v>63967</v>
      </c>
      <c r="Y26" s="29" t="s">
        <v>13</v>
      </c>
    </row>
    <row r="27" spans="1:25" ht="48" customHeight="1" x14ac:dyDescent="0.25">
      <c r="A27" s="20">
        <v>22</v>
      </c>
      <c r="B27" s="21" t="s">
        <v>287</v>
      </c>
      <c r="C27" s="21" t="s">
        <v>288</v>
      </c>
      <c r="D27" s="22" t="s">
        <v>12</v>
      </c>
      <c r="E27" s="23">
        <v>1</v>
      </c>
      <c r="F27" s="16">
        <v>69000</v>
      </c>
      <c r="G27" s="16">
        <v>2070000</v>
      </c>
      <c r="H27" s="16">
        <v>380000</v>
      </c>
      <c r="I27" s="16">
        <v>11400000</v>
      </c>
      <c r="J27" s="16">
        <v>290000</v>
      </c>
      <c r="K27" s="16">
        <v>8700000</v>
      </c>
      <c r="L27" s="16"/>
      <c r="M27" s="16"/>
      <c r="N27" s="16"/>
      <c r="O27" s="16"/>
      <c r="P27" s="16"/>
      <c r="Q27" s="16"/>
      <c r="R27" s="16"/>
      <c r="S27" s="16"/>
      <c r="T27" s="27">
        <f>MEDIAN(H27,J27)</f>
        <v>335000</v>
      </c>
      <c r="U27" s="27">
        <f>AVERAGE(H27,J27)</f>
        <v>335000</v>
      </c>
      <c r="V27" s="27">
        <f>STDEV(H27,J27)</f>
        <v>63639.610306789276</v>
      </c>
      <c r="W27" s="28">
        <f t="shared" si="0"/>
        <v>0.18996898599041576</v>
      </c>
      <c r="X27" s="19">
        <v>335000</v>
      </c>
      <c r="Y27" s="29" t="s">
        <v>14</v>
      </c>
    </row>
    <row r="28" spans="1:25" x14ac:dyDescent="0.25">
      <c r="A28" s="43">
        <v>1</v>
      </c>
      <c r="B28" s="43"/>
      <c r="C28" s="43"/>
      <c r="D28" s="43"/>
      <c r="E28" s="43"/>
      <c r="F28" s="36">
        <f t="shared" ref="F28:K28" si="4">SUM(F6:F27)</f>
        <v>3450900</v>
      </c>
      <c r="G28" s="36">
        <f t="shared" si="4"/>
        <v>28054300</v>
      </c>
      <c r="H28" s="36">
        <f t="shared" si="4"/>
        <v>5671000</v>
      </c>
      <c r="I28" s="36">
        <f t="shared" si="4"/>
        <v>59303000</v>
      </c>
      <c r="J28" s="36">
        <f t="shared" si="4"/>
        <v>4353000</v>
      </c>
      <c r="K28" s="36">
        <f t="shared" si="4"/>
        <v>43330000</v>
      </c>
      <c r="L28" s="36"/>
      <c r="M28" s="36"/>
      <c r="N28" s="36"/>
      <c r="O28" s="36"/>
      <c r="P28" s="36"/>
      <c r="Q28" s="36"/>
      <c r="R28" s="36"/>
      <c r="S28" s="36"/>
      <c r="T28" s="14"/>
      <c r="U28" s="14"/>
      <c r="V28" s="14"/>
      <c r="W28" s="14"/>
      <c r="X28" s="34">
        <f>SUM(X6:X27)</f>
        <v>4543385</v>
      </c>
      <c r="Y28" s="14"/>
    </row>
  </sheetData>
  <autoFilter ref="A5:Y28" xr:uid="{22DE6978-F81C-4A74-B024-9729D557DA98}"/>
  <mergeCells count="19">
    <mergeCell ref="T3:W4"/>
    <mergeCell ref="X3:Y4"/>
    <mergeCell ref="N2:O3"/>
    <mergeCell ref="N4:O4"/>
    <mergeCell ref="L2:M3"/>
    <mergeCell ref="L4:M4"/>
    <mergeCell ref="P2:Q3"/>
    <mergeCell ref="P4:Q4"/>
    <mergeCell ref="R2:S3"/>
    <mergeCell ref="R4:S4"/>
    <mergeCell ref="A28:E28"/>
    <mergeCell ref="H2:I3"/>
    <mergeCell ref="J2:K3"/>
    <mergeCell ref="H4:I4"/>
    <mergeCell ref="J4:K4"/>
    <mergeCell ref="F2:G3"/>
    <mergeCell ref="F4:G4"/>
    <mergeCell ref="A2:E2"/>
    <mergeCell ref="A3:E4"/>
  </mergeCells>
  <conditionalFormatting sqref="B6:B27">
    <cfRule type="duplicateValues" dxfId="5" priority="1"/>
    <cfRule type="duplicateValues" dxfId="4" priority="67"/>
  </conditionalFormatting>
  <pageMargins left="0.7" right="0.7" top="0.75" bottom="0.75" header="0.3" footer="0.3"/>
  <pageSetup paperSize="9" scale="6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578E28-E600-4E9D-AEA1-A6B756AD396C}">
  <dimension ref="A1:Q34"/>
  <sheetViews>
    <sheetView zoomScale="75" zoomScaleNormal="75" workbookViewId="0">
      <pane xSplit="5" ySplit="5" topLeftCell="F16" activePane="bottomRight" state="frozen"/>
      <selection pane="topRight" activeCell="G1" sqref="G1"/>
      <selection pane="bottomLeft" activeCell="A8" sqref="A8"/>
      <selection pane="bottomRight" activeCell="A31" sqref="A31:E31"/>
    </sheetView>
  </sheetViews>
  <sheetFormatPr baseColWidth="10" defaultColWidth="11.42578125" defaultRowHeight="12.75" x14ac:dyDescent="0.25"/>
  <cols>
    <col min="1" max="1" width="7.42578125" style="1" customWidth="1"/>
    <col min="2" max="2" width="24.140625" style="1" customWidth="1"/>
    <col min="3" max="3" width="51.42578125" style="1" customWidth="1"/>
    <col min="4" max="4" width="9.42578125" style="1" customWidth="1"/>
    <col min="5" max="5" width="9.42578125" style="11" customWidth="1"/>
    <col min="6" max="11" width="14.42578125" style="1" customWidth="1"/>
    <col min="12" max="12" width="19" style="1" bestFit="1" customWidth="1"/>
    <col min="13" max="13" width="14.28515625" style="1" customWidth="1"/>
    <col min="14" max="14" width="16" style="1" customWidth="1"/>
    <col min="15" max="15" width="17.7109375" style="1" customWidth="1"/>
    <col min="16" max="16" width="16.28515625" style="1" customWidth="1"/>
    <col min="17" max="17" width="26.140625" style="1" customWidth="1"/>
    <col min="18" max="16384" width="11.42578125" style="1"/>
  </cols>
  <sheetData>
    <row r="1" spans="1:17" ht="15" customHeight="1" thickBot="1" x14ac:dyDescent="0.3">
      <c r="C1" s="30"/>
      <c r="L1" s="1" t="e">
        <f>LEN(#REF!)</f>
        <v>#REF!</v>
      </c>
    </row>
    <row r="2" spans="1:17" ht="27.95" customHeight="1" thickBot="1" x14ac:dyDescent="0.3">
      <c r="A2" s="44" t="s">
        <v>15</v>
      </c>
      <c r="B2" s="45"/>
      <c r="C2" s="45"/>
      <c r="D2" s="45"/>
      <c r="E2" s="46"/>
      <c r="F2" s="63" t="s">
        <v>380</v>
      </c>
      <c r="G2" s="64"/>
      <c r="H2" s="63" t="s">
        <v>399</v>
      </c>
      <c r="I2" s="64"/>
      <c r="J2" s="63" t="s">
        <v>402</v>
      </c>
      <c r="K2" s="64"/>
      <c r="L2" s="31" t="e">
        <f>MID(#REF!,1,1)</f>
        <v>#REF!</v>
      </c>
      <c r="M2" s="31"/>
      <c r="N2" s="31"/>
      <c r="O2" s="31"/>
      <c r="P2" s="31"/>
      <c r="Q2" s="32"/>
    </row>
    <row r="3" spans="1:17" ht="51.95" customHeight="1" thickBot="1" x14ac:dyDescent="0.3">
      <c r="A3" s="47" t="s">
        <v>431</v>
      </c>
      <c r="B3" s="48"/>
      <c r="C3" s="48"/>
      <c r="D3" s="48"/>
      <c r="E3" s="49"/>
      <c r="F3" s="65"/>
      <c r="G3" s="66"/>
      <c r="H3" s="65"/>
      <c r="I3" s="66"/>
      <c r="J3" s="65"/>
      <c r="K3" s="66"/>
      <c r="L3" s="53" t="s">
        <v>2</v>
      </c>
      <c r="M3" s="54"/>
      <c r="N3" s="54"/>
      <c r="O3" s="55"/>
      <c r="P3" s="59" t="s">
        <v>7</v>
      </c>
      <c r="Q3" s="60"/>
    </row>
    <row r="4" spans="1:17" s="33" customFormat="1" ht="42.6" customHeight="1" thickBot="1" x14ac:dyDescent="0.35">
      <c r="A4" s="50"/>
      <c r="B4" s="51"/>
      <c r="C4" s="51"/>
      <c r="D4" s="51"/>
      <c r="E4" s="52"/>
      <c r="F4" s="41" t="s">
        <v>381</v>
      </c>
      <c r="G4" s="42"/>
      <c r="H4" s="41" t="s">
        <v>400</v>
      </c>
      <c r="I4" s="42"/>
      <c r="J4" s="41" t="s">
        <v>403</v>
      </c>
      <c r="K4" s="42"/>
      <c r="L4" s="56"/>
      <c r="M4" s="57"/>
      <c r="N4" s="57"/>
      <c r="O4" s="58"/>
      <c r="P4" s="61"/>
      <c r="Q4" s="62"/>
    </row>
    <row r="5" spans="1:17" ht="53.25" customHeight="1" x14ac:dyDescent="0.25">
      <c r="A5" s="35" t="s">
        <v>16</v>
      </c>
      <c r="B5" s="35" t="s">
        <v>10</v>
      </c>
      <c r="C5" s="35" t="s">
        <v>17</v>
      </c>
      <c r="D5" s="35" t="s">
        <v>18</v>
      </c>
      <c r="E5" s="35" t="s">
        <v>19</v>
      </c>
      <c r="F5" s="2" t="s">
        <v>0</v>
      </c>
      <c r="G5" s="2" t="s">
        <v>379</v>
      </c>
      <c r="H5" s="2" t="s">
        <v>0</v>
      </c>
      <c r="I5" s="2"/>
      <c r="J5" s="2" t="s">
        <v>0</v>
      </c>
      <c r="K5" s="2" t="s">
        <v>0</v>
      </c>
      <c r="L5" s="12" t="s">
        <v>3</v>
      </c>
      <c r="M5" s="12" t="s">
        <v>4</v>
      </c>
      <c r="N5" s="12" t="s">
        <v>5</v>
      </c>
      <c r="O5" s="15" t="s">
        <v>6</v>
      </c>
      <c r="P5" s="13" t="s">
        <v>8</v>
      </c>
      <c r="Q5" s="13" t="s">
        <v>9</v>
      </c>
    </row>
    <row r="6" spans="1:17" ht="68.25" customHeight="1" x14ac:dyDescent="0.25">
      <c r="A6" s="20">
        <v>1</v>
      </c>
      <c r="B6" s="21" t="s">
        <v>289</v>
      </c>
      <c r="C6" s="21" t="s">
        <v>290</v>
      </c>
      <c r="D6" s="22" t="s">
        <v>12</v>
      </c>
      <c r="E6" s="23">
        <v>1</v>
      </c>
      <c r="F6" s="17">
        <v>12000</v>
      </c>
      <c r="G6" s="17">
        <v>120000</v>
      </c>
      <c r="H6" s="17">
        <v>12000</v>
      </c>
      <c r="I6" s="17">
        <v>120000</v>
      </c>
      <c r="J6" s="17"/>
      <c r="K6" s="17"/>
      <c r="L6" s="27">
        <f t="shared" ref="L6:L14" si="0">MEDIAN(F6,H6)</f>
        <v>12000</v>
      </c>
      <c r="M6" s="27">
        <f t="shared" ref="M6:M14" si="1">AVERAGE(F6,H6)</f>
        <v>12000</v>
      </c>
      <c r="N6" s="27">
        <f t="shared" ref="N6:N14" si="2">STDEV(F6,H6)</f>
        <v>0</v>
      </c>
      <c r="O6" s="28">
        <f t="shared" ref="O6:O14" si="3">N6/M6</f>
        <v>0</v>
      </c>
      <c r="P6" s="19">
        <v>12000</v>
      </c>
      <c r="Q6" s="29" t="s">
        <v>13</v>
      </c>
    </row>
    <row r="7" spans="1:17" ht="48" customHeight="1" x14ac:dyDescent="0.25">
      <c r="A7" s="20">
        <v>2</v>
      </c>
      <c r="B7" s="21" t="s">
        <v>291</v>
      </c>
      <c r="C7" s="21" t="s">
        <v>292</v>
      </c>
      <c r="D7" s="22" t="s">
        <v>12</v>
      </c>
      <c r="E7" s="23">
        <v>1</v>
      </c>
      <c r="F7" s="16">
        <v>287000</v>
      </c>
      <c r="G7" s="16">
        <v>574000</v>
      </c>
      <c r="H7" s="16">
        <v>280000</v>
      </c>
      <c r="I7" s="16">
        <v>560000</v>
      </c>
      <c r="J7" s="16"/>
      <c r="K7" s="16"/>
      <c r="L7" s="27">
        <f t="shared" si="0"/>
        <v>283500</v>
      </c>
      <c r="M7" s="27">
        <f t="shared" si="1"/>
        <v>283500</v>
      </c>
      <c r="N7" s="27">
        <f t="shared" si="2"/>
        <v>4949.7474683058326</v>
      </c>
      <c r="O7" s="28">
        <f t="shared" si="3"/>
        <v>1.7459426695964137E-2</v>
      </c>
      <c r="P7" s="19">
        <v>283500</v>
      </c>
      <c r="Q7" s="29" t="s">
        <v>13</v>
      </c>
    </row>
    <row r="8" spans="1:17" ht="48" customHeight="1" x14ac:dyDescent="0.25">
      <c r="A8" s="20">
        <v>3</v>
      </c>
      <c r="B8" s="21" t="s">
        <v>293</v>
      </c>
      <c r="C8" s="21" t="s">
        <v>294</v>
      </c>
      <c r="D8" s="22" t="s">
        <v>12</v>
      </c>
      <c r="E8" s="23">
        <v>1</v>
      </c>
      <c r="F8" s="16">
        <v>256000</v>
      </c>
      <c r="G8" s="16">
        <v>512000</v>
      </c>
      <c r="H8" s="16">
        <v>320000</v>
      </c>
      <c r="I8" s="16">
        <v>640000</v>
      </c>
      <c r="J8" s="16"/>
      <c r="K8" s="16"/>
      <c r="L8" s="27">
        <f t="shared" si="0"/>
        <v>288000</v>
      </c>
      <c r="M8" s="27">
        <f t="shared" si="1"/>
        <v>288000</v>
      </c>
      <c r="N8" s="27">
        <f t="shared" si="2"/>
        <v>45254.833995939043</v>
      </c>
      <c r="O8" s="28">
        <f t="shared" si="3"/>
        <v>0.15713484026367724</v>
      </c>
      <c r="P8" s="19">
        <v>288000</v>
      </c>
      <c r="Q8" s="29" t="s">
        <v>14</v>
      </c>
    </row>
    <row r="9" spans="1:17" ht="48" customHeight="1" x14ac:dyDescent="0.25">
      <c r="A9" s="20">
        <v>4</v>
      </c>
      <c r="B9" s="21" t="s">
        <v>295</v>
      </c>
      <c r="C9" s="21" t="s">
        <v>296</v>
      </c>
      <c r="D9" s="22" t="s">
        <v>12</v>
      </c>
      <c r="E9" s="23">
        <v>1</v>
      </c>
      <c r="F9" s="16">
        <v>38700</v>
      </c>
      <c r="G9" s="16">
        <v>774000</v>
      </c>
      <c r="H9" s="16">
        <v>25000</v>
      </c>
      <c r="I9" s="16">
        <v>500000</v>
      </c>
      <c r="J9" s="16"/>
      <c r="K9" s="16"/>
      <c r="L9" s="27">
        <f t="shared" si="0"/>
        <v>31850</v>
      </c>
      <c r="M9" s="27">
        <f t="shared" si="1"/>
        <v>31850</v>
      </c>
      <c r="N9" s="27">
        <f t="shared" si="2"/>
        <v>9687.3629022557016</v>
      </c>
      <c r="O9" s="28">
        <f t="shared" si="3"/>
        <v>0.3041558211069294</v>
      </c>
      <c r="P9" s="19">
        <v>31850</v>
      </c>
      <c r="Q9" s="29" t="s">
        <v>14</v>
      </c>
    </row>
    <row r="10" spans="1:17" ht="48" customHeight="1" x14ac:dyDescent="0.25">
      <c r="A10" s="20">
        <v>5</v>
      </c>
      <c r="B10" s="21" t="s">
        <v>297</v>
      </c>
      <c r="C10" s="21" t="s">
        <v>298</v>
      </c>
      <c r="D10" s="22" t="s">
        <v>12</v>
      </c>
      <c r="E10" s="23">
        <v>1</v>
      </c>
      <c r="F10" s="16">
        <v>67000</v>
      </c>
      <c r="G10" s="16">
        <v>670000</v>
      </c>
      <c r="H10" s="16">
        <v>65000</v>
      </c>
      <c r="I10" s="16">
        <v>650000</v>
      </c>
      <c r="J10" s="16"/>
      <c r="K10" s="16"/>
      <c r="L10" s="27">
        <f t="shared" si="0"/>
        <v>66000</v>
      </c>
      <c r="M10" s="27">
        <f t="shared" si="1"/>
        <v>66000</v>
      </c>
      <c r="N10" s="27">
        <f t="shared" si="2"/>
        <v>1414.2135623730951</v>
      </c>
      <c r="O10" s="28">
        <f t="shared" si="3"/>
        <v>2.1427478217774167E-2</v>
      </c>
      <c r="P10" s="19">
        <v>66000</v>
      </c>
      <c r="Q10" s="29" t="s">
        <v>13</v>
      </c>
    </row>
    <row r="11" spans="1:17" ht="48" customHeight="1" x14ac:dyDescent="0.25">
      <c r="A11" s="20">
        <v>6</v>
      </c>
      <c r="B11" s="21" t="s">
        <v>299</v>
      </c>
      <c r="C11" s="21" t="s">
        <v>300</v>
      </c>
      <c r="D11" s="22" t="s">
        <v>12</v>
      </c>
      <c r="E11" s="23">
        <v>1</v>
      </c>
      <c r="F11" s="16">
        <v>67000</v>
      </c>
      <c r="G11" s="16">
        <v>670000</v>
      </c>
      <c r="H11" s="16">
        <v>65000</v>
      </c>
      <c r="I11" s="16">
        <v>650000</v>
      </c>
      <c r="J11" s="16"/>
      <c r="K11" s="16"/>
      <c r="L11" s="27">
        <f t="shared" si="0"/>
        <v>66000</v>
      </c>
      <c r="M11" s="27">
        <f t="shared" si="1"/>
        <v>66000</v>
      </c>
      <c r="N11" s="27">
        <f t="shared" si="2"/>
        <v>1414.2135623730951</v>
      </c>
      <c r="O11" s="28">
        <f t="shared" si="3"/>
        <v>2.1427478217774167E-2</v>
      </c>
      <c r="P11" s="19">
        <v>66000</v>
      </c>
      <c r="Q11" s="29" t="s">
        <v>13</v>
      </c>
    </row>
    <row r="12" spans="1:17" ht="48" customHeight="1" x14ac:dyDescent="0.25">
      <c r="A12" s="20">
        <v>7</v>
      </c>
      <c r="B12" s="21" t="s">
        <v>301</v>
      </c>
      <c r="C12" s="21" t="s">
        <v>302</v>
      </c>
      <c r="D12" s="22" t="s">
        <v>12</v>
      </c>
      <c r="E12" s="23">
        <v>1</v>
      </c>
      <c r="F12" s="16">
        <v>198000</v>
      </c>
      <c r="G12" s="16">
        <v>1980000</v>
      </c>
      <c r="H12" s="16">
        <v>275000</v>
      </c>
      <c r="I12" s="16">
        <v>2750000</v>
      </c>
      <c r="J12" s="16"/>
      <c r="K12" s="16"/>
      <c r="L12" s="27">
        <f t="shared" si="0"/>
        <v>236500</v>
      </c>
      <c r="M12" s="27">
        <f t="shared" si="1"/>
        <v>236500</v>
      </c>
      <c r="N12" s="27">
        <f t="shared" si="2"/>
        <v>54447.222151364156</v>
      </c>
      <c r="O12" s="28">
        <f t="shared" si="3"/>
        <v>0.23022081247934104</v>
      </c>
      <c r="P12" s="19">
        <v>236500</v>
      </c>
      <c r="Q12" s="29" t="s">
        <v>14</v>
      </c>
    </row>
    <row r="13" spans="1:17" ht="48" customHeight="1" x14ac:dyDescent="0.25">
      <c r="A13" s="20">
        <v>8</v>
      </c>
      <c r="B13" s="21" t="s">
        <v>303</v>
      </c>
      <c r="C13" s="21" t="s">
        <v>304</v>
      </c>
      <c r="D13" s="22" t="s">
        <v>12</v>
      </c>
      <c r="E13" s="23">
        <v>1</v>
      </c>
      <c r="F13" s="16">
        <v>207300</v>
      </c>
      <c r="G13" s="16">
        <v>829200</v>
      </c>
      <c r="H13" s="16">
        <v>265000</v>
      </c>
      <c r="I13" s="16">
        <v>1060000</v>
      </c>
      <c r="J13" s="16"/>
      <c r="K13" s="16"/>
      <c r="L13" s="27">
        <f t="shared" si="0"/>
        <v>236150</v>
      </c>
      <c r="M13" s="27">
        <f t="shared" si="1"/>
        <v>236150</v>
      </c>
      <c r="N13" s="27">
        <f t="shared" si="2"/>
        <v>40800.061274463791</v>
      </c>
      <c r="O13" s="28">
        <f t="shared" si="3"/>
        <v>0.17277180298312</v>
      </c>
      <c r="P13" s="19">
        <v>236150</v>
      </c>
      <c r="Q13" s="29" t="s">
        <v>14</v>
      </c>
    </row>
    <row r="14" spans="1:17" ht="48" customHeight="1" x14ac:dyDescent="0.25">
      <c r="A14" s="20">
        <v>9</v>
      </c>
      <c r="B14" s="21" t="s">
        <v>305</v>
      </c>
      <c r="C14" s="21" t="s">
        <v>306</v>
      </c>
      <c r="D14" s="22" t="s">
        <v>12</v>
      </c>
      <c r="E14" s="23">
        <v>1</v>
      </c>
      <c r="F14" s="16">
        <v>1764000</v>
      </c>
      <c r="G14" s="16">
        <v>1764000</v>
      </c>
      <c r="H14" s="16">
        <v>2400000</v>
      </c>
      <c r="I14" s="16">
        <v>2400000</v>
      </c>
      <c r="J14" s="16"/>
      <c r="K14" s="16"/>
      <c r="L14" s="27">
        <f t="shared" si="0"/>
        <v>2082000</v>
      </c>
      <c r="M14" s="27">
        <f t="shared" si="1"/>
        <v>2082000</v>
      </c>
      <c r="N14" s="27">
        <f t="shared" si="2"/>
        <v>449719.9128346442</v>
      </c>
      <c r="O14" s="28">
        <f t="shared" si="3"/>
        <v>0.21600380059300875</v>
      </c>
      <c r="P14" s="19">
        <v>2082000</v>
      </c>
      <c r="Q14" s="29" t="s">
        <v>14</v>
      </c>
    </row>
    <row r="15" spans="1:17" ht="48" customHeight="1" x14ac:dyDescent="0.25">
      <c r="A15" s="20">
        <v>10</v>
      </c>
      <c r="B15" s="21" t="s">
        <v>307</v>
      </c>
      <c r="C15" s="21" t="s">
        <v>308</v>
      </c>
      <c r="D15" s="22" t="s">
        <v>12</v>
      </c>
      <c r="E15" s="23">
        <v>1</v>
      </c>
      <c r="F15" s="16">
        <v>787000</v>
      </c>
      <c r="G15" s="16">
        <v>3935000</v>
      </c>
      <c r="H15" s="16">
        <v>950000</v>
      </c>
      <c r="I15" s="16">
        <v>4750000</v>
      </c>
      <c r="J15" s="16">
        <v>821015</v>
      </c>
      <c r="K15" s="16">
        <f>+J15*E15</f>
        <v>821015</v>
      </c>
      <c r="L15" s="27">
        <f>MEDIAN(F15,H15,J15)</f>
        <v>821015</v>
      </c>
      <c r="M15" s="27">
        <f>AVERAGE(F15,H15,J15)</f>
        <v>852671.66666666663</v>
      </c>
      <c r="N15" s="27">
        <f>STDEV(F15,H15,J15)</f>
        <v>85987.547984189747</v>
      </c>
      <c r="O15" s="28">
        <f t="shared" ref="O15" si="4">N15/M15</f>
        <v>0.10084485194675138</v>
      </c>
      <c r="P15" s="19">
        <v>852672</v>
      </c>
      <c r="Q15" s="29" t="s">
        <v>13</v>
      </c>
    </row>
    <row r="16" spans="1:17" ht="48" customHeight="1" x14ac:dyDescent="0.25">
      <c r="A16" s="20">
        <v>11</v>
      </c>
      <c r="B16" s="21" t="s">
        <v>309</v>
      </c>
      <c r="C16" s="21" t="s">
        <v>310</v>
      </c>
      <c r="D16" s="22" t="s">
        <v>12</v>
      </c>
      <c r="E16" s="23">
        <v>1</v>
      </c>
      <c r="F16" s="16">
        <v>813000</v>
      </c>
      <c r="G16" s="16">
        <v>4065000</v>
      </c>
      <c r="H16" s="16">
        <v>1250000</v>
      </c>
      <c r="I16" s="16">
        <v>6250000</v>
      </c>
      <c r="J16" s="16">
        <v>1208500</v>
      </c>
      <c r="K16" s="16">
        <f>+J16*E16</f>
        <v>1208500</v>
      </c>
      <c r="L16" s="27">
        <f>MEDIAN(F16,H16,J16)</f>
        <v>1208500</v>
      </c>
      <c r="M16" s="27">
        <f>AVERAGE(F16,H16,J16)</f>
        <v>1090500</v>
      </c>
      <c r="N16" s="27">
        <f>STDEV(F16,H16,J16)</f>
        <v>241216.18934059961</v>
      </c>
      <c r="O16" s="28">
        <f t="shared" ref="O16:O19" si="5">N16/M16</f>
        <v>0.22119778939990795</v>
      </c>
      <c r="P16" s="19">
        <v>1208500</v>
      </c>
      <c r="Q16" s="29" t="s">
        <v>14</v>
      </c>
    </row>
    <row r="17" spans="1:17" ht="48" customHeight="1" x14ac:dyDescent="0.25">
      <c r="A17" s="20">
        <v>12</v>
      </c>
      <c r="B17" s="21" t="s">
        <v>311</v>
      </c>
      <c r="C17" s="21" t="s">
        <v>312</v>
      </c>
      <c r="D17" s="22" t="s">
        <v>12</v>
      </c>
      <c r="E17" s="23">
        <v>1</v>
      </c>
      <c r="F17" s="16">
        <v>1809000</v>
      </c>
      <c r="G17" s="16">
        <v>7236000</v>
      </c>
      <c r="H17" s="16">
        <v>1350000</v>
      </c>
      <c r="I17" s="16">
        <v>5400000</v>
      </c>
      <c r="J17" s="16">
        <v>1436563.02</v>
      </c>
      <c r="K17" s="16">
        <f>+J17*E17</f>
        <v>1436563.02</v>
      </c>
      <c r="L17" s="27">
        <f>MEDIAN(F17,H17,J17)</f>
        <v>1436563.02</v>
      </c>
      <c r="M17" s="27">
        <f>AVERAGE(F17,H17,J17)</f>
        <v>1531854.3399999999</v>
      </c>
      <c r="N17" s="27">
        <f>STDEV(F17,H17,J17)</f>
        <v>243886.40132346004</v>
      </c>
      <c r="O17" s="28">
        <f t="shared" si="5"/>
        <v>0.1592099163445658</v>
      </c>
      <c r="P17" s="19">
        <v>1436564</v>
      </c>
      <c r="Q17" s="29" t="s">
        <v>14</v>
      </c>
    </row>
    <row r="18" spans="1:17" ht="48" customHeight="1" x14ac:dyDescent="0.25">
      <c r="A18" s="20">
        <v>13</v>
      </c>
      <c r="B18" s="21" t="s">
        <v>313</v>
      </c>
      <c r="C18" s="21" t="s">
        <v>314</v>
      </c>
      <c r="D18" s="22" t="s">
        <v>12</v>
      </c>
      <c r="E18" s="23">
        <v>1</v>
      </c>
      <c r="F18" s="16">
        <v>53000</v>
      </c>
      <c r="G18" s="16">
        <v>795000</v>
      </c>
      <c r="H18" s="16">
        <v>45000</v>
      </c>
      <c r="I18" s="16">
        <v>675000</v>
      </c>
      <c r="J18" s="16"/>
      <c r="K18" s="16"/>
      <c r="L18" s="27">
        <f>MEDIAN(F18,H18)</f>
        <v>49000</v>
      </c>
      <c r="M18" s="27">
        <f>AVERAGE(F18,H18)</f>
        <v>49000</v>
      </c>
      <c r="N18" s="27">
        <f>STDEV(F18,H18)</f>
        <v>5656.8542494923804</v>
      </c>
      <c r="O18" s="28">
        <f t="shared" si="5"/>
        <v>0.11544600509168124</v>
      </c>
      <c r="P18" s="19">
        <v>49000</v>
      </c>
      <c r="Q18" s="29" t="s">
        <v>13</v>
      </c>
    </row>
    <row r="19" spans="1:17" ht="48" customHeight="1" x14ac:dyDescent="0.25">
      <c r="A19" s="20">
        <v>14</v>
      </c>
      <c r="B19" s="21" t="s">
        <v>315</v>
      </c>
      <c r="C19" s="21" t="s">
        <v>316</v>
      </c>
      <c r="D19" s="22" t="s">
        <v>12</v>
      </c>
      <c r="E19" s="23">
        <v>1</v>
      </c>
      <c r="F19" s="16">
        <v>99000</v>
      </c>
      <c r="G19" s="16">
        <v>594000</v>
      </c>
      <c r="H19" s="16">
        <v>120000</v>
      </c>
      <c r="I19" s="16">
        <v>720000</v>
      </c>
      <c r="J19" s="16"/>
      <c r="K19" s="16"/>
      <c r="L19" s="27">
        <f>MEDIAN(F19,H19)</f>
        <v>109500</v>
      </c>
      <c r="M19" s="27">
        <f>AVERAGE(F19,H19)</f>
        <v>109500</v>
      </c>
      <c r="N19" s="27">
        <f>STDEV(F19,H19)</f>
        <v>14849.242404917499</v>
      </c>
      <c r="O19" s="28">
        <f t="shared" si="5"/>
        <v>0.13560951967961185</v>
      </c>
      <c r="P19" s="19">
        <v>109500</v>
      </c>
      <c r="Q19" s="29" t="s">
        <v>13</v>
      </c>
    </row>
    <row r="20" spans="1:17" ht="48" customHeight="1" x14ac:dyDescent="0.25">
      <c r="A20" s="20">
        <v>15</v>
      </c>
      <c r="B20" s="21" t="s">
        <v>317</v>
      </c>
      <c r="C20" s="21" t="s">
        <v>318</v>
      </c>
      <c r="D20" s="22" t="s">
        <v>123</v>
      </c>
      <c r="E20" s="23">
        <v>1</v>
      </c>
      <c r="F20" s="16">
        <v>39000</v>
      </c>
      <c r="G20" s="16">
        <v>1170000</v>
      </c>
      <c r="H20" s="16">
        <v>25000</v>
      </c>
      <c r="I20" s="16">
        <v>750000</v>
      </c>
      <c r="J20" s="16">
        <v>45294.12</v>
      </c>
      <c r="K20" s="16">
        <f>+J20*E20</f>
        <v>45294.12</v>
      </c>
      <c r="L20" s="27">
        <f>MEDIAN(F20,H20,J20)</f>
        <v>39000</v>
      </c>
      <c r="M20" s="27">
        <f>AVERAGE(F20,H20,J20)</f>
        <v>36431.373333333329</v>
      </c>
      <c r="N20" s="27">
        <f>STDEV(F20,H20,J20)</f>
        <v>10388.032001208581</v>
      </c>
      <c r="O20" s="28">
        <f t="shared" ref="O20:O30" si="6">N20/M20</f>
        <v>0.28513973124652769</v>
      </c>
      <c r="P20" s="19">
        <v>39000</v>
      </c>
      <c r="Q20" s="29" t="s">
        <v>14</v>
      </c>
    </row>
    <row r="21" spans="1:17" ht="48" customHeight="1" x14ac:dyDescent="0.25">
      <c r="A21" s="20">
        <v>16</v>
      </c>
      <c r="B21" s="21" t="s">
        <v>319</v>
      </c>
      <c r="C21" s="21" t="s">
        <v>320</v>
      </c>
      <c r="D21" s="22" t="s">
        <v>123</v>
      </c>
      <c r="E21" s="23">
        <v>1</v>
      </c>
      <c r="F21" s="16">
        <v>42000</v>
      </c>
      <c r="G21" s="16">
        <v>2688000</v>
      </c>
      <c r="H21" s="16">
        <v>36000</v>
      </c>
      <c r="I21" s="16">
        <v>2304000</v>
      </c>
      <c r="J21" s="16"/>
      <c r="K21" s="16"/>
      <c r="L21" s="27">
        <f t="shared" ref="L21:L30" si="7">MEDIAN(F21,H21)</f>
        <v>39000</v>
      </c>
      <c r="M21" s="27">
        <f t="shared" ref="M21:M30" si="8">AVERAGE(F21,H21)</f>
        <v>39000</v>
      </c>
      <c r="N21" s="27">
        <f t="shared" ref="N21:N30" si="9">STDEV(F21,H21)</f>
        <v>4242.6406871192848</v>
      </c>
      <c r="O21" s="28">
        <f t="shared" si="6"/>
        <v>0.10878565864408422</v>
      </c>
      <c r="P21" s="19">
        <v>39000</v>
      </c>
      <c r="Q21" s="29" t="s">
        <v>13</v>
      </c>
    </row>
    <row r="22" spans="1:17" ht="48" customHeight="1" x14ac:dyDescent="0.25">
      <c r="A22" s="20">
        <v>17</v>
      </c>
      <c r="B22" s="21" t="s">
        <v>321</v>
      </c>
      <c r="C22" s="21" t="s">
        <v>322</v>
      </c>
      <c r="D22" s="22" t="s">
        <v>123</v>
      </c>
      <c r="E22" s="23">
        <v>1</v>
      </c>
      <c r="F22" s="16">
        <v>29000</v>
      </c>
      <c r="G22" s="16">
        <v>1160000</v>
      </c>
      <c r="H22" s="16">
        <v>28000</v>
      </c>
      <c r="I22" s="16">
        <v>1120000</v>
      </c>
      <c r="J22" s="16"/>
      <c r="K22" s="16"/>
      <c r="L22" s="27">
        <f t="shared" si="7"/>
        <v>28500</v>
      </c>
      <c r="M22" s="27">
        <f t="shared" si="8"/>
        <v>28500</v>
      </c>
      <c r="N22" s="27">
        <f t="shared" si="9"/>
        <v>707.10678118654755</v>
      </c>
      <c r="O22" s="28">
        <f t="shared" si="6"/>
        <v>2.4810764252159563E-2</v>
      </c>
      <c r="P22" s="19">
        <v>28500</v>
      </c>
      <c r="Q22" s="29" t="s">
        <v>13</v>
      </c>
    </row>
    <row r="23" spans="1:17" ht="48" customHeight="1" x14ac:dyDescent="0.25">
      <c r="A23" s="20">
        <v>18</v>
      </c>
      <c r="B23" s="21" t="s">
        <v>323</v>
      </c>
      <c r="C23" s="21" t="s">
        <v>324</v>
      </c>
      <c r="D23" s="22" t="s">
        <v>123</v>
      </c>
      <c r="E23" s="23">
        <v>1</v>
      </c>
      <c r="F23" s="16">
        <v>105000</v>
      </c>
      <c r="G23" s="16">
        <v>3045000</v>
      </c>
      <c r="H23" s="16">
        <v>127500</v>
      </c>
      <c r="I23" s="16">
        <v>3697500</v>
      </c>
      <c r="J23" s="16"/>
      <c r="K23" s="16"/>
      <c r="L23" s="27">
        <f t="shared" si="7"/>
        <v>116250</v>
      </c>
      <c r="M23" s="27">
        <f t="shared" si="8"/>
        <v>116250</v>
      </c>
      <c r="N23" s="27">
        <f t="shared" si="9"/>
        <v>15909.902576697319</v>
      </c>
      <c r="O23" s="28">
        <f t="shared" si="6"/>
        <v>0.1368593770038479</v>
      </c>
      <c r="P23" s="19">
        <v>116250</v>
      </c>
      <c r="Q23" s="29" t="s">
        <v>13</v>
      </c>
    </row>
    <row r="24" spans="1:17" ht="48" customHeight="1" x14ac:dyDescent="0.25">
      <c r="A24" s="20">
        <v>19</v>
      </c>
      <c r="B24" s="21" t="s">
        <v>325</v>
      </c>
      <c r="C24" s="21" t="s">
        <v>326</v>
      </c>
      <c r="D24" s="22" t="s">
        <v>123</v>
      </c>
      <c r="E24" s="23">
        <v>1</v>
      </c>
      <c r="F24" s="16">
        <v>18000</v>
      </c>
      <c r="G24" s="16">
        <v>612000</v>
      </c>
      <c r="H24" s="16">
        <v>14000</v>
      </c>
      <c r="I24" s="16">
        <v>476000</v>
      </c>
      <c r="J24" s="16"/>
      <c r="K24" s="16"/>
      <c r="L24" s="27">
        <f t="shared" si="7"/>
        <v>16000</v>
      </c>
      <c r="M24" s="27">
        <f t="shared" si="8"/>
        <v>16000</v>
      </c>
      <c r="N24" s="27">
        <f t="shared" si="9"/>
        <v>2828.4271247461902</v>
      </c>
      <c r="O24" s="28">
        <f t="shared" si="6"/>
        <v>0.17677669529663689</v>
      </c>
      <c r="P24" s="19">
        <v>16000</v>
      </c>
      <c r="Q24" s="29" t="s">
        <v>14</v>
      </c>
    </row>
    <row r="25" spans="1:17" ht="48" customHeight="1" x14ac:dyDescent="0.25">
      <c r="A25" s="20">
        <v>20</v>
      </c>
      <c r="B25" s="21" t="s">
        <v>327</v>
      </c>
      <c r="C25" s="21" t="s">
        <v>328</v>
      </c>
      <c r="D25" s="22" t="s">
        <v>123</v>
      </c>
      <c r="E25" s="23">
        <v>1</v>
      </c>
      <c r="F25" s="16">
        <v>32200</v>
      </c>
      <c r="G25" s="16">
        <v>1384600</v>
      </c>
      <c r="H25" s="16">
        <v>28000</v>
      </c>
      <c r="I25" s="16">
        <v>1204000</v>
      </c>
      <c r="J25" s="16"/>
      <c r="K25" s="16"/>
      <c r="L25" s="27">
        <f t="shared" si="7"/>
        <v>30100</v>
      </c>
      <c r="M25" s="27">
        <f t="shared" si="8"/>
        <v>30100</v>
      </c>
      <c r="N25" s="27">
        <f t="shared" si="9"/>
        <v>2969.8484809834995</v>
      </c>
      <c r="O25" s="28">
        <f t="shared" si="6"/>
        <v>9.8666062491146164E-2</v>
      </c>
      <c r="P25" s="19">
        <v>30100</v>
      </c>
      <c r="Q25" s="29" t="s">
        <v>13</v>
      </c>
    </row>
    <row r="26" spans="1:17" ht="48" customHeight="1" x14ac:dyDescent="0.25">
      <c r="A26" s="20">
        <v>21</v>
      </c>
      <c r="B26" s="21" t="s">
        <v>329</v>
      </c>
      <c r="C26" s="21" t="s">
        <v>330</v>
      </c>
      <c r="D26" s="22" t="s">
        <v>123</v>
      </c>
      <c r="E26" s="23">
        <v>1</v>
      </c>
      <c r="F26" s="16">
        <v>14300</v>
      </c>
      <c r="G26" s="16">
        <v>486200</v>
      </c>
      <c r="H26" s="16">
        <v>18000</v>
      </c>
      <c r="I26" s="16">
        <v>612000</v>
      </c>
      <c r="J26" s="16"/>
      <c r="K26" s="16"/>
      <c r="L26" s="27">
        <f t="shared" si="7"/>
        <v>16150</v>
      </c>
      <c r="M26" s="27">
        <f t="shared" si="8"/>
        <v>16150</v>
      </c>
      <c r="N26" s="27">
        <f t="shared" si="9"/>
        <v>2616.2950903902261</v>
      </c>
      <c r="O26" s="28">
        <f t="shared" si="6"/>
        <v>0.16199969599939479</v>
      </c>
      <c r="P26" s="19">
        <v>16150</v>
      </c>
      <c r="Q26" s="29" t="s">
        <v>14</v>
      </c>
    </row>
    <row r="27" spans="1:17" ht="48" customHeight="1" x14ac:dyDescent="0.25">
      <c r="A27" s="20">
        <v>22</v>
      </c>
      <c r="B27" s="21" t="s">
        <v>331</v>
      </c>
      <c r="C27" s="21" t="s">
        <v>332</v>
      </c>
      <c r="D27" s="22" t="s">
        <v>123</v>
      </c>
      <c r="E27" s="23">
        <v>1</v>
      </c>
      <c r="F27" s="16">
        <v>148000</v>
      </c>
      <c r="G27" s="16">
        <v>5920000</v>
      </c>
      <c r="H27" s="16">
        <v>110500</v>
      </c>
      <c r="I27" s="16">
        <v>4420000</v>
      </c>
      <c r="J27" s="16"/>
      <c r="K27" s="16"/>
      <c r="L27" s="27">
        <f t="shared" si="7"/>
        <v>129250</v>
      </c>
      <c r="M27" s="27">
        <f t="shared" si="8"/>
        <v>129250</v>
      </c>
      <c r="N27" s="27">
        <f t="shared" si="9"/>
        <v>26516.504294495531</v>
      </c>
      <c r="O27" s="28">
        <f t="shared" si="6"/>
        <v>0.20515670634039096</v>
      </c>
      <c r="P27" s="19">
        <v>129250</v>
      </c>
      <c r="Q27" s="29" t="s">
        <v>14</v>
      </c>
    </row>
    <row r="28" spans="1:17" ht="48" customHeight="1" x14ac:dyDescent="0.25">
      <c r="A28" s="20">
        <v>23</v>
      </c>
      <c r="B28" s="21" t="s">
        <v>333</v>
      </c>
      <c r="C28" s="21" t="s">
        <v>334</v>
      </c>
      <c r="D28" s="22" t="s">
        <v>123</v>
      </c>
      <c r="E28" s="23">
        <v>1</v>
      </c>
      <c r="F28" s="16">
        <v>70200</v>
      </c>
      <c r="G28" s="16">
        <v>8073000</v>
      </c>
      <c r="H28" s="16">
        <v>59500</v>
      </c>
      <c r="I28" s="16">
        <v>6842500</v>
      </c>
      <c r="J28" s="16"/>
      <c r="K28" s="16"/>
      <c r="L28" s="27">
        <f t="shared" si="7"/>
        <v>64850</v>
      </c>
      <c r="M28" s="27">
        <f t="shared" si="8"/>
        <v>64850</v>
      </c>
      <c r="N28" s="27">
        <f t="shared" si="9"/>
        <v>7566.0425586960582</v>
      </c>
      <c r="O28" s="28">
        <f t="shared" si="6"/>
        <v>0.11666989296370174</v>
      </c>
      <c r="P28" s="19">
        <v>64850</v>
      </c>
      <c r="Q28" s="29" t="s">
        <v>13</v>
      </c>
    </row>
    <row r="29" spans="1:17" ht="48" customHeight="1" x14ac:dyDescent="0.25">
      <c r="A29" s="20">
        <v>24</v>
      </c>
      <c r="B29" s="21" t="s">
        <v>335</v>
      </c>
      <c r="C29" s="21" t="s">
        <v>336</v>
      </c>
      <c r="D29" s="22" t="s">
        <v>123</v>
      </c>
      <c r="E29" s="23">
        <v>1</v>
      </c>
      <c r="F29" s="16">
        <v>62400</v>
      </c>
      <c r="G29" s="16">
        <v>5054400</v>
      </c>
      <c r="H29" s="16">
        <v>80000</v>
      </c>
      <c r="I29" s="16">
        <v>6480000</v>
      </c>
      <c r="J29" s="16"/>
      <c r="K29" s="16"/>
      <c r="L29" s="27">
        <f t="shared" si="7"/>
        <v>71200</v>
      </c>
      <c r="M29" s="27">
        <f t="shared" si="8"/>
        <v>71200</v>
      </c>
      <c r="N29" s="27">
        <f t="shared" si="9"/>
        <v>12445.079348883237</v>
      </c>
      <c r="O29" s="28">
        <f t="shared" si="6"/>
        <v>0.1747904402933039</v>
      </c>
      <c r="P29" s="19">
        <v>71200</v>
      </c>
      <c r="Q29" s="29" t="s">
        <v>14</v>
      </c>
    </row>
    <row r="30" spans="1:17" ht="48" customHeight="1" x14ac:dyDescent="0.25">
      <c r="A30" s="20">
        <v>25</v>
      </c>
      <c r="B30" s="21" t="s">
        <v>337</v>
      </c>
      <c r="C30" s="21" t="s">
        <v>338</v>
      </c>
      <c r="D30" s="22" t="s">
        <v>123</v>
      </c>
      <c r="E30" s="23">
        <v>1</v>
      </c>
      <c r="F30" s="16">
        <v>329000</v>
      </c>
      <c r="G30" s="16">
        <v>4277000</v>
      </c>
      <c r="H30" s="16">
        <v>350000</v>
      </c>
      <c r="I30" s="16">
        <v>3500000</v>
      </c>
      <c r="J30" s="16"/>
      <c r="K30" s="16"/>
      <c r="L30" s="27">
        <f t="shared" si="7"/>
        <v>339500</v>
      </c>
      <c r="M30" s="27">
        <f t="shared" si="8"/>
        <v>339500</v>
      </c>
      <c r="N30" s="27">
        <f t="shared" si="9"/>
        <v>14849.242404917499</v>
      </c>
      <c r="O30" s="28">
        <f t="shared" si="6"/>
        <v>4.3738563784734903E-2</v>
      </c>
      <c r="P30" s="19">
        <v>339500</v>
      </c>
      <c r="Q30" s="29" t="s">
        <v>13</v>
      </c>
    </row>
    <row r="31" spans="1:17" x14ac:dyDescent="0.25">
      <c r="A31" s="43" t="s">
        <v>1</v>
      </c>
      <c r="B31" s="43"/>
      <c r="C31" s="43"/>
      <c r="D31" s="43"/>
      <c r="E31" s="43"/>
      <c r="F31" s="36">
        <f t="shared" ref="F31:K31" si="10">SUM(F6:F30)</f>
        <v>7347100</v>
      </c>
      <c r="G31" s="36">
        <f t="shared" si="10"/>
        <v>58388400</v>
      </c>
      <c r="H31" s="36">
        <f t="shared" si="10"/>
        <v>8298500</v>
      </c>
      <c r="I31" s="36">
        <f t="shared" si="10"/>
        <v>58531000</v>
      </c>
      <c r="J31" s="36">
        <f t="shared" si="10"/>
        <v>3511372.14</v>
      </c>
      <c r="K31" s="36">
        <f t="shared" si="10"/>
        <v>3511372.14</v>
      </c>
      <c r="L31" s="14"/>
      <c r="M31" s="14"/>
      <c r="N31" s="14"/>
      <c r="O31" s="14"/>
      <c r="P31" s="34">
        <f>SUM(P6:P30)</f>
        <v>7848036</v>
      </c>
      <c r="Q31" s="14"/>
    </row>
    <row r="32" spans="1:17" ht="12.6" customHeight="1" x14ac:dyDescent="0.25">
      <c r="A32" s="9"/>
      <c r="B32" s="10"/>
      <c r="C32" s="10"/>
      <c r="D32" s="10"/>
      <c r="E32" s="10"/>
    </row>
    <row r="33" spans="1:2" x14ac:dyDescent="0.25">
      <c r="A33" s="3"/>
    </row>
    <row r="34" spans="1:2" x14ac:dyDescent="0.25">
      <c r="A34" s="3"/>
      <c r="B34" s="4"/>
    </row>
  </sheetData>
  <autoFilter ref="A5:Q175" xr:uid="{00000000-0001-0000-0000-000000000000}"/>
  <mergeCells count="11">
    <mergeCell ref="P3:Q4"/>
    <mergeCell ref="A31:E31"/>
    <mergeCell ref="H2:I3"/>
    <mergeCell ref="J2:K3"/>
    <mergeCell ref="H4:I4"/>
    <mergeCell ref="J4:K4"/>
    <mergeCell ref="F2:G3"/>
    <mergeCell ref="F4:G4"/>
    <mergeCell ref="A2:E2"/>
    <mergeCell ref="A3:E4"/>
    <mergeCell ref="L3:O4"/>
  </mergeCells>
  <conditionalFormatting sqref="B6:B30">
    <cfRule type="duplicateValues" dxfId="3" priority="91"/>
  </conditionalFormatting>
  <pageMargins left="0.7" right="0.7" top="0.75" bottom="0.75" header="0.3" footer="0.3"/>
  <pageSetup paperSize="9" scale="6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BA4A7C-6832-4DA1-9A98-8E34893992F2}">
  <dimension ref="A1:S17"/>
  <sheetViews>
    <sheetView zoomScale="75" zoomScaleNormal="75" workbookViewId="0">
      <pane xSplit="5" ySplit="5" topLeftCell="O6" activePane="bottomRight" state="frozen"/>
      <selection pane="topRight" activeCell="G1" sqref="G1"/>
      <selection pane="bottomLeft" activeCell="A8" sqref="A8"/>
      <selection pane="bottomRight" activeCell="A14" sqref="A14:E14"/>
    </sheetView>
  </sheetViews>
  <sheetFormatPr baseColWidth="10" defaultColWidth="11.42578125" defaultRowHeight="12.75" x14ac:dyDescent="0.25"/>
  <cols>
    <col min="1" max="1" width="7.42578125" style="1" customWidth="1"/>
    <col min="2" max="2" width="24.140625" style="1" customWidth="1"/>
    <col min="3" max="3" width="34.42578125" style="1" customWidth="1"/>
    <col min="4" max="4" width="9.42578125" style="1" customWidth="1"/>
    <col min="5" max="5" width="9.42578125" style="11" customWidth="1"/>
    <col min="6" max="13" width="14.42578125" style="1" customWidth="1"/>
    <col min="14" max="14" width="11.42578125" style="1" customWidth="1"/>
    <col min="15" max="15" width="14.28515625" style="1" customWidth="1"/>
    <col min="16" max="16" width="16" style="1" customWidth="1"/>
    <col min="17" max="17" width="17.7109375" style="1" customWidth="1"/>
    <col min="18" max="18" width="16.28515625" style="1" customWidth="1"/>
    <col min="19" max="19" width="26.140625" style="1" customWidth="1"/>
    <col min="20" max="16384" width="11.42578125" style="1"/>
  </cols>
  <sheetData>
    <row r="1" spans="1:19" ht="15" customHeight="1" thickBot="1" x14ac:dyDescent="0.3">
      <c r="C1" s="30"/>
    </row>
    <row r="2" spans="1:19" ht="27.95" customHeight="1" thickBot="1" x14ac:dyDescent="0.3">
      <c r="A2" s="44" t="s">
        <v>15</v>
      </c>
      <c r="B2" s="45"/>
      <c r="C2" s="45"/>
      <c r="D2" s="45"/>
      <c r="E2" s="46"/>
      <c r="F2" s="63" t="s">
        <v>380</v>
      </c>
      <c r="G2" s="64"/>
      <c r="H2" s="63" t="s">
        <v>405</v>
      </c>
      <c r="I2" s="64"/>
      <c r="J2" s="63" t="s">
        <v>406</v>
      </c>
      <c r="K2" s="64"/>
      <c r="L2" s="63" t="s">
        <v>408</v>
      </c>
      <c r="M2" s="64"/>
      <c r="N2" s="31"/>
      <c r="O2" s="31"/>
      <c r="P2" s="31"/>
      <c r="Q2" s="31"/>
      <c r="R2" s="31"/>
      <c r="S2" s="32"/>
    </row>
    <row r="3" spans="1:19" ht="51.95" customHeight="1" thickBot="1" x14ac:dyDescent="0.3">
      <c r="A3" s="47" t="s">
        <v>431</v>
      </c>
      <c r="B3" s="48"/>
      <c r="C3" s="48"/>
      <c r="D3" s="48"/>
      <c r="E3" s="49"/>
      <c r="F3" s="65"/>
      <c r="G3" s="66"/>
      <c r="H3" s="65"/>
      <c r="I3" s="66"/>
      <c r="J3" s="65"/>
      <c r="K3" s="66"/>
      <c r="L3" s="65"/>
      <c r="M3" s="66"/>
      <c r="N3" s="53" t="s">
        <v>2</v>
      </c>
      <c r="O3" s="54"/>
      <c r="P3" s="54"/>
      <c r="Q3" s="55"/>
      <c r="R3" s="59" t="s">
        <v>7</v>
      </c>
      <c r="S3" s="60"/>
    </row>
    <row r="4" spans="1:19" s="33" customFormat="1" ht="42.6" customHeight="1" thickBot="1" x14ac:dyDescent="0.35">
      <c r="A4" s="50"/>
      <c r="B4" s="51"/>
      <c r="C4" s="51"/>
      <c r="D4" s="51"/>
      <c r="E4" s="52"/>
      <c r="F4" s="41" t="s">
        <v>381</v>
      </c>
      <c r="G4" s="42"/>
      <c r="H4" s="41" t="s">
        <v>404</v>
      </c>
      <c r="I4" s="42"/>
      <c r="J4" s="41" t="s">
        <v>407</v>
      </c>
      <c r="K4" s="42"/>
      <c r="L4" s="41" t="s">
        <v>409</v>
      </c>
      <c r="M4" s="42"/>
      <c r="N4" s="56"/>
      <c r="O4" s="57"/>
      <c r="P4" s="57"/>
      <c r="Q4" s="58"/>
      <c r="R4" s="61"/>
      <c r="S4" s="62"/>
    </row>
    <row r="5" spans="1:19" ht="53.25" customHeight="1" x14ac:dyDescent="0.25">
      <c r="A5" s="35" t="s">
        <v>16</v>
      </c>
      <c r="B5" s="35" t="s">
        <v>10</v>
      </c>
      <c r="C5" s="35" t="s">
        <v>17</v>
      </c>
      <c r="D5" s="35" t="s">
        <v>18</v>
      </c>
      <c r="E5" s="35" t="s">
        <v>19</v>
      </c>
      <c r="F5" s="2" t="s">
        <v>0</v>
      </c>
      <c r="G5" s="2" t="s">
        <v>379</v>
      </c>
      <c r="H5" s="2" t="s">
        <v>0</v>
      </c>
      <c r="I5" s="2" t="s">
        <v>379</v>
      </c>
      <c r="J5" s="2" t="s">
        <v>0</v>
      </c>
      <c r="K5" s="2" t="s">
        <v>379</v>
      </c>
      <c r="L5" s="2" t="s">
        <v>0</v>
      </c>
      <c r="M5" s="2" t="s">
        <v>379</v>
      </c>
      <c r="N5" s="12" t="s">
        <v>3</v>
      </c>
      <c r="O5" s="12" t="s">
        <v>4</v>
      </c>
      <c r="P5" s="12" t="s">
        <v>5</v>
      </c>
      <c r="Q5" s="15" t="s">
        <v>6</v>
      </c>
      <c r="R5" s="13" t="s">
        <v>8</v>
      </c>
      <c r="S5" s="13" t="s">
        <v>9</v>
      </c>
    </row>
    <row r="6" spans="1:19" ht="107.45" customHeight="1" x14ac:dyDescent="0.25">
      <c r="A6" s="20">
        <v>1</v>
      </c>
      <c r="B6" s="21" t="s">
        <v>339</v>
      </c>
      <c r="C6" s="21" t="s">
        <v>340</v>
      </c>
      <c r="D6" s="22" t="s">
        <v>12</v>
      </c>
      <c r="E6" s="23">
        <v>1</v>
      </c>
      <c r="F6" s="17">
        <v>110000</v>
      </c>
      <c r="G6" s="17">
        <v>1650000</v>
      </c>
      <c r="H6" s="17">
        <v>65546</v>
      </c>
      <c r="I6" s="17">
        <f t="shared" ref="I6:I10" si="0">+H6*E6</f>
        <v>65546</v>
      </c>
      <c r="J6" s="17"/>
      <c r="K6" s="17"/>
      <c r="L6" s="17">
        <v>60000</v>
      </c>
      <c r="M6" s="17"/>
      <c r="N6" s="27">
        <f>MEDIAN(H6,L6)</f>
        <v>62773</v>
      </c>
      <c r="O6" s="27">
        <f>AVERAGE(H6,L6)</f>
        <v>62773</v>
      </c>
      <c r="P6" s="27">
        <f>STDEV(H6,L6)</f>
        <v>3921.6142084605926</v>
      </c>
      <c r="Q6" s="28">
        <f t="shared" ref="Q6:Q8" si="1">P6/O6</f>
        <v>6.2472945509384488E-2</v>
      </c>
      <c r="R6" s="19">
        <v>62773</v>
      </c>
      <c r="S6" s="29" t="s">
        <v>13</v>
      </c>
    </row>
    <row r="7" spans="1:19" ht="68.25" customHeight="1" x14ac:dyDescent="0.25">
      <c r="A7" s="20">
        <v>2</v>
      </c>
      <c r="B7" s="21" t="s">
        <v>341</v>
      </c>
      <c r="C7" s="21" t="s">
        <v>342</v>
      </c>
      <c r="D7" s="22" t="s">
        <v>123</v>
      </c>
      <c r="E7" s="23">
        <v>1</v>
      </c>
      <c r="F7" s="17">
        <v>35000</v>
      </c>
      <c r="G7" s="17">
        <v>4380000</v>
      </c>
      <c r="H7" s="17">
        <v>32773</v>
      </c>
      <c r="I7" s="17">
        <f t="shared" si="0"/>
        <v>32773</v>
      </c>
      <c r="J7" s="17"/>
      <c r="K7" s="17"/>
      <c r="L7" s="17">
        <v>39000</v>
      </c>
      <c r="M7" s="16">
        <f>+L7*E7</f>
        <v>39000</v>
      </c>
      <c r="N7" s="27">
        <f>MEDIAN(F7,H7,L7)</f>
        <v>35000</v>
      </c>
      <c r="O7" s="27">
        <f>AVERAGE(F7,H7,L7)</f>
        <v>35591</v>
      </c>
      <c r="P7" s="27">
        <f>STDEV(F7,H7,L7)</f>
        <v>3155.2881009505295</v>
      </c>
      <c r="Q7" s="28">
        <f t="shared" si="1"/>
        <v>8.8654100782516065E-2</v>
      </c>
      <c r="R7" s="19">
        <v>35591</v>
      </c>
      <c r="S7" s="29" t="s">
        <v>13</v>
      </c>
    </row>
    <row r="8" spans="1:19" ht="48" customHeight="1" x14ac:dyDescent="0.25">
      <c r="A8" s="20">
        <v>3</v>
      </c>
      <c r="B8" s="21" t="s">
        <v>343</v>
      </c>
      <c r="C8" s="21" t="s">
        <v>344</v>
      </c>
      <c r="D8" s="22" t="s">
        <v>123</v>
      </c>
      <c r="E8" s="23">
        <v>1</v>
      </c>
      <c r="F8" s="16">
        <v>23900</v>
      </c>
      <c r="G8" s="16">
        <v>2220000</v>
      </c>
      <c r="H8" s="16">
        <v>15126</v>
      </c>
      <c r="I8" s="17">
        <f t="shared" si="0"/>
        <v>15126</v>
      </c>
      <c r="J8" s="16"/>
      <c r="K8" s="16"/>
      <c r="L8" s="16">
        <v>18000</v>
      </c>
      <c r="M8" s="16">
        <f>+L8*E8</f>
        <v>18000</v>
      </c>
      <c r="N8" s="27">
        <f>MEDIAN(F8,H8,L8)</f>
        <v>18000</v>
      </c>
      <c r="O8" s="27">
        <f>AVERAGE(F8,H8,L8)</f>
        <v>19008.666666666668</v>
      </c>
      <c r="P8" s="27">
        <f>STDEV(F8,H8,L8)</f>
        <v>4473.1225484367596</v>
      </c>
      <c r="Q8" s="28">
        <f t="shared" si="1"/>
        <v>0.23532016352734328</v>
      </c>
      <c r="R8" s="19">
        <v>18000</v>
      </c>
      <c r="S8" s="29" t="s">
        <v>14</v>
      </c>
    </row>
    <row r="9" spans="1:19" ht="48" customHeight="1" x14ac:dyDescent="0.25">
      <c r="A9" s="20">
        <v>4</v>
      </c>
      <c r="B9" s="21" t="s">
        <v>345</v>
      </c>
      <c r="C9" s="21" t="s">
        <v>346</v>
      </c>
      <c r="D9" s="22" t="s">
        <v>12</v>
      </c>
      <c r="E9" s="23">
        <v>1</v>
      </c>
      <c r="F9" s="16">
        <v>564000</v>
      </c>
      <c r="G9" s="16">
        <v>5640000</v>
      </c>
      <c r="H9" s="16">
        <v>116806</v>
      </c>
      <c r="I9" s="17">
        <f t="shared" si="0"/>
        <v>116806</v>
      </c>
      <c r="J9" s="16">
        <v>150000</v>
      </c>
      <c r="K9" s="16"/>
      <c r="L9" s="16"/>
      <c r="M9" s="16"/>
      <c r="N9" s="27">
        <f>MEDIAN(H9,J9)</f>
        <v>133403</v>
      </c>
      <c r="O9" s="27">
        <f>AVERAGE(H9,J9)</f>
        <v>133403</v>
      </c>
      <c r="P9" s="27">
        <f>STDEV(H9,J9)</f>
        <v>23471.70249470626</v>
      </c>
      <c r="Q9" s="28">
        <f t="shared" ref="Q9" si="2">P9/O9</f>
        <v>0.17594583701045899</v>
      </c>
      <c r="R9" s="19">
        <v>133403</v>
      </c>
      <c r="S9" s="29" t="s">
        <v>14</v>
      </c>
    </row>
    <row r="10" spans="1:19" ht="48" customHeight="1" x14ac:dyDescent="0.25">
      <c r="A10" s="20">
        <v>5</v>
      </c>
      <c r="B10" s="21" t="s">
        <v>347</v>
      </c>
      <c r="C10" s="21" t="s">
        <v>348</v>
      </c>
      <c r="D10" s="22" t="s">
        <v>12</v>
      </c>
      <c r="E10" s="23">
        <v>1</v>
      </c>
      <c r="F10" s="16">
        <v>77500</v>
      </c>
      <c r="G10" s="16">
        <v>8370000</v>
      </c>
      <c r="H10" s="16">
        <v>50420</v>
      </c>
      <c r="I10" s="17">
        <f t="shared" si="0"/>
        <v>50420</v>
      </c>
      <c r="J10" s="16"/>
      <c r="K10" s="16"/>
      <c r="L10" s="16">
        <v>60000</v>
      </c>
      <c r="M10" s="16">
        <f>+L10*E10</f>
        <v>60000</v>
      </c>
      <c r="N10" s="27">
        <f>MEDIAN(F10,H10,L10)</f>
        <v>60000</v>
      </c>
      <c r="O10" s="27">
        <f>AVERAGE(F10,H10,L10)</f>
        <v>62640</v>
      </c>
      <c r="P10" s="27">
        <f>STDEV(F10,H10,L10)</f>
        <v>13731.67142047901</v>
      </c>
      <c r="Q10" s="28">
        <f t="shared" ref="Q10" si="3">P10/O10</f>
        <v>0.21921569956064829</v>
      </c>
      <c r="R10" s="19">
        <v>60000</v>
      </c>
      <c r="S10" s="29" t="s">
        <v>14</v>
      </c>
    </row>
    <row r="11" spans="1:19" ht="48" customHeight="1" x14ac:dyDescent="0.25">
      <c r="A11" s="20">
        <v>6</v>
      </c>
      <c r="B11" s="21" t="s">
        <v>349</v>
      </c>
      <c r="C11" s="21" t="s">
        <v>350</v>
      </c>
      <c r="D11" s="22" t="s">
        <v>12</v>
      </c>
      <c r="E11" s="23">
        <v>1</v>
      </c>
      <c r="F11" s="16">
        <v>67000</v>
      </c>
      <c r="G11" s="16">
        <v>804000</v>
      </c>
      <c r="H11" s="16"/>
      <c r="I11" s="16"/>
      <c r="J11" s="16">
        <v>60000</v>
      </c>
      <c r="K11" s="16">
        <f>+J11*E11</f>
        <v>60000</v>
      </c>
      <c r="L11" s="16"/>
      <c r="M11" s="16"/>
      <c r="N11" s="27">
        <f>MEDIAN(F11,J11)</f>
        <v>63500</v>
      </c>
      <c r="O11" s="27">
        <f>AVERAGE(F11,J11)</f>
        <v>63500</v>
      </c>
      <c r="P11" s="27">
        <f>STDEV(F11,J11)</f>
        <v>4949.7474683058326</v>
      </c>
      <c r="Q11" s="28">
        <f t="shared" ref="Q11" si="4">P11/O11</f>
        <v>7.7948779028438303E-2</v>
      </c>
      <c r="R11" s="19">
        <v>63500</v>
      </c>
      <c r="S11" s="29" t="s">
        <v>13</v>
      </c>
    </row>
    <row r="12" spans="1:19" ht="48" customHeight="1" x14ac:dyDescent="0.25">
      <c r="A12" s="20">
        <v>7</v>
      </c>
      <c r="B12" s="21" t="s">
        <v>351</v>
      </c>
      <c r="C12" s="21" t="s">
        <v>352</v>
      </c>
      <c r="D12" s="22" t="s">
        <v>12</v>
      </c>
      <c r="E12" s="23">
        <v>1</v>
      </c>
      <c r="F12" s="16">
        <v>470000</v>
      </c>
      <c r="G12" s="16">
        <v>18330000</v>
      </c>
      <c r="H12" s="16">
        <v>341176</v>
      </c>
      <c r="I12" s="16">
        <f>+H12*E12</f>
        <v>341176</v>
      </c>
      <c r="J12" s="16"/>
      <c r="K12" s="16"/>
      <c r="L12" s="16">
        <v>415000</v>
      </c>
      <c r="M12" s="16">
        <f>+L12*E12</f>
        <v>415000</v>
      </c>
      <c r="N12" s="27">
        <f>MEDIAN(F12,H12,L12)</f>
        <v>415000</v>
      </c>
      <c r="O12" s="27">
        <f>AVERAGE(F12,H12,L12)</f>
        <v>408725.33333333331</v>
      </c>
      <c r="P12" s="27">
        <f>STDEV(F12,H12,L12)</f>
        <v>64640.810060930882</v>
      </c>
      <c r="Q12" s="28">
        <f t="shared" ref="Q12" si="5">P12/O12</f>
        <v>0.15815219852842713</v>
      </c>
      <c r="R12" s="19">
        <v>415000</v>
      </c>
      <c r="S12" s="29" t="s">
        <v>14</v>
      </c>
    </row>
    <row r="13" spans="1:19" ht="48" customHeight="1" x14ac:dyDescent="0.25">
      <c r="A13" s="20">
        <v>8</v>
      </c>
      <c r="B13" s="21" t="s">
        <v>353</v>
      </c>
      <c r="C13" s="21" t="s">
        <v>354</v>
      </c>
      <c r="D13" s="22" t="s">
        <v>123</v>
      </c>
      <c r="E13" s="23">
        <v>1</v>
      </c>
      <c r="F13" s="16">
        <v>187000</v>
      </c>
      <c r="G13" s="16">
        <v>748000</v>
      </c>
      <c r="H13" s="16"/>
      <c r="I13" s="16"/>
      <c r="J13" s="16">
        <f>150000+75630</f>
        <v>225630</v>
      </c>
      <c r="K13" s="16">
        <f>+J13*E13</f>
        <v>225630</v>
      </c>
      <c r="L13" s="16"/>
      <c r="M13" s="16"/>
      <c r="N13" s="27">
        <f>MEDIAN(F13,J13)</f>
        <v>206315</v>
      </c>
      <c r="O13" s="27">
        <f>AVERAGE(F13,J13)</f>
        <v>206315</v>
      </c>
      <c r="P13" s="27">
        <f>STDEV(F13,J13)</f>
        <v>27315.53495723633</v>
      </c>
      <c r="Q13" s="28">
        <f t="shared" ref="Q13" si="6">P13/O13</f>
        <v>0.13239723218009514</v>
      </c>
      <c r="R13" s="19">
        <v>206315</v>
      </c>
      <c r="S13" s="29" t="s">
        <v>13</v>
      </c>
    </row>
    <row r="14" spans="1:19" x14ac:dyDescent="0.25">
      <c r="A14" s="43" t="s">
        <v>1</v>
      </c>
      <c r="B14" s="43"/>
      <c r="C14" s="43"/>
      <c r="D14" s="43"/>
      <c r="E14" s="43"/>
      <c r="F14" s="36">
        <f t="shared" ref="F14:M14" si="7">SUM(F6:F13)</f>
        <v>1534400</v>
      </c>
      <c r="G14" s="36">
        <f t="shared" si="7"/>
        <v>42142000</v>
      </c>
      <c r="H14" s="36">
        <f t="shared" si="7"/>
        <v>621847</v>
      </c>
      <c r="I14" s="36">
        <f t="shared" si="7"/>
        <v>621847</v>
      </c>
      <c r="J14" s="36">
        <f t="shared" si="7"/>
        <v>435630</v>
      </c>
      <c r="K14" s="36">
        <f t="shared" si="7"/>
        <v>285630</v>
      </c>
      <c r="L14" s="36">
        <f t="shared" si="7"/>
        <v>592000</v>
      </c>
      <c r="M14" s="36">
        <f t="shared" si="7"/>
        <v>532000</v>
      </c>
      <c r="N14" s="14"/>
      <c r="O14" s="14"/>
      <c r="P14" s="14"/>
      <c r="Q14" s="14"/>
      <c r="R14" s="34">
        <f>SUM(R6:R13)</f>
        <v>994582</v>
      </c>
      <c r="S14" s="14"/>
    </row>
    <row r="15" spans="1:19" ht="12.6" customHeight="1" x14ac:dyDescent="0.25">
      <c r="A15" s="9"/>
      <c r="B15" s="10"/>
      <c r="C15" s="10"/>
      <c r="D15" s="10"/>
      <c r="E15" s="10"/>
    </row>
    <row r="16" spans="1:19" x14ac:dyDescent="0.25">
      <c r="A16" s="3"/>
    </row>
    <row r="17" spans="1:2" x14ac:dyDescent="0.25">
      <c r="A17" s="3"/>
      <c r="B17" s="4"/>
    </row>
  </sheetData>
  <autoFilter ref="A5:S158" xr:uid="{00000000-0001-0000-0000-000000000000}"/>
  <mergeCells count="13">
    <mergeCell ref="R3:S4"/>
    <mergeCell ref="A14:E14"/>
    <mergeCell ref="H2:I3"/>
    <mergeCell ref="H4:I4"/>
    <mergeCell ref="J2:K3"/>
    <mergeCell ref="J4:K4"/>
    <mergeCell ref="L2:M3"/>
    <mergeCell ref="L4:M4"/>
    <mergeCell ref="F2:G3"/>
    <mergeCell ref="F4:G4"/>
    <mergeCell ref="A2:E2"/>
    <mergeCell ref="A3:E4"/>
    <mergeCell ref="N3:Q4"/>
  </mergeCells>
  <conditionalFormatting sqref="B6:B13">
    <cfRule type="duplicateValues" dxfId="2" priority="93"/>
  </conditionalFormatting>
  <pageMargins left="0.7" right="0.7" top="0.75" bottom="0.75" header="0.3" footer="0.3"/>
  <pageSetup paperSize="9" scale="66"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A6E58C-29B9-405C-890B-D9BAB9284C63}">
  <dimension ref="A1:W26"/>
  <sheetViews>
    <sheetView zoomScale="80" zoomScaleNormal="80" workbookViewId="0">
      <pane xSplit="5" ySplit="5" topLeftCell="I6" activePane="bottomRight" state="frozen"/>
      <selection pane="topRight" activeCell="G1" sqref="G1"/>
      <selection pane="bottomLeft" activeCell="A8" sqref="A8"/>
      <selection pane="bottomRight" activeCell="E15" sqref="E15:E17"/>
    </sheetView>
  </sheetViews>
  <sheetFormatPr baseColWidth="10" defaultColWidth="11.42578125" defaultRowHeight="12.75" x14ac:dyDescent="0.25"/>
  <cols>
    <col min="1" max="1" width="7.42578125" style="1" customWidth="1"/>
    <col min="2" max="2" width="24.140625" style="1" customWidth="1"/>
    <col min="3" max="3" width="34.42578125" style="1" customWidth="1"/>
    <col min="4" max="4" width="9.42578125" style="1" customWidth="1"/>
    <col min="5" max="5" width="9.42578125" style="11" customWidth="1"/>
    <col min="6" max="7" width="14.42578125" style="1" customWidth="1"/>
    <col min="8" max="9" width="16.85546875" style="1" customWidth="1"/>
    <col min="10" max="17" width="14.42578125" style="1" customWidth="1"/>
    <col min="18" max="18" width="19" style="1" bestFit="1" customWidth="1"/>
    <col min="19" max="19" width="14.28515625" style="1" customWidth="1"/>
    <col min="20" max="20" width="16" style="1" customWidth="1"/>
    <col min="21" max="21" width="17.7109375" style="1" customWidth="1"/>
    <col min="22" max="22" width="16.28515625" style="1" customWidth="1"/>
    <col min="23" max="23" width="26.140625" style="1" customWidth="1"/>
    <col min="24" max="16384" width="11.42578125" style="1"/>
  </cols>
  <sheetData>
    <row r="1" spans="1:23" ht="15" customHeight="1" thickBot="1" x14ac:dyDescent="0.3">
      <c r="C1" s="30"/>
    </row>
    <row r="2" spans="1:23" ht="27.95" customHeight="1" thickBot="1" x14ac:dyDescent="0.3">
      <c r="A2" s="44" t="s">
        <v>15</v>
      </c>
      <c r="B2" s="45"/>
      <c r="C2" s="45"/>
      <c r="D2" s="45"/>
      <c r="E2" s="46"/>
      <c r="F2" s="63" t="s">
        <v>380</v>
      </c>
      <c r="G2" s="64"/>
      <c r="H2" s="63" t="s">
        <v>382</v>
      </c>
      <c r="I2" s="64"/>
      <c r="J2" s="63" t="s">
        <v>384</v>
      </c>
      <c r="K2" s="64"/>
      <c r="L2" s="63" t="s">
        <v>393</v>
      </c>
      <c r="M2" s="64"/>
      <c r="N2" s="63" t="s">
        <v>395</v>
      </c>
      <c r="O2" s="64"/>
      <c r="P2" s="63" t="s">
        <v>415</v>
      </c>
      <c r="Q2" s="64"/>
      <c r="R2" s="31"/>
      <c r="S2" s="31"/>
      <c r="T2" s="31"/>
      <c r="U2" s="31"/>
      <c r="V2" s="31"/>
      <c r="W2" s="32"/>
    </row>
    <row r="3" spans="1:23" ht="45.6" customHeight="1" thickBot="1" x14ac:dyDescent="0.3">
      <c r="A3" s="47" t="s">
        <v>432</v>
      </c>
      <c r="B3" s="48"/>
      <c r="C3" s="48"/>
      <c r="D3" s="48"/>
      <c r="E3" s="49"/>
      <c r="F3" s="65"/>
      <c r="G3" s="66"/>
      <c r="H3" s="65"/>
      <c r="I3" s="66"/>
      <c r="J3" s="65"/>
      <c r="K3" s="66"/>
      <c r="L3" s="65"/>
      <c r="M3" s="66"/>
      <c r="N3" s="65"/>
      <c r="O3" s="66"/>
      <c r="P3" s="65"/>
      <c r="Q3" s="66"/>
      <c r="R3" s="53" t="s">
        <v>2</v>
      </c>
      <c r="S3" s="54"/>
      <c r="T3" s="54"/>
      <c r="U3" s="55"/>
      <c r="V3" s="59" t="s">
        <v>7</v>
      </c>
      <c r="W3" s="60"/>
    </row>
    <row r="4" spans="1:23" s="33" customFormat="1" ht="79.5" customHeight="1" thickBot="1" x14ac:dyDescent="0.35">
      <c r="A4" s="50"/>
      <c r="B4" s="51"/>
      <c r="C4" s="51"/>
      <c r="D4" s="51"/>
      <c r="E4" s="52"/>
      <c r="F4" s="41" t="s">
        <v>381</v>
      </c>
      <c r="G4" s="42"/>
      <c r="H4" s="41" t="s">
        <v>383</v>
      </c>
      <c r="I4" s="42"/>
      <c r="J4" s="41" t="s">
        <v>385</v>
      </c>
      <c r="K4" s="42"/>
      <c r="L4" s="41"/>
      <c r="M4" s="42"/>
      <c r="N4" s="41" t="s">
        <v>396</v>
      </c>
      <c r="O4" s="42"/>
      <c r="P4" s="41" t="s">
        <v>396</v>
      </c>
      <c r="Q4" s="42"/>
      <c r="R4" s="56"/>
      <c r="S4" s="57"/>
      <c r="T4" s="57"/>
      <c r="U4" s="58"/>
      <c r="V4" s="61"/>
      <c r="W4" s="62"/>
    </row>
    <row r="5" spans="1:23" ht="53.25" customHeight="1" x14ac:dyDescent="0.25">
      <c r="A5" s="35" t="s">
        <v>16</v>
      </c>
      <c r="B5" s="35" t="s">
        <v>10</v>
      </c>
      <c r="C5" s="35" t="s">
        <v>17</v>
      </c>
      <c r="D5" s="35" t="s">
        <v>18</v>
      </c>
      <c r="E5" s="35" t="s">
        <v>19</v>
      </c>
      <c r="F5" s="2" t="s">
        <v>0</v>
      </c>
      <c r="G5" s="2" t="s">
        <v>379</v>
      </c>
      <c r="H5" s="2" t="s">
        <v>0</v>
      </c>
      <c r="I5" s="2"/>
      <c r="J5" s="2" t="s">
        <v>0</v>
      </c>
      <c r="K5" s="2" t="s">
        <v>0</v>
      </c>
      <c r="L5" s="2" t="s">
        <v>0</v>
      </c>
      <c r="M5" s="2" t="s">
        <v>0</v>
      </c>
      <c r="N5" s="2" t="s">
        <v>0</v>
      </c>
      <c r="O5" s="2" t="s">
        <v>0</v>
      </c>
      <c r="P5" s="38"/>
      <c r="Q5" s="38"/>
      <c r="R5" s="12" t="s">
        <v>3</v>
      </c>
      <c r="S5" s="12" t="s">
        <v>4</v>
      </c>
      <c r="T5" s="12" t="s">
        <v>5</v>
      </c>
      <c r="U5" s="15" t="s">
        <v>6</v>
      </c>
      <c r="V5" s="13" t="s">
        <v>8</v>
      </c>
      <c r="W5" s="13" t="s">
        <v>9</v>
      </c>
    </row>
    <row r="6" spans="1:23" ht="48" customHeight="1" x14ac:dyDescent="0.25">
      <c r="A6" s="20">
        <v>1</v>
      </c>
      <c r="B6" s="21" t="s">
        <v>355</v>
      </c>
      <c r="C6" s="21" t="s">
        <v>356</v>
      </c>
      <c r="D6" s="22" t="s">
        <v>12</v>
      </c>
      <c r="E6" s="23">
        <v>1</v>
      </c>
      <c r="F6" s="16">
        <v>189500</v>
      </c>
      <c r="G6" s="16">
        <v>568500</v>
      </c>
      <c r="H6" s="16">
        <v>975000</v>
      </c>
      <c r="I6" s="16">
        <v>2925000</v>
      </c>
      <c r="J6" s="16">
        <v>260000</v>
      </c>
      <c r="K6" s="16">
        <v>780000</v>
      </c>
      <c r="L6" s="16">
        <v>0</v>
      </c>
      <c r="M6" s="16"/>
      <c r="N6" s="16">
        <v>134369.75</v>
      </c>
      <c r="O6" s="16">
        <v>268739.5</v>
      </c>
      <c r="P6" s="16"/>
      <c r="Q6" s="16"/>
      <c r="R6" s="27">
        <f>MEDIAN(F6,N6)</f>
        <v>161934.875</v>
      </c>
      <c r="S6" s="27">
        <f>AVERAGE(F6,N6)</f>
        <v>161934.875</v>
      </c>
      <c r="T6" s="27">
        <f>STDEV(F6,N6)</f>
        <v>38982.973623509664</v>
      </c>
      <c r="U6" s="28">
        <f t="shared" ref="U6" si="0">T6/S6</f>
        <v>0.24073241556835526</v>
      </c>
      <c r="V6" s="19">
        <v>161935</v>
      </c>
      <c r="W6" s="29" t="s">
        <v>14</v>
      </c>
    </row>
    <row r="7" spans="1:23" ht="48" customHeight="1" x14ac:dyDescent="0.25">
      <c r="A7" s="20">
        <v>2</v>
      </c>
      <c r="B7" s="21" t="s">
        <v>357</v>
      </c>
      <c r="C7" s="21" t="s">
        <v>358</v>
      </c>
      <c r="D7" s="22" t="s">
        <v>12</v>
      </c>
      <c r="E7" s="23">
        <v>1</v>
      </c>
      <c r="F7" s="16">
        <v>2150000</v>
      </c>
      <c r="G7" s="16">
        <v>4300000</v>
      </c>
      <c r="H7" s="16">
        <v>4776031</v>
      </c>
      <c r="I7" s="16">
        <v>9552062</v>
      </c>
      <c r="J7" s="16">
        <v>2400000</v>
      </c>
      <c r="K7" s="16">
        <v>4800000</v>
      </c>
      <c r="L7" s="16">
        <v>1904197.0999999999</v>
      </c>
      <c r="M7" s="16">
        <v>3808394.1999999997</v>
      </c>
      <c r="N7" s="16">
        <v>756218.49</v>
      </c>
      <c r="O7" s="16">
        <v>1512436.98</v>
      </c>
      <c r="P7" s="16"/>
      <c r="Q7" s="16"/>
      <c r="R7" s="27">
        <f>MEDIAN(F7,J7,L7)</f>
        <v>2150000</v>
      </c>
      <c r="S7" s="27">
        <f>AVERAGE(F7,J7,L7)</f>
        <v>2151399.0333333332</v>
      </c>
      <c r="T7" s="27">
        <f>STDEV(F7,J7,L7)</f>
        <v>247904.41077722551</v>
      </c>
      <c r="U7" s="28">
        <f t="shared" ref="U7:U13" si="1">T7/S7</f>
        <v>0.11522939581929975</v>
      </c>
      <c r="V7" s="19">
        <v>2151400</v>
      </c>
      <c r="W7" s="29" t="s">
        <v>13</v>
      </c>
    </row>
    <row r="8" spans="1:23" ht="48" customHeight="1" x14ac:dyDescent="0.25">
      <c r="A8" s="20">
        <v>3</v>
      </c>
      <c r="B8" s="21" t="s">
        <v>359</v>
      </c>
      <c r="C8" s="21" t="s">
        <v>360</v>
      </c>
      <c r="D8" s="22" t="s">
        <v>12</v>
      </c>
      <c r="E8" s="23">
        <v>1</v>
      </c>
      <c r="F8" s="16">
        <v>1196000</v>
      </c>
      <c r="G8" s="16">
        <v>2392000</v>
      </c>
      <c r="H8" s="16">
        <v>1410500</v>
      </c>
      <c r="I8" s="16">
        <v>2821000</v>
      </c>
      <c r="J8" s="16">
        <v>795000</v>
      </c>
      <c r="K8" s="16">
        <v>1590000</v>
      </c>
      <c r="L8" s="16">
        <v>0</v>
      </c>
      <c r="M8" s="16"/>
      <c r="N8" s="16"/>
      <c r="O8" s="16"/>
      <c r="P8" s="16"/>
      <c r="Q8" s="16"/>
      <c r="R8" s="27">
        <f>MEDIAN(F8,H8,J8)</f>
        <v>1196000</v>
      </c>
      <c r="S8" s="27">
        <f>AVERAGE(F8,H8,J8)</f>
        <v>1133833.3333333333</v>
      </c>
      <c r="T8" s="27">
        <f>STDEV(F8,H8,J8)</f>
        <v>312423.72402449412</v>
      </c>
      <c r="U8" s="28">
        <f t="shared" si="1"/>
        <v>0.27554642718608918</v>
      </c>
      <c r="V8" s="19">
        <v>1196000</v>
      </c>
      <c r="W8" s="29" t="s">
        <v>14</v>
      </c>
    </row>
    <row r="9" spans="1:23" ht="48" customHeight="1" x14ac:dyDescent="0.25">
      <c r="A9" s="20">
        <v>4</v>
      </c>
      <c r="B9" s="21" t="s">
        <v>361</v>
      </c>
      <c r="C9" s="21" t="s">
        <v>362</v>
      </c>
      <c r="D9" s="22" t="s">
        <v>12</v>
      </c>
      <c r="E9" s="23">
        <v>1</v>
      </c>
      <c r="F9" s="16">
        <v>2350000</v>
      </c>
      <c r="G9" s="16">
        <v>7050000</v>
      </c>
      <c r="H9" s="16">
        <v>2730000</v>
      </c>
      <c r="I9" s="16">
        <v>8190000</v>
      </c>
      <c r="J9" s="16">
        <v>3000000</v>
      </c>
      <c r="K9" s="16">
        <v>9000000</v>
      </c>
      <c r="L9" s="16">
        <v>2008190.75</v>
      </c>
      <c r="M9" s="16">
        <v>6024572.25</v>
      </c>
      <c r="N9" s="16"/>
      <c r="O9" s="16"/>
      <c r="P9" s="16"/>
      <c r="Q9" s="16"/>
      <c r="R9" s="27">
        <f>MEDIAN(F9,H9,J9,L9)</f>
        <v>2540000</v>
      </c>
      <c r="S9" s="27">
        <f>AVERAGE(F9,H9,J9,L9)</f>
        <v>2522047.6875</v>
      </c>
      <c r="T9" s="27">
        <f>STDEV(F9,H9,J9,L9)</f>
        <v>434101.34618894849</v>
      </c>
      <c r="U9" s="28">
        <f t="shared" si="1"/>
        <v>0.17212257656367114</v>
      </c>
      <c r="V9" s="19">
        <v>2540000</v>
      </c>
      <c r="W9" s="29" t="s">
        <v>14</v>
      </c>
    </row>
    <row r="10" spans="1:23" ht="48" customHeight="1" x14ac:dyDescent="0.25">
      <c r="A10" s="20">
        <v>5</v>
      </c>
      <c r="B10" s="21" t="s">
        <v>363</v>
      </c>
      <c r="C10" s="21" t="s">
        <v>364</v>
      </c>
      <c r="D10" s="22" t="s">
        <v>123</v>
      </c>
      <c r="E10" s="23">
        <v>1</v>
      </c>
      <c r="F10" s="16">
        <v>4465900</v>
      </c>
      <c r="G10" s="16">
        <v>44659000</v>
      </c>
      <c r="H10" s="16">
        <v>7105670</v>
      </c>
      <c r="I10" s="16">
        <v>71056700</v>
      </c>
      <c r="J10" s="16">
        <v>4495000</v>
      </c>
      <c r="K10" s="16">
        <v>44950000</v>
      </c>
      <c r="L10" s="16">
        <v>0</v>
      </c>
      <c r="M10" s="16"/>
      <c r="N10" s="16"/>
      <c r="O10" s="16"/>
      <c r="P10" s="16"/>
      <c r="Q10" s="16"/>
      <c r="R10" s="27">
        <f>MEDIAN(F10,H10,J10)</f>
        <v>4495000</v>
      </c>
      <c r="S10" s="27">
        <f>AVERAGE(F10,H10,J10)</f>
        <v>5355523.333333333</v>
      </c>
      <c r="T10" s="27">
        <f>STDEV(F10,H10,J10)</f>
        <v>1515741.309931657</v>
      </c>
      <c r="U10" s="28">
        <f t="shared" si="1"/>
        <v>0.2830239391354204</v>
      </c>
      <c r="V10" s="19">
        <v>4495000</v>
      </c>
      <c r="W10" s="29" t="s">
        <v>14</v>
      </c>
    </row>
    <row r="11" spans="1:23" ht="48" customHeight="1" x14ac:dyDescent="0.25">
      <c r="A11" s="20">
        <v>6</v>
      </c>
      <c r="B11" s="21" t="s">
        <v>365</v>
      </c>
      <c r="C11" s="21" t="s">
        <v>366</v>
      </c>
      <c r="D11" s="22" t="s">
        <v>123</v>
      </c>
      <c r="E11" s="23">
        <v>1</v>
      </c>
      <c r="F11" s="16">
        <v>339000</v>
      </c>
      <c r="G11" s="16">
        <v>6102000</v>
      </c>
      <c r="H11" s="16">
        <v>2092740</v>
      </c>
      <c r="I11" s="16">
        <v>37669320</v>
      </c>
      <c r="J11" s="16">
        <v>370000</v>
      </c>
      <c r="K11" s="16">
        <v>6660000</v>
      </c>
      <c r="L11" s="16">
        <v>343140</v>
      </c>
      <c r="M11" s="16">
        <v>6176520</v>
      </c>
      <c r="N11" s="16"/>
      <c r="O11" s="16"/>
      <c r="P11" s="16"/>
      <c r="Q11" s="16"/>
      <c r="R11" s="27">
        <f>MEDIAN(F11,J11,L11)</f>
        <v>343140</v>
      </c>
      <c r="S11" s="27">
        <f>AVERAGE(F11,J11,L11)</f>
        <v>350713.33333333331</v>
      </c>
      <c r="T11" s="27">
        <f>STDEV(F11,J11,L11)</f>
        <v>16830.523857959186</v>
      </c>
      <c r="U11" s="28">
        <f t="shared" ref="U11" si="2">T11/S11</f>
        <v>4.7989404046873574E-2</v>
      </c>
      <c r="V11" s="19">
        <v>350714</v>
      </c>
      <c r="W11" s="29" t="s">
        <v>13</v>
      </c>
    </row>
    <row r="12" spans="1:23" ht="48" customHeight="1" x14ac:dyDescent="0.25">
      <c r="A12" s="20">
        <v>7</v>
      </c>
      <c r="B12" s="21" t="s">
        <v>367</v>
      </c>
      <c r="C12" s="21" t="s">
        <v>368</v>
      </c>
      <c r="D12" s="22" t="s">
        <v>123</v>
      </c>
      <c r="E12" s="23">
        <v>1</v>
      </c>
      <c r="F12" s="16">
        <v>1690000</v>
      </c>
      <c r="G12" s="16">
        <v>18590000</v>
      </c>
      <c r="H12" s="16">
        <v>19045000</v>
      </c>
      <c r="I12" s="16">
        <v>209495000</v>
      </c>
      <c r="J12" s="16">
        <v>12720000</v>
      </c>
      <c r="K12" s="16">
        <v>139920000</v>
      </c>
      <c r="L12" s="16">
        <v>0</v>
      </c>
      <c r="M12" s="16"/>
      <c r="N12" s="16"/>
      <c r="O12" s="16"/>
      <c r="P12" s="16"/>
      <c r="Q12" s="16"/>
      <c r="R12" s="27">
        <f>MEDIAN(H12,J12)</f>
        <v>15882500</v>
      </c>
      <c r="S12" s="27">
        <f>AVERAGE(H12,J12)</f>
        <v>15882500</v>
      </c>
      <c r="T12" s="27">
        <f>STDEV(H12,J12)</f>
        <v>4472450.3910049135</v>
      </c>
      <c r="U12" s="28">
        <f t="shared" si="1"/>
        <v>0.28159612095104131</v>
      </c>
      <c r="V12" s="19">
        <v>15882500</v>
      </c>
      <c r="W12" s="29" t="s">
        <v>14</v>
      </c>
    </row>
    <row r="13" spans="1:23" ht="48" customHeight="1" x14ac:dyDescent="0.25">
      <c r="A13" s="20">
        <v>8</v>
      </c>
      <c r="B13" s="21" t="s">
        <v>369</v>
      </c>
      <c r="C13" s="21" t="s">
        <v>370</v>
      </c>
      <c r="D13" s="22" t="s">
        <v>12</v>
      </c>
      <c r="E13" s="23">
        <v>1</v>
      </c>
      <c r="F13" s="16">
        <v>2349000</v>
      </c>
      <c r="G13" s="16">
        <v>39933000</v>
      </c>
      <c r="H13" s="16">
        <v>6760000</v>
      </c>
      <c r="I13" s="16">
        <v>114920000</v>
      </c>
      <c r="J13" s="16">
        <v>2650000</v>
      </c>
      <c r="K13" s="16">
        <v>45050000</v>
      </c>
      <c r="L13" s="16">
        <v>0</v>
      </c>
      <c r="M13" s="16"/>
      <c r="N13" s="16"/>
      <c r="O13" s="16"/>
      <c r="P13" s="16"/>
      <c r="Q13" s="16"/>
      <c r="R13" s="27">
        <f>MEDIAN(F13,J13)</f>
        <v>2499500</v>
      </c>
      <c r="S13" s="27">
        <f>AVERAGE(F13,J13)</f>
        <v>2499500</v>
      </c>
      <c r="T13" s="27">
        <f>STDEV(F13,J13)</f>
        <v>212839.14113715081</v>
      </c>
      <c r="U13" s="28">
        <f t="shared" si="1"/>
        <v>8.515268699225878E-2</v>
      </c>
      <c r="V13" s="19">
        <v>2499500</v>
      </c>
      <c r="W13" s="29" t="s">
        <v>13</v>
      </c>
    </row>
    <row r="14" spans="1:23" ht="48" customHeight="1" x14ac:dyDescent="0.25">
      <c r="A14" s="20">
        <v>9</v>
      </c>
      <c r="B14" s="21" t="s">
        <v>371</v>
      </c>
      <c r="C14" s="21" t="s">
        <v>372</v>
      </c>
      <c r="D14" s="22" t="s">
        <v>12</v>
      </c>
      <c r="E14" s="23">
        <v>1</v>
      </c>
      <c r="F14" s="16">
        <v>1998000</v>
      </c>
      <c r="G14" s="16">
        <v>31968000</v>
      </c>
      <c r="H14" s="16">
        <v>5459998.7000000002</v>
      </c>
      <c r="I14" s="16">
        <v>87359979.200000003</v>
      </c>
      <c r="J14" s="16">
        <v>1200000</v>
      </c>
      <c r="K14" s="16">
        <v>19200000</v>
      </c>
      <c r="L14" s="16">
        <v>992013.75</v>
      </c>
      <c r="M14" s="16"/>
      <c r="N14" s="16"/>
      <c r="O14" s="16"/>
      <c r="P14" s="16"/>
      <c r="Q14" s="16"/>
      <c r="R14" s="27">
        <f>MEDIAN(J14,L14)</f>
        <v>1096006.875</v>
      </c>
      <c r="S14" s="27">
        <f>AVERAGE(J14,L14)</f>
        <v>1096006.875</v>
      </c>
      <c r="T14" s="27">
        <f>STDEV(J14,L14)</f>
        <v>147068.48776856056</v>
      </c>
      <c r="U14" s="28">
        <f t="shared" ref="U14" si="3">T14/S14</f>
        <v>0.13418573470952047</v>
      </c>
      <c r="V14" s="19">
        <v>1096007</v>
      </c>
      <c r="W14" s="29" t="s">
        <v>13</v>
      </c>
    </row>
    <row r="15" spans="1:23" ht="48" customHeight="1" x14ac:dyDescent="0.25">
      <c r="A15" s="20">
        <v>10</v>
      </c>
      <c r="B15" s="21" t="s">
        <v>373</v>
      </c>
      <c r="C15" s="21" t="s">
        <v>374</v>
      </c>
      <c r="D15" s="22" t="s">
        <v>12</v>
      </c>
      <c r="E15" s="23">
        <v>1</v>
      </c>
      <c r="F15" s="16">
        <v>1650000</v>
      </c>
      <c r="G15" s="16">
        <v>28050000</v>
      </c>
      <c r="H15" s="16">
        <v>4419998.7</v>
      </c>
      <c r="I15" s="16">
        <v>75139977.900000006</v>
      </c>
      <c r="J15" s="16">
        <v>2000000</v>
      </c>
      <c r="K15" s="16">
        <v>34000000</v>
      </c>
      <c r="L15" s="16">
        <v>2455800.35</v>
      </c>
      <c r="M15" s="16">
        <v>41748605.950000003</v>
      </c>
      <c r="N15" s="16"/>
      <c r="O15" s="16"/>
      <c r="P15" s="16"/>
      <c r="Q15" s="16"/>
      <c r="R15" s="27">
        <f>MEDIAN(F15,J15,L15)</f>
        <v>2000000</v>
      </c>
      <c r="S15" s="27">
        <f>AVERAGE(F15,J15,L15)</f>
        <v>2035266.7833333332</v>
      </c>
      <c r="T15" s="27">
        <f>STDEV(F15,J15,L15)</f>
        <v>404056.13535750448</v>
      </c>
      <c r="U15" s="28">
        <f t="shared" ref="U15:U16" si="4">T15/S15</f>
        <v>0.19852735703559543</v>
      </c>
      <c r="V15" s="19">
        <v>2000000</v>
      </c>
      <c r="W15" s="29" t="s">
        <v>14</v>
      </c>
    </row>
    <row r="16" spans="1:23" ht="48" customHeight="1" x14ac:dyDescent="0.25">
      <c r="A16" s="20">
        <v>11</v>
      </c>
      <c r="B16" s="21" t="s">
        <v>375</v>
      </c>
      <c r="C16" s="21" t="s">
        <v>376</v>
      </c>
      <c r="D16" s="22" t="s">
        <v>123</v>
      </c>
      <c r="E16" s="23">
        <v>1</v>
      </c>
      <c r="F16" s="16">
        <v>13900</v>
      </c>
      <c r="G16" s="16">
        <v>13900</v>
      </c>
      <c r="H16" s="16">
        <v>122070</v>
      </c>
      <c r="I16" s="16">
        <v>122070</v>
      </c>
      <c r="J16" s="16">
        <v>20000</v>
      </c>
      <c r="K16" s="16">
        <v>20000</v>
      </c>
      <c r="L16" s="16">
        <v>0</v>
      </c>
      <c r="M16" s="16"/>
      <c r="N16" s="16">
        <v>11680.68</v>
      </c>
      <c r="O16" s="16">
        <v>11680.68</v>
      </c>
      <c r="P16" s="16"/>
      <c r="Q16" s="16"/>
      <c r="R16" s="27">
        <f>MEDIAN(F16,J16,N16)</f>
        <v>13900</v>
      </c>
      <c r="S16" s="27">
        <f>AVERAGE(F16,J16,N16)</f>
        <v>15193.56</v>
      </c>
      <c r="T16" s="27">
        <f>STDEV(F16,J16,N16)</f>
        <v>4307.870056164651</v>
      </c>
      <c r="U16" s="28">
        <f t="shared" si="4"/>
        <v>0.28353263199438783</v>
      </c>
      <c r="V16" s="19">
        <v>13900</v>
      </c>
      <c r="W16" s="29" t="s">
        <v>14</v>
      </c>
    </row>
    <row r="17" spans="1:23" ht="48" customHeight="1" x14ac:dyDescent="0.25">
      <c r="A17" s="20">
        <v>12</v>
      </c>
      <c r="B17" s="21" t="s">
        <v>377</v>
      </c>
      <c r="C17" s="21" t="s">
        <v>378</v>
      </c>
      <c r="D17" s="22" t="s">
        <v>123</v>
      </c>
      <c r="E17" s="23">
        <v>1</v>
      </c>
      <c r="F17" s="16">
        <v>780000</v>
      </c>
      <c r="G17" s="16">
        <v>780000</v>
      </c>
      <c r="H17" s="16">
        <v>1949998.7</v>
      </c>
      <c r="I17" s="16">
        <v>1949998.7</v>
      </c>
      <c r="J17" s="16">
        <v>155000</v>
      </c>
      <c r="K17" s="16">
        <v>155000</v>
      </c>
      <c r="L17" s="16">
        <v>939173.79999999993</v>
      </c>
      <c r="M17" s="16">
        <v>939173.79999999993</v>
      </c>
      <c r="N17" s="16"/>
      <c r="O17" s="16"/>
      <c r="P17" s="16"/>
      <c r="Q17" s="16"/>
      <c r="R17" s="27">
        <f>MEDIAN(F17,L17)</f>
        <v>859586.89999999991</v>
      </c>
      <c r="S17" s="27">
        <f>AVERAGE(F17,L17)</f>
        <v>859586.89999999991</v>
      </c>
      <c r="T17" s="27">
        <f>STDEV(F17,L17)</f>
        <v>112552.87336723124</v>
      </c>
      <c r="U17" s="28">
        <f t="shared" ref="U17" si="5">T17/S17</f>
        <v>0.13093833022261187</v>
      </c>
      <c r="V17" s="19">
        <v>859587</v>
      </c>
      <c r="W17" s="29" t="s">
        <v>13</v>
      </c>
    </row>
    <row r="18" spans="1:23" x14ac:dyDescent="0.25">
      <c r="A18" s="43" t="s">
        <v>1</v>
      </c>
      <c r="B18" s="43"/>
      <c r="C18" s="43"/>
      <c r="D18" s="43"/>
      <c r="E18" s="43"/>
      <c r="F18" s="36">
        <f t="shared" ref="F18:O18" si="6">SUM(F6:F17)</f>
        <v>19171300</v>
      </c>
      <c r="G18" s="36">
        <f t="shared" si="6"/>
        <v>184406400</v>
      </c>
      <c r="H18" s="36">
        <f t="shared" si="6"/>
        <v>56847007.100000009</v>
      </c>
      <c r="I18" s="36">
        <f t="shared" si="6"/>
        <v>621201107.80000007</v>
      </c>
      <c r="J18" s="36">
        <f t="shared" si="6"/>
        <v>30065000</v>
      </c>
      <c r="K18" s="36">
        <f t="shared" si="6"/>
        <v>306125000</v>
      </c>
      <c r="L18" s="36">
        <f t="shared" si="6"/>
        <v>8642515.75</v>
      </c>
      <c r="M18" s="36">
        <f t="shared" si="6"/>
        <v>58697266.200000003</v>
      </c>
      <c r="N18" s="36">
        <f t="shared" si="6"/>
        <v>902268.92</v>
      </c>
      <c r="O18" s="36">
        <f t="shared" si="6"/>
        <v>1792857.16</v>
      </c>
      <c r="P18" s="36"/>
      <c r="Q18" s="36"/>
      <c r="R18" s="14"/>
      <c r="S18" s="14"/>
      <c r="T18" s="14"/>
      <c r="U18" s="14"/>
      <c r="V18" s="34">
        <f>SUM(V6:V17)</f>
        <v>33246543</v>
      </c>
      <c r="W18" s="14"/>
    </row>
    <row r="19" spans="1:23" ht="13.5" customHeight="1" x14ac:dyDescent="0.25">
      <c r="A19" s="6"/>
      <c r="B19" s="7"/>
      <c r="C19" s="8"/>
      <c r="D19" s="7"/>
      <c r="E19" s="5"/>
      <c r="F19" s="37"/>
      <c r="G19" s="37"/>
      <c r="O19" s="37"/>
      <c r="P19" s="37"/>
      <c r="Q19" s="37"/>
    </row>
    <row r="21" spans="1:23" ht="14.1" customHeight="1" x14ac:dyDescent="0.25">
      <c r="A21" s="9"/>
      <c r="B21" s="67"/>
      <c r="C21" s="67"/>
      <c r="D21" s="67"/>
      <c r="E21" s="67"/>
    </row>
    <row r="22" spans="1:23" ht="14.1" customHeight="1" x14ac:dyDescent="0.25">
      <c r="A22" s="9"/>
      <c r="B22" s="67"/>
      <c r="C22" s="67"/>
      <c r="D22" s="67"/>
      <c r="E22" s="67"/>
    </row>
    <row r="23" spans="1:23" ht="14.1" customHeight="1" x14ac:dyDescent="0.25">
      <c r="A23" s="9"/>
      <c r="B23" s="67"/>
      <c r="C23" s="67"/>
      <c r="D23" s="67"/>
      <c r="E23" s="67"/>
    </row>
    <row r="24" spans="1:23" ht="12.6" customHeight="1" x14ac:dyDescent="0.25">
      <c r="A24" s="9"/>
      <c r="B24" s="10"/>
      <c r="C24" s="10"/>
      <c r="D24" s="10"/>
      <c r="E24" s="10"/>
    </row>
    <row r="25" spans="1:23" x14ac:dyDescent="0.25">
      <c r="A25" s="3"/>
    </row>
    <row r="26" spans="1:23" x14ac:dyDescent="0.25">
      <c r="A26" s="3"/>
      <c r="B26" s="4"/>
    </row>
  </sheetData>
  <autoFilter ref="A5:W19" xr:uid="{2DA6E58C-29B9-405C-890B-D9BAB9284C63}"/>
  <mergeCells count="20">
    <mergeCell ref="B23:E23"/>
    <mergeCell ref="F2:G3"/>
    <mergeCell ref="F4:G4"/>
    <mergeCell ref="A2:E2"/>
    <mergeCell ref="A3:E4"/>
    <mergeCell ref="R3:U4"/>
    <mergeCell ref="V3:W4"/>
    <mergeCell ref="A18:E18"/>
    <mergeCell ref="B21:E21"/>
    <mergeCell ref="B22:E22"/>
    <mergeCell ref="H2:I3"/>
    <mergeCell ref="J2:K3"/>
    <mergeCell ref="H4:I4"/>
    <mergeCell ref="J4:K4"/>
    <mergeCell ref="L2:M3"/>
    <mergeCell ref="L4:M4"/>
    <mergeCell ref="N2:O3"/>
    <mergeCell ref="N4:O4"/>
    <mergeCell ref="P2:Q3"/>
    <mergeCell ref="P4:Q4"/>
  </mergeCells>
  <conditionalFormatting sqref="B6:B17">
    <cfRule type="duplicateValues" dxfId="1" priority="1"/>
    <cfRule type="duplicateValues" dxfId="0" priority="90"/>
  </conditionalFormatting>
  <pageMargins left="0.7" right="0.7" top="0.75" bottom="0.75" header="0.3" footer="0.3"/>
  <pageSetup paperSize="9" scale="6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LOTE 1  DIDÁCTICOS</vt:lpstr>
      <vt:lpstr>LOTE 2 ARTÍSTICOS</vt:lpstr>
      <vt:lpstr>LOTE 3 DEPORTIVOS</vt:lpstr>
      <vt:lpstr>LOTE 4 MUSICALES</vt:lpstr>
      <vt:lpstr>LOTE 5 MOBILIARIOS Y OTROS</vt:lpstr>
      <vt:lpstr>LOTE 6 ELECTR - EQUIPO COMP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Paola Cepeda Galindo</dc:creator>
  <cp:lastModifiedBy>Carlos Andres Vaca Gomez</cp:lastModifiedBy>
  <cp:lastPrinted>2022-02-23T19:15:32Z</cp:lastPrinted>
  <dcterms:created xsi:type="dcterms:W3CDTF">2022-02-23T18:47:10Z</dcterms:created>
  <dcterms:modified xsi:type="dcterms:W3CDTF">2024-12-12T18:04:31Z</dcterms:modified>
</cp:coreProperties>
</file>