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318"/>
  <workbookPr defaultThemeVersion="166925"/>
  <mc:AlternateContent xmlns:mc="http://schemas.openxmlformats.org/markup-compatibility/2006">
    <mc:Choice Requires="x15">
      <x15ac:absPath xmlns:x15ac="http://schemas.microsoft.com/office/spreadsheetml/2010/11/ac" url="C:\Users\USUARIO\Downloads\"/>
    </mc:Choice>
  </mc:AlternateContent>
  <xr:revisionPtr revIDLastSave="42" documentId="13_ncr:1_{02B2D882-9003-4CDE-B1A7-B0EDC91AF88A}" xr6:coauthVersionLast="47" xr6:coauthVersionMax="47" xr10:uidLastSave="{0B95E49E-3B6F-4830-8BB4-5A32540FC9BF}"/>
  <bookViews>
    <workbookView xWindow="-120" yWindow="-120" windowWidth="20730" windowHeight="11160" xr2:uid="{2129145F-1592-4518-B1FA-B5BC07A7F520}"/>
  </bookViews>
  <sheets>
    <sheet name="DEPORTIVO" sheetId="1" r:id="rId1"/>
  </sheets>
  <externalReferences>
    <externalReference r:id="rId2"/>
    <externalReference r:id="rId3"/>
  </externalReferences>
  <definedNames>
    <definedName name="_xlnm._FilterDatabase" localSheetId="0" hidden="1">DEPORTIVO!$A$14:$AG$31</definedName>
    <definedName name="_xlnm.Print_Area" localSheetId="0">DEPORTIVO!$A$1:$K$42</definedName>
    <definedName name="CHIPA">[1]BAL.GRAL!#REF!</definedName>
    <definedName name="CHIPAQUE">'[1]P&amp;G'!#REF!</definedName>
    <definedName name="CHIPAQUEEE">[1]BAL.GRAL!#REF!</definedName>
    <definedName name="Combustibledeaviación">[2]Listas!$A$2:$A$8</definedName>
    <definedName name="Costo">'[1]P&amp;G'!#REF!</definedName>
    <definedName name="EFECTIVO" localSheetId="0">[1]BAL.GRAL!#REF!</definedName>
    <definedName name="EFECTIVO">[1]BAL.GRAL!#REF!</definedName>
    <definedName name="OTROS_ACT_CORRIENTES" localSheetId="0">[1]BAL.GRAL!#REF!</definedName>
    <definedName name="OTROS_ACT_CORRIENTES">[1]BAL.GRAL!#REF!</definedName>
    <definedName name="Usuarios_" localSheetId="0">'[1]P&amp;G'!#REF!</definedName>
    <definedName name="Usuarios_">'[1]P&amp;G'!#REF!</definedName>
    <definedName name="USUARIOS_ACUEDUCTO" localSheetId="0">'[1]P&amp;G'!#REF!</definedName>
    <definedName name="USUARIOS_ACUEDUCTO">'[1]P&amp;G'!#REF!</definedName>
    <definedName name="wrn.INFORME1." hidden="1">{#N/A,#N/A,FALSE,"ESTRATO6";#N/A,#N/A,FALSE,"ESTRATO5";#N/A,#N/A,FALSE,"ESTRATO4";#N/A,#N/A,FALSE,"ESTRATO3";#N/A,#N/A,FALSE,"ESTRATO2";#N/A,#N/A,FALSE,"ESTRATO1"}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32" i="1" l="1"/>
  <c r="K31" i="1"/>
  <c r="K30" i="1"/>
  <c r="K29" i="1"/>
  <c r="K28" i="1"/>
  <c r="K27" i="1"/>
  <c r="K26" i="1"/>
  <c r="K25" i="1"/>
  <c r="K24" i="1"/>
  <c r="K23" i="1"/>
  <c r="K22" i="1"/>
  <c r="K21" i="1"/>
  <c r="K20" i="1"/>
  <c r="K19" i="1"/>
  <c r="K18" i="1"/>
  <c r="K17" i="1"/>
  <c r="K16" i="1"/>
  <c r="K15" i="1"/>
  <c r="I31" i="1"/>
  <c r="I30" i="1"/>
  <c r="I29" i="1"/>
  <c r="I28" i="1"/>
  <c r="I27" i="1"/>
  <c r="I26" i="1"/>
  <c r="I25" i="1"/>
  <c r="I24" i="1"/>
  <c r="I23" i="1"/>
  <c r="I22" i="1"/>
  <c r="I21" i="1"/>
  <c r="I20" i="1"/>
  <c r="I19" i="1"/>
  <c r="I18" i="1"/>
  <c r="I17" i="1"/>
  <c r="I16" i="1"/>
  <c r="I15" i="1"/>
  <c r="J31" i="1"/>
  <c r="H29" i="1"/>
  <c r="G31" i="1"/>
  <c r="H27" i="1"/>
  <c r="H23" i="1"/>
  <c r="H17" i="1"/>
  <c r="H15" i="1"/>
  <c r="H30" i="1"/>
  <c r="H28" i="1"/>
  <c r="H24" i="1"/>
  <c r="H22" i="1"/>
  <c r="A27" i="1"/>
  <c r="A28" i="1" s="1"/>
  <c r="A29" i="1" s="1"/>
  <c r="A30" i="1" s="1"/>
  <c r="H26" i="1"/>
  <c r="H21" i="1"/>
  <c r="H20" i="1"/>
  <c r="H19" i="1"/>
  <c r="H18" i="1"/>
  <c r="H16" i="1"/>
  <c r="H25" i="1" l="1"/>
  <c r="H31" i="1" l="1"/>
  <c r="K33" i="1"/>
</calcChain>
</file>

<file path=xl/sharedStrings.xml><?xml version="1.0" encoding="utf-8"?>
<sst xmlns="http://schemas.openxmlformats.org/spreadsheetml/2006/main" count="85" uniqueCount="57">
  <si>
    <t>COMPRA DE EQUIPOS INDUSTRIALES</t>
  </si>
  <si>
    <r>
      <rPr>
        <b/>
        <u/>
        <sz val="14"/>
        <rFont val="Arial"/>
        <family val="2"/>
      </rPr>
      <t>OBJETO</t>
    </r>
    <r>
      <rPr>
        <b/>
        <sz val="14"/>
        <rFont val="Arial"/>
        <family val="2"/>
      </rPr>
      <t>:</t>
    </r>
  </si>
  <si>
    <t>COMPRA Y DISTRIBUCION DE ELEMENTOS DEPORTIVOS CON DESTINO A LOS Y LAS PARTICIPANTES Y/O BENEFICIARIOS DE LOS DIFERENTES PROYECTOS DE LA SECRETARIA DISTRITAL DE INTEGRACION SOCIAL</t>
  </si>
  <si>
    <t>ITEM</t>
  </si>
  <si>
    <t>CODIGO 
POSPRE</t>
  </si>
  <si>
    <t>POSPRE</t>
  </si>
  <si>
    <t>ELEMENTOS</t>
  </si>
  <si>
    <t>DESCRIPCIÓN</t>
  </si>
  <si>
    <t>UNIDAD
DE MEDIDA</t>
  </si>
  <si>
    <t>VALORES UNITARIOS ANTES DE IVA</t>
  </si>
  <si>
    <t xml:space="preserve">VALRO IVA </t>
  </si>
  <si>
    <t>VALORES UNITARIOS IVA INCLUIDO (2024**)</t>
  </si>
  <si>
    <t>Generación de respuestas integradoras para la Inclusión social y productiva, y la prevención de todas las formas de violencia y discriminación en Bogotá D.C</t>
  </si>
  <si>
    <t>CANTIDADES
REQUERIDAS
TOTALES</t>
  </si>
  <si>
    <t xml:space="preserve"> VALOR TOTAL 
(IVA Incluido)</t>
  </si>
  <si>
    <t>O232020200662455_Otro comercio al por menor de productos deportivos, incluso bicicletas, no realizados en establecimientos</t>
  </si>
  <si>
    <t>BALON BALONCESTO # 7 (B)</t>
  </si>
  <si>
    <t>Balon baloncesto No. 7. Circunferencia 63 a 73 cm, peso 569 a 650 g. Todo terreno. 
Cubierta CUERO PVC (POLICLORURO DE VINILO), proceso laminado al calor, enmallado en hilo 100% Nylon, neumático en caucho butilo que cumplaespecificaciones de tamaño y peso, buen agarre, excelente rebote</t>
  </si>
  <si>
    <t>UNIDAD</t>
  </si>
  <si>
    <t>BALÓN DE MICROFÚTBOL (B)</t>
  </si>
  <si>
    <t>Balón de microfútbol . 60 - 62 cms circunferencia. Peso 450 - 500 grs. Material neumático de butilo. Enmmallado en Nylon 100%.</t>
  </si>
  <si>
    <t>BALÓN DE VOLEIBOL  (B)</t>
  </si>
  <si>
    <t>Balón de voleibol, Circunferencia de 65 - 67 cms. Peso 260 - 280 grs. Material neumático de butilo de 2 capas. Enmallado en Nylon 100%.Peso: 260-280 Gr</t>
  </si>
  <si>
    <t>CONOS TIPO DISCO (B)</t>
  </si>
  <si>
    <t xml:space="preserve">Conos Polietileno  tipo platillo Medidas: 6mm x 22cm de alto kit  x 50 und coores </t>
  </si>
  <si>
    <t>COLCHONETAS PARA EJERCICIOS (B)</t>
  </si>
  <si>
    <t>INDIVIDUAL PARA EJERCICIO EN EL PISO 60x100x15cm espuma de polietileno de 4 cm de espesor Fácil de limpiar. Limpiar</t>
  </si>
  <si>
    <t>CANCHAS DE FUTBOL (B)</t>
  </si>
  <si>
    <t xml:space="preserve">ARCOS PLEGABES PARA CANCHA INFANTIL en plástico resistente con malla  180x 120 cm </t>
  </si>
  <si>
    <t>ESCALERA AGILIDAD Y MOTICIDAD (B)</t>
  </si>
  <si>
    <t xml:space="preserve"> ESCALERA AGILIDAD 10  a 12 PELDAÑOS Escalera de coordinación con pasos ajustables, su material en reata</t>
  </si>
  <si>
    <t>Raquetas de Tennis de mesa - Ping pong (A)</t>
  </si>
  <si>
    <t>Madera 7 láminas (Koto, Ayous, Kiri). Mango cóncavo. Revestimientos Grosor: 2 mm. Peso 179 gramos. Storage advice Protege la pala con una funda para conservar sus propiedades, límpiala regularmente, idealmente con TTA Clean rubber. Tested by Se realizan dos pruebas sobre la resistencia de la pala y el encolado de las láminas y los revestimientos. Las pruebas se llevan a cabo en nuestros laboratorios y en condiciones reales por jugadores de club.
Composition Bate : 100.0% Madera Cubierta 
protectora : 50.0% Etileno acetato de vinilo, Cubierta protectora : 50.0% Caucho natural</t>
  </si>
  <si>
    <t>PAR</t>
  </si>
  <si>
    <t>PELOTAS PARA TENNIS DE MESA - PIG PONG (B)</t>
  </si>
  <si>
    <t xml:space="preserve">Composition Tejido principal : 70.0% Acrilonitrilo butadieno estireno (ABS), Tejido principal : 20.0% Otras fibras, Tejido principal : 10.0% Otras fibras </t>
  </si>
  <si>
    <t>EMPAQUE POR 6 UNIDADES</t>
  </si>
  <si>
    <t>Colchoneta para Yoga Pilates, Gimnasia y Body Fitness (A)</t>
  </si>
  <si>
    <t>Colchoneta Para Yoga Pilates Gimnasia Body Fitness 170CM X 7MM textura suave, antideslizante, material PVC</t>
  </si>
  <si>
    <t>FRISBEE (B)</t>
  </si>
  <si>
    <t>Peso aproximado 175 gramos,Diámetro minimo: 21,3 cm
Altura: 1,8 cm Profundidad del borde: 1,2 cm Ancho del borde: 1.6 cm</t>
  </si>
  <si>
    <t>MALLA PARA VOLEIBOL CON SOPORTE (B)</t>
  </si>
  <si>
    <t>Malla para voleibol corriente inmunizada (Mayor protección y resistencia contra los rayos solares y cambios climáticos), calibre # 5 (Fabricada en cordón de nailon "Nylon" de 5 mm) con medidas oficiales (9,5 m de largo X 1 m de alto) y estructuras oficiales FIVB (cuadros trenzados de 10 X 10 cm), guaya o cable de acero de alta resistencia y bordes 4 reatas, (borde superior, borde inferior y bordes laterales), con excelentes características de larga duración, ideal para entrenamiento o uso profesional, en terreno de juego multiple (interior y exterior) y color nailon (negro). Incluye soporte</t>
  </si>
  <si>
    <t>PETO JÚNIOR (B)</t>
  </si>
  <si>
    <t>Peto multideporte para niño/ña de facil visibilización e identificación para dos equipos.
Material: poliester de facil lavado y con filtro UV para la protección solar.
Peto júnior, talla 4-6-8-10-12-14-16, colores surtidos.</t>
  </si>
  <si>
    <t xml:space="preserve">Saco de Boxeo (A) </t>
  </si>
  <si>
    <t>Tula de boxeo - Saco de boxeo
Incluye cadena mosqueton y chazo expansivo
Relleno : Aserrin. medidas 110 centimetros por 90 centimetros de contorno                                   Peso: 100 lbs o 50 kgs                                                                                                      Diametro:30 CM                                                                                                           Altura: 100 CM</t>
  </si>
  <si>
    <t>GUANTES PARA SACO DE BOXEO (B)</t>
  </si>
  <si>
    <t>Construcción de cuero, panel de malla específico colocado debajo del puño para una gran regulación térmica.
Espuma de triple densidad
Palma reforzada para una absorción máxima.
Pulgar completo al 100% para una mejor prevención de lesiones.
Costuras reforzadas para una calidad duradera.
Gran recinto de velcro con elástico.
Puños largos que mejoran la protección de la muñeca. Peso de 4 a 10  onzas  para niño.</t>
  </si>
  <si>
    <t>Mesa de ping - pong para interiores (A)</t>
  </si>
  <si>
    <t>Plegable sí rebote (naturaleza del tablero) (18 mm aglomerado) estabilidad mesa dotada de 4 travesaños de 30 mm de diámetro. facilidad de desplazamiento los 4 rodachines de 8 cm permiten desplazar fácilmente la mesa por todo tipo de suelos. tipo de practicante: libre. lugar de práctica: interior.  espacio de práctica: espacio grande (a partir de 15 m²). 
Peso y dimensiones peso: 73 kg. Dimensiones mesa abierta: 274 x 152 x 76 cm (l x an. x alt.). dimensiones caja: 160 x 144 x 10 cm.
Seguridad, sistema de apertura / cierre cada tablero contiene 4 puntos de bloqueo automáticos para bloquear la mesa en posición abierta o cerrada (es posible abrir y bloquear solo un tablero). 2 bloqueadores de seguridad para bloquear / desbloquear con rapidez los tableros. Calidad del rebote los dos tableros de aglomerado de 18 mm fijados sobre el marco de acero galvanizado de 35 mm permiten una mejor calidad de rebote para favorecer los intercambios de golpes.
Composición tabla de madera patineta: 100.0% madera estructura: 100.0% acero inoxidable tapa: 100.0% poliamida empaque: 100.0% celulosa</t>
  </si>
  <si>
    <t>SUBTOTAL</t>
  </si>
  <si>
    <t>Notas Aclaratorias</t>
  </si>
  <si>
    <r>
      <rPr>
        <sz val="14"/>
        <color rgb="FF000000"/>
        <rFont val="Arial"/>
      </rPr>
      <t xml:space="preserve">(A). Los precios Unitarios fueron viabilizados por la Subdirección de Diseño, Evaluación y Sistematización de conformidad el Memorando I2023032069 con Fecha: 21/10/2023. </t>
    </r>
    <r>
      <rPr>
        <i/>
        <sz val="14"/>
        <color rgb="FF000000"/>
        <rFont val="Arial"/>
      </rPr>
      <t xml:space="preserve">Indexado con las variaciones porcentuales del IPC  con corte al ultimo reporte a septiembre 2024 
</t>
    </r>
    <r>
      <rPr>
        <sz val="14"/>
        <color rgb="FF000000"/>
        <rFont val="Arial"/>
      </rPr>
      <t>(B). Los precios Unitarios fueron viabilizados por la Subdirección de Diseño, Evaluación y Sistematización de conformidad el Memorando Viabilidad  I2024032928  con Fecha: 08/11/2024</t>
    </r>
  </si>
  <si>
    <t>Elaboró: Rocio Serrato Rojas - Profesional Dirección para la Inclusión y las Familias</t>
  </si>
  <si>
    <t>NATALIA VELASCO CASTRILLON</t>
  </si>
  <si>
    <t>Subdirectora para la Familia.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</si>
</sst>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44" formatCode="_(&quot;$&quot;* #,##0.00_);_(&quot;$&quot;* \(#,##0.00\);_(&quot;$&quot;* &quot;-&quot;??_);_(@_)"/>
    <numFmt numFmtId="43" formatCode="_(* #,##0.00_);_(* \(#,##0.00\);_(* &quot;-&quot;??_);_(@_)"/>
    <numFmt numFmtId="164" formatCode="_-&quot;$&quot;\ * #,##0.00_-;\-&quot;$&quot;\ * #,##0.00_-;_-&quot;$&quot;\ * &quot;-&quot;??_-;_-@_-"/>
    <numFmt numFmtId="165" formatCode="_-* #,##0.00_-;\-* #,##0.00_-;_-* &quot;-&quot;??_-;_-@_-"/>
    <numFmt numFmtId="166" formatCode="&quot;$&quot;\ #,##0.00"/>
    <numFmt numFmtId="167" formatCode="&quot;$&quot;\ #,##0"/>
    <numFmt numFmtId="168" formatCode="_-&quot;$&quot;\ * #,##0_-;\-&quot;$&quot;\ * #,##0_-;_-&quot;$&quot;\ * &quot;-&quot;??_-;_-@_-"/>
    <numFmt numFmtId="169" formatCode="&quot;$&quot;\ #,##0.0"/>
    <numFmt numFmtId="170" formatCode="&quot;$&quot;#,##0"/>
    <numFmt numFmtId="171" formatCode="_-&quot;$&quot;\ * #,##0.0_-;\-&quot;$&quot;\ * #,##0.0_-;_-&quot;$&quot;\ * &quot;-&quot;??_-;_-@_-"/>
  </numFmts>
  <fonts count="22">
    <font>
      <sz val="11"/>
      <color theme="1"/>
      <name val="Calibri"/>
      <family val="2"/>
      <scheme val="minor"/>
    </font>
    <font>
      <sz val="11"/>
      <color theme="1"/>
      <name val="Calibri"/>
      <family val="2"/>
      <scheme val="minor"/>
    </font>
    <font>
      <sz val="10"/>
      <name val="Arial"/>
      <family val="2"/>
    </font>
    <font>
      <b/>
      <sz val="14"/>
      <name val="Arial"/>
      <family val="2"/>
    </font>
    <font>
      <sz val="11"/>
      <color indexed="8"/>
      <name val="Calibri"/>
      <family val="2"/>
    </font>
    <font>
      <b/>
      <sz val="10"/>
      <name val="Arial"/>
      <family val="2"/>
    </font>
    <font>
      <b/>
      <u/>
      <sz val="14"/>
      <name val="Arial"/>
      <family val="2"/>
    </font>
    <font>
      <b/>
      <sz val="10"/>
      <color theme="1"/>
      <name val="Arial"/>
      <family val="2"/>
    </font>
    <font>
      <sz val="12"/>
      <name val="Arial Narrow"/>
      <family val="2"/>
    </font>
    <font>
      <sz val="10"/>
      <color theme="1"/>
      <name val="Arial"/>
      <family val="2"/>
    </font>
    <font>
      <sz val="10"/>
      <color rgb="FF000000"/>
      <name val="Arial"/>
      <family val="2"/>
    </font>
    <font>
      <sz val="14"/>
      <name val="Arial"/>
      <family val="2"/>
    </font>
    <font>
      <sz val="14"/>
      <color theme="1"/>
      <name val="Calibri"/>
      <family val="2"/>
      <scheme val="minor"/>
    </font>
    <font>
      <sz val="12"/>
      <color theme="1"/>
      <name val="Calibri"/>
      <family val="2"/>
      <scheme val="minor"/>
    </font>
    <font>
      <b/>
      <sz val="14"/>
      <color theme="1"/>
      <name val="Calibri"/>
      <family val="2"/>
      <scheme val="minor"/>
    </font>
    <font>
      <b/>
      <sz val="10"/>
      <color rgb="FF000000"/>
      <name val="Arial"/>
      <family val="2"/>
    </font>
    <font>
      <sz val="10"/>
      <name val="Arial Narrow"/>
      <family val="2"/>
    </font>
    <font>
      <sz val="10"/>
      <color theme="1"/>
      <name val="Calibri"/>
      <family val="2"/>
      <scheme val="minor"/>
    </font>
    <font>
      <sz val="11"/>
      <color theme="1"/>
      <name val="Arial"/>
      <family val="2"/>
    </font>
    <font>
      <b/>
      <sz val="10"/>
      <color theme="1"/>
      <name val="Arial   "/>
    </font>
    <font>
      <sz val="14"/>
      <color rgb="FF000000"/>
      <name val="Arial"/>
    </font>
    <font>
      <i/>
      <sz val="14"/>
      <color rgb="FF000000"/>
      <name val="Arial"/>
    </font>
  </fonts>
  <fills count="9">
    <fill>
      <patternFill patternType="none"/>
    </fill>
    <fill>
      <patternFill patternType="gray125"/>
    </fill>
    <fill>
      <patternFill patternType="solid">
        <fgColor theme="0"/>
        <bgColor indexed="64"/>
      </patternFill>
    </fill>
    <fill>
      <patternFill patternType="solid">
        <fgColor rgb="FFD0CECE"/>
        <bgColor indexed="64"/>
      </patternFill>
    </fill>
    <fill>
      <patternFill patternType="solid">
        <fgColor theme="9" tint="0.39997558519241921"/>
        <bgColor indexed="64"/>
      </patternFill>
    </fill>
    <fill>
      <patternFill patternType="solid">
        <fgColor rgb="FF92D050"/>
        <bgColor indexed="64"/>
      </patternFill>
    </fill>
    <fill>
      <patternFill patternType="solid">
        <fgColor theme="0" tint="-4.9989318521683403E-2"/>
        <bgColor indexed="64"/>
      </patternFill>
    </fill>
    <fill>
      <patternFill patternType="solid">
        <fgColor theme="0" tint="-0.14999847407452621"/>
        <bgColor indexed="64"/>
      </patternFill>
    </fill>
    <fill>
      <patternFill patternType="solid">
        <fgColor theme="4" tint="0.39997558519241921"/>
        <bgColor indexed="64"/>
      </patternFill>
    </fill>
  </fills>
  <borders count="31">
    <border>
      <left/>
      <right/>
      <top/>
      <bottom/>
      <diagonal/>
    </border>
    <border>
      <left style="medium">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auto="1"/>
      </left>
      <right style="thin">
        <color auto="1"/>
      </right>
      <top style="medium">
        <color indexed="64"/>
      </top>
      <bottom style="thin">
        <color auto="1"/>
      </bottom>
      <diagonal/>
    </border>
    <border>
      <left style="thin">
        <color indexed="64"/>
      </left>
      <right/>
      <top style="medium">
        <color indexed="64"/>
      </top>
      <bottom style="thin">
        <color indexed="64"/>
      </bottom>
      <diagonal/>
    </border>
    <border>
      <left style="thin">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bottom/>
      <diagonal/>
    </border>
    <border>
      <left/>
      <right style="medium">
        <color indexed="64"/>
      </right>
      <top/>
      <bottom/>
      <diagonal/>
    </border>
    <border>
      <left style="medium">
        <color indexed="64"/>
      </left>
      <right style="thin">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auto="1"/>
      </left>
      <right style="thin">
        <color auto="1"/>
      </right>
      <top style="thin">
        <color auto="1"/>
      </top>
      <bottom style="medium">
        <color indexed="64"/>
      </bottom>
      <diagonal/>
    </border>
    <border>
      <left style="thin">
        <color indexed="64"/>
      </left>
      <right/>
      <top style="thin">
        <color indexed="64"/>
      </top>
      <bottom style="medium">
        <color indexed="64"/>
      </bottom>
      <diagonal/>
    </border>
    <border>
      <left style="thin">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style="medium">
        <color indexed="64"/>
      </left>
      <right/>
      <top/>
      <bottom/>
      <diagonal/>
    </border>
    <border>
      <left style="medium">
        <color indexed="64"/>
      </left>
      <right/>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10">
    <xf numFmtId="0" fontId="0" fillId="0" borderId="0"/>
    <xf numFmtId="164" fontId="1" fillId="0" borderId="0" applyFont="0" applyFill="0" applyBorder="0" applyAlignment="0" applyProtection="0"/>
    <xf numFmtId="9" fontId="1" fillId="0" borderId="0" applyFont="0" applyFill="0" applyBorder="0" applyAlignment="0" applyProtection="0"/>
    <xf numFmtId="0" fontId="2" fillId="0" borderId="0"/>
    <xf numFmtId="0" fontId="4" fillId="0" borderId="0"/>
    <xf numFmtId="164" fontId="2" fillId="0" borderId="0" applyFont="0" applyFill="0" applyBorder="0" applyAlignment="0" applyProtection="0"/>
    <xf numFmtId="9" fontId="2" fillId="0" borderId="0" applyFont="0" applyFill="0" applyBorder="0" applyAlignment="0" applyProtection="0"/>
    <xf numFmtId="165" fontId="1" fillId="0" borderId="0" applyFont="0" applyFill="0" applyBorder="0" applyAlignment="0" applyProtection="0"/>
    <xf numFmtId="0" fontId="2" fillId="0" borderId="0"/>
    <xf numFmtId="0" fontId="2" fillId="0" borderId="0"/>
  </cellStyleXfs>
  <cellXfs count="125">
    <xf numFmtId="0" fontId="0" fillId="0" borderId="0" xfId="0"/>
    <xf numFmtId="0" fontId="2" fillId="2" borderId="0" xfId="3" applyFill="1" applyAlignment="1">
      <alignment horizontal="center" vertical="center" wrapText="1"/>
    </xf>
    <xf numFmtId="0" fontId="2" fillId="0" borderId="0" xfId="0" applyFont="1" applyAlignment="1">
      <alignment vertical="center"/>
    </xf>
    <xf numFmtId="0" fontId="2" fillId="2" borderId="0" xfId="0" applyFont="1" applyFill="1" applyAlignment="1">
      <alignment vertical="center"/>
    </xf>
    <xf numFmtId="0" fontId="5" fillId="2" borderId="0" xfId="4" applyFont="1" applyFill="1" applyAlignment="1">
      <alignment horizontal="center" vertical="center"/>
    </xf>
    <xf numFmtId="0" fontId="7" fillId="4" borderId="10" xfId="0" applyFont="1" applyFill="1" applyBorder="1" applyAlignment="1">
      <alignment horizontal="center" vertical="center" wrapText="1"/>
    </xf>
    <xf numFmtId="1" fontId="8" fillId="0" borderId="10" xfId="5" applyNumberFormat="1" applyFont="1" applyFill="1" applyBorder="1" applyAlignment="1">
      <alignment horizontal="center" vertical="center" wrapText="1"/>
    </xf>
    <xf numFmtId="0" fontId="2" fillId="0" borderId="10" xfId="6" applyNumberFormat="1" applyFont="1" applyBorder="1" applyAlignment="1">
      <alignment horizontal="center" vertical="center" wrapText="1"/>
    </xf>
    <xf numFmtId="1" fontId="2" fillId="0" borderId="10" xfId="0" applyNumberFormat="1" applyFont="1" applyBorder="1" applyAlignment="1">
      <alignment horizontal="center" vertical="center" wrapText="1"/>
    </xf>
    <xf numFmtId="167" fontId="9" fillId="0" borderId="10" xfId="7" applyNumberFormat="1" applyFont="1" applyFill="1" applyBorder="1" applyAlignment="1">
      <alignment horizontal="center" vertical="center" wrapText="1"/>
    </xf>
    <xf numFmtId="167" fontId="10" fillId="2" borderId="10" xfId="0" applyNumberFormat="1" applyFont="1" applyFill="1" applyBorder="1" applyAlignment="1">
      <alignment horizontal="center" vertical="center"/>
    </xf>
    <xf numFmtId="167" fontId="10" fillId="2" borderId="10" xfId="0" applyNumberFormat="1" applyFont="1" applyFill="1" applyBorder="1" applyAlignment="1">
      <alignment horizontal="right" vertical="center"/>
    </xf>
    <xf numFmtId="164" fontId="2" fillId="0" borderId="0" xfId="0" applyNumberFormat="1" applyFont="1" applyAlignment="1">
      <alignment vertical="center"/>
    </xf>
    <xf numFmtId="1" fontId="2" fillId="0" borderId="0" xfId="0" applyNumberFormat="1" applyFont="1" applyAlignment="1">
      <alignment vertical="center"/>
    </xf>
    <xf numFmtId="168" fontId="2" fillId="0" borderId="0" xfId="0" applyNumberFormat="1" applyFont="1" applyAlignment="1">
      <alignment vertical="center"/>
    </xf>
    <xf numFmtId="44" fontId="2" fillId="0" borderId="0" xfId="0" applyNumberFormat="1" applyFont="1" applyAlignment="1">
      <alignment vertical="center"/>
    </xf>
    <xf numFmtId="167" fontId="2" fillId="0" borderId="0" xfId="2" applyNumberFormat="1" applyFont="1" applyBorder="1" applyAlignment="1">
      <alignment vertical="center"/>
    </xf>
    <xf numFmtId="10" fontId="2" fillId="0" borderId="0" xfId="2" applyNumberFormat="1" applyFont="1" applyBorder="1" applyAlignment="1">
      <alignment vertical="center"/>
    </xf>
    <xf numFmtId="167" fontId="3" fillId="0" borderId="10" xfId="4" applyNumberFormat="1" applyFont="1" applyBorder="1" applyAlignment="1">
      <alignment horizontal="center" vertical="center" wrapText="1"/>
    </xf>
    <xf numFmtId="3" fontId="3" fillId="4" borderId="10" xfId="4" applyNumberFormat="1" applyFont="1" applyFill="1" applyBorder="1" applyAlignment="1">
      <alignment horizontal="center" vertical="center" wrapText="1"/>
    </xf>
    <xf numFmtId="167" fontId="2" fillId="2" borderId="0" xfId="0" applyNumberFormat="1" applyFont="1" applyFill="1" applyAlignment="1">
      <alignment vertical="center"/>
    </xf>
    <xf numFmtId="169" fontId="5" fillId="2" borderId="0" xfId="4" applyNumberFormat="1" applyFont="1" applyFill="1" applyAlignment="1">
      <alignment horizontal="center" vertical="center"/>
    </xf>
    <xf numFmtId="167" fontId="5" fillId="2" borderId="0" xfId="4" applyNumberFormat="1" applyFont="1" applyFill="1" applyAlignment="1">
      <alignment horizontal="center" vertical="center"/>
    </xf>
    <xf numFmtId="166" fontId="5" fillId="2" borderId="0" xfId="4" applyNumberFormat="1" applyFont="1" applyFill="1" applyAlignment="1">
      <alignment horizontal="center" vertical="center"/>
    </xf>
    <xf numFmtId="3" fontId="5" fillId="2" borderId="0" xfId="4" applyNumberFormat="1" applyFont="1" applyFill="1" applyAlignment="1">
      <alignment horizontal="center" vertical="center"/>
    </xf>
    <xf numFmtId="170" fontId="5" fillId="2" borderId="0" xfId="4" applyNumberFormat="1" applyFont="1" applyFill="1" applyAlignment="1">
      <alignment horizontal="center" vertical="center"/>
    </xf>
    <xf numFmtId="171" fontId="3" fillId="2" borderId="0" xfId="4" applyNumberFormat="1" applyFont="1" applyFill="1" applyAlignment="1">
      <alignment horizontal="center" vertical="center" wrapText="1"/>
    </xf>
    <xf numFmtId="164" fontId="3" fillId="2" borderId="0" xfId="4" applyNumberFormat="1" applyFont="1" applyFill="1" applyAlignment="1">
      <alignment horizontal="center" vertical="center" wrapText="1"/>
    </xf>
    <xf numFmtId="10" fontId="2" fillId="2" borderId="0" xfId="2" applyNumberFormat="1" applyFont="1" applyFill="1" applyBorder="1" applyAlignment="1">
      <alignment vertical="center"/>
    </xf>
    <xf numFmtId="0" fontId="9" fillId="2" borderId="21" xfId="0" applyFont="1" applyFill="1" applyBorder="1" applyAlignment="1">
      <alignment horizontal="left" vertical="center"/>
    </xf>
    <xf numFmtId="0" fontId="9" fillId="2" borderId="6" xfId="0" applyFont="1" applyFill="1" applyBorder="1" applyAlignment="1">
      <alignment horizontal="left" vertical="center"/>
    </xf>
    <xf numFmtId="0" fontId="9" fillId="2" borderId="6" xfId="0" applyFont="1" applyFill="1" applyBorder="1" applyAlignment="1">
      <alignment horizontal="center" vertical="center"/>
    </xf>
    <xf numFmtId="166" fontId="9" fillId="2" borderId="6" xfId="0" applyNumberFormat="1" applyFont="1" applyFill="1" applyBorder="1" applyAlignment="1">
      <alignment horizontal="center" vertical="center"/>
    </xf>
    <xf numFmtId="0" fontId="9" fillId="2" borderId="7" xfId="0" applyFont="1" applyFill="1" applyBorder="1" applyAlignment="1">
      <alignment horizontal="center" vertical="center"/>
    </xf>
    <xf numFmtId="168" fontId="2" fillId="2" borderId="0" xfId="0" applyNumberFormat="1" applyFont="1" applyFill="1" applyAlignment="1">
      <alignment vertical="center"/>
    </xf>
    <xf numFmtId="0" fontId="12" fillId="2" borderId="22" xfId="0" applyFont="1" applyFill="1" applyBorder="1"/>
    <xf numFmtId="0" fontId="13" fillId="2" borderId="0" xfId="0" applyFont="1" applyFill="1"/>
    <xf numFmtId="0" fontId="9" fillId="2" borderId="0" xfId="0" applyFont="1" applyFill="1" applyAlignment="1">
      <alignment horizontal="center" vertical="center"/>
    </xf>
    <xf numFmtId="166" fontId="9" fillId="2" borderId="0" xfId="0" applyNumberFormat="1" applyFont="1" applyFill="1" applyAlignment="1">
      <alignment horizontal="center" vertical="center"/>
    </xf>
    <xf numFmtId="0" fontId="9" fillId="2" borderId="13" xfId="0" applyFont="1" applyFill="1" applyBorder="1" applyAlignment="1">
      <alignment horizontal="center" vertical="center"/>
    </xf>
    <xf numFmtId="0" fontId="0" fillId="2" borderId="22" xfId="0" applyFill="1" applyBorder="1"/>
    <xf numFmtId="0" fontId="0" fillId="2" borderId="0" xfId="0" applyFill="1"/>
    <xf numFmtId="0" fontId="2" fillId="2" borderId="0" xfId="4" applyFont="1" applyFill="1" applyAlignment="1">
      <alignment vertical="center"/>
    </xf>
    <xf numFmtId="166" fontId="2" fillId="2" borderId="0" xfId="4" applyNumberFormat="1" applyFont="1" applyFill="1" applyAlignment="1">
      <alignment vertical="center"/>
    </xf>
    <xf numFmtId="43" fontId="2" fillId="2" borderId="0" xfId="4" applyNumberFormat="1" applyFont="1" applyFill="1" applyAlignment="1">
      <alignment vertical="center"/>
    </xf>
    <xf numFmtId="43" fontId="2" fillId="2" borderId="13" xfId="4" applyNumberFormat="1" applyFont="1" applyFill="1" applyBorder="1" applyAlignment="1">
      <alignment vertical="center"/>
    </xf>
    <xf numFmtId="0" fontId="2" fillId="2" borderId="22" xfId="4" applyFont="1" applyFill="1" applyBorder="1" applyAlignment="1">
      <alignment vertical="center"/>
    </xf>
    <xf numFmtId="0" fontId="14" fillId="2" borderId="22" xfId="0" applyFont="1" applyFill="1" applyBorder="1"/>
    <xf numFmtId="0" fontId="14" fillId="2" borderId="0" xfId="0" applyFont="1" applyFill="1"/>
    <xf numFmtId="0" fontId="11" fillId="2" borderId="0" xfId="4" applyFont="1" applyFill="1" applyAlignment="1">
      <alignment vertical="center"/>
    </xf>
    <xf numFmtId="166" fontId="11" fillId="2" borderId="0" xfId="4" applyNumberFormat="1" applyFont="1" applyFill="1" applyAlignment="1">
      <alignment vertical="center"/>
    </xf>
    <xf numFmtId="43" fontId="11" fillId="2" borderId="13" xfId="4" applyNumberFormat="1" applyFont="1" applyFill="1" applyBorder="1" applyAlignment="1">
      <alignment vertical="center"/>
    </xf>
    <xf numFmtId="0" fontId="11" fillId="0" borderId="0" xfId="0" applyFont="1" applyAlignment="1">
      <alignment vertical="center"/>
    </xf>
    <xf numFmtId="0" fontId="14" fillId="2" borderId="23" xfId="0" applyFont="1" applyFill="1" applyBorder="1"/>
    <xf numFmtId="0" fontId="14" fillId="2" borderId="19" xfId="0" applyFont="1" applyFill="1" applyBorder="1"/>
    <xf numFmtId="0" fontId="11" fillId="2" borderId="19" xfId="4" applyFont="1" applyFill="1" applyBorder="1" applyAlignment="1">
      <alignment vertical="center"/>
    </xf>
    <xf numFmtId="166" fontId="11" fillId="2" borderId="19" xfId="4" applyNumberFormat="1" applyFont="1" applyFill="1" applyBorder="1" applyAlignment="1">
      <alignment vertical="center"/>
    </xf>
    <xf numFmtId="43" fontId="11" fillId="2" borderId="20" xfId="4" applyNumberFormat="1" applyFont="1" applyFill="1" applyBorder="1" applyAlignment="1">
      <alignment vertical="center"/>
    </xf>
    <xf numFmtId="0" fontId="2" fillId="0" borderId="0" xfId="4" applyFont="1" applyAlignment="1">
      <alignment vertical="center"/>
    </xf>
    <xf numFmtId="166" fontId="2" fillId="0" borderId="0" xfId="4" applyNumberFormat="1" applyFont="1" applyAlignment="1">
      <alignment vertical="center"/>
    </xf>
    <xf numFmtId="43" fontId="2" fillId="0" borderId="0" xfId="4" applyNumberFormat="1" applyFont="1" applyAlignment="1">
      <alignment vertical="center"/>
    </xf>
    <xf numFmtId="164" fontId="2" fillId="0" borderId="0" xfId="1" applyFont="1" applyAlignment="1">
      <alignment vertical="center"/>
    </xf>
    <xf numFmtId="0" fontId="15" fillId="2" borderId="10" xfId="0" applyFont="1" applyFill="1" applyBorder="1" applyAlignment="1">
      <alignment horizontal="left" vertical="center" wrapText="1"/>
    </xf>
    <xf numFmtId="0" fontId="15" fillId="2" borderId="24" xfId="0" applyFont="1" applyFill="1" applyBorder="1" applyAlignment="1">
      <alignment vertical="center" wrapText="1"/>
    </xf>
    <xf numFmtId="0" fontId="15" fillId="2" borderId="10" xfId="0" applyFont="1" applyFill="1" applyBorder="1" applyAlignment="1">
      <alignment vertical="center" wrapText="1"/>
    </xf>
    <xf numFmtId="0" fontId="7" fillId="2" borderId="24" xfId="0" applyFont="1" applyFill="1" applyBorder="1" applyAlignment="1">
      <alignment horizontal="left" vertical="center" wrapText="1"/>
    </xf>
    <xf numFmtId="0" fontId="7" fillId="2" borderId="10" xfId="0" applyFont="1" applyFill="1" applyBorder="1" applyAlignment="1">
      <alignment vertical="center" wrapText="1"/>
    </xf>
    <xf numFmtId="0" fontId="2" fillId="2" borderId="24" xfId="8" applyFill="1" applyBorder="1" applyAlignment="1">
      <alignment horizontal="left" vertical="center" wrapText="1"/>
    </xf>
    <xf numFmtId="0" fontId="16" fillId="2" borderId="10" xfId="9" applyFont="1" applyFill="1" applyBorder="1" applyAlignment="1">
      <alignment horizontal="center" vertical="center" wrapText="1"/>
    </xf>
    <xf numFmtId="0" fontId="2" fillId="2" borderId="9" xfId="8" applyFill="1" applyBorder="1" applyAlignment="1">
      <alignment horizontal="left" vertical="center" wrapText="1"/>
    </xf>
    <xf numFmtId="0" fontId="17" fillId="2" borderId="10" xfId="9" applyFont="1" applyFill="1" applyBorder="1" applyAlignment="1">
      <alignment horizontal="center" vertical="center" wrapText="1"/>
    </xf>
    <xf numFmtId="0" fontId="2" fillId="2" borderId="10" xfId="8" applyFill="1" applyBorder="1" applyAlignment="1">
      <alignment horizontal="left" vertical="center" wrapText="1"/>
    </xf>
    <xf numFmtId="0" fontId="2" fillId="2" borderId="10" xfId="9" applyFill="1" applyBorder="1" applyAlignment="1">
      <alignment horizontal="center" vertical="center" wrapText="1"/>
    </xf>
    <xf numFmtId="0" fontId="18" fillId="2" borderId="10" xfId="9" applyFont="1" applyFill="1" applyBorder="1" applyAlignment="1">
      <alignment horizontal="center" vertical="center" wrapText="1"/>
    </xf>
    <xf numFmtId="0" fontId="5" fillId="5" borderId="10" xfId="8" applyFont="1" applyFill="1" applyBorder="1" applyAlignment="1">
      <alignment horizontal="justify" vertical="center" wrapText="1"/>
    </xf>
    <xf numFmtId="167" fontId="9" fillId="8" borderId="10" xfId="7" applyNumberFormat="1" applyFont="1" applyFill="1" applyBorder="1" applyAlignment="1">
      <alignment horizontal="center" vertical="center" wrapText="1"/>
    </xf>
    <xf numFmtId="167" fontId="10" fillId="8" borderId="10" xfId="0" applyNumberFormat="1" applyFont="1" applyFill="1" applyBorder="1" applyAlignment="1">
      <alignment horizontal="center" vertical="center"/>
    </xf>
    <xf numFmtId="0" fontId="19" fillId="6" borderId="10" xfId="9" applyFont="1" applyFill="1" applyBorder="1" applyAlignment="1">
      <alignment horizontal="center" vertical="center" wrapText="1"/>
    </xf>
    <xf numFmtId="167" fontId="3" fillId="4" borderId="10" xfId="4" applyNumberFormat="1" applyFont="1" applyFill="1" applyBorder="1" applyAlignment="1">
      <alignment horizontal="center" vertical="center" wrapText="1"/>
    </xf>
    <xf numFmtId="0" fontId="5" fillId="2" borderId="0" xfId="4" applyFont="1" applyFill="1" applyAlignment="1">
      <alignment horizontal="center" vertical="center"/>
    </xf>
    <xf numFmtId="0" fontId="3" fillId="2" borderId="1" xfId="3" applyFont="1" applyFill="1" applyBorder="1" applyAlignment="1">
      <alignment horizontal="center" vertical="center" wrapText="1"/>
    </xf>
    <xf numFmtId="0" fontId="3" fillId="2" borderId="2" xfId="3" applyFont="1" applyFill="1" applyBorder="1" applyAlignment="1">
      <alignment horizontal="center" vertical="center" wrapText="1"/>
    </xf>
    <xf numFmtId="0" fontId="3" fillId="2" borderId="3" xfId="3" applyFont="1" applyFill="1" applyBorder="1" applyAlignment="1">
      <alignment horizontal="center" vertical="center" wrapText="1"/>
    </xf>
    <xf numFmtId="0" fontId="3" fillId="2" borderId="4" xfId="3" applyFont="1" applyFill="1" applyBorder="1" applyAlignment="1">
      <alignment horizontal="center" vertical="center" wrapText="1"/>
    </xf>
    <xf numFmtId="0" fontId="3" fillId="2" borderId="8" xfId="3" applyFont="1" applyFill="1" applyBorder="1" applyAlignment="1">
      <alignment horizontal="center" vertical="center" wrapText="1"/>
    </xf>
    <xf numFmtId="0" fontId="3" fillId="2" borderId="9" xfId="3" applyFont="1" applyFill="1" applyBorder="1" applyAlignment="1">
      <alignment horizontal="center" vertical="center" wrapText="1"/>
    </xf>
    <xf numFmtId="0" fontId="3" fillId="2" borderId="10" xfId="3" applyFont="1" applyFill="1" applyBorder="1" applyAlignment="1">
      <alignment horizontal="center" vertical="center" wrapText="1"/>
    </xf>
    <xf numFmtId="0" fontId="3" fillId="2" borderId="11" xfId="3" applyFont="1" applyFill="1" applyBorder="1" applyAlignment="1">
      <alignment horizontal="center" vertical="center" wrapText="1"/>
    </xf>
    <xf numFmtId="0" fontId="3" fillId="2" borderId="14" xfId="3" applyFont="1" applyFill="1" applyBorder="1" applyAlignment="1">
      <alignment horizontal="center" vertical="center" wrapText="1"/>
    </xf>
    <xf numFmtId="0" fontId="3" fillId="2" borderId="15" xfId="3" applyFont="1" applyFill="1" applyBorder="1" applyAlignment="1">
      <alignment horizontal="center" vertical="center" wrapText="1"/>
    </xf>
    <xf numFmtId="0" fontId="3" fillId="2" borderId="16" xfId="3" applyFont="1" applyFill="1" applyBorder="1" applyAlignment="1">
      <alignment horizontal="center" vertical="center" wrapText="1"/>
    </xf>
    <xf numFmtId="0" fontId="3" fillId="2" borderId="17" xfId="3" applyFont="1" applyFill="1" applyBorder="1" applyAlignment="1">
      <alignment horizontal="center" vertical="center" wrapText="1"/>
    </xf>
    <xf numFmtId="0" fontId="3" fillId="2" borderId="5" xfId="3" applyFont="1" applyFill="1" applyBorder="1" applyAlignment="1">
      <alignment horizontal="center" vertical="center" wrapText="1"/>
    </xf>
    <xf numFmtId="0" fontId="3" fillId="2" borderId="6" xfId="3" applyFont="1" applyFill="1" applyBorder="1" applyAlignment="1">
      <alignment horizontal="center" vertical="center" wrapText="1"/>
    </xf>
    <xf numFmtId="0" fontId="3" fillId="2" borderId="7" xfId="3" applyFont="1" applyFill="1" applyBorder="1" applyAlignment="1">
      <alignment horizontal="center" vertical="center" wrapText="1"/>
    </xf>
    <xf numFmtId="0" fontId="3" fillId="2" borderId="12" xfId="3" applyFont="1" applyFill="1" applyBorder="1" applyAlignment="1">
      <alignment horizontal="center" vertical="center" wrapText="1"/>
    </xf>
    <xf numFmtId="0" fontId="3" fillId="2" borderId="0" xfId="3" applyFont="1" applyFill="1" applyAlignment="1">
      <alignment horizontal="center" vertical="center" wrapText="1"/>
    </xf>
    <xf numFmtId="0" fontId="3" fillId="2" borderId="13" xfId="3" applyFont="1" applyFill="1" applyBorder="1" applyAlignment="1">
      <alignment horizontal="center" vertical="center" wrapText="1"/>
    </xf>
    <xf numFmtId="0" fontId="3" fillId="2" borderId="18" xfId="3" applyFont="1" applyFill="1" applyBorder="1" applyAlignment="1">
      <alignment horizontal="center" vertical="center" wrapText="1"/>
    </xf>
    <xf numFmtId="0" fontId="3" fillId="2" borderId="19" xfId="3" applyFont="1" applyFill="1" applyBorder="1" applyAlignment="1">
      <alignment horizontal="center" vertical="center" wrapText="1"/>
    </xf>
    <xf numFmtId="0" fontId="3" fillId="2" borderId="20" xfId="3" applyFont="1" applyFill="1" applyBorder="1" applyAlignment="1">
      <alignment horizontal="center" vertical="center" wrapText="1"/>
    </xf>
    <xf numFmtId="0" fontId="3" fillId="2" borderId="21" xfId="3" applyFont="1" applyFill="1" applyBorder="1" applyAlignment="1">
      <alignment horizontal="center" vertical="center" wrapText="1"/>
    </xf>
    <xf numFmtId="0" fontId="3" fillId="2" borderId="22" xfId="3" applyFont="1" applyFill="1" applyBorder="1" applyAlignment="1">
      <alignment horizontal="center" vertical="center" wrapText="1"/>
    </xf>
    <xf numFmtId="0" fontId="3" fillId="2" borderId="23" xfId="3" applyFont="1" applyFill="1" applyBorder="1" applyAlignment="1">
      <alignment horizontal="center" vertical="center" wrapText="1"/>
    </xf>
    <xf numFmtId="0" fontId="5" fillId="2" borderId="6" xfId="3" applyFont="1" applyFill="1" applyBorder="1" applyAlignment="1">
      <alignment horizontal="center" vertical="center" wrapText="1"/>
    </xf>
    <xf numFmtId="0" fontId="5" fillId="2" borderId="7" xfId="3" applyFont="1" applyFill="1" applyBorder="1" applyAlignment="1">
      <alignment horizontal="center" vertical="center" wrapText="1"/>
    </xf>
    <xf numFmtId="0" fontId="5" fillId="2" borderId="0" xfId="3" applyFont="1" applyFill="1" applyAlignment="1">
      <alignment horizontal="center" vertical="center" wrapText="1"/>
    </xf>
    <xf numFmtId="0" fontId="5" fillId="2" borderId="13" xfId="3" applyFont="1" applyFill="1" applyBorder="1" applyAlignment="1">
      <alignment horizontal="center" vertical="center" wrapText="1"/>
    </xf>
    <xf numFmtId="0" fontId="5" fillId="2" borderId="19" xfId="3" applyFont="1" applyFill="1" applyBorder="1" applyAlignment="1">
      <alignment horizontal="center" vertical="center" wrapText="1"/>
    </xf>
    <xf numFmtId="0" fontId="5" fillId="2" borderId="20" xfId="3" applyFont="1" applyFill="1" applyBorder="1" applyAlignment="1">
      <alignment horizontal="center" vertical="center" wrapText="1"/>
    </xf>
    <xf numFmtId="0" fontId="3" fillId="7" borderId="10" xfId="4" applyFont="1" applyFill="1" applyBorder="1" applyAlignment="1">
      <alignment horizontal="center" vertical="center"/>
    </xf>
    <xf numFmtId="0" fontId="3" fillId="2" borderId="21" xfId="4" applyFont="1" applyFill="1" applyBorder="1" applyAlignment="1">
      <alignment horizontal="left" vertical="top"/>
    </xf>
    <xf numFmtId="0" fontId="3" fillId="2" borderId="6" xfId="4" applyFont="1" applyFill="1" applyBorder="1" applyAlignment="1">
      <alignment horizontal="left" vertical="top"/>
    </xf>
    <xf numFmtId="0" fontId="20" fillId="2" borderId="10" xfId="4" applyFont="1" applyFill="1" applyBorder="1" applyAlignment="1">
      <alignment horizontal="left" vertical="center" wrapText="1"/>
    </xf>
    <xf numFmtId="0" fontId="11" fillId="2" borderId="10" xfId="4" applyFont="1" applyFill="1" applyBorder="1" applyAlignment="1">
      <alignment horizontal="left" vertical="center" wrapText="1"/>
    </xf>
    <xf numFmtId="0" fontId="5" fillId="4" borderId="27" xfId="3" applyFont="1" applyFill="1" applyBorder="1" applyAlignment="1">
      <alignment horizontal="center" vertical="center" wrapText="1"/>
    </xf>
    <xf numFmtId="0" fontId="5" fillId="4" borderId="28" xfId="3" applyFont="1" applyFill="1" applyBorder="1" applyAlignment="1">
      <alignment horizontal="center" vertical="center" wrapText="1"/>
    </xf>
    <xf numFmtId="0" fontId="5" fillId="4" borderId="29" xfId="3" applyFont="1" applyFill="1" applyBorder="1" applyAlignment="1">
      <alignment horizontal="center" vertical="center" wrapText="1"/>
    </xf>
    <xf numFmtId="0" fontId="5" fillId="4" borderId="30" xfId="3" applyFont="1" applyFill="1" applyBorder="1" applyAlignment="1">
      <alignment horizontal="center" vertical="center" wrapText="1"/>
    </xf>
    <xf numFmtId="0" fontId="7" fillId="3" borderId="10" xfId="0" applyFont="1" applyFill="1" applyBorder="1" applyAlignment="1">
      <alignment horizontal="center" vertical="center" wrapText="1"/>
    </xf>
    <xf numFmtId="166" fontId="7" fillId="3" borderId="10" xfId="0" applyNumberFormat="1" applyFont="1" applyFill="1" applyBorder="1" applyAlignment="1">
      <alignment horizontal="center" vertical="center" wrapText="1"/>
    </xf>
    <xf numFmtId="0" fontId="7" fillId="3" borderId="10" xfId="0" applyFont="1" applyFill="1" applyBorder="1" applyAlignment="1">
      <alignment horizontal="center" vertical="center"/>
    </xf>
    <xf numFmtId="0" fontId="7" fillId="3" borderId="24" xfId="0" applyFont="1" applyFill="1" applyBorder="1" applyAlignment="1">
      <alignment horizontal="center" vertical="center" wrapText="1"/>
    </xf>
    <xf numFmtId="0" fontId="7" fillId="3" borderId="25" xfId="0" applyFont="1" applyFill="1" applyBorder="1" applyAlignment="1">
      <alignment horizontal="center" vertical="center" wrapText="1"/>
    </xf>
    <xf numFmtId="0" fontId="7" fillId="3" borderId="26" xfId="0" applyFont="1" applyFill="1" applyBorder="1" applyAlignment="1">
      <alignment horizontal="center" vertical="center"/>
    </xf>
  </cellXfs>
  <cellStyles count="10">
    <cellStyle name="Millares 2" xfId="7" xr:uid="{D1611567-A93C-44E4-9523-DEB4D185F91E}"/>
    <cellStyle name="Moneda" xfId="1" builtinId="4"/>
    <cellStyle name="Moneda 2 3" xfId="5" xr:uid="{6800C6FF-5E8E-4AA5-A268-978613DEDD2B}"/>
    <cellStyle name="Normal" xfId="0" builtinId="0"/>
    <cellStyle name="Normal 2" xfId="3" xr:uid="{49EF30F0-DF2C-413B-BE89-8EED0F3BC2CA}"/>
    <cellStyle name="Normal 2 2" xfId="8" xr:uid="{F756BA69-77DB-4221-93E4-A79B2A41494B}"/>
    <cellStyle name="Normal 2_NAZARETH CONVENIO INTERADMINISTRATIVO" xfId="4" xr:uid="{7692F1DA-B4B0-49FC-8E1F-776E13CDE67A}"/>
    <cellStyle name="Normal 3" xfId="9" xr:uid="{313C7416-A5FF-42D8-BB8D-996EA3AB7DA4}"/>
    <cellStyle name="Porcentaje" xfId="2" builtinId="5"/>
    <cellStyle name="Porcentaje 3" xfId="6" xr:uid="{E22E296D-F61F-480B-801A-4B84A5E7452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7" Type="http://schemas.openxmlformats.org/officeDocument/2006/relationships/calcChain" Target="calcChain.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1364398</xdr:colOff>
      <xdr:row>0</xdr:row>
      <xdr:rowOff>170850</xdr:rowOff>
    </xdr:from>
    <xdr:to>
      <xdr:col>4</xdr:col>
      <xdr:colOff>3756483</xdr:colOff>
      <xdr:row>4</xdr:row>
      <xdr:rowOff>77954</xdr:rowOff>
    </xdr:to>
    <xdr:pic>
      <xdr:nvPicPr>
        <xdr:cNvPr id="2" name="Imagen 1">
          <a:extLst>
            <a:ext uri="{FF2B5EF4-FFF2-40B4-BE49-F238E27FC236}">
              <a16:creationId xmlns:a16="http://schemas.microsoft.com/office/drawing/2014/main" id="{BD078515-0D00-40AF-A625-989E9743590E}"/>
            </a:ext>
          </a:extLst>
        </xdr:cNvPr>
        <xdr:cNvPicPr>
          <a:picLocks noChangeAspect="1"/>
        </xdr:cNvPicPr>
      </xdr:nvPicPr>
      <xdr:blipFill>
        <a:blip xmlns:r="http://schemas.openxmlformats.org/officeDocument/2006/relationships" r:embed="rId1"/>
        <a:stretch>
          <a:fillRect/>
        </a:stretch>
      </xdr:blipFill>
      <xdr:spPr>
        <a:xfrm>
          <a:off x="5936398" y="170850"/>
          <a:ext cx="4459010" cy="878654"/>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sdisgovco-my.sharepoint.com/Users/cindy/Desktop/C:/Users/cindy/Desktop/Fsandoval/sectsa/Sectsa/Estfin.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d.docs.live.net/ZYRYUK/02.%20VEJEZ/COSTOS/PROCESOS%20PAULA/DIDACTICOS/INFANCIA/COTIZACI&#211;N%20MATERIAL%20DID&#193;CTICO%20-%20INFANCIA.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L.GRAL"/>
      <sheetName val="P&amp;G"/>
      <sheetName val="BAL_GRAL"/>
    </sheetNames>
    <sheetDataSet>
      <sheetData sheetId="0" refreshError="1"/>
      <sheetData sheetId="1" refreshError="1"/>
      <sheetData sheetId="2"/>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Cotizacion"/>
      <sheetName val="ResumenCotizacion"/>
      <sheetName val="Evaluar"/>
      <sheetName val="ProveedorCSV"/>
      <sheetName val="csv"/>
      <sheetName val="csvTemp"/>
      <sheetName val="ConsolidadoEva"/>
      <sheetName val="Cotizacion"/>
      <sheetName val="Version"/>
      <sheetName val="Consolidado"/>
      <sheetName val="Hoja1"/>
      <sheetName val="Hoja2"/>
      <sheetName val="TempCalculos"/>
      <sheetName val="Listas"/>
      <sheetName val="DatosCCE"/>
      <sheetName val="Parametros"/>
      <sheetName val="Empates"/>
      <sheetName val="CalculosEva"/>
      <sheetName val="ListasEmpates"/>
      <sheetName val="ListasAutomaticas"/>
      <sheetName val="ListaProveedores"/>
      <sheetName val="Cuadro Totales"/>
      <sheetName val="TablaDinamicaMinimos"/>
      <sheetName val="MinimosMediana"/>
      <sheetName val="TempMinim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66CB8F-2A60-494D-829E-EF7B022B4629}">
  <sheetPr>
    <tabColor theme="7"/>
    <pageSetUpPr fitToPage="1"/>
  </sheetPr>
  <dimension ref="A1:AG105"/>
  <sheetViews>
    <sheetView tabSelected="1" topLeftCell="D11" zoomScale="85" zoomScaleNormal="85" zoomScaleSheetLayoutView="85" workbookViewId="0">
      <pane ySplit="4" topLeftCell="A28" activePane="bottomLeft" state="frozen"/>
      <selection pane="bottomLeft" activeCell="D15" sqref="D15:F30"/>
      <selection activeCell="A11" sqref="A11"/>
    </sheetView>
  </sheetViews>
  <sheetFormatPr defaultColWidth="11.42578125" defaultRowHeight="12.75"/>
  <cols>
    <col min="1" max="1" width="7.85546875" style="42" customWidth="1"/>
    <col min="2" max="2" width="15.7109375" style="42" customWidth="1"/>
    <col min="3" max="3" width="45" style="42" customWidth="1"/>
    <col min="4" max="4" width="31" style="42" customWidth="1"/>
    <col min="5" max="5" width="78.85546875" style="42" customWidth="1"/>
    <col min="6" max="6" width="13" style="42" customWidth="1"/>
    <col min="7" max="8" width="19" style="42" customWidth="1"/>
    <col min="9" max="9" width="19.28515625" style="43" customWidth="1"/>
    <col min="10" max="10" width="14.85546875" style="42" customWidth="1"/>
    <col min="11" max="11" width="26.42578125" style="44" customWidth="1"/>
    <col min="12" max="12" width="18.140625" style="2" customWidth="1"/>
    <col min="13" max="13" width="16.5703125" style="2" bestFit="1" customWidth="1"/>
    <col min="14" max="33" width="14.7109375" style="2" customWidth="1"/>
    <col min="34" max="16384" width="11.42578125" style="2"/>
  </cols>
  <sheetData>
    <row r="1" spans="1:33" ht="25.5" customHeight="1">
      <c r="A1" s="80"/>
      <c r="B1" s="81"/>
      <c r="C1" s="81"/>
      <c r="D1" s="81"/>
      <c r="E1" s="81"/>
      <c r="F1" s="82"/>
      <c r="G1" s="83"/>
      <c r="H1" s="92" t="s">
        <v>0</v>
      </c>
      <c r="I1" s="93"/>
      <c r="J1" s="93"/>
      <c r="K1" s="94"/>
      <c r="L1" s="1"/>
      <c r="M1" s="1"/>
      <c r="N1" s="1"/>
      <c r="O1" s="1"/>
      <c r="P1" s="1"/>
      <c r="Q1" s="1"/>
      <c r="R1" s="1"/>
      <c r="S1" s="1"/>
      <c r="T1" s="1"/>
      <c r="U1" s="1"/>
      <c r="V1" s="1"/>
      <c r="W1" s="1"/>
      <c r="X1" s="1"/>
      <c r="Y1" s="1"/>
      <c r="Z1" s="1"/>
      <c r="AA1" s="1"/>
      <c r="AB1" s="1"/>
      <c r="AC1" s="1"/>
      <c r="AD1" s="1"/>
      <c r="AE1" s="1"/>
      <c r="AF1" s="1"/>
      <c r="AG1" s="1"/>
    </row>
    <row r="2" spans="1:33" ht="18.75" customHeight="1">
      <c r="A2" s="84"/>
      <c r="B2" s="85"/>
      <c r="C2" s="85"/>
      <c r="D2" s="85"/>
      <c r="E2" s="85"/>
      <c r="F2" s="86"/>
      <c r="G2" s="87"/>
      <c r="H2" s="95"/>
      <c r="I2" s="96"/>
      <c r="J2" s="96"/>
      <c r="K2" s="97"/>
      <c r="L2" s="1"/>
      <c r="M2" s="1"/>
      <c r="N2" s="1"/>
      <c r="O2" s="1"/>
      <c r="P2" s="1"/>
      <c r="Q2" s="1"/>
      <c r="R2" s="1"/>
      <c r="S2" s="1"/>
      <c r="T2" s="1"/>
      <c r="U2" s="1"/>
      <c r="V2" s="1"/>
      <c r="W2" s="1"/>
      <c r="X2" s="1"/>
      <c r="Y2" s="1"/>
      <c r="Z2" s="1"/>
      <c r="AA2" s="1"/>
      <c r="AB2" s="1"/>
      <c r="AC2" s="1"/>
      <c r="AD2" s="1"/>
      <c r="AE2" s="1"/>
      <c r="AF2" s="1"/>
      <c r="AG2" s="1"/>
    </row>
    <row r="3" spans="1:33" ht="12" customHeight="1">
      <c r="A3" s="84"/>
      <c r="B3" s="85"/>
      <c r="C3" s="85"/>
      <c r="D3" s="85"/>
      <c r="E3" s="85"/>
      <c r="F3" s="86"/>
      <c r="G3" s="87"/>
      <c r="H3" s="95"/>
      <c r="I3" s="96"/>
      <c r="J3" s="96"/>
      <c r="K3" s="97"/>
      <c r="L3" s="1"/>
      <c r="M3" s="1"/>
      <c r="N3" s="1"/>
      <c r="O3" s="1"/>
      <c r="P3" s="1"/>
      <c r="Q3" s="1"/>
      <c r="R3" s="1"/>
      <c r="S3" s="1"/>
      <c r="T3" s="1"/>
      <c r="U3" s="1"/>
      <c r="V3" s="1"/>
      <c r="W3" s="1"/>
      <c r="X3" s="1"/>
      <c r="Y3" s="1"/>
      <c r="Z3" s="1"/>
      <c r="AA3" s="1"/>
      <c r="AB3" s="1"/>
      <c r="AC3" s="1"/>
      <c r="AD3" s="1"/>
      <c r="AE3" s="1"/>
      <c r="AF3" s="1"/>
      <c r="AG3" s="1"/>
    </row>
    <row r="4" spans="1:33" ht="20.25" customHeight="1">
      <c r="A4" s="84"/>
      <c r="B4" s="85"/>
      <c r="C4" s="85"/>
      <c r="D4" s="85"/>
      <c r="E4" s="85"/>
      <c r="F4" s="86"/>
      <c r="G4" s="87"/>
      <c r="H4" s="95"/>
      <c r="I4" s="96"/>
      <c r="J4" s="96"/>
      <c r="K4" s="97"/>
    </row>
    <row r="5" spans="1:33" s="3" customFormat="1" ht="13.5" customHeight="1" thickBot="1">
      <c r="A5" s="88"/>
      <c r="B5" s="89"/>
      <c r="C5" s="89"/>
      <c r="D5" s="89"/>
      <c r="E5" s="89"/>
      <c r="F5" s="90"/>
      <c r="G5" s="91"/>
      <c r="H5" s="98"/>
      <c r="I5" s="99"/>
      <c r="J5" s="99"/>
      <c r="K5" s="100"/>
    </row>
    <row r="6" spans="1:33" s="3" customFormat="1" ht="4.5" customHeight="1" thickBot="1">
      <c r="A6" s="79"/>
      <c r="B6" s="79"/>
      <c r="C6" s="79"/>
      <c r="D6" s="79"/>
      <c r="E6" s="79"/>
      <c r="F6" s="79"/>
      <c r="G6" s="79"/>
      <c r="H6" s="79"/>
      <c r="I6" s="79"/>
      <c r="J6" s="4"/>
      <c r="K6" s="4"/>
    </row>
    <row r="7" spans="1:33" s="3" customFormat="1" ht="19.5" customHeight="1">
      <c r="A7" s="101" t="s">
        <v>1</v>
      </c>
      <c r="B7" s="93"/>
      <c r="C7" s="94"/>
      <c r="D7" s="104" t="s">
        <v>2</v>
      </c>
      <c r="E7" s="104"/>
      <c r="F7" s="104"/>
      <c r="G7" s="104"/>
      <c r="H7" s="104"/>
      <c r="I7" s="104"/>
      <c r="J7" s="104"/>
      <c r="K7" s="105"/>
    </row>
    <row r="8" spans="1:33" s="3" customFormat="1" ht="19.5" customHeight="1">
      <c r="A8" s="102"/>
      <c r="B8" s="96"/>
      <c r="C8" s="97"/>
      <c r="D8" s="106"/>
      <c r="E8" s="106"/>
      <c r="F8" s="106"/>
      <c r="G8" s="106"/>
      <c r="H8" s="106"/>
      <c r="I8" s="106"/>
      <c r="J8" s="106"/>
      <c r="K8" s="107"/>
    </row>
    <row r="9" spans="1:33" s="3" customFormat="1" ht="19.5" customHeight="1">
      <c r="A9" s="102"/>
      <c r="B9" s="96"/>
      <c r="C9" s="97"/>
      <c r="D9" s="106"/>
      <c r="E9" s="106"/>
      <c r="F9" s="106"/>
      <c r="G9" s="106"/>
      <c r="H9" s="106"/>
      <c r="I9" s="106"/>
      <c r="J9" s="106"/>
      <c r="K9" s="107"/>
    </row>
    <row r="10" spans="1:33" ht="19.5" customHeight="1" thickBot="1">
      <c r="A10" s="103"/>
      <c r="B10" s="99"/>
      <c r="C10" s="100"/>
      <c r="D10" s="108"/>
      <c r="E10" s="108"/>
      <c r="F10" s="108"/>
      <c r="G10" s="108"/>
      <c r="H10" s="108"/>
      <c r="I10" s="108"/>
      <c r="J10" s="108"/>
      <c r="K10" s="109"/>
    </row>
    <row r="11" spans="1:33" s="3" customFormat="1" ht="4.5" customHeight="1">
      <c r="A11" s="79"/>
      <c r="B11" s="79"/>
      <c r="C11" s="79"/>
      <c r="D11" s="79"/>
      <c r="E11" s="79"/>
      <c r="F11" s="79"/>
      <c r="G11" s="79"/>
      <c r="H11" s="79"/>
      <c r="I11" s="79"/>
      <c r="J11" s="4"/>
      <c r="K11" s="4"/>
    </row>
    <row r="12" spans="1:33" ht="16.5" customHeight="1">
      <c r="A12" s="121" t="s">
        <v>3</v>
      </c>
      <c r="B12" s="119" t="s">
        <v>4</v>
      </c>
      <c r="C12" s="121" t="s">
        <v>5</v>
      </c>
      <c r="D12" s="121" t="s">
        <v>6</v>
      </c>
      <c r="E12" s="121" t="s">
        <v>7</v>
      </c>
      <c r="F12" s="122" t="s">
        <v>8</v>
      </c>
      <c r="G12" s="119" t="s">
        <v>9</v>
      </c>
      <c r="H12" s="119" t="s">
        <v>10</v>
      </c>
      <c r="I12" s="120" t="s">
        <v>11</v>
      </c>
      <c r="J12" s="115" t="s">
        <v>12</v>
      </c>
      <c r="K12" s="116"/>
    </row>
    <row r="13" spans="1:33" ht="26.25" customHeight="1">
      <c r="A13" s="121"/>
      <c r="B13" s="121"/>
      <c r="C13" s="121"/>
      <c r="D13" s="121"/>
      <c r="E13" s="121"/>
      <c r="F13" s="123"/>
      <c r="G13" s="119"/>
      <c r="H13" s="119"/>
      <c r="I13" s="120"/>
      <c r="J13" s="117"/>
      <c r="K13" s="118"/>
    </row>
    <row r="14" spans="1:33" ht="57" customHeight="1">
      <c r="A14" s="121"/>
      <c r="B14" s="121"/>
      <c r="C14" s="121"/>
      <c r="D14" s="121"/>
      <c r="E14" s="121"/>
      <c r="F14" s="124"/>
      <c r="G14" s="119"/>
      <c r="H14" s="119"/>
      <c r="I14" s="120"/>
      <c r="J14" s="5" t="s">
        <v>13</v>
      </c>
      <c r="K14" s="5" t="s">
        <v>14</v>
      </c>
    </row>
    <row r="15" spans="1:33" ht="64.5" customHeight="1">
      <c r="A15" s="6">
        <v>1</v>
      </c>
      <c r="B15" s="7">
        <v>22200662455</v>
      </c>
      <c r="C15" s="8" t="s">
        <v>15</v>
      </c>
      <c r="D15" s="62" t="s">
        <v>16</v>
      </c>
      <c r="E15" s="67" t="s">
        <v>17</v>
      </c>
      <c r="F15" s="68" t="s">
        <v>18</v>
      </c>
      <c r="G15" s="9">
        <v>98355</v>
      </c>
      <c r="H15" s="10">
        <f>ROUND(G15*0.19,0)</f>
        <v>18687</v>
      </c>
      <c r="I15" s="10">
        <f>ROUND(H15+G15,0)</f>
        <v>117042</v>
      </c>
      <c r="J15" s="77">
        <v>14</v>
      </c>
      <c r="K15" s="11">
        <f>+J15*I15</f>
        <v>1638588</v>
      </c>
      <c r="L15" s="12"/>
      <c r="M15" s="13"/>
      <c r="N15" s="14"/>
      <c r="O15" s="15"/>
    </row>
    <row r="16" spans="1:33" ht="64.5" customHeight="1">
      <c r="A16" s="6">
        <v>2</v>
      </c>
      <c r="B16" s="7">
        <v>22200662455</v>
      </c>
      <c r="C16" s="8" t="s">
        <v>15</v>
      </c>
      <c r="D16" s="62" t="s">
        <v>19</v>
      </c>
      <c r="E16" s="67" t="s">
        <v>20</v>
      </c>
      <c r="F16" s="68" t="s">
        <v>18</v>
      </c>
      <c r="G16" s="9">
        <v>123966</v>
      </c>
      <c r="H16" s="10">
        <f t="shared" ref="H16:H29" si="0">ROUND(G16*0.19,0)</f>
        <v>23554</v>
      </c>
      <c r="I16" s="10">
        <f>ROUND(H16+G16,0)</f>
        <v>147520</v>
      </c>
      <c r="J16" s="77">
        <v>11</v>
      </c>
      <c r="K16" s="11">
        <f>+J16*I16</f>
        <v>1622720</v>
      </c>
      <c r="L16" s="16"/>
      <c r="M16" s="13"/>
      <c r="N16" s="14"/>
      <c r="O16" s="15"/>
      <c r="P16" s="16"/>
      <c r="Q16" s="16"/>
      <c r="R16" s="16"/>
      <c r="S16" s="16"/>
      <c r="T16" s="16"/>
      <c r="U16" s="16"/>
      <c r="V16" s="16"/>
      <c r="W16" s="16"/>
      <c r="X16" s="16"/>
      <c r="Y16" s="16"/>
      <c r="Z16" s="16"/>
      <c r="AA16" s="16"/>
      <c r="AB16" s="16"/>
      <c r="AC16" s="16"/>
      <c r="AD16" s="16"/>
      <c r="AE16" s="16"/>
      <c r="AF16" s="16"/>
      <c r="AG16" s="16"/>
    </row>
    <row r="17" spans="1:33" ht="64.5" customHeight="1">
      <c r="A17" s="6">
        <v>3</v>
      </c>
      <c r="B17" s="7">
        <v>22200662455</v>
      </c>
      <c r="C17" s="8" t="s">
        <v>15</v>
      </c>
      <c r="D17" s="62" t="s">
        <v>21</v>
      </c>
      <c r="E17" s="67" t="s">
        <v>22</v>
      </c>
      <c r="F17" s="68" t="s">
        <v>18</v>
      </c>
      <c r="G17" s="9">
        <v>122360</v>
      </c>
      <c r="H17" s="10">
        <f>ROUND(G17*0.19,0)+1</f>
        <v>23249</v>
      </c>
      <c r="I17" s="10">
        <f>ROUND(H17+G17,0)</f>
        <v>145609</v>
      </c>
      <c r="J17" s="77">
        <v>11</v>
      </c>
      <c r="K17" s="11">
        <f>+J17*I17</f>
        <v>1601699</v>
      </c>
      <c r="L17" s="17"/>
      <c r="M17" s="13"/>
      <c r="N17" s="14"/>
      <c r="O17" s="15"/>
      <c r="P17" s="17"/>
      <c r="Q17" s="17"/>
      <c r="R17" s="17"/>
      <c r="S17" s="17"/>
      <c r="T17" s="17"/>
      <c r="U17" s="17"/>
      <c r="V17" s="17"/>
      <c r="W17" s="17"/>
      <c r="X17" s="17"/>
      <c r="Y17" s="17"/>
      <c r="Z17" s="17"/>
      <c r="AA17" s="17"/>
      <c r="AB17" s="17"/>
      <c r="AC17" s="17"/>
      <c r="AD17" s="17"/>
      <c r="AE17" s="17"/>
      <c r="AF17" s="17"/>
      <c r="AG17" s="17"/>
    </row>
    <row r="18" spans="1:33" ht="64.5" customHeight="1">
      <c r="A18" s="6">
        <v>4</v>
      </c>
      <c r="B18" s="7">
        <v>22200662455</v>
      </c>
      <c r="C18" s="8" t="s">
        <v>15</v>
      </c>
      <c r="D18" s="62" t="s">
        <v>23</v>
      </c>
      <c r="E18" s="69" t="s">
        <v>24</v>
      </c>
      <c r="F18" s="68" t="s">
        <v>18</v>
      </c>
      <c r="G18" s="9">
        <v>133875</v>
      </c>
      <c r="H18" s="10">
        <f t="shared" si="0"/>
        <v>25436</v>
      </c>
      <c r="I18" s="10">
        <f>ROUND(H18+G18,0)</f>
        <v>159311</v>
      </c>
      <c r="J18" s="77">
        <v>48</v>
      </c>
      <c r="K18" s="11">
        <f>+J18*I18</f>
        <v>7646928</v>
      </c>
      <c r="L18" s="17"/>
      <c r="M18" s="13"/>
      <c r="N18" s="14"/>
      <c r="O18" s="15"/>
      <c r="P18" s="17"/>
      <c r="Q18" s="17"/>
      <c r="R18" s="17"/>
      <c r="S18" s="17"/>
      <c r="T18" s="17"/>
      <c r="U18" s="17"/>
      <c r="V18" s="17"/>
      <c r="W18" s="17"/>
      <c r="X18" s="17"/>
      <c r="Y18" s="17"/>
      <c r="Z18" s="17"/>
      <c r="AA18" s="17"/>
      <c r="AB18" s="17"/>
      <c r="AC18" s="17"/>
      <c r="AD18" s="17"/>
      <c r="AE18" s="17"/>
      <c r="AF18" s="17"/>
      <c r="AG18" s="17"/>
    </row>
    <row r="19" spans="1:33" ht="64.5" customHeight="1">
      <c r="A19" s="6">
        <v>5</v>
      </c>
      <c r="B19" s="7">
        <v>22200662455</v>
      </c>
      <c r="C19" s="8" t="s">
        <v>15</v>
      </c>
      <c r="D19" s="63" t="s">
        <v>25</v>
      </c>
      <c r="E19" s="67" t="s">
        <v>26</v>
      </c>
      <c r="F19" s="68" t="s">
        <v>18</v>
      </c>
      <c r="G19" s="9">
        <v>108611</v>
      </c>
      <c r="H19" s="10">
        <f t="shared" si="0"/>
        <v>20636</v>
      </c>
      <c r="I19" s="10">
        <f>ROUND(H19+G19,0)</f>
        <v>129247</v>
      </c>
      <c r="J19" s="77">
        <v>80</v>
      </c>
      <c r="K19" s="11">
        <f>+J19*I19</f>
        <v>10339760</v>
      </c>
      <c r="L19" s="17"/>
      <c r="M19" s="13"/>
      <c r="N19" s="14"/>
      <c r="O19" s="15"/>
      <c r="P19" s="17"/>
      <c r="Q19" s="17"/>
      <c r="R19" s="17"/>
      <c r="S19" s="17"/>
      <c r="T19" s="17"/>
      <c r="U19" s="17"/>
      <c r="V19" s="17"/>
      <c r="W19" s="17"/>
      <c r="X19" s="17"/>
      <c r="Y19" s="17"/>
      <c r="Z19" s="17"/>
      <c r="AA19" s="17"/>
      <c r="AB19" s="17"/>
      <c r="AC19" s="17"/>
      <c r="AD19" s="17"/>
      <c r="AE19" s="17"/>
      <c r="AF19" s="17"/>
      <c r="AG19" s="17"/>
    </row>
    <row r="20" spans="1:33" ht="64.5" customHeight="1">
      <c r="A20" s="6">
        <v>6</v>
      </c>
      <c r="B20" s="7">
        <v>22200662455</v>
      </c>
      <c r="C20" s="8" t="s">
        <v>15</v>
      </c>
      <c r="D20" s="64" t="s">
        <v>27</v>
      </c>
      <c r="E20" s="69" t="s">
        <v>28</v>
      </c>
      <c r="F20" s="68" t="s">
        <v>18</v>
      </c>
      <c r="G20" s="9">
        <v>218570</v>
      </c>
      <c r="H20" s="10">
        <f>ROUND(G20*0.19,0)+1</f>
        <v>41529</v>
      </c>
      <c r="I20" s="10">
        <f>ROUND(H20+G20,0)</f>
        <v>260099</v>
      </c>
      <c r="J20" s="77">
        <v>8</v>
      </c>
      <c r="K20" s="11">
        <f>+J20*I20</f>
        <v>2080792</v>
      </c>
      <c r="L20" s="17"/>
      <c r="M20" s="13"/>
      <c r="N20" s="14"/>
      <c r="O20" s="15"/>
      <c r="P20" s="17"/>
      <c r="Q20" s="17"/>
      <c r="R20" s="17"/>
      <c r="S20" s="17"/>
      <c r="T20" s="17"/>
      <c r="U20" s="17"/>
      <c r="V20" s="17"/>
      <c r="W20" s="17"/>
      <c r="X20" s="17"/>
      <c r="Y20" s="17"/>
      <c r="Z20" s="17"/>
      <c r="AA20" s="17"/>
      <c r="AB20" s="17"/>
      <c r="AC20" s="17"/>
      <c r="AD20" s="17"/>
      <c r="AE20" s="17"/>
      <c r="AF20" s="17"/>
      <c r="AG20" s="17"/>
    </row>
    <row r="21" spans="1:33" ht="64.5" customHeight="1">
      <c r="A21" s="6">
        <v>7</v>
      </c>
      <c r="B21" s="7">
        <v>22200662455</v>
      </c>
      <c r="C21" s="8" t="s">
        <v>15</v>
      </c>
      <c r="D21" s="64" t="s">
        <v>29</v>
      </c>
      <c r="E21" s="69" t="s">
        <v>30</v>
      </c>
      <c r="F21" s="70" t="s">
        <v>18</v>
      </c>
      <c r="G21" s="9">
        <v>84578</v>
      </c>
      <c r="H21" s="10">
        <f t="shared" si="0"/>
        <v>16070</v>
      </c>
      <c r="I21" s="10">
        <f>ROUND(H21+G21,0)</f>
        <v>100648</v>
      </c>
      <c r="J21" s="77">
        <v>8</v>
      </c>
      <c r="K21" s="11">
        <f>+J21*I21</f>
        <v>805184</v>
      </c>
      <c r="L21" s="17"/>
      <c r="M21" s="13"/>
      <c r="N21" s="14"/>
      <c r="O21" s="15"/>
      <c r="P21" s="17"/>
      <c r="Q21" s="17"/>
      <c r="R21" s="17"/>
      <c r="S21" s="17"/>
      <c r="T21" s="17"/>
      <c r="U21" s="17"/>
      <c r="V21" s="17"/>
      <c r="W21" s="17"/>
      <c r="X21" s="17"/>
      <c r="Y21" s="17"/>
      <c r="Z21" s="17"/>
      <c r="AA21" s="17"/>
      <c r="AB21" s="17"/>
      <c r="AC21" s="17"/>
      <c r="AD21" s="17"/>
      <c r="AE21" s="17"/>
      <c r="AF21" s="17"/>
      <c r="AG21" s="17"/>
    </row>
    <row r="22" spans="1:33" ht="64.5" customHeight="1">
      <c r="A22" s="6">
        <v>8</v>
      </c>
      <c r="B22" s="7">
        <v>22200662455</v>
      </c>
      <c r="C22" s="8" t="s">
        <v>15</v>
      </c>
      <c r="D22" s="74" t="s">
        <v>31</v>
      </c>
      <c r="E22" s="71" t="s">
        <v>32</v>
      </c>
      <c r="F22" s="72" t="s">
        <v>33</v>
      </c>
      <c r="G22" s="75">
        <v>24360</v>
      </c>
      <c r="H22" s="76">
        <f t="shared" si="0"/>
        <v>4628</v>
      </c>
      <c r="I22" s="10">
        <f>ROUND(H22+G22,0)</f>
        <v>28988</v>
      </c>
      <c r="J22" s="77">
        <v>22</v>
      </c>
      <c r="K22" s="11">
        <f>+J22*I22</f>
        <v>637736</v>
      </c>
      <c r="L22" s="17"/>
      <c r="M22" s="13"/>
      <c r="N22" s="14"/>
      <c r="O22" s="15"/>
      <c r="P22" s="17"/>
      <c r="Q22" s="17"/>
      <c r="R22" s="17"/>
      <c r="S22" s="17"/>
      <c r="T22" s="17"/>
      <c r="U22" s="17"/>
      <c r="V22" s="17"/>
      <c r="W22" s="17"/>
      <c r="X22" s="17"/>
      <c r="Y22" s="17"/>
      <c r="Z22" s="17"/>
      <c r="AA22" s="17"/>
      <c r="AB22" s="17"/>
      <c r="AC22" s="17"/>
      <c r="AD22" s="17"/>
      <c r="AE22" s="17"/>
      <c r="AF22" s="17"/>
      <c r="AG22" s="17"/>
    </row>
    <row r="23" spans="1:33" ht="64.5" customHeight="1">
      <c r="A23" s="6">
        <v>9</v>
      </c>
      <c r="B23" s="7">
        <v>22200662455</v>
      </c>
      <c r="C23" s="8" t="s">
        <v>15</v>
      </c>
      <c r="D23" s="65" t="s">
        <v>34</v>
      </c>
      <c r="E23" s="67" t="s">
        <v>35</v>
      </c>
      <c r="F23" s="72" t="s">
        <v>36</v>
      </c>
      <c r="G23" s="9">
        <v>16208</v>
      </c>
      <c r="H23" s="10">
        <f>ROUND(G23*0.19,0)-1</f>
        <v>3079</v>
      </c>
      <c r="I23" s="10">
        <f>ROUND(H23+G23,0)</f>
        <v>19287</v>
      </c>
      <c r="J23" s="77">
        <v>22</v>
      </c>
      <c r="K23" s="11">
        <f>+J23*I23</f>
        <v>424314</v>
      </c>
      <c r="L23" s="17"/>
      <c r="M23" s="13"/>
      <c r="N23" s="14"/>
      <c r="O23" s="15"/>
      <c r="P23" s="17"/>
      <c r="Q23" s="17"/>
      <c r="R23" s="17"/>
      <c r="S23" s="17"/>
      <c r="T23" s="17"/>
      <c r="U23" s="17"/>
      <c r="V23" s="17"/>
      <c r="W23" s="17"/>
      <c r="X23" s="17"/>
      <c r="Y23" s="17"/>
      <c r="Z23" s="17"/>
      <c r="AA23" s="17"/>
      <c r="AB23" s="17"/>
      <c r="AC23" s="17"/>
      <c r="AD23" s="17"/>
      <c r="AE23" s="17"/>
      <c r="AF23" s="17"/>
      <c r="AG23" s="17"/>
    </row>
    <row r="24" spans="1:33" ht="64.5" customHeight="1">
      <c r="A24" s="6">
        <v>10</v>
      </c>
      <c r="B24" s="7">
        <v>22200662455</v>
      </c>
      <c r="C24" s="8" t="s">
        <v>15</v>
      </c>
      <c r="D24" s="74" t="s">
        <v>37</v>
      </c>
      <c r="E24" s="71" t="s">
        <v>38</v>
      </c>
      <c r="F24" s="73" t="s">
        <v>18</v>
      </c>
      <c r="G24" s="75">
        <v>57672</v>
      </c>
      <c r="H24" s="76">
        <f t="shared" si="0"/>
        <v>10958</v>
      </c>
      <c r="I24" s="10">
        <f>ROUND(H24+G24,0)</f>
        <v>68630</v>
      </c>
      <c r="J24" s="77">
        <v>40</v>
      </c>
      <c r="K24" s="11">
        <f>+J24*I24</f>
        <v>2745200</v>
      </c>
      <c r="L24" s="16"/>
      <c r="M24" s="13"/>
      <c r="N24" s="14"/>
      <c r="O24" s="15"/>
      <c r="P24" s="16"/>
      <c r="Q24" s="16"/>
      <c r="R24" s="16"/>
      <c r="S24" s="16"/>
      <c r="T24" s="16"/>
      <c r="U24" s="16"/>
      <c r="V24" s="16"/>
      <c r="W24" s="16"/>
      <c r="X24" s="16"/>
      <c r="Y24" s="16"/>
      <c r="Z24" s="16"/>
      <c r="AA24" s="16"/>
      <c r="AB24" s="16"/>
      <c r="AC24" s="16"/>
      <c r="AD24" s="16"/>
      <c r="AE24" s="16"/>
      <c r="AF24" s="16"/>
      <c r="AG24" s="16"/>
    </row>
    <row r="25" spans="1:33" ht="64.5" customHeight="1">
      <c r="A25" s="6">
        <v>11</v>
      </c>
      <c r="B25" s="7">
        <v>22200662455</v>
      </c>
      <c r="C25" s="8" t="s">
        <v>15</v>
      </c>
      <c r="D25" s="66" t="s">
        <v>39</v>
      </c>
      <c r="E25" s="69" t="s">
        <v>40</v>
      </c>
      <c r="F25" s="73" t="s">
        <v>18</v>
      </c>
      <c r="G25" s="9">
        <v>21133</v>
      </c>
      <c r="H25" s="10">
        <f t="shared" si="0"/>
        <v>4015</v>
      </c>
      <c r="I25" s="10">
        <f>ROUND(H25+G25,0)</f>
        <v>25148</v>
      </c>
      <c r="J25" s="77">
        <v>24</v>
      </c>
      <c r="K25" s="11">
        <f>+J25*I25</f>
        <v>603552</v>
      </c>
      <c r="L25" s="17"/>
      <c r="M25" s="13"/>
      <c r="N25" s="14"/>
      <c r="O25" s="15"/>
      <c r="P25" s="17"/>
      <c r="Q25" s="17"/>
      <c r="R25" s="17"/>
      <c r="S25" s="17"/>
      <c r="T25" s="17"/>
      <c r="U25" s="17"/>
      <c r="V25" s="17"/>
      <c r="W25" s="17"/>
      <c r="X25" s="17"/>
      <c r="Y25" s="17"/>
      <c r="Z25" s="17"/>
      <c r="AA25" s="17"/>
      <c r="AB25" s="17"/>
      <c r="AC25" s="17"/>
      <c r="AD25" s="17"/>
      <c r="AE25" s="17"/>
      <c r="AF25" s="17"/>
      <c r="AG25" s="17"/>
    </row>
    <row r="26" spans="1:33" ht="64.5" customHeight="1">
      <c r="A26" s="6">
        <v>12</v>
      </c>
      <c r="B26" s="7">
        <v>22200662455</v>
      </c>
      <c r="C26" s="8" t="s">
        <v>15</v>
      </c>
      <c r="D26" s="66" t="s">
        <v>41</v>
      </c>
      <c r="E26" s="69" t="s">
        <v>42</v>
      </c>
      <c r="F26" s="73" t="s">
        <v>18</v>
      </c>
      <c r="G26" s="9">
        <v>516490</v>
      </c>
      <c r="H26" s="10">
        <f t="shared" si="0"/>
        <v>98133</v>
      </c>
      <c r="I26" s="10">
        <f>ROUND(H26+G26,0)</f>
        <v>614623</v>
      </c>
      <c r="J26" s="77">
        <v>2</v>
      </c>
      <c r="K26" s="11">
        <f>+J26*I26</f>
        <v>1229246</v>
      </c>
      <c r="L26" s="17"/>
      <c r="M26" s="13"/>
      <c r="N26" s="14"/>
      <c r="O26" s="15"/>
      <c r="P26" s="17"/>
      <c r="Q26" s="17"/>
      <c r="R26" s="17"/>
      <c r="S26" s="17"/>
      <c r="T26" s="17"/>
      <c r="U26" s="17"/>
      <c r="V26" s="17"/>
      <c r="W26" s="17"/>
      <c r="X26" s="17"/>
      <c r="Y26" s="17"/>
      <c r="Z26" s="17"/>
      <c r="AA26" s="17"/>
      <c r="AB26" s="17"/>
      <c r="AC26" s="17"/>
      <c r="AD26" s="17"/>
      <c r="AE26" s="17"/>
      <c r="AF26" s="17"/>
      <c r="AG26" s="17"/>
    </row>
    <row r="27" spans="1:33" ht="64.5" customHeight="1">
      <c r="A27" s="6">
        <f>+A26+1</f>
        <v>13</v>
      </c>
      <c r="B27" s="7">
        <v>22200662455</v>
      </c>
      <c r="C27" s="8" t="s">
        <v>15</v>
      </c>
      <c r="D27" s="65" t="s">
        <v>43</v>
      </c>
      <c r="E27" s="67" t="s">
        <v>44</v>
      </c>
      <c r="F27" s="73" t="s">
        <v>18</v>
      </c>
      <c r="G27" s="9">
        <v>22630</v>
      </c>
      <c r="H27" s="10">
        <f t="shared" si="0"/>
        <v>4300</v>
      </c>
      <c r="I27" s="10">
        <f>ROUND(H27+G27,0)</f>
        <v>26930</v>
      </c>
      <c r="J27" s="77">
        <v>96</v>
      </c>
      <c r="K27" s="11">
        <f>+J27*I27</f>
        <v>2585280</v>
      </c>
      <c r="L27" s="17"/>
      <c r="M27" s="13"/>
      <c r="N27" s="14"/>
      <c r="O27" s="15"/>
      <c r="P27" s="17"/>
      <c r="Q27" s="17"/>
      <c r="R27" s="17"/>
      <c r="S27" s="17"/>
      <c r="T27" s="17"/>
      <c r="U27" s="17"/>
      <c r="V27" s="17"/>
      <c r="W27" s="17"/>
      <c r="X27" s="17"/>
      <c r="Y27" s="17"/>
      <c r="Z27" s="17"/>
      <c r="AA27" s="17"/>
      <c r="AB27" s="17"/>
      <c r="AC27" s="17"/>
      <c r="AD27" s="17"/>
      <c r="AE27" s="17"/>
      <c r="AF27" s="17"/>
      <c r="AG27" s="17"/>
    </row>
    <row r="28" spans="1:33" ht="64.5" customHeight="1">
      <c r="A28" s="6">
        <f t="shared" ref="A28:A30" si="1">+A27+1</f>
        <v>14</v>
      </c>
      <c r="B28" s="7">
        <v>22200662455</v>
      </c>
      <c r="C28" s="8" t="s">
        <v>15</v>
      </c>
      <c r="D28" s="74" t="s">
        <v>45</v>
      </c>
      <c r="E28" s="71" t="s">
        <v>46</v>
      </c>
      <c r="F28" s="73" t="s">
        <v>18</v>
      </c>
      <c r="G28" s="75">
        <v>199500</v>
      </c>
      <c r="H28" s="76">
        <f t="shared" ref="H28" si="2">ROUND(G28*0.19,0)</f>
        <v>37905</v>
      </c>
      <c r="I28" s="10">
        <f>ROUND(H28+G28,0)</f>
        <v>237405</v>
      </c>
      <c r="J28" s="77">
        <v>7</v>
      </c>
      <c r="K28" s="11">
        <f>+J28*I28</f>
        <v>1661835</v>
      </c>
      <c r="L28" s="17"/>
      <c r="M28" s="13"/>
      <c r="N28" s="14"/>
      <c r="O28" s="15"/>
      <c r="P28" s="17"/>
      <c r="Q28" s="17"/>
      <c r="R28" s="17"/>
      <c r="S28" s="17"/>
      <c r="T28" s="17"/>
      <c r="U28" s="17"/>
      <c r="V28" s="17"/>
      <c r="W28" s="17"/>
      <c r="X28" s="17"/>
      <c r="Y28" s="17"/>
      <c r="Z28" s="17"/>
      <c r="AA28" s="17"/>
      <c r="AB28" s="17"/>
      <c r="AC28" s="17"/>
      <c r="AD28" s="17"/>
      <c r="AE28" s="17"/>
      <c r="AF28" s="17"/>
      <c r="AG28" s="17"/>
    </row>
    <row r="29" spans="1:33" ht="64.5" customHeight="1">
      <c r="A29" s="6">
        <f t="shared" si="1"/>
        <v>15</v>
      </c>
      <c r="B29" s="7">
        <v>22200662455</v>
      </c>
      <c r="C29" s="8" t="s">
        <v>15</v>
      </c>
      <c r="D29" s="66" t="s">
        <v>47</v>
      </c>
      <c r="E29" s="69" t="s">
        <v>48</v>
      </c>
      <c r="F29" s="73" t="s">
        <v>33</v>
      </c>
      <c r="G29" s="9">
        <v>130513</v>
      </c>
      <c r="H29" s="10">
        <f>ROUND(G29*0.19,0)+1</f>
        <v>24798</v>
      </c>
      <c r="I29" s="10">
        <f>ROUND(H29+G29,0)</f>
        <v>155311</v>
      </c>
      <c r="J29" s="77">
        <v>7</v>
      </c>
      <c r="K29" s="11">
        <f>+J29*I29</f>
        <v>1087177</v>
      </c>
      <c r="L29" s="17"/>
      <c r="M29" s="13"/>
      <c r="N29" s="14"/>
      <c r="O29" s="15"/>
      <c r="P29" s="17"/>
      <c r="Q29" s="17"/>
      <c r="R29" s="17"/>
      <c r="S29" s="17"/>
      <c r="T29" s="17"/>
      <c r="U29" s="17"/>
      <c r="V29" s="17"/>
      <c r="W29" s="17"/>
      <c r="X29" s="17"/>
      <c r="Y29" s="17"/>
      <c r="Z29" s="17"/>
      <c r="AA29" s="17"/>
      <c r="AB29" s="17"/>
      <c r="AC29" s="17"/>
      <c r="AD29" s="17"/>
      <c r="AE29" s="17"/>
      <c r="AF29" s="17"/>
      <c r="AG29" s="17"/>
    </row>
    <row r="30" spans="1:33" ht="64.5" customHeight="1">
      <c r="A30" s="6">
        <f t="shared" si="1"/>
        <v>16</v>
      </c>
      <c r="B30" s="7">
        <v>22200662455</v>
      </c>
      <c r="C30" s="8" t="s">
        <v>15</v>
      </c>
      <c r="D30" s="74" t="s">
        <v>49</v>
      </c>
      <c r="E30" s="71" t="s">
        <v>50</v>
      </c>
      <c r="F30" s="73" t="s">
        <v>18</v>
      </c>
      <c r="G30" s="75">
        <v>1692625</v>
      </c>
      <c r="H30" s="76">
        <f t="shared" ref="H30" si="3">ROUND(G30*0.19,0)</f>
        <v>321599</v>
      </c>
      <c r="I30" s="10">
        <f>ROUND(H30+G30,0)</f>
        <v>2014224</v>
      </c>
      <c r="J30" s="77">
        <v>4</v>
      </c>
      <c r="K30" s="11">
        <f>+J30*I30</f>
        <v>8056896</v>
      </c>
      <c r="L30" s="17"/>
      <c r="M30" s="13"/>
      <c r="N30" s="14"/>
      <c r="O30" s="15"/>
      <c r="P30" s="17"/>
      <c r="Q30" s="17"/>
      <c r="R30" s="17"/>
      <c r="S30" s="17"/>
      <c r="T30" s="17"/>
      <c r="U30" s="17"/>
      <c r="V30" s="17"/>
      <c r="W30" s="17"/>
      <c r="X30" s="17"/>
      <c r="Y30" s="17"/>
      <c r="Z30" s="17"/>
      <c r="AA30" s="17"/>
      <c r="AB30" s="17"/>
      <c r="AC30" s="17"/>
      <c r="AD30" s="17"/>
      <c r="AE30" s="17"/>
      <c r="AF30" s="17"/>
      <c r="AG30" s="17"/>
    </row>
    <row r="31" spans="1:33" s="3" customFormat="1" ht="22.5" customHeight="1">
      <c r="A31" s="110" t="s">
        <v>51</v>
      </c>
      <c r="B31" s="110"/>
      <c r="C31" s="110"/>
      <c r="D31" s="110"/>
      <c r="E31" s="110"/>
      <c r="F31" s="110"/>
      <c r="G31" s="18">
        <f>+SUM(G15:G30)</f>
        <v>3571446</v>
      </c>
      <c r="H31" s="18">
        <f t="shared" ref="H31:I31" si="4">+SUM(H15:H30)</f>
        <v>678576</v>
      </c>
      <c r="I31" s="18">
        <f>+SUM(I15:I30)</f>
        <v>4250022</v>
      </c>
      <c r="J31" s="19">
        <f>+SUM(J15:J30)</f>
        <v>404</v>
      </c>
      <c r="K31" s="78">
        <f>+SUM(K15:K30)</f>
        <v>44766907</v>
      </c>
      <c r="L31" s="20"/>
    </row>
    <row r="32" spans="1:33" s="3" customFormat="1" ht="22.5" customHeight="1">
      <c r="A32" s="4"/>
      <c r="B32" s="4"/>
      <c r="C32" s="4"/>
      <c r="D32" s="4"/>
      <c r="E32" s="4"/>
      <c r="F32" s="4"/>
      <c r="G32" s="21"/>
      <c r="H32" s="22"/>
      <c r="I32" s="23"/>
      <c r="J32" s="4"/>
      <c r="K32" s="24">
        <v>44780000</v>
      </c>
      <c r="L32" s="3">
        <f>+K31/1300000</f>
        <v>34.43608230769231</v>
      </c>
    </row>
    <row r="33" spans="1:33" s="3" customFormat="1" ht="22.5" customHeight="1" thickBot="1">
      <c r="A33" s="4"/>
      <c r="B33" s="4"/>
      <c r="C33" s="4"/>
      <c r="D33" s="4"/>
      <c r="E33" s="4"/>
      <c r="F33" s="4"/>
      <c r="G33" s="4"/>
      <c r="H33" s="4"/>
      <c r="I33" s="23"/>
      <c r="J33" s="4"/>
      <c r="K33" s="25">
        <f>+K32-K31</f>
        <v>13093</v>
      </c>
    </row>
    <row r="34" spans="1:33" s="3" customFormat="1" ht="21" customHeight="1">
      <c r="A34" s="111" t="s">
        <v>52</v>
      </c>
      <c r="B34" s="112"/>
      <c r="C34" s="112"/>
      <c r="D34" s="112"/>
      <c r="E34" s="112"/>
      <c r="F34" s="112"/>
      <c r="G34" s="112"/>
      <c r="H34" s="112"/>
      <c r="I34" s="112"/>
      <c r="J34" s="26"/>
      <c r="K34" s="27"/>
      <c r="L34" s="28"/>
      <c r="M34" s="28"/>
      <c r="N34" s="28"/>
      <c r="O34" s="28"/>
      <c r="P34" s="28"/>
      <c r="Q34" s="28"/>
      <c r="R34" s="28"/>
      <c r="S34" s="28"/>
      <c r="T34" s="28"/>
      <c r="U34" s="28"/>
      <c r="V34" s="28"/>
      <c r="W34" s="28"/>
      <c r="X34" s="28"/>
      <c r="Y34" s="28"/>
      <c r="Z34" s="28"/>
      <c r="AA34" s="28"/>
      <c r="AB34" s="28"/>
      <c r="AC34" s="28"/>
      <c r="AD34" s="28"/>
      <c r="AE34" s="28"/>
      <c r="AF34" s="28"/>
      <c r="AG34" s="28"/>
    </row>
    <row r="35" spans="1:33" s="3" customFormat="1" ht="63.75" customHeight="1">
      <c r="A35" s="113" t="s">
        <v>53</v>
      </c>
      <c r="B35" s="114"/>
      <c r="C35" s="114"/>
      <c r="D35" s="114"/>
      <c r="E35" s="114"/>
      <c r="F35" s="114"/>
      <c r="G35" s="114"/>
      <c r="H35" s="114"/>
      <c r="I35" s="114"/>
      <c r="J35" s="26"/>
      <c r="K35" s="26"/>
      <c r="L35" s="28"/>
      <c r="M35" s="28"/>
      <c r="N35" s="28"/>
      <c r="O35" s="28"/>
      <c r="P35" s="28"/>
      <c r="Q35" s="28"/>
      <c r="R35" s="28"/>
      <c r="S35" s="28"/>
      <c r="T35" s="28"/>
      <c r="U35" s="28"/>
      <c r="V35" s="28"/>
      <c r="W35" s="28"/>
      <c r="X35" s="28"/>
      <c r="Y35" s="28"/>
      <c r="Z35" s="28"/>
      <c r="AA35" s="28"/>
      <c r="AB35" s="28"/>
      <c r="AC35" s="28"/>
      <c r="AD35" s="28"/>
      <c r="AE35" s="28"/>
      <c r="AF35" s="28"/>
      <c r="AG35" s="28"/>
    </row>
    <row r="36" spans="1:33" s="3" customFormat="1" ht="6.75" customHeight="1" thickBot="1">
      <c r="A36" s="79"/>
      <c r="B36" s="79"/>
      <c r="C36" s="79"/>
      <c r="D36" s="79"/>
      <c r="E36" s="79"/>
      <c r="F36" s="79"/>
      <c r="G36" s="79"/>
      <c r="H36" s="79"/>
      <c r="I36" s="79"/>
      <c r="J36" s="4"/>
      <c r="K36" s="4"/>
    </row>
    <row r="37" spans="1:33" s="3" customFormat="1">
      <c r="A37" s="29"/>
      <c r="B37" s="30"/>
      <c r="C37" s="30"/>
      <c r="D37" s="30"/>
      <c r="E37" s="30"/>
      <c r="F37" s="31"/>
      <c r="G37" s="31"/>
      <c r="H37" s="31"/>
      <c r="I37" s="32"/>
      <c r="J37" s="31"/>
      <c r="K37" s="33"/>
      <c r="L37" s="34"/>
    </row>
    <row r="38" spans="1:33" s="3" customFormat="1" ht="18.75">
      <c r="A38" s="35" t="s">
        <v>54</v>
      </c>
      <c r="B38" s="36"/>
      <c r="C38" s="36"/>
      <c r="D38" s="36"/>
      <c r="E38" s="36"/>
      <c r="F38" s="37"/>
      <c r="G38" s="37"/>
      <c r="H38" s="37"/>
      <c r="I38" s="38"/>
      <c r="J38" s="37"/>
      <c r="K38" s="39"/>
      <c r="L38" s="34"/>
    </row>
    <row r="39" spans="1:33" ht="15">
      <c r="A39" s="40"/>
      <c r="B39" s="41"/>
      <c r="C39" s="41"/>
      <c r="D39" s="41"/>
      <c r="E39" s="41"/>
      <c r="K39" s="45"/>
    </row>
    <row r="40" spans="1:33">
      <c r="A40" s="46"/>
      <c r="K40" s="45"/>
    </row>
    <row r="41" spans="1:33" s="52" customFormat="1" ht="18.75">
      <c r="A41" s="47" t="s">
        <v>55</v>
      </c>
      <c r="B41" s="48"/>
      <c r="C41" s="48"/>
      <c r="D41" s="48"/>
      <c r="E41" s="48"/>
      <c r="F41" s="49"/>
      <c r="G41" s="49"/>
      <c r="H41" s="48"/>
      <c r="I41" s="50"/>
      <c r="J41" s="49"/>
      <c r="K41" s="51"/>
    </row>
    <row r="42" spans="1:33" s="52" customFormat="1" ht="19.5" thickBot="1">
      <c r="A42" s="53" t="s">
        <v>56</v>
      </c>
      <c r="B42" s="54"/>
      <c r="C42" s="54"/>
      <c r="D42" s="54"/>
      <c r="E42" s="54"/>
      <c r="F42" s="55"/>
      <c r="G42" s="55"/>
      <c r="H42" s="54"/>
      <c r="I42" s="56"/>
      <c r="J42" s="55"/>
      <c r="K42" s="57"/>
    </row>
    <row r="43" spans="1:33" s="3" customFormat="1" ht="24" customHeight="1">
      <c r="A43" s="4"/>
      <c r="B43" s="4"/>
      <c r="C43" s="4"/>
      <c r="D43" s="4"/>
      <c r="E43" s="4"/>
      <c r="F43" s="4"/>
      <c r="G43" s="4"/>
      <c r="H43" s="4"/>
      <c r="I43" s="23"/>
      <c r="J43" s="4"/>
      <c r="K43" s="25"/>
    </row>
    <row r="44" spans="1:33">
      <c r="A44" s="58"/>
      <c r="B44" s="58"/>
      <c r="C44" s="58"/>
      <c r="D44" s="58"/>
      <c r="E44" s="58"/>
      <c r="F44" s="58"/>
      <c r="G44" s="58"/>
      <c r="H44" s="58"/>
      <c r="I44" s="59"/>
      <c r="J44" s="58"/>
      <c r="K44" s="60"/>
    </row>
    <row r="45" spans="1:33">
      <c r="A45" s="58"/>
      <c r="B45" s="58"/>
      <c r="C45" s="58"/>
      <c r="D45" s="58"/>
      <c r="E45" s="58"/>
      <c r="F45" s="58"/>
      <c r="G45" s="58"/>
      <c r="H45" s="58"/>
      <c r="I45" s="59"/>
      <c r="J45" s="58"/>
      <c r="K45" s="60"/>
    </row>
    <row r="46" spans="1:33">
      <c r="A46" s="58"/>
      <c r="B46" s="58"/>
      <c r="C46" s="58"/>
      <c r="D46" s="58"/>
      <c r="E46" s="58"/>
      <c r="F46" s="58"/>
      <c r="G46" s="58"/>
      <c r="H46" s="58"/>
      <c r="I46" s="59"/>
      <c r="J46" s="58"/>
      <c r="K46" s="60"/>
    </row>
    <row r="47" spans="1:33">
      <c r="A47" s="58"/>
      <c r="B47" s="58"/>
      <c r="C47" s="58"/>
      <c r="D47" s="58"/>
      <c r="E47" s="58"/>
      <c r="F47" s="58"/>
      <c r="G47" s="58"/>
      <c r="H47" s="58"/>
      <c r="I47" s="59"/>
      <c r="J47" s="58"/>
      <c r="K47" s="60"/>
    </row>
    <row r="48" spans="1:33">
      <c r="A48" s="58"/>
      <c r="B48" s="58"/>
      <c r="C48" s="58"/>
      <c r="D48" s="58"/>
      <c r="E48" s="58"/>
      <c r="F48" s="58"/>
      <c r="G48" s="58"/>
      <c r="H48" s="58"/>
      <c r="I48" s="59"/>
      <c r="J48" s="58"/>
      <c r="K48" s="60"/>
    </row>
    <row r="49" spans="1:11">
      <c r="A49" s="58"/>
      <c r="B49" s="58"/>
      <c r="C49" s="58"/>
      <c r="D49" s="58"/>
      <c r="E49" s="58"/>
      <c r="F49" s="58"/>
      <c r="G49" s="58"/>
      <c r="H49" s="58"/>
      <c r="I49" s="59"/>
      <c r="J49" s="58"/>
      <c r="K49" s="60"/>
    </row>
    <row r="50" spans="1:11">
      <c r="A50" s="58"/>
      <c r="B50" s="58"/>
      <c r="C50" s="58"/>
      <c r="D50" s="58"/>
      <c r="E50" s="58"/>
      <c r="F50" s="58"/>
      <c r="G50" s="58"/>
      <c r="H50" s="58"/>
      <c r="I50" s="59"/>
      <c r="J50" s="58"/>
      <c r="K50" s="60"/>
    </row>
    <row r="51" spans="1:11">
      <c r="A51" s="58"/>
      <c r="B51" s="58"/>
      <c r="C51" s="58"/>
      <c r="D51" s="58"/>
      <c r="E51" s="58"/>
      <c r="F51" s="58"/>
      <c r="G51" s="58"/>
      <c r="H51" s="58"/>
      <c r="I51" s="59"/>
      <c r="J51" s="58"/>
      <c r="K51" s="60"/>
    </row>
    <row r="52" spans="1:11">
      <c r="A52" s="58"/>
      <c r="B52" s="58"/>
      <c r="C52" s="58"/>
      <c r="D52" s="58"/>
      <c r="E52" s="58"/>
      <c r="F52" s="58"/>
      <c r="G52" s="58"/>
      <c r="H52" s="58"/>
      <c r="I52" s="59"/>
      <c r="J52" s="58"/>
      <c r="K52" s="60"/>
    </row>
    <row r="53" spans="1:11">
      <c r="A53" s="58"/>
      <c r="B53" s="58"/>
      <c r="C53" s="58"/>
      <c r="D53" s="58"/>
      <c r="E53" s="58"/>
      <c r="F53" s="58"/>
      <c r="G53" s="58"/>
      <c r="H53" s="58"/>
      <c r="I53" s="59"/>
      <c r="J53" s="58"/>
      <c r="K53" s="60"/>
    </row>
    <row r="54" spans="1:11">
      <c r="A54" s="58"/>
      <c r="B54" s="58"/>
      <c r="C54" s="58"/>
      <c r="D54" s="58"/>
      <c r="E54" s="58"/>
      <c r="F54" s="58"/>
      <c r="G54" s="58"/>
      <c r="H54" s="58"/>
      <c r="I54" s="59"/>
      <c r="J54" s="58"/>
      <c r="K54" s="60"/>
    </row>
    <row r="55" spans="1:11">
      <c r="A55" s="58"/>
      <c r="B55" s="58"/>
      <c r="C55" s="58"/>
      <c r="D55" s="58"/>
      <c r="E55" s="58"/>
      <c r="F55" s="58"/>
      <c r="G55" s="58"/>
      <c r="H55" s="58"/>
      <c r="I55" s="59"/>
      <c r="J55" s="58"/>
      <c r="K55" s="60"/>
    </row>
    <row r="56" spans="1:11">
      <c r="A56" s="58"/>
      <c r="B56" s="58"/>
      <c r="C56" s="58"/>
      <c r="D56" s="58"/>
      <c r="E56" s="58"/>
      <c r="F56" s="58"/>
      <c r="G56" s="61"/>
      <c r="H56" s="58"/>
      <c r="I56" s="59"/>
      <c r="J56" s="58"/>
      <c r="K56" s="60"/>
    </row>
    <row r="57" spans="1:11">
      <c r="A57" s="58"/>
      <c r="B57" s="58"/>
      <c r="C57" s="58"/>
      <c r="D57" s="58"/>
      <c r="E57" s="58"/>
      <c r="F57" s="58"/>
      <c r="G57" s="58"/>
      <c r="H57" s="58"/>
      <c r="I57" s="59"/>
      <c r="J57" s="58"/>
      <c r="K57" s="60"/>
    </row>
    <row r="58" spans="1:11">
      <c r="A58" s="58"/>
      <c r="B58" s="58"/>
      <c r="C58" s="58"/>
      <c r="D58" s="58"/>
      <c r="E58" s="58"/>
      <c r="F58" s="58"/>
      <c r="G58" s="58"/>
      <c r="H58" s="58"/>
      <c r="I58" s="59"/>
      <c r="J58" s="58"/>
      <c r="K58" s="60"/>
    </row>
    <row r="59" spans="1:11">
      <c r="A59" s="58"/>
      <c r="B59" s="58"/>
      <c r="C59" s="58"/>
      <c r="D59" s="58"/>
      <c r="E59" s="58"/>
      <c r="F59" s="58"/>
      <c r="G59" s="58"/>
      <c r="H59" s="58"/>
      <c r="I59" s="59"/>
      <c r="J59" s="58"/>
      <c r="K59" s="60"/>
    </row>
    <row r="60" spans="1:11">
      <c r="A60" s="58"/>
      <c r="B60" s="58"/>
      <c r="C60" s="58"/>
      <c r="D60" s="58"/>
      <c r="E60" s="58"/>
      <c r="F60" s="58"/>
      <c r="G60" s="58"/>
      <c r="H60" s="58"/>
      <c r="I60" s="59"/>
      <c r="J60" s="58"/>
      <c r="K60" s="60"/>
    </row>
    <row r="61" spans="1:11">
      <c r="A61" s="58"/>
      <c r="B61" s="58"/>
      <c r="C61" s="58"/>
      <c r="D61" s="58"/>
      <c r="E61" s="58"/>
      <c r="F61" s="58"/>
      <c r="G61" s="58"/>
      <c r="H61" s="58"/>
      <c r="I61" s="59"/>
      <c r="J61" s="58"/>
      <c r="K61" s="60"/>
    </row>
    <row r="62" spans="1:11">
      <c r="A62" s="58"/>
      <c r="B62" s="58"/>
      <c r="C62" s="58"/>
      <c r="D62" s="58"/>
      <c r="E62" s="58"/>
      <c r="F62" s="58"/>
      <c r="G62" s="58"/>
      <c r="H62" s="58"/>
      <c r="I62" s="59"/>
      <c r="J62" s="58"/>
      <c r="K62" s="60"/>
    </row>
    <row r="63" spans="1:11">
      <c r="A63" s="58"/>
      <c r="B63" s="58"/>
      <c r="C63" s="58"/>
      <c r="D63" s="58"/>
      <c r="E63" s="58"/>
      <c r="F63" s="58"/>
      <c r="G63" s="58"/>
      <c r="H63" s="58"/>
      <c r="I63" s="59"/>
      <c r="J63" s="58"/>
      <c r="K63" s="60"/>
    </row>
    <row r="64" spans="1:11">
      <c r="A64" s="58"/>
      <c r="B64" s="58"/>
      <c r="C64" s="58"/>
      <c r="D64" s="58"/>
      <c r="E64" s="58"/>
      <c r="F64" s="58"/>
      <c r="G64" s="58"/>
      <c r="H64" s="58"/>
      <c r="I64" s="59"/>
      <c r="J64" s="58"/>
      <c r="K64" s="60"/>
    </row>
    <row r="65" spans="1:11">
      <c r="A65" s="58"/>
      <c r="B65" s="58"/>
      <c r="C65" s="58"/>
      <c r="D65" s="58"/>
      <c r="E65" s="58"/>
      <c r="F65" s="58"/>
      <c r="G65" s="58"/>
      <c r="H65" s="58"/>
      <c r="I65" s="59"/>
      <c r="J65" s="58"/>
      <c r="K65" s="60"/>
    </row>
    <row r="66" spans="1:11">
      <c r="A66" s="58"/>
      <c r="B66" s="58"/>
      <c r="C66" s="58"/>
      <c r="D66" s="58"/>
      <c r="E66" s="58"/>
      <c r="F66" s="58"/>
      <c r="G66" s="58"/>
      <c r="H66" s="58"/>
      <c r="I66" s="59"/>
      <c r="J66" s="58"/>
      <c r="K66" s="60"/>
    </row>
    <row r="67" spans="1:11">
      <c r="A67" s="58"/>
      <c r="B67" s="58"/>
      <c r="C67" s="58"/>
      <c r="D67" s="58"/>
      <c r="E67" s="58"/>
      <c r="F67" s="58"/>
      <c r="G67" s="58"/>
      <c r="H67" s="58"/>
      <c r="I67" s="59"/>
      <c r="J67" s="58"/>
      <c r="K67" s="60"/>
    </row>
    <row r="68" spans="1:11">
      <c r="A68" s="58"/>
      <c r="B68" s="58"/>
      <c r="C68" s="58"/>
      <c r="D68" s="58"/>
      <c r="E68" s="58"/>
      <c r="F68" s="58"/>
      <c r="G68" s="58"/>
      <c r="H68" s="58"/>
      <c r="I68" s="59"/>
      <c r="J68" s="58"/>
      <c r="K68" s="60"/>
    </row>
    <row r="69" spans="1:11">
      <c r="A69" s="58"/>
      <c r="B69" s="58"/>
      <c r="C69" s="58"/>
      <c r="D69" s="58"/>
      <c r="E69" s="58"/>
      <c r="F69" s="58"/>
      <c r="G69" s="58"/>
      <c r="H69" s="58"/>
      <c r="I69" s="59"/>
      <c r="J69" s="58"/>
      <c r="K69" s="60"/>
    </row>
    <row r="70" spans="1:11">
      <c r="A70" s="58"/>
      <c r="B70" s="58"/>
      <c r="C70" s="58"/>
      <c r="D70" s="58"/>
      <c r="E70" s="58"/>
      <c r="F70" s="58"/>
      <c r="G70" s="58"/>
      <c r="H70" s="58"/>
      <c r="I70" s="59"/>
      <c r="J70" s="58"/>
      <c r="K70" s="60"/>
    </row>
    <row r="71" spans="1:11">
      <c r="A71" s="58"/>
      <c r="B71" s="58"/>
      <c r="C71" s="58"/>
      <c r="D71" s="58"/>
      <c r="E71" s="58"/>
      <c r="F71" s="58"/>
      <c r="G71" s="58"/>
      <c r="H71" s="58"/>
      <c r="I71" s="59"/>
      <c r="J71" s="58"/>
      <c r="K71" s="60"/>
    </row>
    <row r="72" spans="1:11">
      <c r="A72" s="58"/>
      <c r="B72" s="58"/>
      <c r="C72" s="58"/>
      <c r="D72" s="58"/>
      <c r="E72" s="58"/>
      <c r="F72" s="58"/>
      <c r="G72" s="58"/>
      <c r="H72" s="58"/>
      <c r="I72" s="59"/>
      <c r="J72" s="58"/>
      <c r="K72" s="60"/>
    </row>
    <row r="73" spans="1:11">
      <c r="A73" s="58"/>
      <c r="B73" s="58"/>
      <c r="C73" s="58"/>
      <c r="D73" s="58"/>
      <c r="E73" s="58"/>
      <c r="F73" s="58"/>
      <c r="G73" s="58"/>
      <c r="H73" s="58"/>
      <c r="I73" s="59"/>
      <c r="J73" s="58"/>
      <c r="K73" s="60"/>
    </row>
    <row r="74" spans="1:11">
      <c r="A74" s="58"/>
      <c r="B74" s="58"/>
      <c r="C74" s="58"/>
      <c r="D74" s="58"/>
      <c r="E74" s="58"/>
      <c r="F74" s="58"/>
      <c r="G74" s="58"/>
      <c r="H74" s="58"/>
      <c r="I74" s="59"/>
      <c r="J74" s="58"/>
      <c r="K74" s="60"/>
    </row>
    <row r="75" spans="1:11">
      <c r="A75" s="58"/>
      <c r="B75" s="58"/>
      <c r="C75" s="58"/>
      <c r="D75" s="58"/>
      <c r="E75" s="58"/>
      <c r="F75" s="58"/>
      <c r="G75" s="58"/>
      <c r="H75" s="58"/>
      <c r="I75" s="59"/>
      <c r="J75" s="58"/>
      <c r="K75" s="60"/>
    </row>
    <row r="76" spans="1:11">
      <c r="A76" s="58"/>
      <c r="B76" s="58"/>
      <c r="C76" s="58"/>
      <c r="D76" s="58"/>
      <c r="E76" s="58"/>
      <c r="F76" s="58"/>
      <c r="G76" s="58"/>
      <c r="H76" s="58"/>
      <c r="I76" s="59"/>
      <c r="J76" s="58"/>
      <c r="K76" s="60"/>
    </row>
    <row r="77" spans="1:11">
      <c r="A77" s="58"/>
      <c r="B77" s="58"/>
      <c r="C77" s="58"/>
      <c r="D77" s="58"/>
      <c r="E77" s="58"/>
      <c r="F77" s="58"/>
      <c r="G77" s="58"/>
      <c r="H77" s="58"/>
      <c r="I77" s="59"/>
      <c r="J77" s="58"/>
      <c r="K77" s="60"/>
    </row>
    <row r="78" spans="1:11">
      <c r="A78" s="58"/>
      <c r="B78" s="58"/>
      <c r="C78" s="58"/>
      <c r="D78" s="58"/>
      <c r="E78" s="58"/>
      <c r="F78" s="58"/>
      <c r="G78" s="58"/>
      <c r="H78" s="58"/>
      <c r="I78" s="59"/>
      <c r="J78" s="58"/>
      <c r="K78" s="60"/>
    </row>
    <row r="79" spans="1:11">
      <c r="A79" s="58"/>
      <c r="B79" s="58"/>
      <c r="C79" s="58"/>
      <c r="D79" s="58"/>
      <c r="E79" s="58"/>
      <c r="F79" s="58"/>
      <c r="G79" s="58"/>
      <c r="H79" s="58"/>
      <c r="I79" s="59"/>
      <c r="J79" s="58"/>
      <c r="K79" s="60"/>
    </row>
    <row r="80" spans="1:11">
      <c r="A80" s="58"/>
      <c r="B80" s="58"/>
      <c r="C80" s="58"/>
      <c r="D80" s="58"/>
      <c r="E80" s="58"/>
      <c r="F80" s="58"/>
      <c r="G80" s="58"/>
      <c r="H80" s="58"/>
      <c r="I80" s="59"/>
      <c r="J80" s="58"/>
      <c r="K80" s="60"/>
    </row>
    <row r="81" spans="1:11">
      <c r="A81" s="58"/>
      <c r="B81" s="58"/>
      <c r="C81" s="58"/>
      <c r="D81" s="58"/>
      <c r="E81" s="58"/>
      <c r="F81" s="58"/>
      <c r="G81" s="58"/>
      <c r="H81" s="58"/>
      <c r="I81" s="59"/>
      <c r="J81" s="58"/>
      <c r="K81" s="60"/>
    </row>
    <row r="82" spans="1:11">
      <c r="A82" s="58"/>
      <c r="B82" s="58"/>
      <c r="C82" s="58"/>
      <c r="D82" s="58"/>
      <c r="E82" s="58"/>
      <c r="F82" s="58"/>
      <c r="G82" s="58"/>
      <c r="H82" s="58"/>
      <c r="I82" s="59"/>
      <c r="J82" s="58"/>
      <c r="K82" s="60"/>
    </row>
    <row r="83" spans="1:11">
      <c r="A83" s="58"/>
      <c r="B83" s="58"/>
      <c r="C83" s="58"/>
      <c r="D83" s="58"/>
      <c r="E83" s="58"/>
      <c r="F83" s="58"/>
      <c r="G83" s="58"/>
      <c r="H83" s="58"/>
      <c r="I83" s="59"/>
      <c r="J83" s="58"/>
      <c r="K83" s="60"/>
    </row>
    <row r="84" spans="1:11">
      <c r="A84" s="58"/>
      <c r="B84" s="58"/>
      <c r="C84" s="58"/>
      <c r="D84" s="58"/>
      <c r="E84" s="58"/>
      <c r="F84" s="58"/>
      <c r="G84" s="58"/>
      <c r="H84" s="58"/>
      <c r="I84" s="59"/>
      <c r="J84" s="58"/>
      <c r="K84" s="60"/>
    </row>
    <row r="85" spans="1:11">
      <c r="A85" s="58"/>
      <c r="B85" s="58"/>
      <c r="C85" s="58"/>
      <c r="D85" s="58"/>
      <c r="E85" s="58"/>
      <c r="F85" s="58"/>
      <c r="G85" s="58"/>
      <c r="H85" s="58"/>
      <c r="I85" s="59"/>
      <c r="J85" s="58"/>
      <c r="K85" s="60"/>
    </row>
    <row r="86" spans="1:11">
      <c r="A86" s="58"/>
      <c r="B86" s="58"/>
      <c r="C86" s="58"/>
      <c r="D86" s="58"/>
      <c r="E86" s="58"/>
      <c r="F86" s="58"/>
      <c r="G86" s="58"/>
      <c r="H86" s="58"/>
      <c r="I86" s="59"/>
      <c r="J86" s="58"/>
      <c r="K86" s="60"/>
    </row>
    <row r="87" spans="1:11">
      <c r="A87" s="58"/>
      <c r="B87" s="58"/>
      <c r="C87" s="58"/>
      <c r="D87" s="58"/>
      <c r="E87" s="58"/>
      <c r="F87" s="58"/>
      <c r="G87" s="58"/>
      <c r="H87" s="58"/>
      <c r="I87" s="59"/>
      <c r="J87" s="58"/>
      <c r="K87" s="60"/>
    </row>
    <row r="88" spans="1:11">
      <c r="A88" s="58"/>
      <c r="B88" s="58"/>
      <c r="C88" s="58"/>
      <c r="D88" s="58"/>
      <c r="E88" s="58"/>
      <c r="F88" s="58"/>
      <c r="G88" s="58"/>
      <c r="H88" s="58"/>
      <c r="I88" s="59"/>
      <c r="J88" s="58"/>
      <c r="K88" s="60"/>
    </row>
    <row r="89" spans="1:11">
      <c r="A89" s="58"/>
      <c r="B89" s="58"/>
      <c r="C89" s="58"/>
      <c r="D89" s="58"/>
      <c r="E89" s="58"/>
      <c r="F89" s="58"/>
      <c r="G89" s="58"/>
      <c r="H89" s="58"/>
      <c r="I89" s="59"/>
      <c r="J89" s="58"/>
      <c r="K89" s="60"/>
    </row>
    <row r="90" spans="1:11">
      <c r="A90" s="58"/>
      <c r="B90" s="58"/>
      <c r="C90" s="58"/>
      <c r="D90" s="58"/>
      <c r="E90" s="58"/>
      <c r="F90" s="58"/>
      <c r="G90" s="58"/>
      <c r="H90" s="58"/>
      <c r="I90" s="59"/>
      <c r="J90" s="58"/>
      <c r="K90" s="60"/>
    </row>
    <row r="91" spans="1:11">
      <c r="A91" s="58"/>
      <c r="B91" s="58"/>
      <c r="C91" s="58"/>
      <c r="D91" s="58"/>
      <c r="E91" s="58"/>
      <c r="F91" s="58"/>
      <c r="G91" s="58"/>
      <c r="H91" s="58"/>
      <c r="I91" s="59"/>
      <c r="J91" s="58"/>
      <c r="K91" s="60"/>
    </row>
    <row r="92" spans="1:11">
      <c r="A92" s="58"/>
      <c r="B92" s="58"/>
      <c r="C92" s="58"/>
      <c r="D92" s="58"/>
      <c r="E92" s="58"/>
      <c r="F92" s="58"/>
      <c r="G92" s="58"/>
      <c r="H92" s="58"/>
      <c r="I92" s="59"/>
      <c r="J92" s="58"/>
      <c r="K92" s="60"/>
    </row>
    <row r="93" spans="1:11">
      <c r="A93" s="58"/>
      <c r="B93" s="58"/>
      <c r="C93" s="58"/>
      <c r="D93" s="58"/>
      <c r="E93" s="58"/>
      <c r="F93" s="58"/>
      <c r="G93" s="58"/>
      <c r="H93" s="58"/>
      <c r="I93" s="59"/>
      <c r="J93" s="58"/>
      <c r="K93" s="60"/>
    </row>
    <row r="94" spans="1:11">
      <c r="A94" s="58"/>
      <c r="B94" s="58"/>
      <c r="C94" s="58"/>
      <c r="D94" s="58"/>
      <c r="E94" s="58"/>
      <c r="F94" s="58"/>
      <c r="G94" s="58"/>
      <c r="H94" s="58"/>
      <c r="I94" s="59"/>
      <c r="J94" s="58"/>
      <c r="K94" s="60"/>
    </row>
    <row r="95" spans="1:11">
      <c r="A95" s="58"/>
      <c r="B95" s="58"/>
      <c r="C95" s="58"/>
      <c r="D95" s="58"/>
      <c r="E95" s="58"/>
      <c r="F95" s="58"/>
      <c r="G95" s="58"/>
      <c r="H95" s="58"/>
      <c r="I95" s="59"/>
      <c r="J95" s="58"/>
      <c r="K95" s="60"/>
    </row>
    <row r="96" spans="1:11">
      <c r="A96" s="58"/>
      <c r="B96" s="58"/>
      <c r="C96" s="58"/>
      <c r="D96" s="58"/>
      <c r="E96" s="58"/>
      <c r="F96" s="58"/>
      <c r="G96" s="58"/>
      <c r="H96" s="58"/>
      <c r="I96" s="59"/>
      <c r="J96" s="58"/>
      <c r="K96" s="60"/>
    </row>
    <row r="97" spans="1:11">
      <c r="A97" s="58"/>
      <c r="B97" s="58"/>
      <c r="C97" s="58"/>
      <c r="D97" s="58"/>
      <c r="E97" s="58"/>
      <c r="F97" s="58"/>
      <c r="G97" s="58"/>
      <c r="H97" s="58"/>
      <c r="I97" s="59"/>
      <c r="J97" s="58"/>
      <c r="K97" s="60"/>
    </row>
    <row r="98" spans="1:11">
      <c r="A98" s="58"/>
      <c r="B98" s="58"/>
      <c r="C98" s="58"/>
      <c r="D98" s="58"/>
      <c r="E98" s="58"/>
      <c r="F98" s="58"/>
      <c r="G98" s="58"/>
      <c r="H98" s="58"/>
      <c r="I98" s="59"/>
      <c r="J98" s="58"/>
      <c r="K98" s="60"/>
    </row>
    <row r="99" spans="1:11">
      <c r="A99" s="58"/>
      <c r="B99" s="58"/>
      <c r="C99" s="58"/>
      <c r="D99" s="58"/>
      <c r="E99" s="58"/>
      <c r="F99" s="58"/>
      <c r="G99" s="58"/>
      <c r="H99" s="58"/>
      <c r="I99" s="59"/>
      <c r="J99" s="58"/>
      <c r="K99" s="60"/>
    </row>
    <row r="100" spans="1:11">
      <c r="A100" s="58"/>
      <c r="B100" s="58"/>
      <c r="C100" s="58"/>
      <c r="D100" s="58"/>
      <c r="E100" s="58"/>
      <c r="F100" s="58"/>
      <c r="G100" s="58"/>
      <c r="H100" s="58"/>
      <c r="I100" s="59"/>
      <c r="J100" s="58"/>
      <c r="K100" s="60"/>
    </row>
    <row r="101" spans="1:11">
      <c r="A101" s="58"/>
      <c r="B101" s="58"/>
      <c r="C101" s="58"/>
      <c r="D101" s="58"/>
      <c r="E101" s="58"/>
      <c r="F101" s="58"/>
      <c r="G101" s="58"/>
      <c r="H101" s="58"/>
      <c r="I101" s="59"/>
      <c r="J101" s="58"/>
      <c r="K101" s="60"/>
    </row>
    <row r="102" spans="1:11">
      <c r="A102" s="58"/>
      <c r="B102" s="58"/>
      <c r="C102" s="58"/>
      <c r="D102" s="58"/>
      <c r="E102" s="58"/>
      <c r="F102" s="58"/>
      <c r="G102" s="58"/>
      <c r="H102" s="58"/>
      <c r="I102" s="59"/>
      <c r="J102" s="58"/>
      <c r="K102" s="60"/>
    </row>
    <row r="103" spans="1:11">
      <c r="A103" s="58"/>
      <c r="B103" s="58"/>
      <c r="C103" s="58"/>
      <c r="D103" s="58"/>
      <c r="E103" s="58"/>
      <c r="F103" s="58"/>
      <c r="G103" s="58"/>
      <c r="H103" s="58"/>
      <c r="I103" s="59"/>
      <c r="J103" s="58"/>
      <c r="K103" s="60"/>
    </row>
    <row r="104" spans="1:11">
      <c r="A104" s="58"/>
      <c r="B104" s="58"/>
      <c r="C104" s="58"/>
      <c r="D104" s="58"/>
      <c r="E104" s="58"/>
      <c r="F104" s="58"/>
      <c r="G104" s="58"/>
      <c r="H104" s="58"/>
      <c r="I104" s="59"/>
      <c r="J104" s="58"/>
      <c r="K104" s="60"/>
    </row>
    <row r="105" spans="1:11">
      <c r="A105" s="58"/>
      <c r="B105" s="58"/>
      <c r="C105" s="58"/>
      <c r="D105" s="58"/>
      <c r="E105" s="58"/>
      <c r="F105" s="58"/>
      <c r="G105" s="58"/>
      <c r="H105" s="58"/>
      <c r="I105" s="59"/>
      <c r="J105" s="58"/>
      <c r="K105" s="60"/>
    </row>
  </sheetData>
  <protectedRanges>
    <protectedRange algorithmName="SHA-512" hashValue="H25YucpdXDlinbwBocynAn594qZHxaHBV1DvPaATj4TwFRswOdloYdboDFRS13Oo7LT1vKiDbsKGSCkUyKFYWw==" saltValue="/E6tuAZBFq4O4TeLSr9gpA==" spinCount="100000" sqref="D16:D30" name="Rango1_1"/>
    <protectedRange algorithmName="SHA-512" hashValue="H25YucpdXDlinbwBocynAn594qZHxaHBV1DvPaATj4TwFRswOdloYdboDFRS13Oo7LT1vKiDbsKGSCkUyKFYWw==" saltValue="/E6tuAZBFq4O4TeLSr9gpA==" spinCount="100000" sqref="D15" name="Rango1_5_1"/>
  </protectedRanges>
  <autoFilter ref="A14:AG31" xr:uid="{00000000-0009-0000-0000-000002000000}"/>
  <mergeCells count="20">
    <mergeCell ref="A31:F31"/>
    <mergeCell ref="A34:I34"/>
    <mergeCell ref="A35:I35"/>
    <mergeCell ref="A36:I36"/>
    <mergeCell ref="J12:K13"/>
    <mergeCell ref="G12:G14"/>
    <mergeCell ref="H12:H14"/>
    <mergeCell ref="I12:I14"/>
    <mergeCell ref="A12:A14"/>
    <mergeCell ref="B12:B14"/>
    <mergeCell ref="C12:C14"/>
    <mergeCell ref="D12:D14"/>
    <mergeCell ref="E12:E14"/>
    <mergeCell ref="F12:F14"/>
    <mergeCell ref="A11:I11"/>
    <mergeCell ref="A1:G5"/>
    <mergeCell ref="H1:K5"/>
    <mergeCell ref="A6:I6"/>
    <mergeCell ref="A7:C10"/>
    <mergeCell ref="D7:K10"/>
  </mergeCells>
  <printOptions horizontalCentered="1" verticalCentered="1"/>
  <pageMargins left="0.25" right="0.25" top="0.75" bottom="0.75" header="0.3" footer="0.3"/>
  <pageSetup scale="20" fitToHeight="0" orientation="portrait" horizontalDpi="4294967294" verticalDpi="4294967294" r:id="rId1"/>
  <drawing r:id="rId2"/>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Oscar Enrique Polo Meza</dc:creator>
  <cp:keywords/>
  <dc:description/>
  <cp:lastModifiedBy>Jose Nelson Rueda Cuervo</cp:lastModifiedBy>
  <cp:revision/>
  <dcterms:created xsi:type="dcterms:W3CDTF">2024-11-09T00:27:58Z</dcterms:created>
  <dcterms:modified xsi:type="dcterms:W3CDTF">2024-12-05T16:05:23Z</dcterms:modified>
  <cp:category/>
  <cp:contentStatus/>
</cp:coreProperties>
</file>