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D:\UAC\INVIAS\SA-MC-DO-SRT-008-2020 SOGAMOSO\"/>
    </mc:Choice>
  </mc:AlternateContent>
  <xr:revisionPtr revIDLastSave="0" documentId="13_ncr:1_{6776F109-FA95-4000-A25A-2497714EBFEB}" xr6:coauthVersionLast="45" xr6:coauthVersionMax="45" xr10:uidLastSave="{00000000-0000-0000-0000-000000000000}"/>
  <bookViews>
    <workbookView xWindow="-120" yWindow="-120" windowWidth="20640" windowHeight="11160" xr2:uid="{00000000-000D-0000-FFFF-FFFF00000000}"/>
  </bookViews>
  <sheets>
    <sheet name="Hoja1" sheetId="1" r:id="rId1"/>
  </sheets>
  <definedNames>
    <definedName name="_xlnm.Print_Area" localSheetId="0">Hoja1!$A$1:$L$91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5" i="1" l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14" i="1"/>
  <c r="K17" i="1"/>
  <c r="K18" i="1"/>
  <c r="K19" i="1"/>
  <c r="K20" i="1"/>
  <c r="K21" i="1"/>
  <c r="K23" i="1"/>
  <c r="K24" i="1"/>
  <c r="K25" i="1"/>
  <c r="K26" i="1"/>
  <c r="K27" i="1"/>
  <c r="K28" i="1"/>
  <c r="K29" i="1"/>
  <c r="K30" i="1"/>
  <c r="K32" i="1"/>
  <c r="K33" i="1"/>
  <c r="K34" i="1"/>
  <c r="K36" i="1"/>
  <c r="K37" i="1"/>
  <c r="K38" i="1"/>
  <c r="K39" i="1"/>
  <c r="K40" i="1"/>
  <c r="K41" i="1"/>
  <c r="K42" i="1"/>
  <c r="K43" i="1"/>
  <c r="K44" i="1"/>
  <c r="K45" i="1"/>
  <c r="K46" i="1"/>
  <c r="K47" i="1"/>
  <c r="K49" i="1"/>
  <c r="K50" i="1"/>
  <c r="K51" i="1"/>
  <c r="K52" i="1"/>
  <c r="K53" i="1"/>
  <c r="K54" i="1"/>
  <c r="K55" i="1"/>
  <c r="K56" i="1"/>
  <c r="K57" i="1"/>
  <c r="K58" i="1"/>
  <c r="K59" i="1"/>
  <c r="K60" i="1"/>
  <c r="K62" i="1"/>
  <c r="K63" i="1"/>
  <c r="K65" i="1"/>
  <c r="K66" i="1"/>
  <c r="K67" i="1"/>
  <c r="K68" i="1"/>
  <c r="K69" i="1"/>
  <c r="K70" i="1"/>
  <c r="K72" i="1"/>
  <c r="K15" i="1"/>
  <c r="K14" i="1"/>
  <c r="K73" i="1" l="1"/>
  <c r="K75" i="1" s="1"/>
  <c r="K76" i="1" s="1"/>
  <c r="K78" i="1" s="1"/>
  <c r="N78" i="1" s="1"/>
</calcChain>
</file>

<file path=xl/sharedStrings.xml><?xml version="1.0" encoding="utf-8"?>
<sst xmlns="http://schemas.openxmlformats.org/spreadsheetml/2006/main" count="257" uniqueCount="203">
  <si>
    <t>INSTITUTO NACIONAL DE VIAS</t>
  </si>
  <si>
    <t>SUBDIRECCION DE LA RED TERCIARIA Y FERREA</t>
  </si>
  <si>
    <t>SELECCIÓN ABREVIADA No- SA-MC-DO-SRT-008-2020</t>
  </si>
  <si>
    <t xml:space="preserve">OBJETO: MANTENIMIENTO CAMPAMENTOS FERREOS – SOGAMOSO BOYACÁ </t>
  </si>
  <si>
    <t>TIEMPO DE EJECUCIÓN</t>
  </si>
  <si>
    <t xml:space="preserve">Hasta el 31 de diciembre </t>
  </si>
  <si>
    <t xml:space="preserve">No </t>
  </si>
  <si>
    <t>ITEM DE PAGO</t>
  </si>
  <si>
    <t xml:space="preserve">ESPECIFICACION GENERAL </t>
  </si>
  <si>
    <t xml:space="preserve">Especificacion Particular </t>
  </si>
  <si>
    <t>DESCRIPCION</t>
  </si>
  <si>
    <t>UNIDAD</t>
  </si>
  <si>
    <t>CANTIDAD</t>
  </si>
  <si>
    <t>PRECIO UNITARIO</t>
  </si>
  <si>
    <t xml:space="preserve">VALOR TOTAL </t>
  </si>
  <si>
    <t xml:space="preserve">I. PRELIMINARES </t>
  </si>
  <si>
    <t>1.1</t>
  </si>
  <si>
    <t>P.1</t>
  </si>
  <si>
    <t>Desmonte de cubierta. ( incluye teja, canal, cerchas existentes   y bajantes )</t>
  </si>
  <si>
    <t>M2</t>
  </si>
  <si>
    <t>1.2</t>
  </si>
  <si>
    <t>P.2</t>
  </si>
  <si>
    <t xml:space="preserve">Relleno y compactacion de terreno con vibrocompactador Manual  </t>
  </si>
  <si>
    <t>M3</t>
  </si>
  <si>
    <t xml:space="preserve">II. DEMOLICIONES </t>
  </si>
  <si>
    <t>2.1</t>
  </si>
  <si>
    <t>P.3</t>
  </si>
  <si>
    <t xml:space="preserve">Demolición de muros e=0.12 </t>
  </si>
  <si>
    <t>2.2</t>
  </si>
  <si>
    <t>P.4</t>
  </si>
  <si>
    <t>Retiro de pañete</t>
  </si>
  <si>
    <t>2.3</t>
  </si>
  <si>
    <t>P.5</t>
  </si>
  <si>
    <t xml:space="preserve">Desmonte de cieloraso  </t>
  </si>
  <si>
    <t>2.4</t>
  </si>
  <si>
    <t>P.6</t>
  </si>
  <si>
    <t>Desmonte y demolición de pisos y anden perimetral</t>
  </si>
  <si>
    <t>2.5</t>
  </si>
  <si>
    <t>P.7</t>
  </si>
  <si>
    <t xml:space="preserve">Desmonte ventanas y puertas  existentes en madera  </t>
  </si>
  <si>
    <t>UND</t>
  </si>
  <si>
    <t>III.MANTENIMIENTO DE MUROS Y PINTURA</t>
  </si>
  <si>
    <t>3.1</t>
  </si>
  <si>
    <t>P.8</t>
  </si>
  <si>
    <t>Consolidación de muros y machones</t>
  </si>
  <si>
    <t>3.2</t>
  </si>
  <si>
    <t>P.9</t>
  </si>
  <si>
    <t xml:space="preserve">Reposicion de faltantes en muros de mamposteria muros </t>
  </si>
  <si>
    <t>3.3</t>
  </si>
  <si>
    <t>P.10</t>
  </si>
  <si>
    <t>Costura de grietas y fisuras no estructurales en muros existentes</t>
  </si>
  <si>
    <t>Ml</t>
  </si>
  <si>
    <t>3.4</t>
  </si>
  <si>
    <t>P.11</t>
  </si>
  <si>
    <t>Lijado y limpieza de muros, retirando suciedad, manchas, residuos orgánicos y vegetales</t>
  </si>
  <si>
    <t>3.5</t>
  </si>
  <si>
    <t>P.12</t>
  </si>
  <si>
    <t>Suministro e Instalacion de Pañetes en mortero  1:3 (fachadas ppales toda el area interior.</t>
  </si>
  <si>
    <t>3.6</t>
  </si>
  <si>
    <t>P.13</t>
  </si>
  <si>
    <t>Suministro e Instalacion de Estuco sobre pañete incluye resanes, filos, dilataciones.</t>
  </si>
  <si>
    <t>3.7</t>
  </si>
  <si>
    <t>P.14</t>
  </si>
  <si>
    <t>Suministro e Instalacion de Pintura de muros  con tres manos en los colores seleccionados, incluye los resanes menores, en vinilo tipo 1 para INTERIORES.</t>
  </si>
  <si>
    <t>3.8</t>
  </si>
  <si>
    <t>P.15</t>
  </si>
  <si>
    <t>Suministro e Instalacion de Pintura de muros con tres manos en los colores seleccionados, incluye los resane menores, en vinilo tipo 1 para EXTERIORES.</t>
  </si>
  <si>
    <t>IV. MANTENIMIENTO INSTALACIONES HIDROSANITARIAS</t>
  </si>
  <si>
    <t>4.1</t>
  </si>
  <si>
    <t>P.16</t>
  </si>
  <si>
    <t>Suministro de Caja de inspeccion de 0,80 X 0,80 mts, con tapa de 0,80X0,80 mts en concreto, pendientada para desagües.</t>
  </si>
  <si>
    <t>4.2</t>
  </si>
  <si>
    <t>P.17</t>
  </si>
  <si>
    <t xml:space="preserve">Suministro e instalación de Tanque PVC 1000 litros, incluye todos los accesorios necesarios para su correcta instalacion, y conexión a sistema hidraulico de suministro. </t>
  </si>
  <si>
    <t>4.3</t>
  </si>
  <si>
    <t>P.18</t>
  </si>
  <si>
    <t xml:space="preserve">Desmonte, Suministro e instalacion de redes hidrosanitarias PARA BATERIAS BAÑOS Y CAFETERIA </t>
  </si>
  <si>
    <t>ML</t>
  </si>
  <si>
    <t xml:space="preserve">V. MANTENIMIENTODE PISOS Y  ENCHAPE DE BAÑOS Y CAFETERIA </t>
  </si>
  <si>
    <t>5.1</t>
  </si>
  <si>
    <t>P.19</t>
  </si>
  <si>
    <t>Afinado de piso en mortero 1:3. (Mortero  de nivelacion), Afinado con llana de madera esp.= 0.04 mts.</t>
  </si>
  <si>
    <t>5.2</t>
  </si>
  <si>
    <t>P.20</t>
  </si>
  <si>
    <t>Suministro e instalación de piso ceramico,  40*40 cm trafico pesado, incluye guarda escobas, pega, y boquilla.</t>
  </si>
  <si>
    <t xml:space="preserve">M2 </t>
  </si>
  <si>
    <t>5.3</t>
  </si>
  <si>
    <t>P.21</t>
  </si>
  <si>
    <t>Suministro e instalación aparatos sanitarios bajo consumo y accesorios.</t>
  </si>
  <si>
    <t>5.4</t>
  </si>
  <si>
    <t>P.22</t>
  </si>
  <si>
    <t>Suministro e instalacion lavamanos con pedestal blanco con griferia.</t>
  </si>
  <si>
    <t>5.5</t>
  </si>
  <si>
    <t>P.23</t>
  </si>
  <si>
    <t xml:space="preserve">Suministro e instalación de piso ceramico, 25*25 cm antideslizante. </t>
  </si>
  <si>
    <t>5.6</t>
  </si>
  <si>
    <t>P.24</t>
  </si>
  <si>
    <t xml:space="preserve">Suministro e instalación de enchape para muros ceramico, 25*35 cm. </t>
  </si>
  <si>
    <t>5.7</t>
  </si>
  <si>
    <t>P.25</t>
  </si>
  <si>
    <t>Secador de Manos Electrico</t>
  </si>
  <si>
    <t>5.8</t>
  </si>
  <si>
    <t>Juego de barras para discapacitado.</t>
  </si>
  <si>
    <t>5.9</t>
  </si>
  <si>
    <t>Suministro e instalación orinal de bajo consumo con valvula antivandalica</t>
  </si>
  <si>
    <t>5.10</t>
  </si>
  <si>
    <t>Division  en acero  inoxidable INCLUYE PUERTAS calibre 20</t>
  </si>
  <si>
    <t>5.11</t>
  </si>
  <si>
    <t>P.26</t>
  </si>
  <si>
    <t>Adecuación cocina suministro Mesón Radiante 180x52 cm Poceta Derecha Monocontrol Acero Inoxidable, accesorios.</t>
  </si>
  <si>
    <t>5.12</t>
  </si>
  <si>
    <t>P.27</t>
  </si>
  <si>
    <t>Mantenimiento anden perimetral, circulación parque, en concreto 3000 psi e:15 cms</t>
  </si>
  <si>
    <t xml:space="preserve">VI. MANTENIMIENTO AGUAS LLUVIAS Y ESTRUCTURA PARA   CUBIERTA </t>
  </si>
  <si>
    <t>6.1</t>
  </si>
  <si>
    <t>N.A</t>
  </si>
  <si>
    <t>P.28</t>
  </si>
  <si>
    <t>Suministro e instalación   bajante agua lluvia 4" y accesorios para  recolección de aguas lluvias de la cubierta.</t>
  </si>
  <si>
    <t>6.2</t>
  </si>
  <si>
    <t>P.29</t>
  </si>
  <si>
    <t>Canal en lámina galvanizada cal=18 con anticorrosivo</t>
  </si>
  <si>
    <t>6.3</t>
  </si>
  <si>
    <t>P.30</t>
  </si>
  <si>
    <t xml:space="preserve">Suministro e instalación de teja tipo  termoacústica </t>
  </si>
  <si>
    <t>6.4</t>
  </si>
  <si>
    <t>P.31</t>
  </si>
  <si>
    <t>suministro e instalación de Caballete y/o cumbrera</t>
  </si>
  <si>
    <t>6.5</t>
  </si>
  <si>
    <t>P.32</t>
  </si>
  <si>
    <t>Suministro e instalación de limahoya</t>
  </si>
  <si>
    <t>6.6</t>
  </si>
  <si>
    <t>P.33</t>
  </si>
  <si>
    <t>Acero Laminado Estructural ASTM A500 Gr.C incluye p.p. de despuntes, corte, doblado, soldaduras, transporte, posicionamiento y colocación en obra, protección anti‐corrosión totalmente montado.</t>
  </si>
  <si>
    <t>KG</t>
  </si>
  <si>
    <t>6.7</t>
  </si>
  <si>
    <t>Acero Laminado Estructural ASTM A1011 para correa metálica incluye p.p. de despuntes, corte, doblado, soldaduras, transporte, posicionamiento y colocación en obra, protección anti‐corrosión totalmente montado</t>
  </si>
  <si>
    <t>6.8</t>
  </si>
  <si>
    <t>Acero Estructural A36 para platinas, incluye p.p. de despuntes, corte, doblado, soldaduras, transporte, posicionamiento y colocación en obra, protección anti‐corrosión totalmente montado</t>
  </si>
  <si>
    <t>6.9</t>
  </si>
  <si>
    <t>Pernos de Anclaje ASTM A-307 Incluye suministro e instalación</t>
  </si>
  <si>
    <t>6.10</t>
  </si>
  <si>
    <t>P.34</t>
  </si>
  <si>
    <t>Construcción de Zapata 0,80m x 0,80m con pedestal incluye cimentación</t>
  </si>
  <si>
    <t>6.11</t>
  </si>
  <si>
    <t>P.35</t>
  </si>
  <si>
    <t xml:space="preserve">Suministro e Instalación de cielo raso en Drywall,   incluye estructura y acabado. </t>
  </si>
  <si>
    <t>6.12</t>
  </si>
  <si>
    <t>Transporte y disposición Final de material sobrante (Incluye cargue a mano)</t>
  </si>
  <si>
    <t>GL</t>
  </si>
  <si>
    <t>VII. MANTENIMINETO DE CARPINTERIAS</t>
  </si>
  <si>
    <t>7.1</t>
  </si>
  <si>
    <t>P.36</t>
  </si>
  <si>
    <t xml:space="preserve">Suministro e instalación de puerta de madera, con el mismo modelo de las existente. Incluye herrajes y accesorios. </t>
  </si>
  <si>
    <t>7.2</t>
  </si>
  <si>
    <t>P.37</t>
  </si>
  <si>
    <t xml:space="preserve">Suministro e instalación de ventana de madera, con el mismo modelo de las existentes. Incluye herrajes y accesorios. </t>
  </si>
  <si>
    <t>VIII. MANTENIMIENTO SISTEMA ELECTRICO</t>
  </si>
  <si>
    <t>8.1</t>
  </si>
  <si>
    <t>P.38</t>
  </si>
  <si>
    <t>Trámites ante la electrificadora. (Certificaciones, calibraciones, Documentación y trámites).</t>
  </si>
  <si>
    <t>8.2</t>
  </si>
  <si>
    <t>P.39</t>
  </si>
  <si>
    <t>Acometida Eléctrica</t>
  </si>
  <si>
    <t>8.3</t>
  </si>
  <si>
    <t>P.40</t>
  </si>
  <si>
    <t xml:space="preserve">Tablero 6 Circuitos </t>
  </si>
  <si>
    <t>8.4</t>
  </si>
  <si>
    <t>P.41</t>
  </si>
  <si>
    <t xml:space="preserve">Salida lamparas y Rosetas </t>
  </si>
  <si>
    <t>8.5</t>
  </si>
  <si>
    <t>P.42</t>
  </si>
  <si>
    <t>Salidas Toma corrientes e Interruptores.</t>
  </si>
  <si>
    <t>8.6</t>
  </si>
  <si>
    <t>P.43</t>
  </si>
  <si>
    <t xml:space="preserve">Tuberia para acometidas y Datos </t>
  </si>
  <si>
    <t>VIII. MANTENIMIENTO CERRAMIENTO LINEAL</t>
  </si>
  <si>
    <t>9.1</t>
  </si>
  <si>
    <t>P.44</t>
  </si>
  <si>
    <t>Cerramiento en tubería 2" galvanizada, muro a la vista, malla eslabonada, incluye excavación, machones en concreto de 20,7 Mpa (3.000 psi), viga riostra en concreto ciclópeo y pintura anticorrosiva transparente o simila</t>
  </si>
  <si>
    <t>SUB TOTAL OBRAS</t>
  </si>
  <si>
    <r>
      <t xml:space="preserve">OBRAS COMPLEMENTARIAS Y/O ADICIONALES </t>
    </r>
    <r>
      <rPr>
        <b/>
        <sz val="10"/>
        <color rgb="FFFF0000"/>
        <rFont val="Arial"/>
        <family val="2"/>
      </rPr>
      <t>(NO MODIFICAR)</t>
    </r>
  </si>
  <si>
    <t>,</t>
  </si>
  <si>
    <t>VALOR BASICO DEL CONTRATO</t>
  </si>
  <si>
    <t>VALOR IVA  (OBRA) (19% SOBRE  UTILIDAD OBRA)</t>
  </si>
  <si>
    <r>
      <t xml:space="preserve">PROVISION PROTOCOLOS DE BIOSEGURIDAD (INCLUYE IVA)  </t>
    </r>
    <r>
      <rPr>
        <b/>
        <sz val="10"/>
        <color rgb="FFFF0000"/>
        <rFont val="Arial"/>
        <family val="2"/>
      </rPr>
      <t>(NO MODIFICAR</t>
    </r>
    <r>
      <rPr>
        <b/>
        <sz val="10"/>
        <rFont val="Arial"/>
        <family val="2"/>
      </rPr>
      <t>)</t>
    </r>
  </si>
  <si>
    <t>VALOR TOTAL</t>
  </si>
  <si>
    <r>
      <rPr>
        <b/>
        <sz val="12"/>
        <rFont val="Arial Narrow"/>
        <family val="2"/>
      </rPr>
      <t>NOTA 1:</t>
    </r>
    <r>
      <rPr>
        <sz val="12"/>
        <rFont val="Arial Narrow"/>
        <family val="2"/>
      </rPr>
      <t xml:space="preserve">  Teniendo en cuenta el Manual de Señalización Vial - Dispositivos para la Regulación del Tránsito en Calles, Carreteras y Ciclorrutas de Colombia,    adoptado mediante Resolución No. 000185 del 17 de junio del 2015 del Ministerio de Transporte, se aclara que el aparte de SEÑALIZACIÓN se debe ajustar  a todo su contenido,  esta señalización debe colocarse desde la órden de iniciación del contrato.                                                                                           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</si>
  <si>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</si>
  <si>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El control de tráfico temporal y la señalización provisional necesarios para la ejecución de las obras será por cuenta y riesgo del contratista.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</si>
  <si>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</si>
  <si>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</si>
  <si>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Se debe tener en cuenta que el PRECIO UNITARIO incluye el valor de A.I.U. </t>
    </r>
  </si>
  <si>
    <t xml:space="preserve">IMPREVISTO </t>
  </si>
  <si>
    <t>I=</t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</si>
  <si>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</si>
  <si>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UTILIDAD</t>
  </si>
  <si>
    <t>U=</t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</si>
  <si>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El A.I.U y su discriminación deben estar en porcentaje (%). </t>
    </r>
  </si>
  <si>
    <t>TOTAL A.I.U</t>
  </si>
  <si>
    <t>A.I.U.=</t>
  </si>
  <si>
    <t xml:space="preserve">FORMULARIO 1 </t>
  </si>
  <si>
    <t>CARLOS MIGUEL URIBE BAUTSITA</t>
  </si>
  <si>
    <t>R/Legal UAC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</si>
</sst>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_-;\-&quot;$&quot;* #,##0.0_-;_-&quot;$&quot;* &quot;-&quot;_-;_-@_-"/>
    <numFmt numFmtId="166" formatCode="0.0"/>
    <numFmt numFmtId="167" formatCode="_(&quot;$&quot;\ * #,##0.00_);_(&quot;$&quot;\ * \(#,##0.00\);_(&quot;$&quot;\ * &quot;-&quot;_);_(@_)"/>
    <numFmt numFmtId="168" formatCode="_-&quot;$&quot;\ * #,##0.00_-;\-&quot;$&quot;\ * #,##0.00_-;_-&quot;$&quot;\ * &quot;-&quot;_-;_-@_-"/>
    <numFmt numFmtId="169" formatCode="_-[$$-240A]\ * #,##0.00_-;\-[$$-240A]\ * #,##0.00_-;_-[$$-240A]\ * &quot;-&quot;??_-;_-@_-"/>
    <numFmt numFmtId="170" formatCode="_(* #,##0.00_);_(* \(#,##0.00\);_(* &quot;-&quot;??_);_(@_)"/>
    <numFmt numFmtId="171" formatCode="0#.00\ \L\t"/>
    <numFmt numFmtId="172" formatCode="_-[$$-240A]\ * #,##0.00_ ;_-[$$-240A]\ * \-#,##0.00\ ;_-[$$-240A]\ * &quot;-&quot;??_ ;_-@_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Tahoma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12"/>
      <name val="Courier"/>
      <family val="3"/>
    </font>
    <font>
      <b/>
      <u/>
      <sz val="16"/>
      <name val="Arial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sz val="11"/>
      <color rgb="FF00000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Arial"/>
      <family val="2"/>
    </font>
    <font>
      <b/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4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 applyNumberFormat="0" applyBorder="0" applyAlignment="0"/>
    <xf numFmtId="164" fontId="2" fillId="0" borderId="0" applyFont="0" applyFill="0" applyBorder="0" applyAlignment="0" applyProtection="0"/>
    <xf numFmtId="0" fontId="3" fillId="0" borderId="0"/>
    <xf numFmtId="0" fontId="1" fillId="0" borderId="0"/>
    <xf numFmtId="39" fontId="11" fillId="0" borderId="0"/>
    <xf numFmtId="0" fontId="3" fillId="0" borderId="0"/>
    <xf numFmtId="0" fontId="16" fillId="0" borderId="0" applyNumberForma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" fillId="0" borderId="0"/>
    <xf numFmtId="171" fontId="3" fillId="0" borderId="0" applyFont="0" applyFill="0" applyBorder="0" applyAlignment="0" applyProtection="0"/>
  </cellStyleXfs>
  <cellXfs count="166">
    <xf numFmtId="0" fontId="0" fillId="0" borderId="0" xfId="0"/>
    <xf numFmtId="0" fontId="2" fillId="0" borderId="0" xfId="3" applyFill="1" applyProtection="1"/>
    <xf numFmtId="0" fontId="2" fillId="0" borderId="0" xfId="3" applyFill="1" applyAlignment="1" applyProtection="1">
      <alignment horizontal="center"/>
    </xf>
    <xf numFmtId="0" fontId="3" fillId="2" borderId="1" xfId="3" applyFont="1" applyFill="1" applyBorder="1" applyAlignment="1">
      <alignment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vertical="center"/>
    </xf>
    <xf numFmtId="0" fontId="4" fillId="2" borderId="2" xfId="3" applyNumberFormat="1" applyFont="1" applyFill="1" applyBorder="1" applyAlignment="1">
      <alignment vertical="center"/>
    </xf>
    <xf numFmtId="165" fontId="3" fillId="2" borderId="2" xfId="4" applyNumberFormat="1" applyFont="1" applyFill="1" applyBorder="1" applyAlignment="1">
      <alignment vertical="center"/>
    </xf>
    <xf numFmtId="166" fontId="3" fillId="2" borderId="2" xfId="3" applyNumberFormat="1" applyFont="1" applyFill="1" applyBorder="1" applyAlignment="1">
      <alignment horizontal="center" vertical="center"/>
    </xf>
    <xf numFmtId="0" fontId="3" fillId="2" borderId="3" xfId="3" applyFont="1" applyFill="1" applyBorder="1" applyAlignment="1">
      <alignment vertical="center"/>
    </xf>
    <xf numFmtId="0" fontId="3" fillId="2" borderId="4" xfId="3" applyFont="1" applyFill="1" applyBorder="1" applyAlignment="1">
      <alignment vertical="center"/>
    </xf>
    <xf numFmtId="0" fontId="5" fillId="2" borderId="5" xfId="3" applyFont="1" applyFill="1" applyBorder="1" applyAlignment="1">
      <alignment horizontal="center" vertical="center"/>
    </xf>
    <xf numFmtId="0" fontId="3" fillId="2" borderId="8" xfId="3" applyFont="1" applyFill="1" applyBorder="1" applyAlignment="1">
      <alignment vertical="center"/>
    </xf>
    <xf numFmtId="0" fontId="6" fillId="2" borderId="4" xfId="3" applyFont="1" applyFill="1" applyBorder="1" applyAlignment="1">
      <alignment vertical="center"/>
    </xf>
    <xf numFmtId="0" fontId="5" fillId="2" borderId="9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vertical="center"/>
    </xf>
    <xf numFmtId="0" fontId="3" fillId="2" borderId="9" xfId="3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vertical="center"/>
    </xf>
    <xf numFmtId="0" fontId="9" fillId="2" borderId="0" xfId="5" applyNumberFormat="1" applyFont="1" applyFill="1" applyBorder="1" applyAlignment="1">
      <alignment vertical="center"/>
    </xf>
    <xf numFmtId="165" fontId="8" fillId="2" borderId="0" xfId="4" applyNumberFormat="1" applyFont="1" applyFill="1" applyBorder="1" applyAlignment="1">
      <alignment vertical="center"/>
    </xf>
    <xf numFmtId="166" fontId="8" fillId="2" borderId="0" xfId="5" applyNumberFormat="1" applyFont="1" applyFill="1" applyBorder="1" applyAlignment="1">
      <alignment horizontal="center" vertical="center"/>
    </xf>
    <xf numFmtId="0" fontId="3" fillId="2" borderId="10" xfId="5" applyFont="1" applyFill="1" applyBorder="1" applyAlignment="1">
      <alignment vertical="center"/>
    </xf>
    <xf numFmtId="0" fontId="8" fillId="2" borderId="9" xfId="3" applyFont="1" applyFill="1" applyBorder="1" applyAlignment="1">
      <alignment horizontal="center" vertical="center" wrapText="1"/>
    </xf>
    <xf numFmtId="0" fontId="6" fillId="2" borderId="8" xfId="3" applyFont="1" applyFill="1" applyBorder="1" applyAlignment="1">
      <alignment vertical="center"/>
    </xf>
    <xf numFmtId="0" fontId="10" fillId="2" borderId="9" xfId="3" applyFont="1" applyFill="1" applyBorder="1" applyAlignment="1">
      <alignment horizontal="center" vertical="center"/>
    </xf>
    <xf numFmtId="0" fontId="0" fillId="0" borderId="4" xfId="0" applyBorder="1"/>
    <xf numFmtId="0" fontId="0" fillId="0" borderId="8" xfId="0" applyBorder="1"/>
    <xf numFmtId="0" fontId="0" fillId="0" borderId="4" xfId="0" applyFill="1" applyBorder="1"/>
    <xf numFmtId="0" fontId="0" fillId="0" borderId="8" xfId="0" applyFill="1" applyBorder="1"/>
    <xf numFmtId="0" fontId="0" fillId="0" borderId="0" xfId="0" applyFill="1"/>
    <xf numFmtId="44" fontId="13" fillId="3" borderId="25" xfId="1" applyFont="1" applyFill="1" applyBorder="1" applyAlignment="1">
      <alignment horizontal="right" vertical="center" wrapText="1"/>
    </xf>
    <xf numFmtId="0" fontId="15" fillId="4" borderId="26" xfId="8" applyFont="1" applyFill="1" applyBorder="1" applyAlignment="1">
      <alignment horizontal="center" vertical="center"/>
    </xf>
    <xf numFmtId="0" fontId="16" fillId="4" borderId="26" xfId="9" applyFill="1" applyBorder="1" applyAlignment="1">
      <alignment horizontal="center" vertical="center"/>
    </xf>
    <xf numFmtId="0" fontId="15" fillId="4" borderId="27" xfId="8" applyFont="1" applyFill="1" applyBorder="1" applyAlignment="1">
      <alignment horizontal="center" vertical="center" wrapText="1"/>
    </xf>
    <xf numFmtId="0" fontId="17" fillId="4" borderId="27" xfId="8" applyFont="1" applyFill="1" applyBorder="1" applyAlignment="1">
      <alignment horizontal="left" vertical="center" wrapText="1"/>
    </xf>
    <xf numFmtId="0" fontId="15" fillId="4" borderId="27" xfId="8" applyFont="1" applyFill="1" applyBorder="1" applyAlignment="1">
      <alignment horizontal="center" vertical="center"/>
    </xf>
    <xf numFmtId="4" fontId="15" fillId="4" borderId="27" xfId="8" applyNumberFormat="1" applyFont="1" applyFill="1" applyBorder="1" applyAlignment="1">
      <alignment horizontal="center" vertical="center"/>
    </xf>
    <xf numFmtId="167" fontId="15" fillId="4" borderId="27" xfId="2" applyNumberFormat="1" applyFont="1" applyFill="1" applyBorder="1" applyAlignment="1">
      <alignment horizontal="center" vertical="center" wrapText="1"/>
    </xf>
    <xf numFmtId="44" fontId="13" fillId="5" borderId="25" xfId="1" applyFont="1" applyFill="1" applyBorder="1" applyAlignment="1">
      <alignment horizontal="right" vertical="center" wrapText="1"/>
    </xf>
    <xf numFmtId="0" fontId="18" fillId="0" borderId="4" xfId="0" applyFont="1" applyFill="1" applyBorder="1"/>
    <xf numFmtId="0" fontId="18" fillId="0" borderId="8" xfId="0" applyFont="1" applyFill="1" applyBorder="1"/>
    <xf numFmtId="0" fontId="18" fillId="0" borderId="0" xfId="0" applyFont="1" applyFill="1"/>
    <xf numFmtId="0" fontId="14" fillId="0" borderId="8" xfId="8" applyFont="1" applyFill="1" applyBorder="1" applyAlignment="1">
      <alignment vertical="center"/>
    </xf>
    <xf numFmtId="0" fontId="0" fillId="0" borderId="4" xfId="0" applyFill="1" applyBorder="1" applyAlignment="1"/>
    <xf numFmtId="0" fontId="15" fillId="5" borderId="26" xfId="8" applyFont="1" applyFill="1" applyBorder="1" applyAlignment="1">
      <alignment horizontal="center" vertical="center"/>
    </xf>
    <xf numFmtId="0" fontId="16" fillId="5" borderId="26" xfId="9" applyFill="1" applyBorder="1" applyAlignment="1">
      <alignment horizontal="center" vertical="center"/>
    </xf>
    <xf numFmtId="0" fontId="15" fillId="5" borderId="27" xfId="0" applyFont="1" applyFill="1" applyBorder="1" applyAlignment="1">
      <alignment horizontal="center" vertical="center"/>
    </xf>
    <xf numFmtId="0" fontId="17" fillId="5" borderId="27" xfId="10" applyFont="1" applyFill="1" applyBorder="1" applyAlignment="1">
      <alignment horizontal="center" vertical="center"/>
    </xf>
    <xf numFmtId="0" fontId="17" fillId="5" borderId="27" xfId="8" applyFont="1" applyFill="1" applyBorder="1" applyAlignment="1">
      <alignment horizontal="left" vertical="center" wrapText="1"/>
    </xf>
    <xf numFmtId="0" fontId="15" fillId="5" borderId="27" xfId="8" applyFont="1" applyFill="1" applyBorder="1" applyAlignment="1">
      <alignment horizontal="center" vertical="center"/>
    </xf>
    <xf numFmtId="4" fontId="15" fillId="5" borderId="27" xfId="8" applyNumberFormat="1" applyFont="1" applyFill="1" applyBorder="1" applyAlignment="1">
      <alignment horizontal="center" vertical="center"/>
    </xf>
    <xf numFmtId="167" fontId="15" fillId="5" borderId="27" xfId="2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/>
    <xf numFmtId="0" fontId="0" fillId="0" borderId="0" xfId="0" applyFill="1" applyAlignment="1"/>
    <xf numFmtId="167" fontId="15" fillId="5" borderId="27" xfId="2" applyNumberFormat="1" applyFont="1" applyFill="1" applyBorder="1" applyAlignment="1">
      <alignment horizontal="center" vertical="center"/>
    </xf>
    <xf numFmtId="2" fontId="17" fillId="5" borderId="27" xfId="8" applyNumberFormat="1" applyFont="1" applyFill="1" applyBorder="1" applyAlignment="1">
      <alignment horizontal="center" vertical="center" wrapText="1"/>
    </xf>
    <xf numFmtId="0" fontId="17" fillId="5" borderId="27" xfId="8" applyFont="1" applyFill="1" applyBorder="1" applyAlignment="1">
      <alignment horizontal="center" vertical="center" wrapText="1"/>
    </xf>
    <xf numFmtId="0" fontId="15" fillId="6" borderId="26" xfId="8" applyFont="1" applyFill="1" applyBorder="1" applyAlignment="1">
      <alignment horizontal="center" vertical="center"/>
    </xf>
    <xf numFmtId="0" fontId="16" fillId="6" borderId="26" xfId="9" applyFill="1" applyBorder="1" applyAlignment="1">
      <alignment horizontal="center" vertical="center"/>
    </xf>
    <xf numFmtId="0" fontId="15" fillId="6" borderId="27" xfId="0" applyFont="1" applyFill="1" applyBorder="1" applyAlignment="1">
      <alignment horizontal="center" vertical="center"/>
    </xf>
    <xf numFmtId="0" fontId="15" fillId="6" borderId="27" xfId="8" applyFont="1" applyFill="1" applyBorder="1" applyAlignment="1">
      <alignment horizontal="center" vertical="center" wrapText="1"/>
    </xf>
    <xf numFmtId="0" fontId="17" fillId="6" borderId="27" xfId="8" applyFont="1" applyFill="1" applyBorder="1" applyAlignment="1">
      <alignment horizontal="left" vertical="center" wrapText="1"/>
    </xf>
    <xf numFmtId="0" fontId="3" fillId="6" borderId="27" xfId="0" applyFont="1" applyFill="1" applyBorder="1" applyAlignment="1">
      <alignment horizontal="center" vertical="center" wrapText="1"/>
    </xf>
    <xf numFmtId="4" fontId="15" fillId="6" borderId="27" xfId="8" applyNumberFormat="1" applyFont="1" applyFill="1" applyBorder="1" applyAlignment="1">
      <alignment horizontal="center" vertical="center"/>
    </xf>
    <xf numFmtId="168" fontId="15" fillId="6" borderId="27" xfId="2" applyNumberFormat="1" applyFont="1" applyFill="1" applyBorder="1" applyAlignment="1">
      <alignment horizontal="center" vertical="center" wrapText="1"/>
    </xf>
    <xf numFmtId="169" fontId="17" fillId="5" borderId="27" xfId="2" applyNumberFormat="1" applyFont="1" applyFill="1" applyBorder="1" applyAlignment="1">
      <alignment horizontal="left" vertical="center" wrapText="1"/>
    </xf>
    <xf numFmtId="42" fontId="17" fillId="5" borderId="27" xfId="2" applyFont="1" applyFill="1" applyBorder="1" applyAlignment="1">
      <alignment horizontal="left" vertical="center" wrapText="1"/>
    </xf>
    <xf numFmtId="167" fontId="17" fillId="5" borderId="27" xfId="2" applyNumberFormat="1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4" fontId="3" fillId="5" borderId="27" xfId="8" applyNumberFormat="1" applyFont="1" applyFill="1" applyBorder="1" applyAlignment="1">
      <alignment horizontal="center" vertical="center"/>
    </xf>
    <xf numFmtId="44" fontId="15" fillId="5" borderId="27" xfId="1" applyFont="1" applyFill="1" applyBorder="1" applyAlignment="1">
      <alignment horizontal="right" vertical="center" wrapText="1"/>
    </xf>
    <xf numFmtId="167" fontId="17" fillId="5" borderId="27" xfId="2" applyNumberFormat="1" applyFont="1" applyFill="1" applyBorder="1" applyAlignment="1">
      <alignment horizontal="left" vertical="center" wrapText="1"/>
    </xf>
    <xf numFmtId="0" fontId="19" fillId="5" borderId="0" xfId="0" applyFont="1" applyFill="1" applyAlignment="1">
      <alignment horizontal="justify" vertical="center"/>
    </xf>
    <xf numFmtId="0" fontId="0" fillId="0" borderId="0" xfId="0" applyFill="1" applyBorder="1" applyAlignment="1">
      <alignment wrapText="1"/>
    </xf>
    <xf numFmtId="170" fontId="0" fillId="0" borderId="8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0" fontId="17" fillId="6" borderId="20" xfId="8" applyFont="1" applyFill="1" applyBorder="1" applyAlignment="1">
      <alignment horizontal="left" vertical="center" wrapText="1"/>
    </xf>
    <xf numFmtId="0" fontId="17" fillId="6" borderId="27" xfId="8" applyFont="1" applyFill="1" applyBorder="1" applyAlignment="1">
      <alignment horizontal="center" vertical="center"/>
    </xf>
    <xf numFmtId="4" fontId="17" fillId="6" borderId="27" xfId="8" applyNumberFormat="1" applyFont="1" applyFill="1" applyBorder="1" applyAlignment="1">
      <alignment horizontal="center" vertical="center"/>
    </xf>
    <xf numFmtId="0" fontId="17" fillId="6" borderId="27" xfId="8" applyFont="1" applyFill="1" applyBorder="1" applyAlignment="1">
      <alignment horizontal="center" vertical="center" wrapText="1"/>
    </xf>
    <xf numFmtId="42" fontId="17" fillId="6" borderId="27" xfId="2" applyFont="1" applyFill="1" applyBorder="1" applyAlignment="1">
      <alignment horizontal="left" vertical="center" wrapText="1"/>
    </xf>
    <xf numFmtId="0" fontId="5" fillId="3" borderId="28" xfId="3" applyFont="1" applyFill="1" applyBorder="1" applyAlignment="1">
      <alignment horizontal="center" vertical="center" wrapText="1"/>
    </xf>
    <xf numFmtId="0" fontId="3" fillId="2" borderId="0" xfId="3" applyFont="1" applyFill="1" applyBorder="1" applyAlignment="1">
      <alignment horizontal="center" vertical="center"/>
    </xf>
    <xf numFmtId="0" fontId="3" fillId="2" borderId="0" xfId="3" applyFont="1" applyFill="1" applyBorder="1" applyAlignment="1">
      <alignment horizontal="right" vertical="center"/>
    </xf>
    <xf numFmtId="0" fontId="4" fillId="2" borderId="0" xfId="3" applyNumberFormat="1" applyFont="1" applyFill="1" applyBorder="1" applyAlignment="1">
      <alignment horizontal="right" vertical="center"/>
    </xf>
    <xf numFmtId="4" fontId="21" fillId="2" borderId="35" xfId="11" applyNumberFormat="1" applyFont="1" applyFill="1" applyBorder="1" applyAlignment="1">
      <alignment horizontal="right" vertical="center"/>
    </xf>
    <xf numFmtId="4" fontId="22" fillId="2" borderId="35" xfId="11" applyNumberFormat="1" applyFont="1" applyFill="1" applyBorder="1" applyAlignment="1">
      <alignment horizontal="right" vertical="center"/>
    </xf>
    <xf numFmtId="0" fontId="3" fillId="2" borderId="0" xfId="3" applyFont="1" applyFill="1" applyBorder="1" applyAlignment="1">
      <alignment vertical="center"/>
    </xf>
    <xf numFmtId="0" fontId="4" fillId="2" borderId="0" xfId="3" applyNumberFormat="1" applyFont="1" applyFill="1" applyBorder="1" applyAlignment="1">
      <alignment vertical="center"/>
    </xf>
    <xf numFmtId="165" fontId="3" fillId="2" borderId="0" xfId="4" applyNumberFormat="1" applyFont="1" applyFill="1" applyBorder="1" applyAlignment="1">
      <alignment vertical="center"/>
    </xf>
    <xf numFmtId="166" fontId="3" fillId="2" borderId="0" xfId="3" applyNumberFormat="1" applyFont="1" applyFill="1" applyBorder="1" applyAlignment="1">
      <alignment horizontal="center" vertical="center"/>
    </xf>
    <xf numFmtId="172" fontId="24" fillId="2" borderId="38" xfId="13" applyNumberFormat="1" applyFont="1" applyFill="1" applyBorder="1" applyAlignment="1">
      <alignment horizontal="center" vertical="center"/>
    </xf>
    <xf numFmtId="166" fontId="24" fillId="2" borderId="39" xfId="13" applyNumberFormat="1" applyFont="1" applyFill="1" applyBorder="1" applyAlignment="1">
      <alignment horizontal="center" vertical="center"/>
    </xf>
    <xf numFmtId="9" fontId="23" fillId="2" borderId="38" xfId="1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2" fontId="0" fillId="0" borderId="0" xfId="2" applyFont="1" applyAlignment="1">
      <alignment horizontal="center"/>
    </xf>
    <xf numFmtId="44" fontId="0" fillId="0" borderId="0" xfId="1" applyFont="1"/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23" fillId="2" borderId="13" xfId="3" applyNumberFormat="1" applyFont="1" applyFill="1" applyBorder="1" applyAlignment="1">
      <alignment horizontal="justify" vertical="center" wrapText="1"/>
    </xf>
    <xf numFmtId="0" fontId="23" fillId="2" borderId="14" xfId="3" applyNumberFormat="1" applyFont="1" applyFill="1" applyBorder="1" applyAlignment="1">
      <alignment horizontal="justify" vertical="center" wrapText="1"/>
    </xf>
    <xf numFmtId="0" fontId="23" fillId="2" borderId="15" xfId="3" applyNumberFormat="1" applyFont="1" applyFill="1" applyBorder="1" applyAlignment="1">
      <alignment horizontal="justify" vertical="center" wrapText="1"/>
    </xf>
    <xf numFmtId="0" fontId="24" fillId="2" borderId="13" xfId="12" applyFont="1" applyFill="1" applyBorder="1" applyAlignment="1">
      <alignment horizontal="center" vertical="center" wrapText="1"/>
    </xf>
    <xf numFmtId="0" fontId="24" fillId="2" borderId="37" xfId="12" applyFont="1" applyFill="1" applyBorder="1" applyAlignment="1">
      <alignment horizontal="center" vertical="center" wrapText="1"/>
    </xf>
    <xf numFmtId="3" fontId="24" fillId="2" borderId="13" xfId="12" applyNumberFormat="1" applyFont="1" applyFill="1" applyBorder="1" applyAlignment="1">
      <alignment horizontal="center" vertical="center" wrapText="1"/>
    </xf>
    <xf numFmtId="3" fontId="24" fillId="2" borderId="37" xfId="12" applyNumberFormat="1" applyFont="1" applyFill="1" applyBorder="1" applyAlignment="1">
      <alignment horizontal="center" vertical="center" wrapText="1"/>
    </xf>
    <xf numFmtId="3" fontId="24" fillId="2" borderId="13" xfId="12" applyNumberFormat="1" applyFont="1" applyFill="1" applyBorder="1" applyAlignment="1">
      <alignment horizontal="center" vertical="center"/>
    </xf>
    <xf numFmtId="3" fontId="24" fillId="2" borderId="37" xfId="12" applyNumberFormat="1" applyFont="1" applyFill="1" applyBorder="1" applyAlignment="1">
      <alignment horizontal="center" vertical="center"/>
    </xf>
    <xf numFmtId="0" fontId="8" fillId="2" borderId="32" xfId="3" applyFont="1" applyFill="1" applyBorder="1" applyAlignment="1">
      <alignment horizontal="right" vertical="center" wrapText="1"/>
    </xf>
    <xf numFmtId="0" fontId="8" fillId="2" borderId="33" xfId="3" applyFont="1" applyFill="1" applyBorder="1" applyAlignment="1">
      <alignment horizontal="right" vertical="center" wrapText="1"/>
    </xf>
    <xf numFmtId="0" fontId="8" fillId="2" borderId="34" xfId="3" applyFont="1" applyFill="1" applyBorder="1" applyAlignment="1">
      <alignment horizontal="right" vertical="center" wrapText="1"/>
    </xf>
    <xf numFmtId="0" fontId="8" fillId="2" borderId="36" xfId="3" applyFont="1" applyFill="1" applyBorder="1" applyAlignment="1">
      <alignment horizontal="right" vertical="center" wrapText="1"/>
    </xf>
    <xf numFmtId="0" fontId="8" fillId="2" borderId="30" xfId="3" applyFont="1" applyFill="1" applyBorder="1" applyAlignment="1">
      <alignment horizontal="right" vertical="center" wrapText="1"/>
    </xf>
    <xf numFmtId="0" fontId="8" fillId="2" borderId="31" xfId="3" applyFont="1" applyFill="1" applyBorder="1" applyAlignment="1">
      <alignment horizontal="right" vertical="center" wrapText="1"/>
    </xf>
    <xf numFmtId="3" fontId="24" fillId="2" borderId="14" xfId="12" applyNumberFormat="1" applyFont="1" applyFill="1" applyBorder="1" applyAlignment="1">
      <alignment horizontal="center" vertical="center" wrapText="1"/>
    </xf>
    <xf numFmtId="0" fontId="8" fillId="2" borderId="22" xfId="3" applyFont="1" applyFill="1" applyBorder="1" applyAlignment="1">
      <alignment horizontal="right" vertical="center" wrapText="1"/>
    </xf>
    <xf numFmtId="0" fontId="8" fillId="2" borderId="23" xfId="3" applyFont="1" applyFill="1" applyBorder="1" applyAlignment="1">
      <alignment horizontal="right" vertical="center" wrapText="1"/>
    </xf>
    <xf numFmtId="0" fontId="8" fillId="2" borderId="24" xfId="3" applyFont="1" applyFill="1" applyBorder="1" applyAlignment="1">
      <alignment horizontal="right" vertical="center" wrapText="1"/>
    </xf>
    <xf numFmtId="0" fontId="14" fillId="3" borderId="22" xfId="8" applyFont="1" applyFill="1" applyBorder="1" applyAlignment="1">
      <alignment horizontal="center" vertical="center"/>
    </xf>
    <xf numFmtId="0" fontId="14" fillId="3" borderId="23" xfId="8" applyFont="1" applyFill="1" applyBorder="1" applyAlignment="1">
      <alignment horizontal="center" vertical="center"/>
    </xf>
    <xf numFmtId="0" fontId="14" fillId="3" borderId="24" xfId="8" applyFont="1" applyFill="1" applyBorder="1" applyAlignment="1">
      <alignment horizontal="center" vertical="center"/>
    </xf>
    <xf numFmtId="0" fontId="5" fillId="7" borderId="22" xfId="8" applyFont="1" applyFill="1" applyBorder="1" applyAlignment="1">
      <alignment horizontal="center" vertical="center"/>
    </xf>
    <xf numFmtId="0" fontId="5" fillId="7" borderId="23" xfId="8" applyFont="1" applyFill="1" applyBorder="1" applyAlignment="1">
      <alignment horizontal="center" vertical="center"/>
    </xf>
    <xf numFmtId="0" fontId="5" fillId="7" borderId="24" xfId="8" applyFont="1" applyFill="1" applyBorder="1" applyAlignment="1">
      <alignment horizontal="center" vertical="center"/>
    </xf>
    <xf numFmtId="0" fontId="5" fillId="3" borderId="29" xfId="3" applyFont="1" applyFill="1" applyBorder="1" applyAlignment="1">
      <alignment horizontal="right" vertical="center" wrapText="1"/>
    </xf>
    <xf numFmtId="0" fontId="5" fillId="3" borderId="30" xfId="3" applyFont="1" applyFill="1" applyBorder="1" applyAlignment="1">
      <alignment horizontal="right" vertical="center" wrapText="1"/>
    </xf>
    <xf numFmtId="0" fontId="5" fillId="3" borderId="31" xfId="3" applyFont="1" applyFill="1" applyBorder="1" applyAlignment="1">
      <alignment horizontal="right" vertical="center" wrapText="1"/>
    </xf>
    <xf numFmtId="39" fontId="12" fillId="0" borderId="13" xfId="7" applyFont="1" applyBorder="1" applyAlignment="1">
      <alignment horizontal="center" vertical="center"/>
    </xf>
    <xf numFmtId="39" fontId="12" fillId="0" borderId="14" xfId="7" applyFont="1" applyBorder="1" applyAlignment="1">
      <alignment horizontal="center" vertical="center"/>
    </xf>
    <xf numFmtId="39" fontId="12" fillId="0" borderId="15" xfId="7" applyFont="1" applyBorder="1" applyAlignment="1">
      <alignment horizontal="center" vertical="center"/>
    </xf>
    <xf numFmtId="0" fontId="1" fillId="0" borderId="13" xfId="6" applyBorder="1" applyAlignment="1">
      <alignment horizontal="center"/>
    </xf>
    <xf numFmtId="0" fontId="1" fillId="0" borderId="14" xfId="6" applyBorder="1" applyAlignment="1">
      <alignment horizontal="center"/>
    </xf>
    <xf numFmtId="0" fontId="5" fillId="2" borderId="6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0" xfId="5" applyFont="1" applyFill="1" applyBorder="1" applyAlignment="1">
      <alignment horizontal="center" vertical="center"/>
    </xf>
    <xf numFmtId="0" fontId="8" fillId="2" borderId="0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44" fontId="13" fillId="7" borderId="25" xfId="1" applyFont="1" applyFill="1" applyBorder="1" applyAlignment="1">
      <alignment horizontal="right" vertical="center" wrapText="1"/>
    </xf>
    <xf numFmtId="44" fontId="13" fillId="3" borderId="35" xfId="1" applyFont="1" applyFill="1" applyBorder="1" applyAlignment="1">
      <alignment horizontal="right" vertical="center" wrapText="1"/>
    </xf>
    <xf numFmtId="4" fontId="21" fillId="2" borderId="38" xfId="11" applyNumberFormat="1" applyFont="1" applyFill="1" applyBorder="1" applyAlignment="1">
      <alignment horizontal="right" vertical="center"/>
    </xf>
    <xf numFmtId="4" fontId="26" fillId="0" borderId="10" xfId="0" applyNumberFormat="1" applyFont="1" applyBorder="1"/>
    <xf numFmtId="0" fontId="25" fillId="0" borderId="0" xfId="0" applyFont="1" applyFill="1"/>
    <xf numFmtId="4" fontId="25" fillId="0" borderId="0" xfId="0" applyNumberFormat="1" applyFont="1" applyFill="1"/>
    <xf numFmtId="4" fontId="27" fillId="0" borderId="0" xfId="0" applyNumberFormat="1" applyFont="1" applyFill="1"/>
    <xf numFmtId="4" fontId="25" fillId="0" borderId="0" xfId="0" applyNumberFormat="1" applyFont="1" applyFill="1" applyAlignment="1"/>
    <xf numFmtId="4" fontId="25" fillId="0" borderId="0" xfId="0" applyNumberFormat="1" applyFont="1" applyFill="1" applyBorder="1" applyAlignment="1">
      <alignment wrapText="1"/>
    </xf>
    <xf numFmtId="0" fontId="25" fillId="0" borderId="0" xfId="0" applyFont="1"/>
    <xf numFmtId="4" fontId="25" fillId="0" borderId="0" xfId="0" applyNumberFormat="1" applyFont="1"/>
    <xf numFmtId="0" fontId="28" fillId="0" borderId="16" xfId="8" applyFont="1" applyFill="1" applyBorder="1" applyAlignment="1">
      <alignment horizontal="center" vertical="center"/>
    </xf>
    <xf numFmtId="0" fontId="28" fillId="0" borderId="17" xfId="8" applyFont="1" applyFill="1" applyBorder="1" applyAlignment="1">
      <alignment horizontal="center" vertical="center" wrapText="1"/>
    </xf>
    <xf numFmtId="0" fontId="28" fillId="0" borderId="17" xfId="8" applyFont="1" applyFill="1" applyBorder="1" applyAlignment="1">
      <alignment horizontal="center" vertical="center"/>
    </xf>
    <xf numFmtId="42" fontId="28" fillId="0" borderId="17" xfId="2" applyFont="1" applyFill="1" applyBorder="1" applyAlignment="1">
      <alignment horizontal="center" vertical="center" wrapText="1"/>
    </xf>
    <xf numFmtId="44" fontId="28" fillId="0" borderId="18" xfId="1" applyFont="1" applyFill="1" applyBorder="1" applyAlignment="1">
      <alignment horizontal="center" vertical="center" wrapText="1"/>
    </xf>
    <xf numFmtId="0" fontId="28" fillId="0" borderId="19" xfId="8" applyFont="1" applyFill="1" applyBorder="1" applyAlignment="1">
      <alignment horizontal="center" vertical="center"/>
    </xf>
    <xf numFmtId="0" fontId="28" fillId="0" borderId="20" xfId="8" applyFont="1" applyFill="1" applyBorder="1" applyAlignment="1">
      <alignment horizontal="center" vertical="center" wrapText="1"/>
    </xf>
    <xf numFmtId="0" fontId="28" fillId="0" borderId="20" xfId="8" applyFont="1" applyFill="1" applyBorder="1" applyAlignment="1">
      <alignment horizontal="center" vertical="center"/>
    </xf>
    <xf numFmtId="42" fontId="28" fillId="0" borderId="20" xfId="2" applyFont="1" applyFill="1" applyBorder="1" applyAlignment="1">
      <alignment horizontal="center" vertical="center" wrapText="1"/>
    </xf>
    <xf numFmtId="44" fontId="28" fillId="0" borderId="21" xfId="1" applyFont="1" applyFill="1" applyBorder="1" applyAlignment="1">
      <alignment horizontal="center" vertical="center" wrapText="1"/>
    </xf>
    <xf numFmtId="39" fontId="5" fillId="0" borderId="14" xfId="7" applyFont="1" applyBorder="1" applyAlignment="1"/>
    <xf numFmtId="44" fontId="8" fillId="0" borderId="15" xfId="1" applyFont="1" applyFill="1" applyBorder="1" applyAlignment="1">
      <alignment horizontal="center"/>
    </xf>
  </cellXfs>
  <cellStyles count="14">
    <cellStyle name="Hipervínculo" xfId="9" builtinId="8"/>
    <cellStyle name="Millares_FORMULARIO 4 - M-OFERENTE PPTA ECONOMICA" xfId="13" xr:uid="{00000000-0005-0000-0000-000001000000}"/>
    <cellStyle name="Moneda" xfId="1" builtinId="4"/>
    <cellStyle name="Moneda [0]" xfId="2" builtinId="7"/>
    <cellStyle name="Moneda [0] 2" xfId="4" xr:uid="{00000000-0005-0000-0000-000004000000}"/>
    <cellStyle name="Normal" xfId="0" builtinId="0"/>
    <cellStyle name="Normal 2" xfId="8" xr:uid="{00000000-0005-0000-0000-000006000000}"/>
    <cellStyle name="Normal 2 2" xfId="10" xr:uid="{00000000-0005-0000-0000-000007000000}"/>
    <cellStyle name="Normal 2 3" xfId="3" xr:uid="{00000000-0005-0000-0000-000008000000}"/>
    <cellStyle name="Normal 3" xfId="6" xr:uid="{00000000-0005-0000-0000-000009000000}"/>
    <cellStyle name="Normal 3 11" xfId="12" xr:uid="{00000000-0005-0000-0000-00000A000000}"/>
    <cellStyle name="Normal_PRESUPUESTO PR 82+400" xfId="7" xr:uid="{00000000-0005-0000-0000-00000B000000}"/>
    <cellStyle name="Normal_PTO OFICIAL y APU MODELO 2010 (2)" xfId="5" xr:uid="{00000000-0005-0000-0000-00000C000000}"/>
    <cellStyle name="Porcentaje 2" xfId="11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264335</xdr:colOff>
      <xdr:row>3</xdr:row>
      <xdr:rowOff>90487</xdr:rowOff>
    </xdr:from>
    <xdr:to>
      <xdr:col>6</xdr:col>
      <xdr:colOff>240205</xdr:colOff>
      <xdr:row>6</xdr:row>
      <xdr:rowOff>24372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59740" t="17200" r="3938" b="71334"/>
        <a:stretch/>
      </xdr:blipFill>
      <xdr:spPr bwMode="auto">
        <a:xfrm>
          <a:off x="1054910" y="690562"/>
          <a:ext cx="2785745" cy="50538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435769</xdr:colOff>
      <xdr:row>2</xdr:row>
      <xdr:rowOff>128588</xdr:rowOff>
    </xdr:from>
    <xdr:to>
      <xdr:col>10</xdr:col>
      <xdr:colOff>1032819</xdr:colOff>
      <xdr:row>5</xdr:row>
      <xdr:rowOff>138113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1894" y="538163"/>
          <a:ext cx="2261808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90"/>
  <sheetViews>
    <sheetView tabSelected="1" topLeftCell="A10" zoomScale="90" zoomScaleNormal="90" workbookViewId="0">
      <selection activeCell="H90" sqref="H90"/>
    </sheetView>
  </sheetViews>
  <sheetFormatPr baseColWidth="10" defaultRowHeight="15" x14ac:dyDescent="0.25"/>
  <cols>
    <col min="1" max="1" width="1.140625" customWidth="1"/>
    <col min="2" max="2" width="0.85546875" customWidth="1"/>
    <col min="3" max="3" width="6.42578125" style="95" customWidth="1"/>
    <col min="4" max="4" width="12" style="95" customWidth="1"/>
    <col min="5" max="5" width="12.85546875" customWidth="1"/>
    <col min="6" max="6" width="10.85546875" customWidth="1"/>
    <col min="7" max="7" width="54.85546875" style="96" customWidth="1"/>
    <col min="8" max="8" width="7.42578125" customWidth="1"/>
    <col min="9" max="9" width="9.5703125" style="95" customWidth="1"/>
    <col min="10" max="10" width="15.42578125" style="97" customWidth="1"/>
    <col min="11" max="11" width="20.85546875" style="98" customWidth="1"/>
    <col min="12" max="12" width="2" customWidth="1"/>
    <col min="13" max="13" width="13" bestFit="1" customWidth="1"/>
    <col min="14" max="14" width="13.140625" bestFit="1" customWidth="1"/>
    <col min="15" max="15" width="11.7109375" bestFit="1" customWidth="1"/>
  </cols>
  <sheetData>
    <row r="1" spans="2:15" ht="15.75" thickBot="1" x14ac:dyDescent="0.3">
      <c r="B1" s="1"/>
      <c r="C1" s="2"/>
      <c r="D1" s="2"/>
      <c r="E1" s="1"/>
      <c r="F1" s="1"/>
      <c r="G1" s="1"/>
      <c r="H1" s="1"/>
      <c r="I1" s="1"/>
      <c r="J1" s="1"/>
      <c r="K1" s="1"/>
      <c r="L1" s="1"/>
    </row>
    <row r="2" spans="2:15" ht="16.5" thickTop="1" thickBot="1" x14ac:dyDescent="0.3">
      <c r="B2" s="3"/>
      <c r="C2" s="4"/>
      <c r="D2" s="4"/>
      <c r="E2" s="5"/>
      <c r="F2" s="6"/>
      <c r="G2" s="5"/>
      <c r="H2" s="5"/>
      <c r="I2" s="7"/>
      <c r="J2" s="8"/>
      <c r="K2" s="5"/>
      <c r="L2" s="9"/>
    </row>
    <row r="3" spans="2:15" x14ac:dyDescent="0.25">
      <c r="B3" s="10"/>
      <c r="C3" s="11"/>
      <c r="D3" s="135" t="s">
        <v>0</v>
      </c>
      <c r="E3" s="135"/>
      <c r="F3" s="135"/>
      <c r="G3" s="135"/>
      <c r="H3" s="135"/>
      <c r="I3" s="135"/>
      <c r="J3" s="135"/>
      <c r="K3" s="136"/>
      <c r="L3" s="12"/>
    </row>
    <row r="4" spans="2:15" x14ac:dyDescent="0.25">
      <c r="B4" s="13"/>
      <c r="C4" s="14"/>
      <c r="D4" s="137" t="s">
        <v>1</v>
      </c>
      <c r="E4" s="137"/>
      <c r="F4" s="137"/>
      <c r="G4" s="137"/>
      <c r="H4" s="137"/>
      <c r="I4" s="137"/>
      <c r="J4" s="137"/>
      <c r="K4" s="138"/>
      <c r="L4" s="15"/>
    </row>
    <row r="5" spans="2:15" x14ac:dyDescent="0.25">
      <c r="B5" s="13"/>
      <c r="C5" s="14"/>
      <c r="D5" s="137" t="s">
        <v>2</v>
      </c>
      <c r="E5" s="137"/>
      <c r="F5" s="137"/>
      <c r="G5" s="137"/>
      <c r="H5" s="137"/>
      <c r="I5" s="137"/>
      <c r="J5" s="137"/>
      <c r="K5" s="138"/>
      <c r="L5" s="15"/>
    </row>
    <row r="6" spans="2:15" x14ac:dyDescent="0.25">
      <c r="B6" s="13"/>
      <c r="C6" s="16"/>
      <c r="D6" s="17"/>
      <c r="E6" s="18"/>
      <c r="F6" s="19"/>
      <c r="G6" s="18"/>
      <c r="H6" s="18"/>
      <c r="I6" s="20"/>
      <c r="J6" s="21"/>
      <c r="K6" s="22"/>
      <c r="L6" s="15"/>
    </row>
    <row r="7" spans="2:15" ht="15" customHeight="1" x14ac:dyDescent="0.25">
      <c r="B7" s="13"/>
      <c r="C7" s="23"/>
      <c r="D7" s="139" t="s">
        <v>3</v>
      </c>
      <c r="E7" s="139"/>
      <c r="F7" s="139"/>
      <c r="G7" s="139"/>
      <c r="H7" s="139"/>
      <c r="I7" s="139"/>
      <c r="J7" s="139"/>
      <c r="K7" s="140"/>
      <c r="L7" s="24"/>
    </row>
    <row r="8" spans="2:15" ht="16.5" thickBot="1" x14ac:dyDescent="0.3">
      <c r="B8" s="13"/>
      <c r="C8" s="25"/>
      <c r="D8" s="141"/>
      <c r="E8" s="141"/>
      <c r="F8" s="141"/>
      <c r="G8" s="141"/>
      <c r="H8" s="141"/>
      <c r="I8" s="141"/>
      <c r="J8" s="141"/>
      <c r="K8" s="142"/>
      <c r="L8" s="24"/>
    </row>
    <row r="9" spans="2:15" ht="15.75" thickBot="1" x14ac:dyDescent="0.3">
      <c r="B9" s="26"/>
      <c r="C9" s="133"/>
      <c r="D9" s="134"/>
      <c r="E9" s="134"/>
      <c r="F9" s="134"/>
      <c r="G9" s="134"/>
      <c r="H9" s="164" t="s">
        <v>4</v>
      </c>
      <c r="I9" s="164"/>
      <c r="K9" s="165" t="s">
        <v>5</v>
      </c>
      <c r="L9" s="27"/>
    </row>
    <row r="10" spans="2:15" ht="24" customHeight="1" thickBot="1" x14ac:dyDescent="0.3">
      <c r="B10" s="26"/>
      <c r="C10" s="130" t="s">
        <v>200</v>
      </c>
      <c r="D10" s="131"/>
      <c r="E10" s="131"/>
      <c r="F10" s="131"/>
      <c r="G10" s="131"/>
      <c r="H10" s="131"/>
      <c r="I10" s="131"/>
      <c r="J10" s="131"/>
      <c r="K10" s="132"/>
      <c r="L10" s="27"/>
    </row>
    <row r="11" spans="2:15" s="30" customFormat="1" ht="14.25" customHeight="1" x14ac:dyDescent="0.25">
      <c r="B11" s="28"/>
      <c r="C11" s="154" t="s">
        <v>6</v>
      </c>
      <c r="D11" s="155" t="s">
        <v>7</v>
      </c>
      <c r="E11" s="155" t="s">
        <v>8</v>
      </c>
      <c r="F11" s="155" t="s">
        <v>9</v>
      </c>
      <c r="G11" s="156" t="s">
        <v>10</v>
      </c>
      <c r="H11" s="156" t="s">
        <v>11</v>
      </c>
      <c r="I11" s="156" t="s">
        <v>12</v>
      </c>
      <c r="J11" s="157" t="s">
        <v>13</v>
      </c>
      <c r="K11" s="158" t="s">
        <v>14</v>
      </c>
      <c r="L11" s="29"/>
    </row>
    <row r="12" spans="2:15" s="30" customFormat="1" ht="14.25" customHeight="1" x14ac:dyDescent="0.25">
      <c r="B12" s="28"/>
      <c r="C12" s="159"/>
      <c r="D12" s="160"/>
      <c r="E12" s="160"/>
      <c r="F12" s="160"/>
      <c r="G12" s="161"/>
      <c r="H12" s="161"/>
      <c r="I12" s="161"/>
      <c r="J12" s="162"/>
      <c r="K12" s="163"/>
      <c r="L12" s="29"/>
      <c r="N12" s="147"/>
      <c r="O12" s="147"/>
    </row>
    <row r="13" spans="2:15" s="30" customFormat="1" ht="15" customHeight="1" x14ac:dyDescent="0.25">
      <c r="B13" s="28"/>
      <c r="C13" s="121" t="s">
        <v>15</v>
      </c>
      <c r="D13" s="122"/>
      <c r="E13" s="122"/>
      <c r="F13" s="122"/>
      <c r="G13" s="122"/>
      <c r="H13" s="122"/>
      <c r="I13" s="122"/>
      <c r="J13" s="123"/>
      <c r="K13" s="31"/>
      <c r="L13" s="29"/>
      <c r="N13" s="147"/>
      <c r="O13" s="147"/>
    </row>
    <row r="14" spans="2:15" s="30" customFormat="1" ht="15" customHeight="1" x14ac:dyDescent="0.25">
      <c r="B14" s="28"/>
      <c r="C14" s="32" t="s">
        <v>16</v>
      </c>
      <c r="D14" s="33"/>
      <c r="E14" s="34"/>
      <c r="F14" s="34" t="s">
        <v>17</v>
      </c>
      <c r="G14" s="35" t="s">
        <v>18</v>
      </c>
      <c r="H14" s="36" t="s">
        <v>19</v>
      </c>
      <c r="I14" s="37">
        <v>170</v>
      </c>
      <c r="J14" s="38">
        <v>51039</v>
      </c>
      <c r="K14" s="39">
        <f>ROUND(I14*J14,0)</f>
        <v>8676630</v>
      </c>
      <c r="L14" s="29"/>
      <c r="N14" s="148">
        <v>60230</v>
      </c>
      <c r="O14" s="148">
        <f>ROUND(N14*0.8474,0)</f>
        <v>51039</v>
      </c>
    </row>
    <row r="15" spans="2:15" s="42" customFormat="1" ht="37.5" customHeight="1" x14ac:dyDescent="0.25">
      <c r="B15" s="40"/>
      <c r="C15" s="32" t="s">
        <v>20</v>
      </c>
      <c r="D15" s="33"/>
      <c r="E15" s="34"/>
      <c r="F15" s="34" t="s">
        <v>21</v>
      </c>
      <c r="G15" s="35" t="s">
        <v>22</v>
      </c>
      <c r="H15" s="36" t="s">
        <v>23</v>
      </c>
      <c r="I15" s="37">
        <v>64</v>
      </c>
      <c r="J15" s="38">
        <v>51511</v>
      </c>
      <c r="K15" s="39">
        <f>ROUND(I15*J15,0)</f>
        <v>3296704</v>
      </c>
      <c r="L15" s="41"/>
      <c r="N15" s="149">
        <v>60787</v>
      </c>
      <c r="O15" s="148">
        <f t="shared" ref="O15:O72" si="0">ROUND(N15*0.8474,0)</f>
        <v>51511</v>
      </c>
    </row>
    <row r="16" spans="2:15" s="30" customFormat="1" ht="15.75" x14ac:dyDescent="0.25">
      <c r="B16" s="28"/>
      <c r="C16" s="121" t="s">
        <v>24</v>
      </c>
      <c r="D16" s="122"/>
      <c r="E16" s="122"/>
      <c r="F16" s="122"/>
      <c r="G16" s="122"/>
      <c r="H16" s="122"/>
      <c r="I16" s="122"/>
      <c r="J16" s="123"/>
      <c r="K16" s="31"/>
      <c r="L16" s="43"/>
      <c r="N16" s="148"/>
      <c r="O16" s="148">
        <f t="shared" si="0"/>
        <v>0</v>
      </c>
    </row>
    <row r="17" spans="2:15" s="54" customFormat="1" x14ac:dyDescent="0.25">
      <c r="B17" s="44"/>
      <c r="C17" s="45" t="s">
        <v>25</v>
      </c>
      <c r="D17" s="46"/>
      <c r="E17" s="47"/>
      <c r="F17" s="48" t="s">
        <v>26</v>
      </c>
      <c r="G17" s="49" t="s">
        <v>27</v>
      </c>
      <c r="H17" s="50" t="s">
        <v>19</v>
      </c>
      <c r="I17" s="51">
        <v>130</v>
      </c>
      <c r="J17" s="52">
        <v>12760</v>
      </c>
      <c r="K17" s="39">
        <f t="shared" ref="K17:K72" si="1">ROUND(I17*J17,0)</f>
        <v>1658800</v>
      </c>
      <c r="L17" s="53"/>
      <c r="N17" s="150">
        <v>15058</v>
      </c>
      <c r="O17" s="148">
        <f t="shared" si="0"/>
        <v>12760</v>
      </c>
    </row>
    <row r="18" spans="2:15" s="54" customFormat="1" x14ac:dyDescent="0.25">
      <c r="B18" s="44"/>
      <c r="C18" s="45" t="s">
        <v>28</v>
      </c>
      <c r="D18" s="46"/>
      <c r="E18" s="47"/>
      <c r="F18" s="48" t="s">
        <v>29</v>
      </c>
      <c r="G18" s="49" t="s">
        <v>30</v>
      </c>
      <c r="H18" s="50" t="s">
        <v>19</v>
      </c>
      <c r="I18" s="51">
        <v>85</v>
      </c>
      <c r="J18" s="52">
        <v>18228</v>
      </c>
      <c r="K18" s="39">
        <f t="shared" si="1"/>
        <v>1549380</v>
      </c>
      <c r="L18" s="53"/>
      <c r="N18" s="150">
        <v>21511</v>
      </c>
      <c r="O18" s="148">
        <f t="shared" si="0"/>
        <v>18228</v>
      </c>
    </row>
    <row r="19" spans="2:15" s="30" customFormat="1" x14ac:dyDescent="0.25">
      <c r="B19" s="28"/>
      <c r="C19" s="45" t="s">
        <v>31</v>
      </c>
      <c r="D19" s="46"/>
      <c r="E19" s="47"/>
      <c r="F19" s="48" t="s">
        <v>32</v>
      </c>
      <c r="G19" s="49" t="s">
        <v>33</v>
      </c>
      <c r="H19" s="50" t="s">
        <v>19</v>
      </c>
      <c r="I19" s="51">
        <v>30</v>
      </c>
      <c r="J19" s="52">
        <v>9114</v>
      </c>
      <c r="K19" s="39">
        <f t="shared" si="1"/>
        <v>273420</v>
      </c>
      <c r="L19" s="29"/>
      <c r="N19" s="148">
        <v>10755</v>
      </c>
      <c r="O19" s="148">
        <f t="shared" si="0"/>
        <v>9114</v>
      </c>
    </row>
    <row r="20" spans="2:15" s="30" customFormat="1" x14ac:dyDescent="0.25">
      <c r="B20" s="28"/>
      <c r="C20" s="45" t="s">
        <v>34</v>
      </c>
      <c r="D20" s="46"/>
      <c r="E20" s="47"/>
      <c r="F20" s="48" t="s">
        <v>35</v>
      </c>
      <c r="G20" s="49" t="s">
        <v>36</v>
      </c>
      <c r="H20" s="50" t="s">
        <v>19</v>
      </c>
      <c r="I20" s="51">
        <v>144</v>
      </c>
      <c r="J20" s="52">
        <v>16406</v>
      </c>
      <c r="K20" s="39">
        <f t="shared" si="1"/>
        <v>2362464</v>
      </c>
      <c r="L20" s="29"/>
      <c r="N20" s="148">
        <v>19360</v>
      </c>
      <c r="O20" s="148">
        <f t="shared" si="0"/>
        <v>16406</v>
      </c>
    </row>
    <row r="21" spans="2:15" s="30" customFormat="1" x14ac:dyDescent="0.25">
      <c r="B21" s="28"/>
      <c r="C21" s="45" t="s">
        <v>37</v>
      </c>
      <c r="D21" s="46"/>
      <c r="E21" s="47"/>
      <c r="F21" s="48" t="s">
        <v>38</v>
      </c>
      <c r="G21" s="49" t="s">
        <v>39</v>
      </c>
      <c r="H21" s="50" t="s">
        <v>40</v>
      </c>
      <c r="I21" s="51">
        <v>20</v>
      </c>
      <c r="J21" s="52">
        <v>14582</v>
      </c>
      <c r="K21" s="39">
        <f t="shared" si="1"/>
        <v>291640</v>
      </c>
      <c r="L21" s="29"/>
      <c r="N21" s="148">
        <v>17208</v>
      </c>
      <c r="O21" s="148">
        <f t="shared" si="0"/>
        <v>14582</v>
      </c>
    </row>
    <row r="22" spans="2:15" s="30" customFormat="1" ht="15" customHeight="1" x14ac:dyDescent="0.25">
      <c r="B22" s="28"/>
      <c r="C22" s="121" t="s">
        <v>41</v>
      </c>
      <c r="D22" s="122"/>
      <c r="E22" s="122"/>
      <c r="F22" s="122"/>
      <c r="G22" s="122"/>
      <c r="H22" s="122"/>
      <c r="I22" s="122"/>
      <c r="J22" s="123"/>
      <c r="K22" s="31"/>
      <c r="L22" s="29"/>
      <c r="N22" s="148"/>
      <c r="O22" s="148">
        <f t="shared" si="0"/>
        <v>0</v>
      </c>
    </row>
    <row r="23" spans="2:15" s="30" customFormat="1" x14ac:dyDescent="0.25">
      <c r="B23" s="28"/>
      <c r="C23" s="55" t="s">
        <v>42</v>
      </c>
      <c r="D23" s="55"/>
      <c r="E23" s="55"/>
      <c r="F23" s="48" t="s">
        <v>43</v>
      </c>
      <c r="G23" s="49" t="s">
        <v>44</v>
      </c>
      <c r="H23" s="55" t="s">
        <v>19</v>
      </c>
      <c r="I23" s="51">
        <v>180</v>
      </c>
      <c r="J23" s="55">
        <v>26615</v>
      </c>
      <c r="K23" s="39">
        <f t="shared" si="1"/>
        <v>4790700</v>
      </c>
      <c r="L23" s="29"/>
      <c r="N23" s="148">
        <v>31408</v>
      </c>
      <c r="O23" s="148">
        <f t="shared" si="0"/>
        <v>26615</v>
      </c>
    </row>
    <row r="24" spans="2:15" s="30" customFormat="1" x14ac:dyDescent="0.25">
      <c r="B24" s="28"/>
      <c r="C24" s="56" t="s">
        <v>45</v>
      </c>
      <c r="D24" s="57"/>
      <c r="E24" s="57"/>
      <c r="F24" s="48" t="s">
        <v>46</v>
      </c>
      <c r="G24" s="49" t="s">
        <v>47</v>
      </c>
      <c r="H24" s="57" t="s">
        <v>19</v>
      </c>
      <c r="I24" s="57">
        <v>80</v>
      </c>
      <c r="J24" s="52">
        <v>14491</v>
      </c>
      <c r="K24" s="39">
        <f t="shared" si="1"/>
        <v>1159280</v>
      </c>
      <c r="L24" s="29"/>
      <c r="N24" s="148">
        <v>17100</v>
      </c>
      <c r="O24" s="148">
        <f t="shared" si="0"/>
        <v>14491</v>
      </c>
    </row>
    <row r="25" spans="2:15" s="30" customFormat="1" ht="30" x14ac:dyDescent="0.25">
      <c r="B25" s="28"/>
      <c r="C25" s="56" t="s">
        <v>48</v>
      </c>
      <c r="D25" s="57"/>
      <c r="E25" s="57"/>
      <c r="F25" s="48" t="s">
        <v>49</v>
      </c>
      <c r="G25" s="49" t="s">
        <v>50</v>
      </c>
      <c r="H25" s="57" t="s">
        <v>51</v>
      </c>
      <c r="I25" s="57">
        <v>100</v>
      </c>
      <c r="J25" s="52">
        <v>34514</v>
      </c>
      <c r="K25" s="39">
        <f t="shared" si="1"/>
        <v>3451400</v>
      </c>
      <c r="L25" s="29"/>
      <c r="N25" s="148">
        <v>40729</v>
      </c>
      <c r="O25" s="148">
        <f t="shared" si="0"/>
        <v>34514</v>
      </c>
    </row>
    <row r="26" spans="2:15" s="30" customFormat="1" ht="30" x14ac:dyDescent="0.25">
      <c r="B26" s="28"/>
      <c r="C26" s="45" t="s">
        <v>52</v>
      </c>
      <c r="D26" s="48"/>
      <c r="E26" s="57"/>
      <c r="F26" s="48" t="s">
        <v>53</v>
      </c>
      <c r="G26" s="49" t="s">
        <v>54</v>
      </c>
      <c r="H26" s="50" t="s">
        <v>19</v>
      </c>
      <c r="I26" s="50">
        <v>900</v>
      </c>
      <c r="J26" s="55">
        <v>6191</v>
      </c>
      <c r="K26" s="39">
        <f t="shared" si="1"/>
        <v>5571900</v>
      </c>
      <c r="L26" s="29"/>
      <c r="N26" s="148">
        <v>7306</v>
      </c>
      <c r="O26" s="148">
        <f t="shared" si="0"/>
        <v>6191</v>
      </c>
    </row>
    <row r="27" spans="2:15" s="30" customFormat="1" ht="30" x14ac:dyDescent="0.25">
      <c r="B27" s="28"/>
      <c r="C27" s="45" t="s">
        <v>55</v>
      </c>
      <c r="D27" s="48"/>
      <c r="E27" s="57"/>
      <c r="F27" s="48" t="s">
        <v>56</v>
      </c>
      <c r="G27" s="49" t="s">
        <v>57</v>
      </c>
      <c r="H27" s="50" t="s">
        <v>19</v>
      </c>
      <c r="I27" s="50">
        <v>900</v>
      </c>
      <c r="J27" s="55">
        <v>20008</v>
      </c>
      <c r="K27" s="39">
        <f t="shared" si="1"/>
        <v>18007200</v>
      </c>
      <c r="L27" s="29"/>
      <c r="N27" s="148">
        <v>23611</v>
      </c>
      <c r="O27" s="148">
        <f t="shared" si="0"/>
        <v>20008</v>
      </c>
    </row>
    <row r="28" spans="2:15" s="30" customFormat="1" ht="30" x14ac:dyDescent="0.25">
      <c r="B28" s="28"/>
      <c r="C28" s="45" t="s">
        <v>58</v>
      </c>
      <c r="D28" s="48"/>
      <c r="E28" s="48"/>
      <c r="F28" s="48" t="s">
        <v>59</v>
      </c>
      <c r="G28" s="49" t="s">
        <v>60</v>
      </c>
      <c r="H28" s="50" t="s">
        <v>19</v>
      </c>
      <c r="I28" s="50">
        <v>900</v>
      </c>
      <c r="J28" s="55">
        <v>15161</v>
      </c>
      <c r="K28" s="39">
        <f t="shared" si="1"/>
        <v>13644900</v>
      </c>
      <c r="L28" s="29"/>
      <c r="N28" s="148">
        <v>17891</v>
      </c>
      <c r="O28" s="148">
        <f t="shared" si="0"/>
        <v>15161</v>
      </c>
    </row>
    <row r="29" spans="2:15" s="30" customFormat="1" ht="45" x14ac:dyDescent="0.25">
      <c r="B29" s="28"/>
      <c r="C29" s="45" t="s">
        <v>61</v>
      </c>
      <c r="D29" s="48"/>
      <c r="E29" s="48"/>
      <c r="F29" s="48" t="s">
        <v>62</v>
      </c>
      <c r="G29" s="49" t="s">
        <v>63</v>
      </c>
      <c r="H29" s="50" t="s">
        <v>19</v>
      </c>
      <c r="I29" s="50">
        <v>650</v>
      </c>
      <c r="J29" s="55">
        <v>13693</v>
      </c>
      <c r="K29" s="39">
        <f t="shared" si="1"/>
        <v>8900450</v>
      </c>
      <c r="L29" s="29"/>
      <c r="N29" s="148">
        <v>16159</v>
      </c>
      <c r="O29" s="148">
        <f t="shared" si="0"/>
        <v>13693</v>
      </c>
    </row>
    <row r="30" spans="2:15" s="30" customFormat="1" ht="45" x14ac:dyDescent="0.25">
      <c r="B30" s="28"/>
      <c r="C30" s="45" t="s">
        <v>64</v>
      </c>
      <c r="D30" s="48"/>
      <c r="E30" s="48"/>
      <c r="F30" s="48" t="s">
        <v>65</v>
      </c>
      <c r="G30" s="49" t="s">
        <v>66</v>
      </c>
      <c r="H30" s="50" t="s">
        <v>19</v>
      </c>
      <c r="I30" s="50">
        <v>250</v>
      </c>
      <c r="J30" s="55">
        <v>14908</v>
      </c>
      <c r="K30" s="39">
        <f t="shared" si="1"/>
        <v>3727000</v>
      </c>
      <c r="L30" s="29"/>
      <c r="N30" s="148">
        <v>17593</v>
      </c>
      <c r="O30" s="148">
        <f t="shared" si="0"/>
        <v>14908</v>
      </c>
    </row>
    <row r="31" spans="2:15" s="30" customFormat="1" ht="15.75" x14ac:dyDescent="0.25">
      <c r="B31" s="28"/>
      <c r="C31" s="121" t="s">
        <v>67</v>
      </c>
      <c r="D31" s="122"/>
      <c r="E31" s="122"/>
      <c r="F31" s="122"/>
      <c r="G31" s="122"/>
      <c r="H31" s="122"/>
      <c r="I31" s="122"/>
      <c r="J31" s="123"/>
      <c r="K31" s="31"/>
      <c r="L31" s="29"/>
      <c r="N31" s="148"/>
      <c r="O31" s="148">
        <f t="shared" si="0"/>
        <v>0</v>
      </c>
    </row>
    <row r="32" spans="2:15" s="30" customFormat="1" ht="30" x14ac:dyDescent="0.25">
      <c r="B32" s="28"/>
      <c r="C32" s="58" t="s">
        <v>68</v>
      </c>
      <c r="D32" s="59"/>
      <c r="E32" s="60"/>
      <c r="F32" s="61" t="s">
        <v>69</v>
      </c>
      <c r="G32" s="62" t="s">
        <v>70</v>
      </c>
      <c r="H32" s="63" t="s">
        <v>40</v>
      </c>
      <c r="I32" s="64">
        <v>3</v>
      </c>
      <c r="J32" s="65">
        <v>403362</v>
      </c>
      <c r="K32" s="39">
        <f t="shared" si="1"/>
        <v>1210086</v>
      </c>
      <c r="L32" s="29"/>
      <c r="N32" s="148">
        <v>475999</v>
      </c>
      <c r="O32" s="148">
        <f t="shared" si="0"/>
        <v>403362</v>
      </c>
    </row>
    <row r="33" spans="2:15" s="30" customFormat="1" ht="45" x14ac:dyDescent="0.25">
      <c r="B33" s="28"/>
      <c r="C33" s="58" t="s">
        <v>71</v>
      </c>
      <c r="D33" s="59"/>
      <c r="E33" s="60"/>
      <c r="F33" s="61" t="s">
        <v>72</v>
      </c>
      <c r="G33" s="62" t="s">
        <v>73</v>
      </c>
      <c r="H33" s="63" t="s">
        <v>40</v>
      </c>
      <c r="I33" s="64">
        <v>1</v>
      </c>
      <c r="J33" s="65">
        <v>446925</v>
      </c>
      <c r="K33" s="39">
        <f t="shared" si="1"/>
        <v>446925</v>
      </c>
      <c r="L33" s="29"/>
      <c r="N33" s="148">
        <v>527407</v>
      </c>
      <c r="O33" s="148">
        <f t="shared" si="0"/>
        <v>446925</v>
      </c>
    </row>
    <row r="34" spans="2:15" s="30" customFormat="1" ht="30" x14ac:dyDescent="0.25">
      <c r="B34" s="28"/>
      <c r="C34" s="58" t="s">
        <v>74</v>
      </c>
      <c r="D34" s="59"/>
      <c r="E34" s="60"/>
      <c r="F34" s="61" t="s">
        <v>75</v>
      </c>
      <c r="G34" s="62" t="s">
        <v>76</v>
      </c>
      <c r="H34" s="63" t="s">
        <v>77</v>
      </c>
      <c r="I34" s="64">
        <v>80</v>
      </c>
      <c r="J34" s="65">
        <v>171753</v>
      </c>
      <c r="K34" s="39">
        <f t="shared" si="1"/>
        <v>13740240</v>
      </c>
      <c r="L34" s="29"/>
      <c r="N34" s="148">
        <v>202682</v>
      </c>
      <c r="O34" s="148">
        <f t="shared" si="0"/>
        <v>171753</v>
      </c>
    </row>
    <row r="35" spans="2:15" s="30" customFormat="1" ht="15.75" x14ac:dyDescent="0.25">
      <c r="B35" s="28"/>
      <c r="C35" s="121" t="s">
        <v>78</v>
      </c>
      <c r="D35" s="122"/>
      <c r="E35" s="122"/>
      <c r="F35" s="122"/>
      <c r="G35" s="122"/>
      <c r="H35" s="122"/>
      <c r="I35" s="122"/>
      <c r="J35" s="123"/>
      <c r="K35" s="31"/>
      <c r="L35" s="29"/>
      <c r="N35" s="148"/>
      <c r="O35" s="148">
        <f t="shared" si="0"/>
        <v>0</v>
      </c>
    </row>
    <row r="36" spans="2:15" s="30" customFormat="1" ht="30" x14ac:dyDescent="0.25">
      <c r="B36" s="28"/>
      <c r="C36" s="57" t="s">
        <v>79</v>
      </c>
      <c r="D36" s="57"/>
      <c r="E36" s="49"/>
      <c r="F36" s="57" t="s">
        <v>80</v>
      </c>
      <c r="G36" s="49" t="s">
        <v>81</v>
      </c>
      <c r="H36" s="57" t="s">
        <v>19</v>
      </c>
      <c r="I36" s="57">
        <v>220</v>
      </c>
      <c r="J36" s="66">
        <v>22288</v>
      </c>
      <c r="K36" s="39">
        <f t="shared" si="1"/>
        <v>4903360</v>
      </c>
      <c r="L36" s="29"/>
      <c r="N36" s="148">
        <v>26302</v>
      </c>
      <c r="O36" s="148">
        <f t="shared" si="0"/>
        <v>22288</v>
      </c>
    </row>
    <row r="37" spans="2:15" s="30" customFormat="1" ht="30" x14ac:dyDescent="0.25">
      <c r="B37" s="28"/>
      <c r="C37" s="57" t="s">
        <v>82</v>
      </c>
      <c r="D37" s="57"/>
      <c r="E37" s="49"/>
      <c r="F37" s="57" t="s">
        <v>83</v>
      </c>
      <c r="G37" s="49" t="s">
        <v>84</v>
      </c>
      <c r="H37" s="57" t="s">
        <v>85</v>
      </c>
      <c r="I37" s="57">
        <v>231</v>
      </c>
      <c r="J37" s="67">
        <v>60696</v>
      </c>
      <c r="K37" s="39">
        <f t="shared" si="1"/>
        <v>14020776</v>
      </c>
      <c r="L37" s="29"/>
      <c r="N37" s="148">
        <v>71626</v>
      </c>
      <c r="O37" s="148">
        <f t="shared" si="0"/>
        <v>60696</v>
      </c>
    </row>
    <row r="38" spans="2:15" s="30" customFormat="1" ht="30" x14ac:dyDescent="0.25">
      <c r="B38" s="28"/>
      <c r="C38" s="57" t="s">
        <v>86</v>
      </c>
      <c r="D38" s="57"/>
      <c r="E38" s="49"/>
      <c r="F38" s="57" t="s">
        <v>87</v>
      </c>
      <c r="G38" s="49" t="s">
        <v>88</v>
      </c>
      <c r="H38" s="57" t="s">
        <v>40</v>
      </c>
      <c r="I38" s="57">
        <v>2</v>
      </c>
      <c r="J38" s="68">
        <v>489857</v>
      </c>
      <c r="K38" s="39">
        <f t="shared" si="1"/>
        <v>979714</v>
      </c>
      <c r="L38" s="29"/>
      <c r="N38" s="148">
        <v>578070</v>
      </c>
      <c r="O38" s="148">
        <f t="shared" si="0"/>
        <v>489857</v>
      </c>
    </row>
    <row r="39" spans="2:15" s="30" customFormat="1" ht="30" x14ac:dyDescent="0.25">
      <c r="B39" s="28"/>
      <c r="C39" s="57" t="s">
        <v>89</v>
      </c>
      <c r="D39" s="57"/>
      <c r="E39" s="49"/>
      <c r="F39" s="57" t="s">
        <v>90</v>
      </c>
      <c r="G39" s="49" t="s">
        <v>91</v>
      </c>
      <c r="H39" s="57" t="s">
        <v>40</v>
      </c>
      <c r="I39" s="57">
        <v>2</v>
      </c>
      <c r="J39" s="68">
        <v>270560</v>
      </c>
      <c r="K39" s="39">
        <f t="shared" si="1"/>
        <v>541120</v>
      </c>
      <c r="L39" s="29"/>
      <c r="N39" s="148">
        <v>319283</v>
      </c>
      <c r="O39" s="148">
        <f t="shared" si="0"/>
        <v>270560</v>
      </c>
    </row>
    <row r="40" spans="2:15" s="30" customFormat="1" ht="30" x14ac:dyDescent="0.25">
      <c r="B40" s="28"/>
      <c r="C40" s="57" t="s">
        <v>92</v>
      </c>
      <c r="D40" s="57"/>
      <c r="E40" s="49"/>
      <c r="F40" s="57" t="s">
        <v>93</v>
      </c>
      <c r="G40" s="49" t="s">
        <v>94</v>
      </c>
      <c r="H40" s="57" t="s">
        <v>19</v>
      </c>
      <c r="I40" s="57">
        <v>13</v>
      </c>
      <c r="J40" s="68">
        <v>42736</v>
      </c>
      <c r="K40" s="39">
        <f t="shared" si="1"/>
        <v>555568</v>
      </c>
      <c r="L40" s="29"/>
      <c r="N40" s="148">
        <v>50432</v>
      </c>
      <c r="O40" s="148">
        <f t="shared" si="0"/>
        <v>42736</v>
      </c>
    </row>
    <row r="41" spans="2:15" s="30" customFormat="1" ht="30" x14ac:dyDescent="0.25">
      <c r="B41" s="28"/>
      <c r="C41" s="57" t="s">
        <v>95</v>
      </c>
      <c r="D41" s="57"/>
      <c r="E41" s="49"/>
      <c r="F41" s="57" t="s">
        <v>96</v>
      </c>
      <c r="G41" s="49" t="s">
        <v>97</v>
      </c>
      <c r="H41" s="57" t="s">
        <v>19</v>
      </c>
      <c r="I41" s="57">
        <v>18</v>
      </c>
      <c r="J41" s="68">
        <v>51549</v>
      </c>
      <c r="K41" s="39">
        <f t="shared" si="1"/>
        <v>927882</v>
      </c>
      <c r="L41" s="29"/>
      <c r="N41" s="148">
        <v>60832</v>
      </c>
      <c r="O41" s="148">
        <f t="shared" si="0"/>
        <v>51549</v>
      </c>
    </row>
    <row r="42" spans="2:15" s="30" customFormat="1" x14ac:dyDescent="0.25">
      <c r="B42" s="28"/>
      <c r="C42" s="57" t="s">
        <v>98</v>
      </c>
      <c r="D42" s="45"/>
      <c r="E42" s="47"/>
      <c r="F42" s="57" t="s">
        <v>99</v>
      </c>
      <c r="G42" s="49" t="s">
        <v>100</v>
      </c>
      <c r="H42" s="69" t="s">
        <v>40</v>
      </c>
      <c r="I42" s="70">
        <v>2</v>
      </c>
      <c r="J42" s="71">
        <v>214919</v>
      </c>
      <c r="K42" s="39">
        <f t="shared" si="1"/>
        <v>429838</v>
      </c>
      <c r="L42" s="29"/>
      <c r="N42" s="148">
        <v>253622</v>
      </c>
      <c r="O42" s="148">
        <f t="shared" si="0"/>
        <v>214919</v>
      </c>
    </row>
    <row r="43" spans="2:15" s="30" customFormat="1" x14ac:dyDescent="0.25">
      <c r="B43" s="28"/>
      <c r="C43" s="57" t="s">
        <v>101</v>
      </c>
      <c r="D43" s="45"/>
      <c r="E43" s="47"/>
      <c r="F43" s="57"/>
      <c r="G43" s="49" t="s">
        <v>102</v>
      </c>
      <c r="H43" s="69" t="s">
        <v>40</v>
      </c>
      <c r="I43" s="70">
        <v>1</v>
      </c>
      <c r="J43" s="71">
        <v>302829</v>
      </c>
      <c r="K43" s="39">
        <f t="shared" si="1"/>
        <v>302829</v>
      </c>
      <c r="L43" s="29"/>
      <c r="N43" s="148">
        <v>357362</v>
      </c>
      <c r="O43" s="148">
        <f t="shared" si="0"/>
        <v>302829</v>
      </c>
    </row>
    <row r="44" spans="2:15" s="30" customFormat="1" ht="30" x14ac:dyDescent="0.25">
      <c r="B44" s="28"/>
      <c r="C44" s="45" t="s">
        <v>103</v>
      </c>
      <c r="D44" s="45"/>
      <c r="E44" s="47"/>
      <c r="F44" s="57"/>
      <c r="G44" s="49" t="s">
        <v>104</v>
      </c>
      <c r="H44" s="69" t="s">
        <v>40</v>
      </c>
      <c r="I44" s="70">
        <v>1</v>
      </c>
      <c r="J44" s="71">
        <v>229832</v>
      </c>
      <c r="K44" s="39">
        <f t="shared" si="1"/>
        <v>229832</v>
      </c>
      <c r="L44" s="29"/>
      <c r="N44" s="148">
        <v>271220</v>
      </c>
      <c r="O44" s="148">
        <f t="shared" si="0"/>
        <v>229832</v>
      </c>
    </row>
    <row r="45" spans="2:15" s="30" customFormat="1" x14ac:dyDescent="0.25">
      <c r="B45" s="28"/>
      <c r="C45" s="57" t="s">
        <v>105</v>
      </c>
      <c r="D45" s="45"/>
      <c r="E45" s="47"/>
      <c r="F45" s="57"/>
      <c r="G45" s="49" t="s">
        <v>106</v>
      </c>
      <c r="H45" s="69" t="s">
        <v>40</v>
      </c>
      <c r="I45" s="70">
        <v>4</v>
      </c>
      <c r="J45" s="71">
        <v>486179</v>
      </c>
      <c r="K45" s="39">
        <f t="shared" si="1"/>
        <v>1944716</v>
      </c>
      <c r="L45" s="29"/>
      <c r="N45" s="148">
        <v>573730</v>
      </c>
      <c r="O45" s="148">
        <f t="shared" si="0"/>
        <v>486179</v>
      </c>
    </row>
    <row r="46" spans="2:15" s="30" customFormat="1" ht="30" x14ac:dyDescent="0.25">
      <c r="B46" s="28"/>
      <c r="C46" s="57" t="s">
        <v>107</v>
      </c>
      <c r="D46" s="45"/>
      <c r="E46" s="47"/>
      <c r="F46" s="57" t="s">
        <v>108</v>
      </c>
      <c r="G46" s="49" t="s">
        <v>109</v>
      </c>
      <c r="H46" s="69" t="s">
        <v>40</v>
      </c>
      <c r="I46" s="70">
        <v>1</v>
      </c>
      <c r="J46" s="71">
        <v>510769</v>
      </c>
      <c r="K46" s="39">
        <f t="shared" si="1"/>
        <v>510769</v>
      </c>
      <c r="L46" s="29"/>
      <c r="N46" s="148">
        <v>602748</v>
      </c>
      <c r="O46" s="148">
        <f t="shared" si="0"/>
        <v>510769</v>
      </c>
    </row>
    <row r="47" spans="2:15" s="30" customFormat="1" ht="27.75" customHeight="1" x14ac:dyDescent="0.25">
      <c r="B47" s="28"/>
      <c r="C47" s="57" t="s">
        <v>110</v>
      </c>
      <c r="D47" s="57"/>
      <c r="E47" s="49"/>
      <c r="F47" s="57" t="s">
        <v>111</v>
      </c>
      <c r="G47" s="49" t="s">
        <v>112</v>
      </c>
      <c r="H47" s="57" t="s">
        <v>19</v>
      </c>
      <c r="I47" s="57">
        <v>600</v>
      </c>
      <c r="J47" s="72">
        <v>49294</v>
      </c>
      <c r="K47" s="39">
        <f t="shared" si="1"/>
        <v>29576400</v>
      </c>
      <c r="L47" s="29"/>
      <c r="N47" s="148">
        <v>58171</v>
      </c>
      <c r="O47" s="148">
        <f t="shared" si="0"/>
        <v>49294</v>
      </c>
    </row>
    <row r="48" spans="2:15" s="30" customFormat="1" ht="15.75" x14ac:dyDescent="0.25">
      <c r="B48" s="40"/>
      <c r="C48" s="121" t="s">
        <v>113</v>
      </c>
      <c r="D48" s="122"/>
      <c r="E48" s="122"/>
      <c r="F48" s="122"/>
      <c r="G48" s="122"/>
      <c r="H48" s="122"/>
      <c r="I48" s="122"/>
      <c r="J48" s="123"/>
      <c r="K48" s="31"/>
      <c r="L48" s="29"/>
      <c r="N48" s="148"/>
      <c r="O48" s="148">
        <f t="shared" si="0"/>
        <v>0</v>
      </c>
    </row>
    <row r="49" spans="1:38" s="30" customFormat="1" ht="51" customHeight="1" x14ac:dyDescent="0.25">
      <c r="B49" s="26"/>
      <c r="C49" s="57" t="s">
        <v>114</v>
      </c>
      <c r="D49" s="49"/>
      <c r="E49" s="49" t="s">
        <v>115</v>
      </c>
      <c r="F49" s="57" t="s">
        <v>116</v>
      </c>
      <c r="G49" s="49" t="s">
        <v>117</v>
      </c>
      <c r="H49" s="57" t="s">
        <v>77</v>
      </c>
      <c r="I49" s="57">
        <v>21</v>
      </c>
      <c r="J49" s="72">
        <v>55310</v>
      </c>
      <c r="K49" s="39">
        <f t="shared" si="1"/>
        <v>1161510</v>
      </c>
      <c r="L49" s="29"/>
      <c r="N49" s="148">
        <v>65270</v>
      </c>
      <c r="O49" s="148">
        <f t="shared" si="0"/>
        <v>55310</v>
      </c>
    </row>
    <row r="50" spans="1:38" s="30" customFormat="1" ht="27" customHeight="1" x14ac:dyDescent="0.25">
      <c r="B50" s="26"/>
      <c r="C50" s="57" t="s">
        <v>118</v>
      </c>
      <c r="D50" s="49"/>
      <c r="E50" s="49" t="s">
        <v>115</v>
      </c>
      <c r="F50" s="57" t="s">
        <v>119</v>
      </c>
      <c r="G50" s="73" t="s">
        <v>120</v>
      </c>
      <c r="H50" s="57" t="s">
        <v>77</v>
      </c>
      <c r="I50" s="57">
        <v>50</v>
      </c>
      <c r="J50" s="72">
        <v>64235</v>
      </c>
      <c r="K50" s="39">
        <f t="shared" si="1"/>
        <v>3211750</v>
      </c>
      <c r="L50" s="29"/>
      <c r="N50" s="148">
        <v>75803</v>
      </c>
      <c r="O50" s="148">
        <f t="shared" si="0"/>
        <v>64235</v>
      </c>
    </row>
    <row r="51" spans="1:38" s="30" customFormat="1" ht="18.75" customHeight="1" x14ac:dyDescent="0.25">
      <c r="B51" s="26"/>
      <c r="C51" s="57" t="s">
        <v>121</v>
      </c>
      <c r="D51" s="49"/>
      <c r="E51" s="49" t="s">
        <v>115</v>
      </c>
      <c r="F51" s="57" t="s">
        <v>122</v>
      </c>
      <c r="G51" s="49" t="s">
        <v>123</v>
      </c>
      <c r="H51" s="57" t="s">
        <v>19</v>
      </c>
      <c r="I51" s="57">
        <v>206</v>
      </c>
      <c r="J51" s="72">
        <v>75802</v>
      </c>
      <c r="K51" s="39">
        <f t="shared" si="1"/>
        <v>15615212</v>
      </c>
      <c r="L51" s="29"/>
      <c r="N51" s="148">
        <v>89453</v>
      </c>
      <c r="O51" s="148">
        <f t="shared" si="0"/>
        <v>75802</v>
      </c>
    </row>
    <row r="52" spans="1:38" s="30" customFormat="1" ht="16.5" customHeight="1" x14ac:dyDescent="0.25">
      <c r="B52" s="26"/>
      <c r="C52" s="57" t="s">
        <v>124</v>
      </c>
      <c r="D52" s="49"/>
      <c r="E52" s="49" t="s">
        <v>115</v>
      </c>
      <c r="F52" s="57" t="s">
        <v>125</v>
      </c>
      <c r="G52" s="49" t="s">
        <v>126</v>
      </c>
      <c r="H52" s="57" t="s">
        <v>77</v>
      </c>
      <c r="I52" s="57">
        <v>36</v>
      </c>
      <c r="J52" s="72">
        <v>51644</v>
      </c>
      <c r="K52" s="39">
        <f t="shared" si="1"/>
        <v>1859184</v>
      </c>
      <c r="L52" s="29"/>
      <c r="N52" s="148">
        <v>60944</v>
      </c>
      <c r="O52" s="148">
        <f t="shared" si="0"/>
        <v>51644</v>
      </c>
    </row>
    <row r="53" spans="1:38" s="30" customFormat="1" ht="33.75" customHeight="1" x14ac:dyDescent="0.25">
      <c r="B53" s="26"/>
      <c r="C53" s="57" t="s">
        <v>127</v>
      </c>
      <c r="D53" s="49"/>
      <c r="E53" s="49" t="s">
        <v>115</v>
      </c>
      <c r="F53" s="57" t="s">
        <v>128</v>
      </c>
      <c r="G53" s="49" t="s">
        <v>129</v>
      </c>
      <c r="H53" s="57" t="s">
        <v>77</v>
      </c>
      <c r="I53" s="57">
        <v>20</v>
      </c>
      <c r="J53" s="72">
        <v>55456</v>
      </c>
      <c r="K53" s="39">
        <f t="shared" si="1"/>
        <v>1109120</v>
      </c>
      <c r="L53" s="29"/>
      <c r="N53" s="148">
        <v>65442</v>
      </c>
      <c r="O53" s="148">
        <f t="shared" si="0"/>
        <v>55456</v>
      </c>
    </row>
    <row r="54" spans="1:38" s="30" customFormat="1" ht="63" customHeight="1" x14ac:dyDescent="0.25">
      <c r="B54" s="26"/>
      <c r="C54" s="57" t="s">
        <v>130</v>
      </c>
      <c r="D54" s="49"/>
      <c r="E54" s="49" t="s">
        <v>115</v>
      </c>
      <c r="F54" s="57" t="s">
        <v>131</v>
      </c>
      <c r="G54" s="49" t="s">
        <v>132</v>
      </c>
      <c r="H54" s="57" t="s">
        <v>133</v>
      </c>
      <c r="I54" s="57">
        <v>2795</v>
      </c>
      <c r="J54" s="72">
        <v>17526</v>
      </c>
      <c r="K54" s="39">
        <f t="shared" si="1"/>
        <v>48985170</v>
      </c>
      <c r="L54" s="29"/>
      <c r="N54" s="148">
        <v>20682</v>
      </c>
      <c r="O54" s="148">
        <f t="shared" si="0"/>
        <v>17526</v>
      </c>
    </row>
    <row r="55" spans="1:38" s="30" customFormat="1" ht="75" customHeight="1" x14ac:dyDescent="0.25">
      <c r="B55" s="26"/>
      <c r="C55" s="57" t="s">
        <v>134</v>
      </c>
      <c r="D55" s="49"/>
      <c r="E55" s="49" t="s">
        <v>115</v>
      </c>
      <c r="F55" s="57" t="s">
        <v>131</v>
      </c>
      <c r="G55" s="49" t="s">
        <v>135</v>
      </c>
      <c r="H55" s="57" t="s">
        <v>133</v>
      </c>
      <c r="I55" s="57">
        <v>573</v>
      </c>
      <c r="J55" s="72">
        <v>17526</v>
      </c>
      <c r="K55" s="39">
        <f t="shared" si="1"/>
        <v>10042398</v>
      </c>
      <c r="L55" s="29"/>
      <c r="N55" s="148">
        <v>20682</v>
      </c>
      <c r="O55" s="148">
        <f t="shared" si="0"/>
        <v>17526</v>
      </c>
    </row>
    <row r="56" spans="1:38" s="30" customFormat="1" ht="66" customHeight="1" x14ac:dyDescent="0.25">
      <c r="B56" s="26"/>
      <c r="C56" s="57" t="s">
        <v>136</v>
      </c>
      <c r="D56" s="49"/>
      <c r="E56" s="49" t="s">
        <v>115</v>
      </c>
      <c r="F56" s="57" t="s">
        <v>131</v>
      </c>
      <c r="G56" s="49" t="s">
        <v>137</v>
      </c>
      <c r="H56" s="57" t="s">
        <v>133</v>
      </c>
      <c r="I56" s="57">
        <v>79</v>
      </c>
      <c r="J56" s="72">
        <v>21419</v>
      </c>
      <c r="K56" s="39">
        <f t="shared" si="1"/>
        <v>1692101</v>
      </c>
      <c r="L56" s="29"/>
      <c r="N56" s="148">
        <v>25276</v>
      </c>
      <c r="O56" s="148">
        <f t="shared" si="0"/>
        <v>21419</v>
      </c>
    </row>
    <row r="57" spans="1:38" s="30" customFormat="1" ht="42.75" customHeight="1" x14ac:dyDescent="0.25">
      <c r="B57" s="26"/>
      <c r="C57" s="57" t="s">
        <v>138</v>
      </c>
      <c r="D57" s="49"/>
      <c r="E57" s="49"/>
      <c r="F57" s="57" t="s">
        <v>131</v>
      </c>
      <c r="G57" s="49" t="s">
        <v>139</v>
      </c>
      <c r="H57" s="57" t="s">
        <v>133</v>
      </c>
      <c r="I57" s="57">
        <v>106</v>
      </c>
      <c r="J57" s="72">
        <v>19011</v>
      </c>
      <c r="K57" s="39">
        <f t="shared" si="1"/>
        <v>2015166</v>
      </c>
      <c r="L57" s="29"/>
      <c r="N57" s="148">
        <v>22434</v>
      </c>
      <c r="O57" s="148">
        <f t="shared" si="0"/>
        <v>19011</v>
      </c>
    </row>
    <row r="58" spans="1:38" s="30" customFormat="1" ht="33.75" customHeight="1" x14ac:dyDescent="0.25">
      <c r="B58" s="26"/>
      <c r="C58" s="57" t="s">
        <v>140</v>
      </c>
      <c r="D58" s="49"/>
      <c r="E58" s="49"/>
      <c r="F58" s="57" t="s">
        <v>141</v>
      </c>
      <c r="G58" s="49" t="s">
        <v>142</v>
      </c>
      <c r="H58" s="57" t="s">
        <v>40</v>
      </c>
      <c r="I58" s="57">
        <v>28</v>
      </c>
      <c r="J58" s="72">
        <v>412662</v>
      </c>
      <c r="K58" s="39">
        <f t="shared" si="1"/>
        <v>11554536</v>
      </c>
      <c r="L58" s="29"/>
      <c r="N58" s="148">
        <v>486974</v>
      </c>
      <c r="O58" s="148">
        <f t="shared" si="0"/>
        <v>412662</v>
      </c>
    </row>
    <row r="59" spans="1:38" s="30" customFormat="1" ht="33.75" customHeight="1" x14ac:dyDescent="0.25">
      <c r="B59" s="26"/>
      <c r="C59" s="57" t="s">
        <v>143</v>
      </c>
      <c r="D59" s="57"/>
      <c r="E59" s="49"/>
      <c r="F59" s="57" t="s">
        <v>144</v>
      </c>
      <c r="G59" s="49" t="s">
        <v>145</v>
      </c>
      <c r="H59" s="57" t="s">
        <v>19</v>
      </c>
      <c r="I59" s="57">
        <v>185</v>
      </c>
      <c r="J59" s="67">
        <v>72493</v>
      </c>
      <c r="K59" s="39">
        <f t="shared" si="1"/>
        <v>13411205</v>
      </c>
      <c r="L59" s="29"/>
      <c r="N59" s="148">
        <v>85547</v>
      </c>
      <c r="O59" s="148">
        <f t="shared" si="0"/>
        <v>72493</v>
      </c>
    </row>
    <row r="60" spans="1:38" s="30" customFormat="1" ht="33.75" customHeight="1" x14ac:dyDescent="0.25">
      <c r="B60" s="26"/>
      <c r="C60" s="57" t="s">
        <v>146</v>
      </c>
      <c r="D60" s="49"/>
      <c r="E60" s="49"/>
      <c r="F60" s="57"/>
      <c r="G60" s="49" t="s">
        <v>147</v>
      </c>
      <c r="H60" s="57" t="s">
        <v>148</v>
      </c>
      <c r="I60" s="57">
        <v>1</v>
      </c>
      <c r="J60" s="72">
        <v>2155709</v>
      </c>
      <c r="K60" s="39">
        <f t="shared" si="1"/>
        <v>2155709</v>
      </c>
      <c r="L60" s="29"/>
      <c r="N60" s="148">
        <v>2543910</v>
      </c>
      <c r="O60" s="148">
        <f t="shared" si="0"/>
        <v>2155709</v>
      </c>
    </row>
    <row r="61" spans="1:38" s="76" customFormat="1" ht="15" customHeight="1" x14ac:dyDescent="0.25">
      <c r="A61" s="74"/>
      <c r="B61" s="28"/>
      <c r="C61" s="124" t="s">
        <v>149</v>
      </c>
      <c r="D61" s="125"/>
      <c r="E61" s="125"/>
      <c r="F61" s="125"/>
      <c r="G61" s="125"/>
      <c r="H61" s="125"/>
      <c r="I61" s="125"/>
      <c r="J61" s="126"/>
      <c r="K61" s="31"/>
      <c r="L61" s="75"/>
      <c r="M61" s="74"/>
      <c r="N61" s="151"/>
      <c r="O61" s="148">
        <f t="shared" si="0"/>
        <v>0</v>
      </c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</row>
    <row r="62" spans="1:38" s="76" customFormat="1" ht="30" customHeight="1" x14ac:dyDescent="0.25">
      <c r="A62" s="74"/>
      <c r="B62" s="28"/>
      <c r="C62" s="45" t="s">
        <v>150</v>
      </c>
      <c r="D62" s="46"/>
      <c r="E62" s="47"/>
      <c r="F62" s="57" t="s">
        <v>151</v>
      </c>
      <c r="G62" s="77" t="s">
        <v>152</v>
      </c>
      <c r="H62" s="78" t="s">
        <v>40</v>
      </c>
      <c r="I62" s="79">
        <v>18</v>
      </c>
      <c r="J62" s="52">
        <v>304157</v>
      </c>
      <c r="K62" s="39">
        <f t="shared" si="1"/>
        <v>5474826</v>
      </c>
      <c r="L62" s="75"/>
      <c r="M62" s="74"/>
      <c r="N62" s="151">
        <v>358930</v>
      </c>
      <c r="O62" s="148">
        <f t="shared" si="0"/>
        <v>304157</v>
      </c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</row>
    <row r="63" spans="1:38" s="76" customFormat="1" ht="30" customHeight="1" x14ac:dyDescent="0.25">
      <c r="A63" s="74"/>
      <c r="B63" s="28"/>
      <c r="C63" s="45" t="s">
        <v>153</v>
      </c>
      <c r="D63" s="46"/>
      <c r="E63" s="47"/>
      <c r="F63" s="57" t="s">
        <v>154</v>
      </c>
      <c r="G63" s="62" t="s">
        <v>155</v>
      </c>
      <c r="H63" s="78" t="s">
        <v>40</v>
      </c>
      <c r="I63" s="79">
        <v>14</v>
      </c>
      <c r="J63" s="52">
        <v>273870</v>
      </c>
      <c r="K63" s="39">
        <f t="shared" si="1"/>
        <v>3834180</v>
      </c>
      <c r="L63" s="75"/>
      <c r="M63" s="74"/>
      <c r="N63" s="151">
        <v>323189</v>
      </c>
      <c r="O63" s="148">
        <f t="shared" si="0"/>
        <v>273870</v>
      </c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</row>
    <row r="64" spans="1:38" s="76" customFormat="1" ht="18" customHeight="1" x14ac:dyDescent="0.25">
      <c r="A64" s="74"/>
      <c r="B64" s="28"/>
      <c r="C64" s="124" t="s">
        <v>156</v>
      </c>
      <c r="D64" s="125"/>
      <c r="E64" s="125"/>
      <c r="F64" s="125"/>
      <c r="G64" s="125"/>
      <c r="H64" s="125"/>
      <c r="I64" s="125"/>
      <c r="J64" s="126"/>
      <c r="K64" s="143"/>
      <c r="L64" s="75"/>
      <c r="M64" s="74"/>
      <c r="N64" s="151"/>
      <c r="O64" s="148">
        <f t="shared" si="0"/>
        <v>0</v>
      </c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</row>
    <row r="65" spans="1:38" s="76" customFormat="1" ht="31.5" customHeight="1" x14ac:dyDescent="0.25">
      <c r="A65" s="74"/>
      <c r="B65" s="28"/>
      <c r="C65" s="62" t="s">
        <v>157</v>
      </c>
      <c r="D65" s="62"/>
      <c r="E65" s="62"/>
      <c r="F65" s="80" t="s">
        <v>158</v>
      </c>
      <c r="G65" s="62" t="s">
        <v>159</v>
      </c>
      <c r="H65" s="80" t="s">
        <v>40</v>
      </c>
      <c r="I65" s="80">
        <v>1</v>
      </c>
      <c r="J65" s="81">
        <v>8124002</v>
      </c>
      <c r="K65" s="39">
        <f t="shared" si="1"/>
        <v>8124002</v>
      </c>
      <c r="L65" s="75"/>
      <c r="M65" s="74"/>
      <c r="N65" s="151">
        <v>9586974</v>
      </c>
      <c r="O65" s="148">
        <f t="shared" si="0"/>
        <v>8124002</v>
      </c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</row>
    <row r="66" spans="1:38" s="76" customFormat="1" ht="18" customHeight="1" x14ac:dyDescent="0.25">
      <c r="A66" s="74"/>
      <c r="B66" s="28"/>
      <c r="C66" s="62" t="s">
        <v>160</v>
      </c>
      <c r="D66" s="62"/>
      <c r="E66" s="62"/>
      <c r="F66" s="80" t="s">
        <v>161</v>
      </c>
      <c r="G66" s="62" t="s">
        <v>162</v>
      </c>
      <c r="H66" s="80" t="s">
        <v>77</v>
      </c>
      <c r="I66" s="80">
        <v>168</v>
      </c>
      <c r="J66" s="81">
        <v>164563</v>
      </c>
      <c r="K66" s="39">
        <f t="shared" si="1"/>
        <v>27646584</v>
      </c>
      <c r="L66" s="75"/>
      <c r="M66" s="74"/>
      <c r="N66" s="151">
        <v>194198</v>
      </c>
      <c r="O66" s="148">
        <f t="shared" si="0"/>
        <v>164563</v>
      </c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</row>
    <row r="67" spans="1:38" s="76" customFormat="1" ht="18" customHeight="1" x14ac:dyDescent="0.25">
      <c r="A67" s="74"/>
      <c r="B67" s="28"/>
      <c r="C67" s="62" t="s">
        <v>163</v>
      </c>
      <c r="D67" s="62"/>
      <c r="E67" s="62"/>
      <c r="F67" s="80" t="s">
        <v>164</v>
      </c>
      <c r="G67" s="62" t="s">
        <v>165</v>
      </c>
      <c r="H67" s="80" t="s">
        <v>40</v>
      </c>
      <c r="I67" s="80">
        <v>1</v>
      </c>
      <c r="J67" s="81">
        <v>569707</v>
      </c>
      <c r="K67" s="39">
        <f t="shared" si="1"/>
        <v>569707</v>
      </c>
      <c r="L67" s="75"/>
      <c r="M67" s="74"/>
      <c r="N67" s="151">
        <v>672300</v>
      </c>
      <c r="O67" s="148">
        <f t="shared" si="0"/>
        <v>569707</v>
      </c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</row>
    <row r="68" spans="1:38" s="76" customFormat="1" ht="18" customHeight="1" x14ac:dyDescent="0.25">
      <c r="A68" s="74"/>
      <c r="B68" s="28"/>
      <c r="C68" s="62" t="s">
        <v>166</v>
      </c>
      <c r="D68" s="62"/>
      <c r="E68" s="62"/>
      <c r="F68" s="80" t="s">
        <v>167</v>
      </c>
      <c r="G68" s="62" t="s">
        <v>168</v>
      </c>
      <c r="H68" s="80" t="s">
        <v>40</v>
      </c>
      <c r="I68" s="80">
        <v>40</v>
      </c>
      <c r="J68" s="81">
        <v>63537</v>
      </c>
      <c r="K68" s="39">
        <f t="shared" si="1"/>
        <v>2541480</v>
      </c>
      <c r="L68" s="75"/>
      <c r="M68" s="74"/>
      <c r="N68" s="151">
        <v>74979</v>
      </c>
      <c r="O68" s="148">
        <f t="shared" si="0"/>
        <v>63537</v>
      </c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</row>
    <row r="69" spans="1:38" s="76" customFormat="1" ht="27" customHeight="1" x14ac:dyDescent="0.25">
      <c r="A69" s="74"/>
      <c r="B69" s="28"/>
      <c r="C69" s="62" t="s">
        <v>169</v>
      </c>
      <c r="D69" s="62"/>
      <c r="E69" s="62"/>
      <c r="F69" s="80" t="s">
        <v>170</v>
      </c>
      <c r="G69" s="62" t="s">
        <v>171</v>
      </c>
      <c r="H69" s="80" t="s">
        <v>40</v>
      </c>
      <c r="I69" s="80">
        <v>45</v>
      </c>
      <c r="J69" s="81">
        <v>83946</v>
      </c>
      <c r="K69" s="39">
        <f t="shared" si="1"/>
        <v>3777570</v>
      </c>
      <c r="L69" s="75"/>
      <c r="M69" s="74"/>
      <c r="N69" s="151">
        <v>99063</v>
      </c>
      <c r="O69" s="148">
        <f t="shared" si="0"/>
        <v>83946</v>
      </c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</row>
    <row r="70" spans="1:38" s="76" customFormat="1" ht="28.5" customHeight="1" x14ac:dyDescent="0.25">
      <c r="A70" s="74"/>
      <c r="B70" s="28"/>
      <c r="C70" s="62" t="s">
        <v>172</v>
      </c>
      <c r="D70" s="62"/>
      <c r="E70" s="62"/>
      <c r="F70" s="80" t="s">
        <v>173</v>
      </c>
      <c r="G70" s="62" t="s">
        <v>174</v>
      </c>
      <c r="H70" s="80" t="s">
        <v>77</v>
      </c>
      <c r="I70" s="80">
        <v>150</v>
      </c>
      <c r="J70" s="81">
        <v>37256</v>
      </c>
      <c r="K70" s="39">
        <f t="shared" si="1"/>
        <v>5588400</v>
      </c>
      <c r="L70" s="75"/>
      <c r="M70" s="74"/>
      <c r="N70" s="151">
        <v>43965</v>
      </c>
      <c r="O70" s="148">
        <f t="shared" si="0"/>
        <v>37256</v>
      </c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</row>
    <row r="71" spans="1:38" s="76" customFormat="1" ht="21" customHeight="1" x14ac:dyDescent="0.25">
      <c r="A71" s="74"/>
      <c r="B71" s="28"/>
      <c r="C71" s="124" t="s">
        <v>175</v>
      </c>
      <c r="D71" s="125"/>
      <c r="E71" s="125"/>
      <c r="F71" s="125"/>
      <c r="G71" s="125"/>
      <c r="H71" s="125"/>
      <c r="I71" s="125"/>
      <c r="J71" s="126"/>
      <c r="K71" s="143"/>
      <c r="L71" s="75"/>
      <c r="M71" s="74"/>
      <c r="N71" s="151"/>
      <c r="O71" s="148">
        <f t="shared" si="0"/>
        <v>0</v>
      </c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</row>
    <row r="72" spans="1:38" s="30" customFormat="1" ht="60" x14ac:dyDescent="0.25">
      <c r="B72" s="26"/>
      <c r="C72" s="62" t="s">
        <v>176</v>
      </c>
      <c r="D72" s="62"/>
      <c r="E72" s="62"/>
      <c r="F72" s="80" t="s">
        <v>177</v>
      </c>
      <c r="G72" s="62" t="s">
        <v>178</v>
      </c>
      <c r="H72" s="80" t="s">
        <v>77</v>
      </c>
      <c r="I72" s="80">
        <v>95</v>
      </c>
      <c r="J72" s="81">
        <v>308857</v>
      </c>
      <c r="K72" s="39">
        <f t="shared" si="1"/>
        <v>29341415</v>
      </c>
      <c r="L72" s="29"/>
      <c r="N72" s="148">
        <v>364476</v>
      </c>
      <c r="O72" s="148">
        <f t="shared" si="0"/>
        <v>308857</v>
      </c>
    </row>
    <row r="73" spans="1:38" s="30" customFormat="1" ht="16.5" customHeight="1" thickBot="1" x14ac:dyDescent="0.3">
      <c r="B73" s="26"/>
      <c r="C73" s="82"/>
      <c r="D73" s="127" t="s">
        <v>179</v>
      </c>
      <c r="E73" s="128"/>
      <c r="F73" s="128"/>
      <c r="G73" s="128"/>
      <c r="H73" s="128"/>
      <c r="I73" s="128"/>
      <c r="J73" s="129"/>
      <c r="K73" s="144">
        <f>SUM(K14:K72)</f>
        <v>347393148</v>
      </c>
      <c r="L73" s="29"/>
      <c r="N73" s="147"/>
      <c r="O73" s="147"/>
    </row>
    <row r="74" spans="1:38" ht="15.75" customHeight="1" thickBot="1" x14ac:dyDescent="0.3">
      <c r="B74" s="26"/>
      <c r="C74" s="83"/>
      <c r="D74" s="83"/>
      <c r="E74" s="84"/>
      <c r="F74" s="85"/>
      <c r="G74" s="111" t="s">
        <v>180</v>
      </c>
      <c r="H74" s="112"/>
      <c r="I74" s="112"/>
      <c r="J74" s="113"/>
      <c r="K74" s="145">
        <v>18190067.000000007</v>
      </c>
      <c r="L74" s="27"/>
      <c r="N74" s="152"/>
      <c r="O74" s="152"/>
    </row>
    <row r="75" spans="1:38" ht="15.75" customHeight="1" thickBot="1" x14ac:dyDescent="0.3">
      <c r="B75" s="26"/>
      <c r="C75" s="83"/>
      <c r="D75" s="83"/>
      <c r="E75" s="84"/>
      <c r="F75" s="85" t="s">
        <v>181</v>
      </c>
      <c r="G75" s="118" t="s">
        <v>182</v>
      </c>
      <c r="H75" s="119"/>
      <c r="I75" s="119"/>
      <c r="J75" s="120"/>
      <c r="K75" s="87">
        <f>SUM(K73:K74)</f>
        <v>365583215</v>
      </c>
      <c r="L75" s="27"/>
      <c r="N75" s="152"/>
      <c r="O75" s="152"/>
    </row>
    <row r="76" spans="1:38" ht="15.75" customHeight="1" thickBot="1" x14ac:dyDescent="0.35">
      <c r="B76" s="26"/>
      <c r="C76" s="83"/>
      <c r="D76" s="83"/>
      <c r="E76" s="84"/>
      <c r="F76" s="85"/>
      <c r="G76" s="118" t="s">
        <v>183</v>
      </c>
      <c r="H76" s="119"/>
      <c r="I76" s="119"/>
      <c r="J76" s="120"/>
      <c r="K76" s="146">
        <f>ROUND((K75/1.3)*0.05*0.19,0)</f>
        <v>2671570</v>
      </c>
      <c r="L76" s="27"/>
      <c r="N76" s="152"/>
      <c r="O76" s="152"/>
    </row>
    <row r="77" spans="1:38" ht="15.75" customHeight="1" thickBot="1" x14ac:dyDescent="0.3">
      <c r="B77" s="26"/>
      <c r="C77" s="83"/>
      <c r="D77" s="83"/>
      <c r="E77" s="84"/>
      <c r="F77" s="85"/>
      <c r="G77" s="111" t="s">
        <v>184</v>
      </c>
      <c r="H77" s="112"/>
      <c r="I77" s="112"/>
      <c r="J77" s="113"/>
      <c r="K77" s="86">
        <v>15000000</v>
      </c>
      <c r="L77" s="27"/>
      <c r="N77" s="152"/>
      <c r="O77" s="152"/>
    </row>
    <row r="78" spans="1:38" ht="18.75" customHeight="1" thickBot="1" x14ac:dyDescent="0.3">
      <c r="B78" s="26"/>
      <c r="C78" s="83"/>
      <c r="D78" s="83"/>
      <c r="E78" s="84"/>
      <c r="F78" s="85"/>
      <c r="G78" s="114" t="s">
        <v>185</v>
      </c>
      <c r="H78" s="115"/>
      <c r="I78" s="115"/>
      <c r="J78" s="116"/>
      <c r="K78" s="87">
        <f>SUM(K75:K77)</f>
        <v>383254785</v>
      </c>
      <c r="L78" s="27"/>
      <c r="N78" s="153">
        <f>K78/446270442*100</f>
        <v>85.879491207710316</v>
      </c>
      <c r="O78" s="152"/>
    </row>
    <row r="79" spans="1:38" ht="15.75" thickBot="1" x14ac:dyDescent="0.3">
      <c r="B79" s="26"/>
      <c r="C79" s="83"/>
      <c r="D79" s="83"/>
      <c r="E79" s="88"/>
      <c r="F79" s="89"/>
      <c r="G79" s="88"/>
      <c r="H79" s="88"/>
      <c r="I79" s="90"/>
      <c r="J79" s="91"/>
      <c r="K79" s="88"/>
      <c r="L79" s="27"/>
    </row>
    <row r="80" spans="1:38" ht="63.75" customHeight="1" thickBot="1" x14ac:dyDescent="0.3">
      <c r="B80" s="26"/>
      <c r="C80" s="83"/>
      <c r="D80" s="102" t="s">
        <v>186</v>
      </c>
      <c r="E80" s="103"/>
      <c r="F80" s="103"/>
      <c r="G80" s="104"/>
      <c r="H80" s="107" t="s">
        <v>10</v>
      </c>
      <c r="I80" s="117"/>
      <c r="J80" s="108"/>
      <c r="K80" s="92" t="s">
        <v>187</v>
      </c>
      <c r="L80" s="27"/>
    </row>
    <row r="81" spans="2:12" ht="48.75" customHeight="1" thickBot="1" x14ac:dyDescent="0.3">
      <c r="B81" s="26"/>
      <c r="C81" s="83"/>
      <c r="D81" s="102" t="s">
        <v>188</v>
      </c>
      <c r="E81" s="103"/>
      <c r="F81" s="103"/>
      <c r="G81" s="104"/>
      <c r="H81" s="109" t="s">
        <v>189</v>
      </c>
      <c r="I81" s="110"/>
      <c r="J81" s="93" t="s">
        <v>190</v>
      </c>
      <c r="K81" s="94">
        <v>0.2</v>
      </c>
      <c r="L81" s="27"/>
    </row>
    <row r="82" spans="2:12" ht="37.5" customHeight="1" thickBot="1" x14ac:dyDescent="0.3">
      <c r="B82" s="26"/>
      <c r="C82" s="83"/>
      <c r="D82" s="102" t="s">
        <v>191</v>
      </c>
      <c r="E82" s="103"/>
      <c r="F82" s="103"/>
      <c r="G82" s="104"/>
      <c r="H82" s="105" t="s">
        <v>192</v>
      </c>
      <c r="I82" s="106"/>
      <c r="J82" s="93" t="s">
        <v>193</v>
      </c>
      <c r="K82" s="94">
        <v>0.05</v>
      </c>
      <c r="L82" s="27"/>
    </row>
    <row r="83" spans="2:12" ht="63.75" customHeight="1" thickBot="1" x14ac:dyDescent="0.3">
      <c r="B83" s="26"/>
      <c r="C83" s="83"/>
      <c r="D83" s="102" t="s">
        <v>194</v>
      </c>
      <c r="E83" s="103"/>
      <c r="F83" s="103"/>
      <c r="G83" s="104"/>
      <c r="H83" s="107" t="s">
        <v>195</v>
      </c>
      <c r="I83" s="108"/>
      <c r="J83" s="93" t="s">
        <v>196</v>
      </c>
      <c r="K83" s="94">
        <v>0.05</v>
      </c>
      <c r="L83" s="27"/>
    </row>
    <row r="84" spans="2:12" ht="54" customHeight="1" thickBot="1" x14ac:dyDescent="0.3">
      <c r="B84" s="26"/>
      <c r="C84" s="83"/>
      <c r="D84" s="102" t="s">
        <v>197</v>
      </c>
      <c r="E84" s="103"/>
      <c r="F84" s="103"/>
      <c r="G84" s="104"/>
      <c r="H84" s="109" t="s">
        <v>198</v>
      </c>
      <c r="I84" s="110"/>
      <c r="J84" s="93" t="s">
        <v>199</v>
      </c>
      <c r="K84" s="94">
        <v>0.3</v>
      </c>
      <c r="L84" s="27"/>
    </row>
    <row r="85" spans="2:12" ht="15.75" thickBot="1" x14ac:dyDescent="0.3">
      <c r="B85" s="99"/>
      <c r="C85" s="100"/>
      <c r="D85" s="100"/>
      <c r="E85" s="100"/>
      <c r="F85" s="100"/>
      <c r="G85" s="100"/>
      <c r="H85" s="100"/>
      <c r="I85" s="100"/>
      <c r="J85" s="100"/>
      <c r="K85" s="100"/>
      <c r="L85" s="101"/>
    </row>
    <row r="86" spans="2:12" ht="15.75" thickTop="1" x14ac:dyDescent="0.25"/>
    <row r="89" spans="2:12" x14ac:dyDescent="0.25">
      <c r="G89" s="96" t="s">
        <v>201</v>
      </c>
    </row>
    <row r="90" spans="2:12" x14ac:dyDescent="0.25">
      <c r="G90" s="96" t="s">
        <v>202</v>
      </c>
    </row>
  </sheetData>
  <mergeCells count="42">
    <mergeCell ref="D3:K3"/>
    <mergeCell ref="D4:K4"/>
    <mergeCell ref="D5:K5"/>
    <mergeCell ref="D7:K7"/>
    <mergeCell ref="D8:K8"/>
    <mergeCell ref="C9:G9"/>
    <mergeCell ref="C10:K10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G76:J76"/>
    <mergeCell ref="C13:J13"/>
    <mergeCell ref="C16:J16"/>
    <mergeCell ref="C31:J31"/>
    <mergeCell ref="C35:J35"/>
    <mergeCell ref="C48:J48"/>
    <mergeCell ref="C61:J61"/>
    <mergeCell ref="C64:J64"/>
    <mergeCell ref="C71:J71"/>
    <mergeCell ref="D73:J73"/>
    <mergeCell ref="G74:J74"/>
    <mergeCell ref="G75:J75"/>
    <mergeCell ref="C22:J22"/>
    <mergeCell ref="G77:J77"/>
    <mergeCell ref="G78:J78"/>
    <mergeCell ref="D80:G80"/>
    <mergeCell ref="H80:J80"/>
    <mergeCell ref="D81:G81"/>
    <mergeCell ref="H81:I81"/>
    <mergeCell ref="B85:L85"/>
    <mergeCell ref="D82:G82"/>
    <mergeCell ref="H82:I82"/>
    <mergeCell ref="D83:G83"/>
    <mergeCell ref="H83:I83"/>
    <mergeCell ref="D84:G84"/>
    <mergeCell ref="H84:I84"/>
  </mergeCells>
  <pageMargins left="0.31496062992125984" right="0.31496062992125984" top="0.74803149606299213" bottom="0.74803149606299213" header="0" footer="0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Dario Cardenas Angarita</dc:creator>
  <cp:lastModifiedBy>usuario microsoft</cp:lastModifiedBy>
  <cp:lastPrinted>2020-07-12T23:28:54Z</cp:lastPrinted>
  <dcterms:created xsi:type="dcterms:W3CDTF">2020-07-06T16:49:40Z</dcterms:created>
  <dcterms:modified xsi:type="dcterms:W3CDTF">2020-07-12T23:29:20Z</dcterms:modified>
</cp:coreProperties>
</file>