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EsteLibro"/>
  <mc:AlternateContent xmlns:mc="http://schemas.openxmlformats.org/markup-compatibility/2006">
    <mc:Choice Requires="x15">
      <x15ac:absPath xmlns:x15ac="http://schemas.microsoft.com/office/spreadsheetml/2010/11/ac" url="C:\Users\nlemus\Documents\PROCESOS DE CONTRATACIÓN\PROCESOS 2020\IP-DT-COR-005-2020\EVALUACIÓN DE OFERTAS\"/>
    </mc:Choice>
  </mc:AlternateContent>
  <xr:revisionPtr revIDLastSave="0" documentId="8_{DE7047C5-7B10-4D2B-AF96-0F64210DEC4B}" xr6:coauthVersionLast="45" xr6:coauthVersionMax="45" xr10:uidLastSave="{00000000-0000-0000-0000-000000000000}"/>
  <bookViews>
    <workbookView xWindow="-120" yWindow="-120" windowWidth="29040" windowHeight="15840" tabRatio="812" firstSheet="1" activeTab="5" xr2:uid="{00000000-000D-0000-FFFF-FFFF00000000}"/>
  </bookViews>
  <sheets>
    <sheet name="Verificaciones" sheetId="1" state="hidden" r:id="rId1"/>
    <sheet name="BD" sheetId="2" r:id="rId2"/>
    <sheet name="TD" sheetId="3" r:id="rId3"/>
    <sheet name="POA" sheetId="6" r:id="rId4"/>
    <sheet name="Puntajes" sheetId="14" r:id="rId5"/>
    <sheet name="Capacidad Financiera" sheetId="4" r:id="rId6"/>
    <sheet name="Puntaje CF" sheetId="18" r:id="rId7"/>
    <sheet name="Puntaje Exp" sheetId="17" r:id="rId8"/>
    <sheet name="Puntaje CT" sheetId="16" r:id="rId9"/>
    <sheet name="Saldo CtosEjecución" sheetId="19" r:id="rId10"/>
    <sheet name="Cap Organización" sheetId="20" r:id="rId11"/>
    <sheet name="Capacidad Residual" sheetId="5" r:id="rId12"/>
    <sheet name="PO" sheetId="7" state="hidden" r:id="rId13"/>
  </sheets>
  <definedNames>
    <definedName name="AnticipoM1">POA!$D$2</definedName>
    <definedName name="AnticipoM2">POA!$D$12</definedName>
    <definedName name="AnticipoM3">POA!$D$13</definedName>
    <definedName name="AnticipoM4">POA!$D$14</definedName>
    <definedName name="_xlnm.Print_Area" localSheetId="5">'Capacidad Financiera'!$A$1:$AC$20</definedName>
    <definedName name="_xlnm.Print_Area" localSheetId="11">'Capacidad Residual'!$A$1:$T$12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POA!$C$12</definedName>
    <definedName name="PlazoM3">POA!$C$13</definedName>
    <definedName name="PlazoM4">POA!$C$14</definedName>
    <definedName name="prueba">TD!$A:$A</definedName>
    <definedName name="SALACTUAL">POA!$F$2</definedName>
    <definedName name="Z_7043DB3C_32B3_43B5_9ACE_4B1C78863594_.wvu.PrintArea" localSheetId="5" hidden="1">'Capacidad Financiera'!$A$1:$X$10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pivotCaches>
    <pivotCache cacheId="0" r:id="rId1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2" i="5" l="1"/>
  <c r="E9" i="17"/>
  <c r="G9" i="17"/>
  <c r="F9" i="17"/>
  <c r="P8" i="4"/>
  <c r="M10" i="4"/>
  <c r="L10" i="4"/>
  <c r="H10" i="4"/>
  <c r="F5" i="4"/>
  <c r="F9" i="18" l="1"/>
  <c r="E9" i="18"/>
  <c r="G9" i="18" s="1"/>
  <c r="V10" i="4"/>
  <c r="N8" i="4"/>
  <c r="O10" i="4"/>
  <c r="P10" i="4" l="1"/>
  <c r="M12" i="5"/>
  <c r="H12" i="5"/>
  <c r="S10" i="4" l="1"/>
  <c r="Q10" i="4"/>
  <c r="N10" i="4"/>
  <c r="I12" i="5" l="1"/>
  <c r="U10" i="4"/>
  <c r="Y10" i="4"/>
  <c r="Z10" i="4" s="1"/>
  <c r="AA10" i="4"/>
  <c r="AB10" i="4" s="1"/>
  <c r="W10" i="4"/>
  <c r="T10" i="4"/>
  <c r="R10" i="4"/>
  <c r="X10" i="4" l="1"/>
  <c r="AC10" i="4"/>
  <c r="L12" i="5" l="1"/>
  <c r="D9" i="16" l="1"/>
  <c r="K12" i="5" l="1"/>
  <c r="A6" i="5"/>
  <c r="C4" i="20" l="1"/>
  <c r="C4" i="19" l="1"/>
  <c r="C4" i="18" l="1"/>
  <c r="A4" i="17" l="1"/>
  <c r="A4" i="16" l="1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U10" i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U16" i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K26" i="1"/>
  <c r="M26" i="1" s="1"/>
  <c r="R26" i="1"/>
  <c r="V26" i="1" s="1"/>
  <c r="T26" i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/>
  <c r="K30" i="1"/>
  <c r="U30" i="1" s="1"/>
  <c r="V30" i="1"/>
  <c r="W30" i="1"/>
  <c r="G31" i="1"/>
  <c r="H31" i="1" s="1"/>
  <c r="T31" i="1" s="1"/>
  <c r="K31" i="1"/>
  <c r="M31" i="1" s="1"/>
  <c r="V31" i="1"/>
  <c r="W31" i="1"/>
  <c r="U9" i="1"/>
  <c r="U20" i="1" l="1"/>
  <c r="U31" i="1"/>
  <c r="U11" i="1"/>
  <c r="M17" i="1"/>
  <c r="L8" i="1"/>
  <c r="V8" i="1" s="1"/>
  <c r="U24" i="1"/>
  <c r="M30" i="1"/>
  <c r="T8" i="1"/>
  <c r="U25" i="1"/>
  <c r="M19" i="1"/>
  <c r="U18" i="1"/>
  <c r="U23" i="1"/>
  <c r="M14" i="1"/>
  <c r="U12" i="1"/>
  <c r="U21" i="1"/>
  <c r="M8" i="1"/>
  <c r="U29" i="1"/>
  <c r="M28" i="1"/>
  <c r="U13" i="1"/>
  <c r="U26" i="1"/>
  <c r="H9" i="17"/>
  <c r="J12" i="5" s="1"/>
  <c r="N12" i="5" s="1"/>
  <c r="O12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Financiero 04</author>
  </authors>
  <commentList>
    <comment ref="F86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Financiero 04:</t>
        </r>
        <r>
          <rPr>
            <sz val="9"/>
            <color indexed="81"/>
            <rFont val="Tahoma"/>
            <family val="2"/>
          </rPr>
          <t xml:space="preserve">
ERROR DE DIGITACION EN EL FORMUALRIO FINANCIERO</t>
        </r>
      </text>
    </comment>
  </commentList>
</comments>
</file>

<file path=xl/sharedStrings.xml><?xml version="1.0" encoding="utf-8"?>
<sst xmlns="http://schemas.openxmlformats.org/spreadsheetml/2006/main" count="332" uniqueCount="259">
  <si>
    <t>(en blanco)</t>
  </si>
  <si>
    <t>Total general</t>
  </si>
  <si>
    <t>Datos</t>
  </si>
  <si>
    <t>Suma de ACTIVO CORRIENTE</t>
  </si>
  <si>
    <t>Suma de ACTIVO TOTAL</t>
  </si>
  <si>
    <t>Suma de PASIVO CORRIENTE</t>
  </si>
  <si>
    <t>Suma de PASIVO TOTAL</t>
  </si>
  <si>
    <t>N</t>
  </si>
  <si>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</si>
  <si>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</si>
  <si>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</si>
  <si>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</si>
  <si>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</si>
  <si>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</si>
  <si>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</si>
  <si>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</si>
  <si>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</si>
  <si>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</si>
  <si>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</si>
  <si>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</si>
  <si>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</si>
  <si>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</si>
  <si>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</si>
  <si>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</si>
  <si>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</si>
  <si>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</si>
  <si>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</si>
  <si>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</si>
  <si>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</si>
  <si>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</si>
  <si>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</si>
  <si>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</si>
  <si>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</si>
  <si>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</si>
  <si>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</si>
  <si>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</si>
  <si>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</si>
  <si>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</si>
  <si>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</si>
  <si>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</si>
  <si>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</si>
  <si>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</si>
  <si>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</si>
  <si>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</si>
  <si>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</si>
  <si>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</si>
  <si>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</si>
  <si>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</si>
  <si>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</si>
  <si>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</si>
  <si>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</si>
  <si>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</si>
  <si>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</si>
  <si>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</si>
  <si>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</si>
  <si>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</si>
  <si>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</si>
  <si>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</si>
  <si>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</si>
  <si>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</si>
  <si>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</si>
  <si>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</si>
  <si>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</si>
  <si>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</si>
  <si>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</si>
  <si>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</si>
  <si>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</si>
  <si>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</si>
  <si>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</si>
  <si>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</si>
  <si>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</si>
  <si>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</si>
  <si>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</si>
  <si>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</si>
  <si>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</si>
  <si>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</si>
  <si>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</si>
  <si>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</si>
  <si>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</si>
  <si>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</si>
  <si>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</si>
  <si>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</si>
  <si>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</si>
  <si>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</si>
  <si>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</si>
  <si>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</si>
  <si>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</si>
  <si>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</si>
  <si>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</si>
  <si>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</si>
  <si>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</si>
  <si>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</si>
  <si>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</si>
  <si>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</si>
  <si>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</si>
  <si>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</si>
  <si>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</si>
  <si>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</si>
  <si>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</si>
  <si>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</si>
  <si>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</si>
  <si>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</si>
  <si>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</si>
  <si>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</si>
  <si>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</si>
  <si>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</si>
  <si>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</si>
  <si>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</si>
  <si>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</si>
  <si>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</si>
  <si>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</si>
  <si>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</si>
  <si>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</si>
  <si>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</si>
  <si>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</si>
  <si>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</si>
  <si>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</si>
  <si>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</si>
  <si>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</si>
  <si>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</si>
  <si>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</si>
  <si>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</si>
  <si>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</si>
  <si>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</si>
  <si>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</si>
  <si>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</si>
  <si>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</si>
  <si>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</si>
  <si>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</si>
  <si>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</si>
  <si>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</si>
  <si>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</si>
  <si>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</si>
  <si>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</si>
  <si>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</si>
  <si>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</si>
  <si>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</si>
  <si>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</si>
  <si>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</si>
  <si>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</si>
  <si>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</si>
  <si>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</si>
  <si>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</si>
  <si>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</si>
  <si>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</si>
  <si>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</si>
  <si>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</si>
  <si>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</si>
  <si>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</si>
  <si>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</si>
  <si>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</si>
  <si>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</si>
  <si>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</si>
  <si>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</si>
  <si>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</si>
  <si>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</si>
  <si>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</si>
  <si>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</si>
  <si>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</si>
  <si>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</si>
  <si>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</si>
  <si>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</si>
  <si>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</si>
  <si>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</si>
  <si>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</si>
  <si>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</si>
  <si>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</si>
  <si>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</si>
  <si>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PATRIMONIO     (Activo Total - Pasivo Total )</t>
  </si>
  <si>
    <t>Req. Min. Solvencia: &gt; =</t>
  </si>
  <si>
    <t>INFORMACIÓN  FINANCIERA - RUP</t>
  </si>
  <si>
    <t>MÓDULO</t>
  </si>
  <si>
    <t>INDICE-LIQUIDEZ</t>
  </si>
  <si>
    <t>Modulo</t>
  </si>
  <si>
    <t>Fórmula: Liquidez=AC/PC&gt;=1,2</t>
  </si>
  <si>
    <t>PORCENTAJE DE PARTICIPACION</t>
  </si>
  <si>
    <t>VALOR PATRIMONIO REQUERIDO MODULOS ADJUDICADOS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</si>
  <si>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</si>
  <si>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</si>
  <si>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</si>
  <si>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</si>
  <si>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</si>
  <si>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</si>
  <si>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</si>
  <si>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</si>
  <si>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Req. Min. ROE: &gt; =</t>
  </si>
  <si>
    <t>Req. Min. ROA: &gt; =</t>
  </si>
  <si>
    <t>Fórmula: Endeudamiento=Pas.T/Act.Tot.&lt;=70%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</si>
  <si>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</si>
  <si>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</si>
  <si>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</si>
  <si>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</si>
  <si>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</si>
  <si>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</si>
  <si>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</si>
  <si>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</si>
  <si>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</si>
  <si>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</si>
  <si>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</si>
  <si>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</si>
  <si>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</si>
  <si>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</si>
  <si>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</si>
  <si>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</si>
  <si>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</si>
  <si>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</si>
  <si>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</si>
  <si>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</si>
  <si>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</si>
  <si>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</si>
  <si>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PUNTAJE POR CAPACIDAD TÉCNICA</t>
  </si>
  <si>
    <t>DIRECCIÓN DE CONTRATACIÓN</t>
  </si>
  <si>
    <t>Rangos: 
Desde 1 hasta 5 = 20 Puntos
Desde 6 hasta 10 = 30 Puntos
Desde 11 hasta mayores = 40 Puntos</t>
  </si>
  <si>
    <t>PUNTAJE POR EXPERIENCIA</t>
  </si>
  <si>
    <t>RESULTADO   
B / (C * A)</t>
  </si>
  <si>
    <t>Rangos:
Mayor a 0 y Menor o Igual a 3 = 60 Puntos 
Mayor a 3 y Menor o Igual a 6 = 80 Puntos
Mayor a 6 y Menor o Igual a 10 = 100 Puntos
Mayor a 10 y Mayores = 120 Puntos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</si>
  <si>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</si>
  <si>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</si>
  <si>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</si>
  <si>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</si>
  <si>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</si>
  <si>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SALDO CONTRATOS EN EJECUCIÓN</t>
  </si>
  <si>
    <t>TOTAL SALDOS CONTRATOS EN EJECUCION</t>
  </si>
  <si>
    <t>CAPACIDAD DE ORGANIZACIÓN</t>
  </si>
  <si>
    <t>CAPACIDAD DE ORGANIZACIÓN (En Pesos)</t>
  </si>
  <si>
    <t>En Pesos</t>
  </si>
  <si>
    <t>SALDOS CONTRATOS EN EJECUCIÓN</t>
  </si>
  <si>
    <t xml:space="preserve">CAPACIDAD RESIDUAL DE CONTRATACIÓN </t>
  </si>
  <si>
    <t xml:space="preserve">Fórmula: 
Cinco (5) años o más: Mayor Ingreso Operacional de los ultimos 5 años 
Entre uno (1) y cinco (5) años: Mayor Ingreso Operacional de los años de vida del Oferente
Menos de un (1) año: USD $ 125.000 </t>
  </si>
  <si>
    <t xml:space="preserve">VALOR TOTAL DE LOS CONTRATOS EJECUTADOS
</t>
  </si>
  <si>
    <t>VALOR TOTAL DE LOS CONTRATOS EJECUTADOS EN SMMLV
(B)</t>
  </si>
  <si>
    <t>PRESUPUESTO OFICIAL ESTIMADO (POE) EN SMMLV
(C)</t>
  </si>
  <si>
    <t>OBSERVACIONES</t>
  </si>
  <si>
    <t>ANA AMAYA CARO</t>
  </si>
  <si>
    <t>Evaluador Financiero</t>
  </si>
  <si>
    <t>% DE PART.</t>
  </si>
  <si>
    <t>PROF. ESP. 2028-19</t>
  </si>
  <si>
    <r>
      <t>Fórmula:                        ROE=UO/Pat.&gt;= 3</t>
    </r>
    <r>
      <rPr>
        <b/>
        <sz val="10"/>
        <rFont val="Arial"/>
        <family val="2"/>
      </rPr>
      <t>%</t>
    </r>
  </si>
  <si>
    <t>INDICE CAPITAL DE TRABAJO DEMANDADO</t>
  </si>
  <si>
    <t>Fórmula CT: =AC-PC&gt;=CTd i</t>
  </si>
  <si>
    <t>Req. Min. CTd: &gt; =</t>
  </si>
  <si>
    <t>SMMLV</t>
  </si>
  <si>
    <t>INDICE PATRIMONIO</t>
  </si>
  <si>
    <t>Fórmula: P=AT-PT&gt;=PO*10%</t>
  </si>
  <si>
    <t>Fórmula:                        Razon Cobertura Intereses=UO/GI &gt;=1,0</t>
  </si>
  <si>
    <t xml:space="preserve">PRESUPUESTRO OFICIAL $ </t>
  </si>
  <si>
    <r>
      <t xml:space="preserve">Formula:               CO </t>
    </r>
    <r>
      <rPr>
        <b/>
        <sz val="14"/>
        <rFont val="Arial"/>
        <family val="2"/>
      </rPr>
      <t>*</t>
    </r>
    <r>
      <rPr>
        <b/>
        <sz val="8"/>
        <rFont val="Arial"/>
        <family val="2"/>
      </rPr>
      <t xml:space="preserve"> </t>
    </r>
    <r>
      <rPr>
        <b/>
        <sz val="8"/>
        <rFont val="Calibri"/>
        <family val="2"/>
      </rPr>
      <t>[(E+CT+CF)/100] - SCE</t>
    </r>
  </si>
  <si>
    <t>POE</t>
  </si>
  <si>
    <t>VALOR PRESUPUESTO OFICIAL ESTIMADO  (POE)</t>
  </si>
  <si>
    <r>
      <t xml:space="preserve"> RENTABILIDAD DEL PATRIMONIO (ROE) </t>
    </r>
    <r>
      <rPr>
        <b/>
        <sz val="8"/>
        <rFont val="Arial"/>
        <family val="2"/>
      </rPr>
      <t>Para Contratos menores o iguales a 20 mil millones de pesos (31.039 SMMLV) debe ser mayor o igual a cero (0)</t>
    </r>
  </si>
  <si>
    <t>RENTABILIDAD DEL ACTIVO (ROA) Para Contratos menores o iguales a 20 mil millones de pesos (31.039 SMMLV) debe ser mayor o igual a cero (0)</t>
  </si>
  <si>
    <t>DIRECCION TERRITORIAL CORDOBA</t>
  </si>
  <si>
    <t>Req. Min. Patrimonio: &gt; = AL PO 10%</t>
  </si>
  <si>
    <t>Fórmula:                        ROE=UO/Act.Tot.&gt;=  0 %</t>
  </si>
  <si>
    <t>SMMLV 2019</t>
  </si>
  <si>
    <t>IP-DT-COR-005-2020</t>
  </si>
  <si>
    <t>SMMLV  877,803</t>
  </si>
  <si>
    <t>R. INGENIERIA ARQUITECTURA COLOMBIANA SAS</t>
  </si>
  <si>
    <t xml:space="preserve">ORIGINAL FIRMADO POR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</si>
</sst>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0\ _€"/>
    <numFmt numFmtId="174" formatCode="#,##0.0"/>
    <numFmt numFmtId="175" formatCode="_-* #,##0.00000\ _€_-;\-* #,##0.00000\ _€_-;_-* &quot;-&quot;??\ _€_-;_-@_-"/>
    <numFmt numFmtId="176" formatCode="_-* #,##0.0000\ _€_-;\-* #,##0.0000\ _€_-;_-* &quot;-&quot;??\ _€_-;_-@_-"/>
    <numFmt numFmtId="177" formatCode="_ * #,##0.000000_ ;_ * \-#,##0.000000_ ;_ * &quot;-&quot;??_ ;_ @_ "/>
    <numFmt numFmtId="178" formatCode="0.0000%"/>
  </numFmts>
  <fonts count="4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1"/>
      <color indexed="12"/>
      <name val="Arial"/>
      <family val="2"/>
    </font>
    <font>
      <b/>
      <sz val="11"/>
      <color indexed="8"/>
      <name val="Arial"/>
      <family val="2"/>
    </font>
    <font>
      <b/>
      <sz val="8"/>
      <name val="Arial Narrow"/>
      <family val="2"/>
    </font>
    <font>
      <b/>
      <sz val="10"/>
      <color indexed="12"/>
      <name val="Arial"/>
      <family val="2"/>
    </font>
    <font>
      <sz val="8"/>
      <name val="Arial Narrow"/>
      <family val="2"/>
    </font>
    <font>
      <sz val="11"/>
      <color indexed="12"/>
      <name val="Arial"/>
      <family val="2"/>
    </font>
    <font>
      <sz val="12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</fills>
  <borders count="5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6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27" fillId="0" borderId="0"/>
    <xf numFmtId="164" fontId="1" fillId="0" borderId="0" applyFont="0" applyFill="0" applyBorder="0" applyAlignment="0" applyProtection="0"/>
  </cellStyleXfs>
  <cellXfs count="401">
    <xf numFmtId="0" fontId="0" fillId="0" borderId="0" xfId="0"/>
    <xf numFmtId="0" fontId="3" fillId="0" borderId="1" xfId="0" applyFont="1" applyFill="1" applyBorder="1"/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/>
    <xf numFmtId="0" fontId="3" fillId="0" borderId="4" xfId="0" applyFont="1" applyFill="1" applyBorder="1"/>
    <xf numFmtId="9" fontId="3" fillId="0" borderId="4" xfId="7" applyFont="1" applyFill="1" applyBorder="1"/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right"/>
    </xf>
    <xf numFmtId="0" fontId="2" fillId="0" borderId="1" xfId="0" applyFont="1" applyFill="1" applyBorder="1"/>
    <xf numFmtId="0" fontId="2" fillId="0" borderId="5" xfId="0" quotePrefix="1" applyFont="1" applyFill="1" applyBorder="1" applyAlignment="1">
      <alignment horizontal="left"/>
    </xf>
    <xf numFmtId="0" fontId="2" fillId="0" borderId="1" xfId="0" applyFont="1" applyFill="1" applyBorder="1" applyAlignment="1">
      <alignment horizontal="centerContinuous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Border="1"/>
    <xf numFmtId="0" fontId="5" fillId="0" borderId="0" xfId="0" applyFont="1"/>
    <xf numFmtId="0" fontId="6" fillId="2" borderId="6" xfId="0" applyFont="1" applyFill="1" applyBorder="1" applyAlignment="1">
      <alignment horizontal="center" vertical="center" textRotation="90" wrapText="1"/>
    </xf>
    <xf numFmtId="3" fontId="6" fillId="2" borderId="6" xfId="0" applyNumberFormat="1" applyFont="1" applyFill="1" applyBorder="1" applyAlignment="1">
      <alignment horizontal="center" vertical="center" textRotation="90" wrapText="1"/>
    </xf>
    <xf numFmtId="0" fontId="7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3" fontId="10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7" applyNumberFormat="1" applyFont="1"/>
    <xf numFmtId="172" fontId="0" fillId="0" borderId="6" xfId="7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2" fillId="3" borderId="11" xfId="0" applyFont="1" applyFill="1" applyBorder="1" applyAlignment="1">
      <alignment horizontal="center" wrapText="1"/>
    </xf>
    <xf numFmtId="0" fontId="2" fillId="3" borderId="12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2" fillId="3" borderId="9" xfId="0" applyFont="1" applyFill="1" applyBorder="1" applyAlignment="1">
      <alignment horizontal="center" wrapText="1"/>
    </xf>
    <xf numFmtId="171" fontId="9" fillId="0" borderId="0" xfId="1" applyNumberFormat="1" applyFont="1" applyFill="1" applyAlignment="1">
      <alignment vertical="center" wrapText="1"/>
    </xf>
    <xf numFmtId="171" fontId="12" fillId="0" borderId="6" xfId="1" applyNumberFormat="1" applyFont="1" applyBorder="1"/>
    <xf numFmtId="0" fontId="12" fillId="0" borderId="0" xfId="0" applyFont="1"/>
    <xf numFmtId="9" fontId="12" fillId="0" borderId="1" xfId="7" applyFont="1" applyFill="1" applyBorder="1"/>
    <xf numFmtId="0" fontId="12" fillId="0" borderId="1" xfId="0" applyFont="1" applyFill="1" applyBorder="1" applyAlignment="1">
      <alignment horizontal="center"/>
    </xf>
    <xf numFmtId="3" fontId="12" fillId="0" borderId="1" xfId="0" applyNumberFormat="1" applyFont="1" applyFill="1" applyBorder="1" applyAlignment="1">
      <alignment horizontal="center"/>
    </xf>
    <xf numFmtId="9" fontId="12" fillId="0" borderId="1" xfId="7" applyFont="1" applyFill="1" applyBorder="1" applyAlignment="1">
      <alignment horizontal="center"/>
    </xf>
    <xf numFmtId="0" fontId="12" fillId="0" borderId="1" xfId="0" applyFont="1" applyFill="1" applyBorder="1" applyAlignment="1">
      <alignment horizontal="right"/>
    </xf>
    <xf numFmtId="0" fontId="12" fillId="0" borderId="1" xfId="0" applyFont="1" applyFill="1" applyBorder="1"/>
    <xf numFmtId="0" fontId="12" fillId="0" borderId="1" xfId="0" applyFont="1" applyBorder="1"/>
    <xf numFmtId="1" fontId="4" fillId="0" borderId="14" xfId="0" applyNumberFormat="1" applyFont="1" applyFill="1" applyBorder="1" applyAlignment="1">
      <alignment horizontal="center" vertical="center"/>
    </xf>
    <xf numFmtId="1" fontId="4" fillId="0" borderId="15" xfId="0" applyNumberFormat="1" applyFont="1" applyFill="1" applyBorder="1" applyAlignment="1">
      <alignment horizontal="center" vertical="center"/>
    </xf>
    <xf numFmtId="171" fontId="12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7" applyNumberFormat="1" applyFont="1" applyBorder="1"/>
    <xf numFmtId="172" fontId="0" fillId="0" borderId="16" xfId="7" applyNumberFormat="1" applyFont="1" applyBorder="1"/>
    <xf numFmtId="172" fontId="0" fillId="0" borderId="17" xfId="7" applyNumberFormat="1" applyFont="1" applyBorder="1"/>
    <xf numFmtId="171" fontId="12" fillId="0" borderId="12" xfId="1" applyNumberFormat="1" applyFont="1" applyBorder="1" applyProtection="1">
      <protection locked="0"/>
    </xf>
    <xf numFmtId="171" fontId="12" fillId="0" borderId="12" xfId="1" applyNumberFormat="1" applyFont="1" applyBorder="1"/>
    <xf numFmtId="172" fontId="0" fillId="0" borderId="12" xfId="7" applyNumberFormat="1" applyFont="1" applyBorder="1"/>
    <xf numFmtId="172" fontId="0" fillId="0" borderId="13" xfId="7" applyNumberFormat="1" applyFont="1" applyBorder="1"/>
    <xf numFmtId="0" fontId="13" fillId="0" borderId="6" xfId="6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4" fillId="0" borderId="6" xfId="6" applyFont="1" applyFill="1" applyBorder="1" applyAlignment="1">
      <alignment horizontal="left"/>
    </xf>
    <xf numFmtId="0" fontId="13" fillId="0" borderId="12" xfId="6" applyFont="1" applyFill="1" applyBorder="1" applyAlignment="1">
      <alignment horizontal="left" indent="1"/>
    </xf>
    <xf numFmtId="1" fontId="4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1" fillId="0" borderId="6" xfId="0" applyNumberFormat="1" applyFont="1" applyFill="1" applyBorder="1" applyAlignment="1">
      <alignment horizontal="center" vertical="center"/>
    </xf>
    <xf numFmtId="170" fontId="11" fillId="0" borderId="12" xfId="0" applyNumberFormat="1" applyFont="1" applyFill="1" applyBorder="1" applyAlignment="1">
      <alignment horizontal="center" vertical="center"/>
    </xf>
    <xf numFmtId="0" fontId="14" fillId="0" borderId="15" xfId="6" applyFont="1" applyFill="1" applyBorder="1" applyAlignment="1">
      <alignment horizontal="left"/>
    </xf>
    <xf numFmtId="169" fontId="17" fillId="5" borderId="9" xfId="1" applyFont="1" applyFill="1" applyBorder="1" applyAlignment="1">
      <alignment horizontal="center" vertical="center"/>
    </xf>
    <xf numFmtId="0" fontId="15" fillId="3" borderId="3" xfId="0" quotePrefix="1" applyFont="1" applyFill="1" applyBorder="1" applyAlignment="1">
      <alignment horizontal="left" vertical="center" wrapText="1"/>
    </xf>
    <xf numFmtId="0" fontId="15" fillId="3" borderId="19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169" fontId="12" fillId="6" borderId="6" xfId="1" applyFont="1" applyFill="1" applyBorder="1" applyAlignment="1">
      <alignment horizontal="center" vertical="center" wrapText="1"/>
    </xf>
    <xf numFmtId="0" fontId="19" fillId="6" borderId="6" xfId="0" applyFont="1" applyFill="1" applyBorder="1" applyAlignment="1">
      <alignment horizontal="center" vertical="center" wrapText="1"/>
    </xf>
    <xf numFmtId="169" fontId="0" fillId="0" borderId="0" xfId="1" applyFont="1"/>
    <xf numFmtId="166" fontId="12" fillId="6" borderId="6" xfId="2" applyFont="1" applyFill="1" applyBorder="1" applyAlignment="1">
      <alignment horizontal="center" vertical="center" wrapText="1"/>
    </xf>
    <xf numFmtId="0" fontId="19" fillId="6" borderId="23" xfId="0" applyFont="1" applyFill="1" applyBorder="1" applyAlignment="1">
      <alignment horizontal="center" vertical="center" wrapText="1"/>
    </xf>
    <xf numFmtId="166" fontId="12" fillId="6" borderId="23" xfId="2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4" xfId="0" pivotButton="1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173" fontId="0" fillId="0" borderId="24" xfId="0" applyNumberFormat="1" applyBorder="1"/>
    <xf numFmtId="173" fontId="0" fillId="0" borderId="27" xfId="0" applyNumberFormat="1" applyBorder="1"/>
    <xf numFmtId="173" fontId="0" fillId="0" borderId="29" xfId="0" applyNumberFormat="1" applyBorder="1"/>
    <xf numFmtId="173" fontId="0" fillId="0" borderId="30" xfId="0" applyNumberFormat="1" applyBorder="1"/>
    <xf numFmtId="173" fontId="0" fillId="0" borderId="28" xfId="0" applyNumberFormat="1" applyBorder="1"/>
    <xf numFmtId="173" fontId="0" fillId="0" borderId="31" xfId="0" applyNumberFormat="1" applyBorder="1"/>
    <xf numFmtId="166" fontId="12" fillId="6" borderId="0" xfId="2" applyFont="1" applyFill="1" applyBorder="1" applyAlignment="1">
      <alignment horizontal="center" vertical="center" wrapText="1"/>
    </xf>
    <xf numFmtId="0" fontId="19" fillId="6" borderId="33" xfId="0" applyFont="1" applyFill="1" applyBorder="1" applyAlignment="1">
      <alignment horizontal="center" vertical="center" wrapText="1"/>
    </xf>
    <xf numFmtId="166" fontId="0" fillId="0" borderId="0" xfId="0" applyNumberFormat="1"/>
    <xf numFmtId="166" fontId="15" fillId="0" borderId="0" xfId="2" applyFont="1" applyFill="1" applyBorder="1" applyAlignment="1">
      <alignment horizontal="center" vertical="center" wrapText="1"/>
    </xf>
    <xf numFmtId="0" fontId="3" fillId="0" borderId="0" xfId="0" applyFont="1"/>
    <xf numFmtId="169" fontId="3" fillId="0" borderId="0" xfId="1" applyFont="1"/>
    <xf numFmtId="165" fontId="0" fillId="0" borderId="0" xfId="0" applyNumberFormat="1"/>
    <xf numFmtId="175" fontId="15" fillId="0" borderId="0" xfId="2" applyNumberFormat="1" applyFont="1" applyFill="1" applyBorder="1" applyAlignment="1">
      <alignment horizontal="center" vertical="center" wrapText="1"/>
    </xf>
    <xf numFmtId="176" fontId="15" fillId="0" borderId="0" xfId="2" applyNumberFormat="1" applyFont="1" applyFill="1" applyBorder="1" applyAlignment="1">
      <alignment horizontal="center" vertical="center" wrapText="1"/>
    </xf>
    <xf numFmtId="166" fontId="3" fillId="0" borderId="0" xfId="0" quotePrefix="1" applyNumberFormat="1" applyFont="1"/>
    <xf numFmtId="166" fontId="0" fillId="0" borderId="0" xfId="0" applyNumberFormat="1" applyFill="1" applyBorder="1"/>
    <xf numFmtId="0" fontId="3" fillId="0" borderId="4" xfId="0" applyFont="1" applyBorder="1"/>
    <xf numFmtId="0" fontId="3" fillId="0" borderId="0" xfId="0" applyFont="1" applyBorder="1"/>
    <xf numFmtId="177" fontId="0" fillId="0" borderId="0" xfId="1" applyNumberFormat="1" applyFont="1"/>
    <xf numFmtId="0" fontId="3" fillId="9" borderId="0" xfId="0" applyFont="1" applyFill="1"/>
    <xf numFmtId="0" fontId="19" fillId="0" borderId="15" xfId="0" applyFont="1" applyFill="1" applyBorder="1" applyAlignment="1">
      <alignment horizontal="center" vertical="center" wrapText="1"/>
    </xf>
    <xf numFmtId="169" fontId="0" fillId="0" borderId="0" xfId="0" applyNumberFormat="1"/>
    <xf numFmtId="169" fontId="23" fillId="0" borderId="6" xfId="1" applyFont="1" applyFill="1" applyBorder="1" applyAlignment="1">
      <alignment horizontal="center" vertical="center" wrapText="1"/>
    </xf>
    <xf numFmtId="169" fontId="0" fillId="0" borderId="0" xfId="1" applyFont="1" applyFill="1"/>
    <xf numFmtId="178" fontId="0" fillId="0" borderId="0" xfId="7" applyNumberFormat="1" applyFont="1" applyFill="1"/>
    <xf numFmtId="9" fontId="19" fillId="6" borderId="6" xfId="7" applyFont="1" applyFill="1" applyBorder="1" applyAlignment="1">
      <alignment horizontal="center" vertical="center" wrapText="1"/>
    </xf>
    <xf numFmtId="9" fontId="19" fillId="6" borderId="12" xfId="7" applyFont="1" applyFill="1" applyBorder="1" applyAlignment="1">
      <alignment horizontal="center" vertical="center" wrapText="1"/>
    </xf>
    <xf numFmtId="169" fontId="0" fillId="9" borderId="0" xfId="1" applyFont="1" applyFill="1"/>
    <xf numFmtId="178" fontId="0" fillId="9" borderId="0" xfId="7" applyNumberFormat="1" applyFont="1" applyFill="1"/>
    <xf numFmtId="0" fontId="0" fillId="0" borderId="6" xfId="0" applyBorder="1"/>
    <xf numFmtId="0" fontId="18" fillId="7" borderId="6" xfId="0" applyFont="1" applyFill="1" applyBorder="1" applyAlignment="1">
      <alignment horizontal="center" vertical="center" wrapText="1"/>
    </xf>
    <xf numFmtId="169" fontId="15" fillId="7" borderId="6" xfId="1" applyFont="1" applyFill="1" applyBorder="1" applyAlignment="1">
      <alignment horizontal="center" vertical="center" wrapText="1"/>
    </xf>
    <xf numFmtId="9" fontId="17" fillId="5" borderId="9" xfId="7" applyFont="1" applyFill="1" applyBorder="1" applyAlignment="1">
      <alignment horizontal="center" vertical="center"/>
    </xf>
    <xf numFmtId="167" fontId="15" fillId="4" borderId="20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9" fontId="26" fillId="11" borderId="6" xfId="1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169" fontId="15" fillId="3" borderId="10" xfId="1" applyFont="1" applyFill="1" applyBorder="1" applyAlignment="1">
      <alignment horizontal="center" vertical="center" wrapText="1"/>
    </xf>
    <xf numFmtId="172" fontId="15" fillId="3" borderId="3" xfId="7" quotePrefix="1" applyNumberFormat="1" applyFont="1" applyFill="1" applyBorder="1" applyAlignment="1">
      <alignment horizontal="left" vertical="center" wrapText="1"/>
    </xf>
    <xf numFmtId="0" fontId="3" fillId="11" borderId="0" xfId="0" applyFont="1" applyFill="1"/>
    <xf numFmtId="0" fontId="2" fillId="11" borderId="0" xfId="0" applyFont="1" applyFill="1"/>
    <xf numFmtId="0" fontId="3" fillId="11" borderId="0" xfId="0" applyFont="1" applyFill="1" applyAlignment="1">
      <alignment horizontal="center"/>
    </xf>
    <xf numFmtId="169" fontId="3" fillId="11" borderId="0" xfId="1" applyFont="1" applyFill="1" applyAlignment="1">
      <alignment horizontal="center"/>
    </xf>
    <xf numFmtId="167" fontId="3" fillId="11" borderId="0" xfId="0" applyNumberFormat="1" applyFont="1" applyFill="1" applyAlignment="1">
      <alignment horizontal="center"/>
    </xf>
    <xf numFmtId="172" fontId="3" fillId="11" borderId="0" xfId="7" applyNumberFormat="1" applyFont="1" applyFill="1"/>
    <xf numFmtId="0" fontId="5" fillId="6" borderId="4" xfId="0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169" fontId="0" fillId="11" borderId="0" xfId="1" applyFont="1" applyFill="1" applyAlignment="1">
      <alignment horizontal="center" vertical="center"/>
    </xf>
    <xf numFmtId="0" fontId="0" fillId="11" borderId="0" xfId="0" applyFill="1"/>
    <xf numFmtId="0" fontId="2" fillId="11" borderId="0" xfId="0" applyFont="1" applyFill="1" applyAlignment="1">
      <alignment horizontal="center" vertical="center"/>
    </xf>
    <xf numFmtId="9" fontId="0" fillId="11" borderId="0" xfId="0" applyNumberFormat="1" applyFill="1"/>
    <xf numFmtId="168" fontId="0" fillId="11" borderId="0" xfId="3" applyFont="1" applyFill="1" applyAlignment="1">
      <alignment horizontal="center" vertical="center"/>
    </xf>
    <xf numFmtId="168" fontId="0" fillId="11" borderId="0" xfId="0" applyNumberFormat="1" applyFill="1"/>
    <xf numFmtId="164" fontId="0" fillId="11" borderId="0" xfId="0" applyNumberFormat="1" applyFill="1"/>
    <xf numFmtId="0" fontId="23" fillId="11" borderId="0" xfId="0" applyFont="1" applyFill="1" applyBorder="1"/>
    <xf numFmtId="169" fontId="23" fillId="11" borderId="0" xfId="1" applyFont="1" applyFill="1" applyBorder="1"/>
    <xf numFmtId="9" fontId="23" fillId="11" borderId="0" xfId="7" applyFont="1" applyFill="1" applyBorder="1"/>
    <xf numFmtId="0" fontId="23" fillId="11" borderId="0" xfId="0" applyNumberFormat="1" applyFont="1" applyFill="1" applyBorder="1" applyAlignment="1">
      <alignment horizontal="center" vertical="center" wrapText="1"/>
    </xf>
    <xf numFmtId="0" fontId="23" fillId="11" borderId="0" xfId="0" applyFont="1" applyFill="1" applyBorder="1" applyAlignment="1">
      <alignment horizontal="center" vertical="center" wrapText="1"/>
    </xf>
    <xf numFmtId="10" fontId="22" fillId="11" borderId="0" xfId="4" applyNumberFormat="1" applyFont="1" applyFill="1" applyBorder="1" applyAlignment="1">
      <alignment horizontal="center" vertical="center" wrapText="1"/>
    </xf>
    <xf numFmtId="169" fontId="22" fillId="11" borderId="0" xfId="4" applyNumberFormat="1" applyFont="1" applyFill="1" applyBorder="1" applyAlignment="1">
      <alignment horizontal="center" vertical="center" wrapText="1"/>
    </xf>
    <xf numFmtId="4" fontId="22" fillId="11" borderId="0" xfId="4" applyNumberFormat="1" applyFont="1" applyFill="1" applyBorder="1" applyAlignment="1">
      <alignment horizontal="center" vertical="center" wrapText="1"/>
    </xf>
    <xf numFmtId="171" fontId="20" fillId="11" borderId="0" xfId="1" applyNumberFormat="1" applyFont="1" applyFill="1" applyBorder="1" applyAlignment="1">
      <alignment horizontal="center" vertical="center"/>
    </xf>
    <xf numFmtId="174" fontId="22" fillId="11" borderId="0" xfId="4" applyNumberFormat="1" applyFont="1" applyFill="1" applyBorder="1" applyAlignment="1">
      <alignment horizontal="center" vertical="center" wrapText="1"/>
    </xf>
    <xf numFmtId="169" fontId="0" fillId="11" borderId="0" xfId="1" applyFont="1" applyFill="1"/>
    <xf numFmtId="9" fontId="0" fillId="11" borderId="0" xfId="7" applyFont="1" applyFill="1"/>
    <xf numFmtId="169" fontId="2" fillId="11" borderId="0" xfId="1" applyFont="1" applyFill="1" applyAlignment="1">
      <alignment horizontal="center" vertical="center"/>
    </xf>
    <xf numFmtId="9" fontId="2" fillId="11" borderId="0" xfId="7" applyFont="1" applyFill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0" fillId="11" borderId="49" xfId="0" applyFill="1" applyBorder="1" applyAlignment="1">
      <alignment horizontal="center" vertical="center"/>
    </xf>
    <xf numFmtId="0" fontId="0" fillId="11" borderId="50" xfId="0" applyFill="1" applyBorder="1" applyAlignment="1">
      <alignment horizontal="center" vertical="center"/>
    </xf>
    <xf numFmtId="0" fontId="0" fillId="11" borderId="51" xfId="0" applyFill="1" applyBorder="1" applyAlignment="1">
      <alignment horizontal="center" vertical="center"/>
    </xf>
    <xf numFmtId="0" fontId="1" fillId="11" borderId="51" xfId="0" applyFont="1" applyFill="1" applyBorder="1" applyAlignment="1">
      <alignment horizontal="center" vertical="center"/>
    </xf>
    <xf numFmtId="0" fontId="0" fillId="11" borderId="52" xfId="0" applyFill="1" applyBorder="1" applyAlignment="1">
      <alignment horizontal="center" vertical="center"/>
    </xf>
    <xf numFmtId="0" fontId="1" fillId="11" borderId="52" xfId="0" applyFont="1" applyFill="1" applyBorder="1" applyAlignment="1">
      <alignment horizontal="center" vertical="center"/>
    </xf>
    <xf numFmtId="2" fontId="0" fillId="11" borderId="52" xfId="0" applyNumberFormat="1" applyFill="1" applyBorder="1" applyAlignment="1">
      <alignment horizontal="center" vertical="center"/>
    </xf>
    <xf numFmtId="2" fontId="0" fillId="11" borderId="50" xfId="0" applyNumberFormat="1" applyFill="1" applyBorder="1" applyAlignment="1">
      <alignment horizontal="center" vertical="center"/>
    </xf>
    <xf numFmtId="0" fontId="2" fillId="10" borderId="39" xfId="0" applyFont="1" applyFill="1" applyBorder="1" applyAlignment="1">
      <alignment horizontal="center" vertical="center"/>
    </xf>
    <xf numFmtId="0" fontId="2" fillId="10" borderId="40" xfId="0" applyFont="1" applyFill="1" applyBorder="1" applyAlignment="1">
      <alignment horizontal="center" vertical="center"/>
    </xf>
    <xf numFmtId="0" fontId="2" fillId="10" borderId="18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167" fontId="3" fillId="11" borderId="0" xfId="0" applyNumberFormat="1" applyFont="1" applyFill="1" applyAlignment="1">
      <alignment horizontal="center" vertical="center"/>
    </xf>
    <xf numFmtId="0" fontId="2" fillId="10" borderId="23" xfId="0" applyFont="1" applyFill="1" applyBorder="1" applyAlignment="1">
      <alignment horizontal="center" vertical="center"/>
    </xf>
    <xf numFmtId="168" fontId="0" fillId="11" borderId="18" xfId="3" applyFont="1" applyFill="1" applyBorder="1" applyAlignment="1">
      <alignment horizontal="center" vertical="center"/>
    </xf>
    <xf numFmtId="0" fontId="17" fillId="14" borderId="15" xfId="4" applyFont="1" applyFill="1" applyBorder="1" applyAlignment="1">
      <alignment horizontal="center" vertical="center" wrapText="1"/>
    </xf>
    <xf numFmtId="0" fontId="17" fillId="14" borderId="16" xfId="4" applyFont="1" applyFill="1" applyBorder="1" applyAlignment="1">
      <alignment horizontal="center" vertical="center" wrapText="1"/>
    </xf>
    <xf numFmtId="0" fontId="17" fillId="14" borderId="47" xfId="4" applyFont="1" applyFill="1" applyBorder="1" applyAlignment="1">
      <alignment horizontal="center" vertical="center" wrapText="1"/>
    </xf>
    <xf numFmtId="0" fontId="17" fillId="14" borderId="44" xfId="4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/>
    </xf>
    <xf numFmtId="0" fontId="15" fillId="7" borderId="48" xfId="0" applyFont="1" applyFill="1" applyBorder="1" applyAlignment="1">
      <alignment horizontal="left" vertical="center" wrapText="1"/>
    </xf>
    <xf numFmtId="3" fontId="11" fillId="7" borderId="48" xfId="1" applyNumberFormat="1" applyFont="1" applyFill="1" applyBorder="1" applyAlignment="1">
      <alignment horizontal="right" vertical="center" wrapText="1"/>
    </xf>
    <xf numFmtId="172" fontId="17" fillId="5" borderId="9" xfId="7" applyNumberFormat="1" applyFont="1" applyFill="1" applyBorder="1" applyAlignment="1">
      <alignment horizontal="center" vertical="center"/>
    </xf>
    <xf numFmtId="10" fontId="17" fillId="5" borderId="9" xfId="7" applyNumberFormat="1" applyFont="1" applyFill="1" applyBorder="1" applyAlignment="1">
      <alignment horizontal="center" vertical="center"/>
    </xf>
    <xf numFmtId="0" fontId="18" fillId="7" borderId="15" xfId="0" applyFont="1" applyFill="1" applyBorder="1" applyAlignment="1">
      <alignment horizontal="left" vertical="center" wrapText="1"/>
    </xf>
    <xf numFmtId="0" fontId="12" fillId="0" borderId="48" xfId="0" applyFont="1" applyFill="1" applyBorder="1" applyAlignment="1">
      <alignment horizontal="left" vertical="center" wrapText="1"/>
    </xf>
    <xf numFmtId="3" fontId="11" fillId="0" borderId="48" xfId="1" applyNumberFormat="1" applyFont="1" applyFill="1" applyBorder="1" applyAlignment="1">
      <alignment horizontal="right" vertical="center" wrapText="1"/>
    </xf>
    <xf numFmtId="0" fontId="0" fillId="0" borderId="0" xfId="0" applyFill="1"/>
    <xf numFmtId="0" fontId="4" fillId="7" borderId="48" xfId="0" applyNumberFormat="1" applyFont="1" applyFill="1" applyBorder="1" applyAlignment="1">
      <alignment horizontal="center" vertical="center" wrapText="1"/>
    </xf>
    <xf numFmtId="169" fontId="3" fillId="0" borderId="0" xfId="1" applyFont="1" applyFill="1" applyAlignment="1">
      <alignment horizontal="center"/>
    </xf>
    <xf numFmtId="3" fontId="11" fillId="0" borderId="0" xfId="1" applyNumberFormat="1" applyFont="1" applyFill="1" applyBorder="1" applyAlignment="1">
      <alignment horizontal="right" vertical="center" wrapText="1"/>
    </xf>
    <xf numFmtId="0" fontId="11" fillId="0" borderId="0" xfId="0" applyFont="1" applyFill="1" applyBorder="1"/>
    <xf numFmtId="171" fontId="18" fillId="0" borderId="0" xfId="1" applyNumberFormat="1" applyFont="1" applyFill="1" applyBorder="1" applyAlignment="1">
      <alignment horizontal="center" vertical="center"/>
    </xf>
    <xf numFmtId="167" fontId="18" fillId="0" borderId="0" xfId="1" applyNumberFormat="1" applyFont="1" applyFill="1" applyBorder="1" applyAlignment="1">
      <alignment horizontal="center" vertical="center" wrapText="1"/>
    </xf>
    <xf numFmtId="171" fontId="2" fillId="0" borderId="0" xfId="1" applyNumberFormat="1" applyFont="1" applyFill="1" applyBorder="1" applyAlignment="1">
      <alignment horizontal="center" vertical="center"/>
    </xf>
    <xf numFmtId="4" fontId="4" fillId="0" borderId="0" xfId="7" applyNumberFormat="1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172" fontId="36" fillId="0" borderId="0" xfId="7" applyNumberFormat="1" applyFont="1" applyFill="1" applyBorder="1" applyAlignment="1">
      <alignment horizontal="center" vertical="center" wrapText="1"/>
    </xf>
    <xf numFmtId="2" fontId="36" fillId="0" borderId="0" xfId="0" applyNumberFormat="1" applyFont="1" applyFill="1" applyBorder="1" applyAlignment="1">
      <alignment horizontal="center" vertical="center" wrapText="1"/>
    </xf>
    <xf numFmtId="10" fontId="36" fillId="0" borderId="0" xfId="7" applyNumberFormat="1" applyFont="1" applyFill="1" applyBorder="1" applyAlignment="1">
      <alignment horizontal="center" vertical="center" wrapText="1"/>
    </xf>
    <xf numFmtId="0" fontId="18" fillId="7" borderId="22" xfId="0" applyFont="1" applyFill="1" applyBorder="1" applyAlignment="1">
      <alignment horizontal="left" vertical="center" wrapText="1"/>
    </xf>
    <xf numFmtId="171" fontId="18" fillId="0" borderId="48" xfId="1" applyNumberFormat="1" applyFont="1" applyFill="1" applyBorder="1" applyAlignment="1">
      <alignment horizontal="center" vertical="center"/>
    </xf>
    <xf numFmtId="4" fontId="4" fillId="0" borderId="48" xfId="7" applyNumberFormat="1" applyFont="1" applyFill="1" applyBorder="1" applyAlignment="1">
      <alignment horizontal="center" vertical="center" wrapText="1"/>
    </xf>
    <xf numFmtId="0" fontId="35" fillId="0" borderId="48" xfId="0" applyFont="1" applyFill="1" applyBorder="1" applyAlignment="1">
      <alignment horizontal="center" vertical="center" wrapText="1"/>
    </xf>
    <xf numFmtId="172" fontId="36" fillId="0" borderId="48" xfId="7" applyNumberFormat="1" applyFont="1" applyFill="1" applyBorder="1" applyAlignment="1">
      <alignment horizontal="center" vertical="center" wrapText="1"/>
    </xf>
    <xf numFmtId="10" fontId="36" fillId="0" borderId="48" xfId="7" applyNumberFormat="1" applyFont="1" applyFill="1" applyBorder="1" applyAlignment="1">
      <alignment horizontal="center" vertical="center" wrapText="1"/>
    </xf>
    <xf numFmtId="3" fontId="11" fillId="0" borderId="23" xfId="1" applyNumberFormat="1" applyFont="1" applyFill="1" applyBorder="1" applyAlignment="1">
      <alignment horizontal="right" vertical="center" wrapText="1"/>
    </xf>
    <xf numFmtId="166" fontId="12" fillId="0" borderId="0" xfId="2" applyFont="1" applyFill="1" applyBorder="1" applyAlignment="1">
      <alignment horizontal="center" vertical="center" wrapText="1"/>
    </xf>
    <xf numFmtId="169" fontId="1" fillId="0" borderId="0" xfId="1" applyFont="1"/>
    <xf numFmtId="0" fontId="1" fillId="0" borderId="0" xfId="0" applyFont="1"/>
    <xf numFmtId="3" fontId="4" fillId="7" borderId="48" xfId="1" applyNumberFormat="1" applyFont="1" applyFill="1" applyBorder="1" applyAlignment="1">
      <alignment horizontal="right" vertical="center" wrapText="1"/>
    </xf>
    <xf numFmtId="169" fontId="2" fillId="0" borderId="0" xfId="1" applyFont="1"/>
    <xf numFmtId="0" fontId="2" fillId="0" borderId="0" xfId="0" applyFont="1"/>
    <xf numFmtId="3" fontId="4" fillId="7" borderId="23" xfId="1" applyNumberFormat="1" applyFont="1" applyFill="1" applyBorder="1" applyAlignment="1">
      <alignment horizontal="right" vertical="center" wrapText="1"/>
    </xf>
    <xf numFmtId="0" fontId="19" fillId="0" borderId="48" xfId="0" applyFont="1" applyFill="1" applyBorder="1" applyAlignment="1">
      <alignment horizontal="left" vertical="center" wrapText="1"/>
    </xf>
    <xf numFmtId="0" fontId="17" fillId="14" borderId="48" xfId="4" applyFont="1" applyFill="1" applyBorder="1" applyAlignment="1">
      <alignment horizontal="center" vertical="center" wrapText="1"/>
    </xf>
    <xf numFmtId="3" fontId="14" fillId="0" borderId="48" xfId="0" applyNumberFormat="1" applyFont="1" applyFill="1" applyBorder="1" applyAlignment="1">
      <alignment horizontal="center" vertical="center" wrapText="1"/>
    </xf>
    <xf numFmtId="169" fontId="2" fillId="0" borderId="0" xfId="1" applyFont="1" applyFill="1" applyAlignment="1">
      <alignment horizontal="center" vertical="center"/>
    </xf>
    <xf numFmtId="9" fontId="2" fillId="0" borderId="0" xfId="7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1" fontId="2" fillId="0" borderId="48" xfId="1" applyNumberFormat="1" applyFont="1" applyFill="1" applyBorder="1" applyAlignment="1">
      <alignment horizontal="center" vertical="center"/>
    </xf>
    <xf numFmtId="169" fontId="22" fillId="11" borderId="0" xfId="4" applyNumberFormat="1" applyFont="1" applyFill="1" applyBorder="1" applyAlignment="1">
      <alignment vertical="center" wrapText="1"/>
    </xf>
    <xf numFmtId="0" fontId="0" fillId="11" borderId="0" xfId="0" applyFill="1" applyAlignment="1"/>
    <xf numFmtId="0" fontId="2" fillId="7" borderId="48" xfId="0" applyFont="1" applyFill="1" applyBorder="1" applyAlignment="1">
      <alignment horizontal="left" vertical="center" wrapText="1"/>
    </xf>
    <xf numFmtId="0" fontId="4" fillId="0" borderId="0" xfId="0" applyFont="1" applyFill="1"/>
    <xf numFmtId="0" fontId="4" fillId="0" borderId="0" xfId="0" applyNumberFormat="1" applyFont="1" applyFill="1" applyBorder="1" applyAlignment="1">
      <alignment horizontal="left" vertical="center" wrapText="1"/>
    </xf>
    <xf numFmtId="0" fontId="2" fillId="0" borderId="48" xfId="0" applyFont="1" applyFill="1" applyBorder="1" applyAlignment="1">
      <alignment horizontal="left" vertical="center" wrapText="1"/>
    </xf>
    <xf numFmtId="0" fontId="2" fillId="0" borderId="48" xfId="0" applyFont="1" applyFill="1" applyBorder="1" applyAlignment="1">
      <alignment horizontal="center" vertical="center" wrapText="1"/>
    </xf>
    <xf numFmtId="3" fontId="4" fillId="0" borderId="48" xfId="1" applyNumberFormat="1" applyFont="1" applyFill="1" applyBorder="1" applyAlignment="1">
      <alignment horizontal="right" vertical="center" wrapText="1"/>
    </xf>
    <xf numFmtId="3" fontId="2" fillId="0" borderId="48" xfId="0" applyNumberFormat="1" applyFont="1" applyFill="1" applyBorder="1" applyAlignment="1">
      <alignment horizontal="right" vertical="center" wrapText="1"/>
    </xf>
    <xf numFmtId="0" fontId="1" fillId="0" borderId="48" xfId="0" applyFont="1" applyFill="1" applyBorder="1" applyAlignment="1">
      <alignment horizontal="left" vertical="center" wrapText="1"/>
    </xf>
    <xf numFmtId="0" fontId="1" fillId="0" borderId="0" xfId="0" applyFont="1" applyFill="1"/>
    <xf numFmtId="169" fontId="1" fillId="11" borderId="0" xfId="1" applyFont="1" applyFill="1"/>
    <xf numFmtId="9" fontId="1" fillId="11" borderId="0" xfId="7" applyFont="1" applyFill="1"/>
    <xf numFmtId="0" fontId="1" fillId="11" borderId="0" xfId="0" applyFont="1" applyFill="1"/>
    <xf numFmtId="4" fontId="2" fillId="0" borderId="48" xfId="0" applyNumberFormat="1" applyFont="1" applyFill="1" applyBorder="1" applyAlignment="1">
      <alignment horizontal="right" vertical="center" wrapText="1"/>
    </xf>
    <xf numFmtId="0" fontId="30" fillId="0" borderId="0" xfId="0" applyNumberFormat="1" applyFont="1" applyFill="1" applyBorder="1" applyAlignment="1">
      <alignment horizontal="left" vertical="center" wrapText="1"/>
    </xf>
    <xf numFmtId="3" fontId="4" fillId="0" borderId="48" xfId="0" applyNumberFormat="1" applyFont="1" applyFill="1" applyBorder="1" applyAlignment="1">
      <alignment horizontal="right" vertical="center" wrapText="1"/>
    </xf>
    <xf numFmtId="167" fontId="15" fillId="3" borderId="38" xfId="0" applyNumberFormat="1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/>
    </xf>
    <xf numFmtId="167" fontId="15" fillId="18" borderId="2" xfId="0" applyNumberFormat="1" applyFont="1" applyFill="1" applyBorder="1" applyAlignment="1">
      <alignment horizontal="center" vertical="center" wrapText="1"/>
    </xf>
    <xf numFmtId="167" fontId="1" fillId="11" borderId="0" xfId="0" applyNumberFormat="1" applyFont="1" applyFill="1" applyAlignment="1">
      <alignment horizontal="center"/>
    </xf>
    <xf numFmtId="1" fontId="5" fillId="6" borderId="56" xfId="0" applyNumberFormat="1" applyFont="1" applyFill="1" applyBorder="1" applyAlignment="1">
      <alignment horizontal="right" vertical="center"/>
    </xf>
    <xf numFmtId="0" fontId="4" fillId="6" borderId="48" xfId="0" applyFont="1" applyFill="1" applyBorder="1" applyAlignment="1">
      <alignment horizontal="center" vertical="center"/>
    </xf>
    <xf numFmtId="0" fontId="2" fillId="0" borderId="48" xfId="0" applyNumberFormat="1" applyFont="1" applyFill="1" applyBorder="1" applyAlignment="1">
      <alignment horizontal="center" vertical="center" wrapText="1"/>
    </xf>
    <xf numFmtId="0" fontId="1" fillId="0" borderId="48" xfId="0" applyNumberFormat="1" applyFont="1" applyFill="1" applyBorder="1" applyAlignment="1">
      <alignment horizontal="center" vertical="center" wrapText="1"/>
    </xf>
    <xf numFmtId="0" fontId="17" fillId="17" borderId="18" xfId="0" applyFont="1" applyFill="1" applyBorder="1" applyAlignment="1">
      <alignment horizontal="center" vertical="center" wrapText="1"/>
    </xf>
    <xf numFmtId="172" fontId="15" fillId="3" borderId="19" xfId="7" applyNumberFormat="1" applyFont="1" applyFill="1" applyBorder="1" applyAlignment="1">
      <alignment horizontal="center" vertical="center"/>
    </xf>
    <xf numFmtId="3" fontId="15" fillId="11" borderId="48" xfId="0" applyNumberFormat="1" applyFont="1" applyFill="1" applyBorder="1" applyAlignment="1">
      <alignment vertical="center"/>
    </xf>
    <xf numFmtId="2" fontId="5" fillId="6" borderId="48" xfId="0" applyNumberFormat="1" applyFont="1" applyFill="1" applyBorder="1" applyAlignment="1">
      <alignment horizontal="right" vertical="center"/>
    </xf>
    <xf numFmtId="3" fontId="22" fillId="0" borderId="48" xfId="4" applyNumberFormat="1" applyFont="1" applyFill="1" applyBorder="1" applyAlignment="1">
      <alignment horizontal="right" vertical="center" wrapText="1"/>
    </xf>
    <xf numFmtId="171" fontId="37" fillId="0" borderId="48" xfId="1" applyNumberFormat="1" applyFont="1" applyFill="1" applyBorder="1" applyAlignment="1">
      <alignment horizontal="center" vertical="center"/>
    </xf>
    <xf numFmtId="0" fontId="0" fillId="11" borderId="0" xfId="0" applyFill="1" applyAlignment="1">
      <alignment horizontal="center"/>
    </xf>
    <xf numFmtId="167" fontId="1" fillId="0" borderId="0" xfId="0" applyNumberFormat="1" applyFont="1" applyFill="1" applyAlignment="1">
      <alignment horizontal="center"/>
    </xf>
    <xf numFmtId="0" fontId="2" fillId="0" borderId="48" xfId="0" applyFont="1" applyFill="1" applyBorder="1" applyAlignment="1">
      <alignment horizontal="center" vertical="center" wrapText="1"/>
    </xf>
    <xf numFmtId="171" fontId="2" fillId="7" borderId="48" xfId="1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171" fontId="39" fillId="0" borderId="0" xfId="1" applyNumberFormat="1" applyFont="1" applyFill="1" applyBorder="1" applyAlignment="1">
      <alignment horizontal="center" vertical="center"/>
    </xf>
    <xf numFmtId="171" fontId="1" fillId="0" borderId="0" xfId="1" applyNumberFormat="1" applyFont="1" applyFill="1" applyBorder="1" applyAlignment="1">
      <alignment horizontal="center" vertical="center"/>
    </xf>
    <xf numFmtId="3" fontId="12" fillId="11" borderId="0" xfId="0" applyNumberFormat="1" applyFont="1" applyFill="1" applyBorder="1" applyAlignment="1">
      <alignment vertical="center"/>
    </xf>
    <xf numFmtId="3" fontId="15" fillId="11" borderId="0" xfId="0" applyNumberFormat="1" applyFont="1" applyFill="1" applyBorder="1" applyAlignment="1">
      <alignment vertical="center"/>
    </xf>
    <xf numFmtId="0" fontId="40" fillId="0" borderId="0" xfId="0" applyFont="1" applyFill="1" applyBorder="1" applyAlignment="1">
      <alignment horizontal="center" vertical="center" wrapText="1"/>
    </xf>
    <xf numFmtId="3" fontId="14" fillId="0" borderId="0" xfId="0" applyNumberFormat="1" applyFont="1" applyFill="1" applyBorder="1" applyAlignment="1">
      <alignment horizontal="center" vertical="center" wrapText="1"/>
    </xf>
    <xf numFmtId="3" fontId="12" fillId="0" borderId="0" xfId="0" applyNumberFormat="1" applyFont="1" applyFill="1" applyBorder="1" applyAlignment="1">
      <alignment vertical="center"/>
    </xf>
    <xf numFmtId="4" fontId="2" fillId="0" borderId="48" xfId="0" applyNumberFormat="1" applyFont="1" applyFill="1" applyBorder="1" applyAlignment="1">
      <alignment horizontal="center" vertical="center" wrapText="1"/>
    </xf>
    <xf numFmtId="0" fontId="15" fillId="17" borderId="18" xfId="0" applyFont="1" applyFill="1" applyBorder="1" applyAlignment="1">
      <alignment horizontal="center" vertical="center" wrapText="1"/>
    </xf>
    <xf numFmtId="0" fontId="0" fillId="11" borderId="0" xfId="0" applyFill="1" applyAlignment="1">
      <alignment horizontal="center"/>
    </xf>
    <xf numFmtId="0" fontId="2" fillId="0" borderId="48" xfId="0" applyFont="1" applyFill="1" applyBorder="1" applyAlignment="1">
      <alignment horizontal="center" vertical="center" wrapText="1"/>
    </xf>
    <xf numFmtId="167" fontId="2" fillId="11" borderId="48" xfId="0" applyNumberFormat="1" applyFont="1" applyFill="1" applyBorder="1" applyAlignment="1">
      <alignment vertical="center" wrapText="1"/>
    </xf>
    <xf numFmtId="0" fontId="15" fillId="14" borderId="44" xfId="4" applyFont="1" applyFill="1" applyBorder="1" applyAlignment="1">
      <alignment horizontal="center" vertical="center" wrapText="1"/>
    </xf>
    <xf numFmtId="167" fontId="3" fillId="11" borderId="48" xfId="0" applyNumberFormat="1" applyFont="1" applyFill="1" applyBorder="1" applyAlignment="1">
      <alignment horizontal="center"/>
    </xf>
    <xf numFmtId="0" fontId="2" fillId="11" borderId="48" xfId="0" applyFont="1" applyFill="1" applyBorder="1" applyAlignment="1">
      <alignment horizontal="center" vertical="center"/>
    </xf>
    <xf numFmtId="167" fontId="2" fillId="11" borderId="48" xfId="0" applyNumberFormat="1" applyFont="1" applyFill="1" applyBorder="1" applyAlignment="1">
      <alignment horizontal="center"/>
    </xf>
    <xf numFmtId="4" fontId="17" fillId="3" borderId="48" xfId="4" applyNumberFormat="1" applyFont="1" applyFill="1" applyBorder="1" applyAlignment="1">
      <alignment horizontal="center" vertical="center" wrapText="1"/>
    </xf>
    <xf numFmtId="0" fontId="17" fillId="12" borderId="48" xfId="4" applyFont="1" applyFill="1" applyBorder="1" applyAlignment="1">
      <alignment horizontal="center" vertical="center" wrapText="1"/>
    </xf>
    <xf numFmtId="0" fontId="17" fillId="3" borderId="48" xfId="4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wrapText="1"/>
    </xf>
    <xf numFmtId="171" fontId="22" fillId="0" borderId="48" xfId="1" applyNumberFormat="1" applyFont="1" applyFill="1" applyBorder="1" applyAlignment="1">
      <alignment wrapText="1"/>
    </xf>
    <xf numFmtId="3" fontId="2" fillId="11" borderId="48" xfId="0" applyNumberFormat="1" applyFont="1" applyFill="1" applyBorder="1" applyAlignment="1">
      <alignment wrapText="1"/>
    </xf>
    <xf numFmtId="3" fontId="0" fillId="0" borderId="0" xfId="0" applyNumberFormat="1" applyFill="1" applyAlignment="1">
      <alignment wrapText="1"/>
    </xf>
    <xf numFmtId="169" fontId="2" fillId="0" borderId="0" xfId="1" applyFont="1" applyFill="1" applyAlignment="1">
      <alignment wrapText="1"/>
    </xf>
    <xf numFmtId="9" fontId="2" fillId="0" borderId="0" xfId="7" applyFont="1" applyFill="1" applyAlignment="1">
      <alignment wrapText="1"/>
    </xf>
    <xf numFmtId="0" fontId="2" fillId="0" borderId="0" xfId="0" applyFont="1" applyFill="1" applyAlignment="1">
      <alignment wrapText="1"/>
    </xf>
    <xf numFmtId="0" fontId="2" fillId="0" borderId="0" xfId="0" applyFont="1" applyFill="1" applyBorder="1" applyAlignment="1">
      <alignment wrapText="1"/>
    </xf>
    <xf numFmtId="0" fontId="0" fillId="0" borderId="0" xfId="0" applyFill="1" applyAlignment="1">
      <alignment wrapText="1"/>
    </xf>
    <xf numFmtId="0" fontId="0" fillId="11" borderId="48" xfId="0" applyFill="1" applyBorder="1" applyAlignment="1">
      <alignment wrapText="1"/>
    </xf>
    <xf numFmtId="0" fontId="0" fillId="11" borderId="0" xfId="0" applyFill="1" applyAlignment="1">
      <alignment wrapText="1"/>
    </xf>
    <xf numFmtId="169" fontId="0" fillId="11" borderId="0" xfId="1" applyFont="1" applyFill="1" applyAlignment="1">
      <alignment wrapText="1"/>
    </xf>
    <xf numFmtId="9" fontId="0" fillId="11" borderId="0" xfId="7" applyFont="1" applyFill="1" applyAlignment="1">
      <alignment wrapText="1"/>
    </xf>
    <xf numFmtId="0" fontId="2" fillId="0" borderId="48" xfId="0" applyNumberFormat="1" applyFont="1" applyFill="1" applyBorder="1" applyAlignment="1">
      <alignment horizontal="center" wrapText="1"/>
    </xf>
    <xf numFmtId="0" fontId="2" fillId="0" borderId="48" xfId="0" applyFont="1" applyFill="1" applyBorder="1" applyAlignment="1">
      <alignment horizontal="center" vertical="center" wrapText="1"/>
    </xf>
    <xf numFmtId="0" fontId="2" fillId="15" borderId="48" xfId="4" applyFont="1" applyFill="1" applyBorder="1" applyAlignment="1">
      <alignment horizontal="center" vertical="center" wrapText="1"/>
    </xf>
    <xf numFmtId="0" fontId="38" fillId="0" borderId="48" xfId="0" applyFont="1" applyFill="1" applyBorder="1" applyAlignment="1">
      <alignment horizont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2" fillId="3" borderId="34" xfId="0" applyFont="1" applyFill="1" applyBorder="1" applyAlignment="1">
      <alignment horizontal="center"/>
    </xf>
    <xf numFmtId="0" fontId="2" fillId="3" borderId="35" xfId="0" applyFont="1" applyFill="1" applyBorder="1" applyAlignment="1">
      <alignment horizontal="center"/>
    </xf>
    <xf numFmtId="0" fontId="2" fillId="3" borderId="36" xfId="0" applyFont="1" applyFill="1" applyBorder="1" applyAlignment="1">
      <alignment horizontal="center"/>
    </xf>
    <xf numFmtId="9" fontId="2" fillId="3" borderId="5" xfId="7" applyFont="1" applyFill="1" applyBorder="1" applyAlignment="1">
      <alignment horizontal="center" vertical="center" wrapText="1"/>
    </xf>
    <xf numFmtId="9" fontId="2" fillId="3" borderId="8" xfId="7" applyFont="1" applyFill="1" applyBorder="1" applyAlignment="1">
      <alignment horizontal="center" vertical="center" wrapText="1"/>
    </xf>
    <xf numFmtId="9" fontId="2" fillId="3" borderId="3" xfId="7" applyFont="1" applyFill="1" applyBorder="1" applyAlignment="1">
      <alignment horizontal="center" vertical="center" wrapText="1"/>
    </xf>
    <xf numFmtId="9" fontId="2" fillId="3" borderId="9" xfId="7" applyFont="1" applyFill="1" applyBorder="1" applyAlignment="1">
      <alignment horizontal="center" vertical="center" wrapText="1"/>
    </xf>
    <xf numFmtId="9" fontId="2" fillId="3" borderId="19" xfId="7" quotePrefix="1" applyFont="1" applyFill="1" applyBorder="1" applyAlignment="1">
      <alignment horizontal="center" vertical="center"/>
    </xf>
    <xf numFmtId="9" fontId="2" fillId="3" borderId="37" xfId="7" quotePrefix="1" applyFont="1" applyFill="1" applyBorder="1" applyAlignment="1">
      <alignment horizontal="center" vertical="center"/>
    </xf>
    <xf numFmtId="0" fontId="2" fillId="3" borderId="21" xfId="0" quotePrefix="1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1" fontId="4" fillId="0" borderId="21" xfId="0" applyNumberFormat="1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/>
    </xf>
    <xf numFmtId="169" fontId="15" fillId="3" borderId="38" xfId="1" applyFont="1" applyFill="1" applyBorder="1" applyAlignment="1">
      <alignment horizontal="center" vertical="center" wrapText="1"/>
    </xf>
    <xf numFmtId="169" fontId="15" fillId="3" borderId="38" xfId="1" quotePrefix="1" applyFont="1" applyFill="1" applyBorder="1" applyAlignment="1">
      <alignment horizontal="center" vertical="center" wrapText="1"/>
    </xf>
    <xf numFmtId="0" fontId="15" fillId="3" borderId="38" xfId="0" applyFont="1" applyFill="1" applyBorder="1" applyAlignment="1">
      <alignment horizontal="center" vertical="center" wrapText="1"/>
    </xf>
    <xf numFmtId="0" fontId="15" fillId="3" borderId="38" xfId="0" quotePrefix="1" applyFont="1" applyFill="1" applyBorder="1" applyAlignment="1">
      <alignment horizontal="center" vertical="center" wrapText="1"/>
    </xf>
    <xf numFmtId="169" fontId="15" fillId="3" borderId="19" xfId="1" applyFont="1" applyFill="1" applyBorder="1" applyAlignment="1">
      <alignment horizontal="center" vertical="center" wrapText="1"/>
    </xf>
    <xf numFmtId="9" fontId="15" fillId="3" borderId="10" xfId="7" applyFont="1" applyFill="1" applyBorder="1" applyAlignment="1">
      <alignment horizontal="center" vertical="center" wrapText="1"/>
    </xf>
    <xf numFmtId="9" fontId="15" fillId="3" borderId="19" xfId="7" applyFont="1" applyFill="1" applyBorder="1" applyAlignment="1">
      <alignment horizontal="center" vertical="center" wrapText="1"/>
    </xf>
    <xf numFmtId="9" fontId="15" fillId="3" borderId="38" xfId="7" applyFont="1" applyFill="1" applyBorder="1" applyAlignment="1">
      <alignment horizontal="center" vertical="center" wrapText="1"/>
    </xf>
    <xf numFmtId="0" fontId="15" fillId="3" borderId="19" xfId="0" applyFont="1" applyFill="1" applyBorder="1" applyAlignment="1">
      <alignment horizontal="center" vertical="center" wrapText="1"/>
    </xf>
    <xf numFmtId="0" fontId="2" fillId="9" borderId="39" xfId="0" applyFont="1" applyFill="1" applyBorder="1" applyAlignment="1">
      <alignment horizontal="center" vertical="center"/>
    </xf>
    <xf numFmtId="0" fontId="2" fillId="9" borderId="20" xfId="0" applyFont="1" applyFill="1" applyBorder="1" applyAlignment="1">
      <alignment horizontal="center" vertical="center"/>
    </xf>
    <xf numFmtId="0" fontId="2" fillId="9" borderId="4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 wrapText="1"/>
    </xf>
    <xf numFmtId="0" fontId="2" fillId="0" borderId="48" xfId="0" applyFont="1" applyFill="1" applyBorder="1" applyAlignment="1">
      <alignment horizontal="center" vertical="center" wrapText="1"/>
    </xf>
    <xf numFmtId="3" fontId="5" fillId="6" borderId="48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left" vertical="center" wrapText="1"/>
    </xf>
    <xf numFmtId="0" fontId="41" fillId="11" borderId="0" xfId="0" applyFont="1" applyFill="1" applyAlignment="1">
      <alignment horizontal="left"/>
    </xf>
    <xf numFmtId="0" fontId="30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wrapText="1"/>
    </xf>
    <xf numFmtId="0" fontId="15" fillId="16" borderId="48" xfId="0" applyFont="1" applyFill="1" applyBorder="1" applyAlignment="1">
      <alignment horizontal="center" vertical="center"/>
    </xf>
    <xf numFmtId="0" fontId="15" fillId="4" borderId="54" xfId="0" quotePrefix="1" applyFont="1" applyFill="1" applyBorder="1" applyAlignment="1">
      <alignment horizontal="center" vertical="center" wrapText="1"/>
    </xf>
    <xf numFmtId="0" fontId="15" fillId="4" borderId="55" xfId="0" quotePrefix="1" applyFont="1" applyFill="1" applyBorder="1" applyAlignment="1">
      <alignment horizontal="center" vertical="center" wrapText="1"/>
    </xf>
    <xf numFmtId="0" fontId="17" fillId="3" borderId="5" xfId="0" quotePrefix="1" applyFont="1" applyFill="1" applyBorder="1" applyAlignment="1">
      <alignment horizontal="center" vertical="center" wrapText="1"/>
    </xf>
    <xf numFmtId="0" fontId="17" fillId="3" borderId="8" xfId="0" quotePrefix="1" applyFont="1" applyFill="1" applyBorder="1" applyAlignment="1">
      <alignment horizontal="center" vertical="center" wrapText="1"/>
    </xf>
    <xf numFmtId="0" fontId="15" fillId="4" borderId="20" xfId="0" applyFont="1" applyFill="1" applyBorder="1" applyAlignment="1">
      <alignment horizontal="center" vertical="center"/>
    </xf>
    <xf numFmtId="0" fontId="15" fillId="4" borderId="40" xfId="0" applyFont="1" applyFill="1" applyBorder="1" applyAlignment="1">
      <alignment horizontal="center" vertical="center"/>
    </xf>
    <xf numFmtId="167" fontId="15" fillId="4" borderId="5" xfId="0" applyNumberFormat="1" applyFont="1" applyFill="1" applyBorder="1" applyAlignment="1">
      <alignment horizontal="center" vertical="center" wrapText="1"/>
    </xf>
    <xf numFmtId="167" fontId="15" fillId="4" borderId="8" xfId="0" applyNumberFormat="1" applyFont="1" applyFill="1" applyBorder="1" applyAlignment="1">
      <alignment horizontal="center" vertical="center" wrapText="1"/>
    </xf>
    <xf numFmtId="0" fontId="17" fillId="3" borderId="48" xfId="0" quotePrefix="1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4" borderId="39" xfId="0" quotePrefix="1" applyFont="1" applyFill="1" applyBorder="1" applyAlignment="1">
      <alignment horizontal="center" vertical="center"/>
    </xf>
    <xf numFmtId="0" fontId="15" fillId="4" borderId="40" xfId="0" quotePrefix="1" applyFont="1" applyFill="1" applyBorder="1" applyAlignment="1">
      <alignment horizontal="center" vertical="center"/>
    </xf>
    <xf numFmtId="0" fontId="2" fillId="3" borderId="57" xfId="0" quotePrefix="1" applyFont="1" applyFill="1" applyBorder="1" applyAlignment="1">
      <alignment horizontal="center" vertical="center" wrapText="1"/>
    </xf>
    <xf numFmtId="0" fontId="2" fillId="3" borderId="56" xfId="0" quotePrefix="1" applyFont="1" applyFill="1" applyBorder="1" applyAlignment="1">
      <alignment horizontal="center" vertical="center" wrapText="1"/>
    </xf>
    <xf numFmtId="167" fontId="15" fillId="4" borderId="34" xfId="0" applyNumberFormat="1" applyFont="1" applyFill="1" applyBorder="1" applyAlignment="1">
      <alignment horizontal="center" vertical="center" wrapText="1"/>
    </xf>
    <xf numFmtId="167" fontId="15" fillId="4" borderId="36" xfId="0" applyNumberFormat="1" applyFont="1" applyFill="1" applyBorder="1" applyAlignment="1">
      <alignment horizontal="center" vertical="center" wrapText="1"/>
    </xf>
    <xf numFmtId="0" fontId="30" fillId="6" borderId="0" xfId="0" applyFont="1" applyFill="1" applyAlignment="1">
      <alignment horizontal="center"/>
    </xf>
    <xf numFmtId="0" fontId="31" fillId="6" borderId="0" xfId="0" applyFont="1" applyFill="1" applyAlignment="1">
      <alignment horizontal="center"/>
    </xf>
    <xf numFmtId="167" fontId="17" fillId="3" borderId="2" xfId="0" applyNumberFormat="1" applyFont="1" applyFill="1" applyBorder="1" applyAlignment="1">
      <alignment horizontal="center" vertical="center" wrapText="1"/>
    </xf>
    <xf numFmtId="167" fontId="17" fillId="3" borderId="38" xfId="0" applyNumberFormat="1" applyFont="1" applyFill="1" applyBorder="1" applyAlignment="1">
      <alignment horizontal="center" vertical="center" wrapText="1"/>
    </xf>
    <xf numFmtId="0" fontId="15" fillId="3" borderId="19" xfId="0" applyFont="1" applyFill="1" applyBorder="1" applyAlignment="1">
      <alignment horizontal="center" vertical="center" textRotation="90"/>
    </xf>
    <xf numFmtId="0" fontId="15" fillId="3" borderId="38" xfId="0" applyFont="1" applyFill="1" applyBorder="1" applyAlignment="1">
      <alignment horizontal="center" vertical="center" textRotation="90"/>
    </xf>
    <xf numFmtId="0" fontId="16" fillId="4" borderId="3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9" fontId="17" fillId="8" borderId="19" xfId="7" applyFont="1" applyFill="1" applyBorder="1" applyAlignment="1">
      <alignment horizontal="center" vertical="center" wrapText="1"/>
    </xf>
    <xf numFmtId="9" fontId="17" fillId="8" borderId="38" xfId="7" applyFont="1" applyFill="1" applyBorder="1" applyAlignment="1">
      <alignment horizontal="center" vertical="center" wrapText="1"/>
    </xf>
    <xf numFmtId="0" fontId="15" fillId="3" borderId="48" xfId="0" quotePrefix="1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 textRotation="90" wrapText="1"/>
    </xf>
    <xf numFmtId="0" fontId="1" fillId="0" borderId="38" xfId="0" applyFont="1" applyFill="1" applyBorder="1" applyAlignment="1">
      <alignment textRotation="90"/>
    </xf>
    <xf numFmtId="167" fontId="15" fillId="13" borderId="1" xfId="0" applyNumberFormat="1" applyFont="1" applyFill="1" applyBorder="1" applyAlignment="1">
      <alignment horizontal="center" vertical="center" wrapText="1"/>
    </xf>
    <xf numFmtId="167" fontId="15" fillId="13" borderId="38" xfId="0" applyNumberFormat="1" applyFont="1" applyFill="1" applyBorder="1" applyAlignment="1">
      <alignment horizontal="center" vertical="center" wrapText="1"/>
    </xf>
    <xf numFmtId="4" fontId="17" fillId="14" borderId="22" xfId="4" applyNumberFormat="1" applyFont="1" applyFill="1" applyBorder="1" applyAlignment="1">
      <alignment horizontal="center" vertical="center" wrapText="1"/>
    </xf>
    <xf numFmtId="4" fontId="17" fillId="14" borderId="32" xfId="4" applyNumberFormat="1" applyFont="1" applyFill="1" applyBorder="1" applyAlignment="1">
      <alignment horizontal="center" vertical="center" wrapText="1"/>
    </xf>
    <xf numFmtId="0" fontId="17" fillId="14" borderId="22" xfId="4" applyFont="1" applyFill="1" applyBorder="1" applyAlignment="1">
      <alignment horizontal="center" vertical="center" wrapText="1"/>
    </xf>
    <xf numFmtId="0" fontId="17" fillId="14" borderId="32" xfId="4" applyFont="1" applyFill="1" applyBorder="1" applyAlignment="1">
      <alignment horizontal="center" vertical="center" wrapText="1"/>
    </xf>
    <xf numFmtId="0" fontId="17" fillId="14" borderId="47" xfId="4" applyFont="1" applyFill="1" applyBorder="1" applyAlignment="1">
      <alignment horizontal="center" vertical="center" wrapText="1"/>
    </xf>
    <xf numFmtId="0" fontId="29" fillId="11" borderId="0" xfId="0" applyNumberFormat="1" applyFont="1" applyFill="1" applyBorder="1" applyAlignment="1">
      <alignment horizontal="center" vertical="center" wrapText="1"/>
    </xf>
    <xf numFmtId="0" fontId="32" fillId="11" borderId="0" xfId="0" applyNumberFormat="1" applyFont="1" applyFill="1" applyBorder="1" applyAlignment="1">
      <alignment horizontal="center" vertical="center" wrapText="1"/>
    </xf>
    <xf numFmtId="0" fontId="2" fillId="11" borderId="0" xfId="0" applyNumberFormat="1" applyFont="1" applyFill="1" applyBorder="1" applyAlignment="1">
      <alignment horizontal="center" vertical="center" wrapText="1"/>
    </xf>
    <xf numFmtId="0" fontId="17" fillId="14" borderId="41" xfId="5" applyFont="1" applyFill="1" applyBorder="1" applyAlignment="1">
      <alignment horizontal="center" vertical="center" textRotation="90" wrapText="1"/>
    </xf>
    <xf numFmtId="0" fontId="17" fillId="14" borderId="46" xfId="5" applyFont="1" applyFill="1" applyBorder="1" applyAlignment="1">
      <alignment horizontal="center" vertical="center" textRotation="90" wrapText="1"/>
    </xf>
    <xf numFmtId="9" fontId="15" fillId="14" borderId="22" xfId="7" applyFont="1" applyFill="1" applyBorder="1" applyAlignment="1">
      <alignment horizontal="center" vertical="center" wrapText="1"/>
    </xf>
    <xf numFmtId="9" fontId="15" fillId="14" borderId="32" xfId="7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textRotation="90" wrapText="1"/>
    </xf>
    <xf numFmtId="0" fontId="0" fillId="0" borderId="2" xfId="0" applyBorder="1" applyAlignment="1">
      <alignment textRotation="90"/>
    </xf>
    <xf numFmtId="9" fontId="15" fillId="3" borderId="48" xfId="7" applyFont="1" applyFill="1" applyBorder="1" applyAlignment="1">
      <alignment horizontal="center" vertical="center" wrapText="1"/>
    </xf>
    <xf numFmtId="9" fontId="17" fillId="8" borderId="8" xfId="7" applyFont="1" applyFill="1" applyBorder="1" applyAlignment="1">
      <alignment horizontal="center" vertical="center" wrapText="1"/>
    </xf>
    <xf numFmtId="9" fontId="17" fillId="8" borderId="10" xfId="7" applyFont="1" applyFill="1" applyBorder="1" applyAlignment="1">
      <alignment horizontal="center" vertical="center" wrapText="1"/>
    </xf>
    <xf numFmtId="0" fontId="17" fillId="14" borderId="45" xfId="4" applyFont="1" applyFill="1" applyBorder="1" applyAlignment="1">
      <alignment horizontal="center" vertical="center" wrapText="1"/>
    </xf>
    <xf numFmtId="0" fontId="17" fillId="14" borderId="36" xfId="4" applyFont="1" applyFill="1" applyBorder="1" applyAlignment="1">
      <alignment horizontal="center" vertical="center" wrapText="1"/>
    </xf>
    <xf numFmtId="0" fontId="5" fillId="11" borderId="0" xfId="0" applyNumberFormat="1" applyFont="1" applyFill="1" applyBorder="1" applyAlignment="1">
      <alignment horizontal="center" vertical="center" wrapText="1"/>
    </xf>
    <xf numFmtId="4" fontId="17" fillId="14" borderId="47" xfId="4" applyNumberFormat="1" applyFont="1" applyFill="1" applyBorder="1" applyAlignment="1">
      <alignment horizontal="center" vertical="center" wrapText="1"/>
    </xf>
    <xf numFmtId="9" fontId="15" fillId="14" borderId="47" xfId="7" applyFont="1" applyFill="1" applyBorder="1" applyAlignment="1">
      <alignment horizontal="center" vertical="center" wrapText="1"/>
    </xf>
    <xf numFmtId="0" fontId="17" fillId="14" borderId="43" xfId="4" applyFont="1" applyFill="1" applyBorder="1" applyAlignment="1">
      <alignment horizontal="center" vertical="center" wrapText="1"/>
    </xf>
    <xf numFmtId="0" fontId="17" fillId="14" borderId="53" xfId="4" applyFont="1" applyFill="1" applyBorder="1" applyAlignment="1">
      <alignment horizontal="center" vertical="center" wrapText="1"/>
    </xf>
    <xf numFmtId="0" fontId="17" fillId="14" borderId="42" xfId="5" applyFont="1" applyFill="1" applyBorder="1" applyAlignment="1">
      <alignment horizontal="center" vertical="center" textRotation="90" wrapText="1"/>
    </xf>
    <xf numFmtId="0" fontId="17" fillId="14" borderId="48" xfId="5" applyFont="1" applyFill="1" applyBorder="1" applyAlignment="1">
      <alignment horizontal="center" vertical="center" textRotation="90" wrapText="1"/>
    </xf>
    <xf numFmtId="9" fontId="15" fillId="14" borderId="48" xfId="7" applyFont="1" applyFill="1" applyBorder="1" applyAlignment="1">
      <alignment horizontal="center" vertical="center" wrapText="1"/>
    </xf>
    <xf numFmtId="0" fontId="30" fillId="11" borderId="0" xfId="0" applyNumberFormat="1" applyFont="1" applyFill="1" applyBorder="1" applyAlignment="1">
      <alignment horizontal="center" vertical="center" wrapText="1"/>
    </xf>
    <xf numFmtId="0" fontId="2" fillId="15" borderId="48" xfId="4" applyFont="1" applyFill="1" applyBorder="1" applyAlignment="1">
      <alignment horizontal="center" vertical="center" wrapText="1"/>
    </xf>
    <xf numFmtId="4" fontId="17" fillId="3" borderId="48" xfId="4" applyNumberFormat="1" applyFont="1" applyFill="1" applyBorder="1" applyAlignment="1">
      <alignment horizontal="center" vertical="center" wrapText="1"/>
    </xf>
    <xf numFmtId="0" fontId="17" fillId="12" borderId="48" xfId="4" applyFont="1" applyFill="1" applyBorder="1" applyAlignment="1">
      <alignment horizontal="center" vertical="center" wrapText="1"/>
    </xf>
    <xf numFmtId="0" fontId="17" fillId="3" borderId="48" xfId="4" applyFont="1" applyFill="1" applyBorder="1" applyAlignment="1">
      <alignment horizontal="center" vertical="center" wrapText="1"/>
    </xf>
    <xf numFmtId="0" fontId="17" fillId="3" borderId="48" xfId="5" applyFont="1" applyFill="1" applyBorder="1" applyAlignment="1">
      <alignment horizontal="center" vertical="center" textRotation="90" wrapText="1"/>
    </xf>
    <xf numFmtId="167" fontId="3" fillId="11" borderId="0" xfId="0" applyNumberFormat="1" applyFont="1" applyFill="1" applyAlignment="1">
      <alignment horizontal="center"/>
    </xf>
    <xf numFmtId="171" fontId="15" fillId="3" borderId="48" xfId="1" applyNumberFormat="1" applyFont="1" applyFill="1" applyBorder="1" applyAlignment="1">
      <alignment horizontal="center" vertical="center" textRotation="90"/>
    </xf>
    <xf numFmtId="0" fontId="15" fillId="3" borderId="48" xfId="0" applyFont="1" applyFill="1" applyBorder="1" applyAlignment="1">
      <alignment vertical="center" textRotation="90" wrapText="1"/>
    </xf>
  </cellXfs>
  <cellStyles count="11">
    <cellStyle name="Millares" xfId="1" builtinId="3"/>
    <cellStyle name="Millares_Libro2" xfId="2" xr:uid="{00000000-0005-0000-0000-000001000000}"/>
    <cellStyle name="Moneda" xfId="3" builtinId="4"/>
    <cellStyle name="Moneda 2" xfId="10" xr:uid="{00000000-0005-0000-0000-000003000000}"/>
    <cellStyle name="Normal" xfId="0" builtinId="0"/>
    <cellStyle name="Normal 2" xfId="8" xr:uid="{00000000-0005-0000-0000-000005000000}"/>
    <cellStyle name="Normal 2 2" xfId="4" xr:uid="{00000000-0005-0000-0000-000006000000}"/>
    <cellStyle name="Normal 3" xfId="5" xr:uid="{00000000-0005-0000-0000-000007000000}"/>
    <cellStyle name="Normal 4" xfId="9" xr:uid="{00000000-0005-0000-0000-000008000000}"/>
    <cellStyle name="Normal_Los 100 Grupos Tramos - 4 ABR 2005" xfId="6" xr:uid="{00000000-0005-0000-0000-000009000000}"/>
    <cellStyle name="Porcentaje" xfId="7" builtinId="5"/>
  </cellStyles>
  <dxfs count="86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1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5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6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9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</xdr:row>
          <xdr:rowOff>114300</xdr:rowOff>
        </xdr:from>
        <xdr:to>
          <xdr:col>0</xdr:col>
          <xdr:colOff>0</xdr:colOff>
          <xdr:row>6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B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gallego" refreshedDate="41823.50915150463" createdVersion="3" refreshedVersion="3" recordCount="1254" xr:uid="{00000000-000A-0000-FFFF-FFFF00000000}">
  <cacheSource type="worksheet">
    <worksheetSource ref="C10" sheet="BD"/>
  </cacheSource>
  <cacheFields count="5">
    <cacheField name="PROPONENTE" numFmtId="0">
      <sharedItems containsNonDate="0" containsBlank="1" count="1650">
        <m/>
        <s v=" " u="1"/>
        <s v="INGESUELOS DE COLOMBIA LTDA" u="1"/>
        <s v="UCO S.A" u="1"/>
        <s v="CONSORCIO PUENTES-PIAMBA INGENIEROS" u="1"/>
        <s v="CARMELO  JOAQUIN GONZLEZ" u="1"/>
        <s v="CONSORCIO INTERESTUDIOS 036" u="1"/>
        <s v="CONSTRUCCIONES EL CONDOR S.A." u="1"/>
        <s v="CONSORCIO ECOVIAS NORTE 2" u="1"/>
        <s v="CONSORCIO ZAVIL" u="1"/>
        <s v="ROCALES Y CONCRETOS SOCIEDAD POR ACCIONES SIMPLIFICADA" u="1"/>
        <s v="CONSORCIO ALPHA 2011" u="1"/>
        <s v="ICEACSA S.A." u="1"/>
        <s v="CONSULTORIA INTERVENTORIA Y CONSTRUCCION DE PROYECTOS DE INFRAESTRUCTURA S.A.S" u="1"/>
        <s v="JULIO BAHAMON VANEGAS" u="1"/>
        <s v="CONSORCIO VIAL" u="1"/>
        <s v="CARLOS FERNANDO LOPEZ GARCIA" u="1"/>
        <s v="GRUPO MAINCO S.A.S." u="1"/>
        <s v="UNION TEMPORAL VIAS 2" u="1"/>
        <s v="JESUS ALBERTO ALMEIDA SAAIBI" u="1"/>
        <s v="ANGEL OSWALDO ZAPATA CARDENAS" u="1"/>
        <s v="INTRUCON LTDA" u="1"/>
        <s v="INGENIERIA Y CIONSTRUCIONES S.A.S " u="1"/>
        <s v="CONSORCIO CUMBRE" u="1"/>
        <s v="ING INGENIERA S.A." u="1"/>
        <s v="CONSORCIO BAYSEGA-SEBAGASA" u="1"/>
        <s v="OBRAS CIVILES COLOMBIANAS S.A.S" u="1"/>
        <s v="CARLOS ALBERTO SANCHEZ LACOUTURE" u="1"/>
        <s v="LUISA FERNANDA AVALOS PERALTA" u="1"/>
        <s v="ACCIONA INFRAESTRUCTURAS S.A." u="1"/>
        <s v="FHECOR INGENIEROS CONSULTORES" u="1"/>
        <s v="JAVIER SANTACRUZ GAMEZ" u="1"/>
        <s v="DIN DESARROLLO DE INGENIERIA" u="1"/>
        <s v="SOFAN INGENIERIA S.A.S." u="1"/>
        <s v="COMPAÑÍA COLOMBIANA DE CONSULTORES S.A - CCC S.A" u="1"/>
        <s v="INCECOL LTDA" u="1"/>
        <s v="GERMAN RAMIREZ BARBOSA" u="1"/>
        <s v="SERVINC LTDA" u="1"/>
        <s v="INCGROUP S.A.S" u="1"/>
        <s v="CONSORCIO VIAS 52" u="1"/>
        <s v="CONSORCIO CUMBRE-PAV" u="1"/>
        <s v="CONSORCIO RECAUDO INVIAS 2011" u="1"/>
        <s v="CONSORCIO INTERVIALES COLOMBIA" u="1"/>
        <s v="ASESORIA Y CONSULTORIA LIMITADA" u="1"/>
        <s v="GEVIAL S.A.S" u="1"/>
        <s v="INGENIERIA Y CONSULTORIA INGECON SAS" u="1"/>
        <s v="P Y V INGENIERIA S.A.S." u="1"/>
        <s v="INGRID YOHANNA BARBOSA RUEDA" u="1"/>
        <s v="SERVEIS INTEGRALS D ENGINYERIA I ARQUITECTURA SIENA  S L" u="1"/>
        <s v="DIEGO FERNANDO FONSECA CHAVEZ" u="1"/>
        <s v="INGELOG S.A." u="1"/>
        <s v="LUIS GONZALO ROBLES SAENZ" u="1"/>
        <s v="CONSTRUVIAS DE COLOMBIA S.A." u="1"/>
        <s v="URIEL EDGARDO HERNANDEZ GAITAN" u="1"/>
        <s v="CONSORCIO RUTAS-TPD INGENIERIA" u="1"/>
        <s v="YESID FRANCISCO FERREIRA VILLEGAS" u="1"/>
        <s v="CODIPRO LTDA" u="1"/>
        <s v="VICTOR RAUL NEIRA DELBASTO" u="1"/>
        <s v="CONSTRUCTORA INTERNACIONAL CONSCAT A.I.E SUCURSAL COLOMBIA" u="1"/>
        <s v="CAG INGENIERIA S.A.S" u="1"/>
        <s v="CONSORCIO OBRAS PUBLICAS" u="1"/>
        <s v="LUIS FERNANDO RAMIREZ BUENAVENTURA" u="1"/>
        <s v="CONSORCIO PUENTE AURRA" u="1"/>
        <s v="CONSORCIO BETA 2011" u="1"/>
        <s v="ECOVIAS S.A.S" u="1"/>
        <s v="CONSORCIO CONGA 56" u="1"/>
        <s v="CONSORCIO GAMA" u="1"/>
        <s v="BALLEN B Y CIA S.A.S" u="1"/>
        <s v="PROYECTOS E INTERVENTORIAS LTDA" u="1"/>
        <s v="CONSORCIO RED VIAL 2011" u="1"/>
        <s v="CONSORCIO VIAL ZONA NORTE" u="1"/>
        <s v="BAYSEGA INTERNACIONAL S.A." u="1"/>
        <s v="CONSORCIO LIDER" u="1"/>
        <s v="CONSTRUCCIONES VERA S.A" u="1"/>
        <s v="CONSORCIO INTERVENTORIAS 2011" u="1"/>
        <s v="B &amp; H INGENIERIA LTDA" u="1"/>
        <s v="OTACC S.A" u="1"/>
        <s v="CONSORCIO INTEVIAS 2011" u="1"/>
        <s v="CONSTRUCTORA OAS LTDA" u="1"/>
        <s v="CONSORCIO INGENIERIA INTEGRAL " u="1"/>
        <s v="CFM INGENIERIA LTDA" u="1"/>
        <s v="BALLEN BY CIA S.A.S" u="1"/>
        <s v="JOSE WILMER CHILITO RIVADENEIRA" u="1"/>
        <s v="LEGO CONSTRUCCIONES S.A.S." u="1"/>
        <s v="CONSORCIO DVP-CCC" u="1"/>
        <s v="YAMILL ALONSO MONTENEGRO CALDERON" u="1"/>
        <s v="BOL INGENIEROS" u="1"/>
        <s v="GARPER INGENIERIA CIA LTDA" u="1"/>
        <s v="GPM PROYECTOS DE INGENIERIA E.U." u="1"/>
        <s v="CONSORCIO VIAS ORIENTE 3" u="1"/>
        <s v="SPIRAL INGENIERIA LTDA" u="1"/>
        <s v="CONSORCIO CIVILE OR" u="1"/>
        <s v="NOGAALL S.A." u="1"/>
        <s v="INGECIA LTDA" u="1"/>
        <s v="CONSORCIO CONSTRUCCIONES Y VIAS" u="1"/>
        <s v="ADMINISTRADORA DE PROYECTOS CIVILES S.A.S" u="1"/>
        <s v="CONSTRUCCIONES PARAMO MATIZ LTDA" u="1"/>
        <s v="ARREDONDO MADRID INGENIEROS CIVILES (A.I.M) LIMITADA" u="1"/>
        <s v="ARREDONDO MADRID INGENIEROS CIVILES (a:i:m) LIMITADA" u="1"/>
        <s v="CONSTRUCCION Y CONSULTORIA DE VIAS E.U." u="1"/>
        <s v="CENTRO NACIONAL DE CONSULTORIA S.A." u="1"/>
        <s v="ICEIN S.A.S." u="1"/>
        <s v="CONSORCIO DOCE" u="1"/>
        <s v="EQUIPOS CONSTRUCCIONES Y OBRAS S.A." u="1"/>
        <s v="ESTUDIOS TECNICOS S.A." u="1"/>
        <s v="ROVER ALCISA  COLOMBIA" u="1"/>
        <s v="ERJAR Y CIA S.A" u="1"/>
        <s v="HIFO S.A" u="1"/>
        <s v="SUPERCEMENTO S.A.S" u="1"/>
        <s v="CONSORCIO DAVASA" u="1"/>
        <s v="MOVITIERRA CONSTRUCCIONES S.A." u="1"/>
        <s v="CONSTRUCIONES AR &amp; S LTDA" u="1"/>
        <s v="JAIRO ENRIQUE VIVEROS CHAVES" u="1"/>
        <s v="CONSORCIO COPA 2011" u="1"/>
        <s v="INCOLTA INTERVENTORIAS Y CONSULTORIA LTDA" u="1"/>
        <s v="SODICO S.A.S" u="1"/>
        <s v="CONSTRUVIAL LTDA" u="1"/>
        <s v="CONSORCIO INTERVIAS" u="1"/>
        <s v="ESSENTIUM GRUPO S.L" u="1"/>
        <s v="HENRY PUENTES DUSSAN" u="1"/>
        <s v="CONSORCIO OSACA" u="1"/>
        <s v="CONSORCIO DE CONSERVACION VIAL" u="1"/>
        <s v="GRUPO PINDER S.A.S" u="1"/>
        <s v="INGESTUDIOS LTDA" u="1"/>
        <s v="CONSULTORIA INGENIERIA ESTUDIOS ECONOMICOS LIMITADA CITEC LTDA" u="1"/>
        <s v="PATRIA S.A." u="1"/>
        <s v="ERNESTO ALTAHONA SUAREZ" u="1"/>
        <s v="JORGE LUIS RUEDA RODRIGUEZ" u="1"/>
        <s v="CONSTRUCTOR A INGEVISA E.U." u="1"/>
        <s v="HIDROCONSULTA LTDA" u="1"/>
        <s v="INTERVENTORAS Y DISEÑOS S.A." u="1"/>
        <s v="COMPAÑIA DE CONSULTORIA Y CONSTRUCCIONES LTDA" u="1"/>
        <s v="MEJIA INGENIEROS ASOCIADOS LTDA" u="1"/>
        <s v="ICM INGENIEROS S.A" u="1"/>
        <s v="CONSORCIO PAMPLONA 2011" u="1"/>
        <s v="ISOLUX DE MEXICO S.A. DE C.V." u="1"/>
        <s v="MAGDA PUENTES PRIETO" u="1"/>
        <s v="CAMINOS S.A.S" u="1"/>
        <s v="JUAN  CARLOS LEDESMA GUTIERREZ" u="1"/>
        <s v="CONSORCIO META 2011" u="1"/>
        <s v="F.F. SOLUCIONES S.A." u="1"/>
        <s v="BRAIN S.A." u="1"/>
        <s v="VIAS Y AMBIENTE LIMITADA VIAMBIENTE LTDA" u="1"/>
        <s v="ESTUDIOS TECNICOS S.A.S" u="1"/>
        <s v="TECNIDESARROLLO S.A.S." u="1"/>
        <s v="GRUPO METRO COLOMBIA S.A" u="1"/>
        <s v="CONSULTORES SOLANO NAVAS LTDA" u="1"/>
        <s v="CONSORCIO GMI NARIÑO" u="1"/>
        <s v="TORRES &amp; TORRES INGENIEROS ASOCIADOS LTDA" u="1"/>
        <s v="IAR INGENIERIA SAS" u="1"/>
        <s v="OSCAR LISANDRO PASTRANA" u="1"/>
        <s v="ICOVIAS LTDA" u="1"/>
        <s v="DVS CONSTRUCCIONES LTDA" u="1"/>
        <s v="INTERSA S.A." u="1"/>
        <s v="UNION TEMPORAL INTERVENTORIAS INV 2007" u="1"/>
        <s v="CONSORCIO INTERVIAL CCH-SPIRAL" u="1"/>
        <s v="DAC INGENIEROS LTDA" u="1"/>
        <s v="HMV INGENIEROS LTDA" u="1"/>
        <s v="GERMAN GARCIA MOLINA" u="1"/>
        <s v="MEGAVIAL LTDA" u="1"/>
        <s v="OBRAS GENERALES DEL NORTE S.A." u="1"/>
        <s v="CARLOS ERNESTO CEVIEDES BENAVIDES" u="1"/>
        <s v="OFICINA TECNICA DE ESTUDIOS Y CONTROL DE OBRAS S.A." u="1"/>
        <s v="VNF S.A." u="1"/>
        <s v="CONSULTORIA LATINOAMERICANA DE INGENIERIA S.A." u="1"/>
        <s v="CONSTRUCTORA MP S.A" u="1"/>
        <s v="BERAH CONSTRUCIONES S.A.S" u="1"/>
        <s v="CONSORCIO PORVENIR" u="1"/>
        <s v="CONSULTORES E INTERVENTORES TECNICOS SAS" u="1"/>
        <s v="INCITECO S.A.S" u="1"/>
        <s v="GESPROYECT LTDA" u="1"/>
        <s v="FERVAR INGENIEROS E.U." u="1"/>
        <s v="ENGICOL S.A.S" u="1"/>
        <s v="MANUEL GUILLERMO OVALLE ANGARITA" u="1"/>
        <s v="R&amp;M CONSTRUCCIONES E INTERVENTORIAS" u="1"/>
        <s v="CIAF LTDA INGENIERIA" u="1"/>
        <s v="ORLANDO EDMUNDO REVELO" u="1"/>
        <s v="RAFAEL HUMBERTO JIMENEZ HURREGO" u="1"/>
        <s v="GIOVANNY ZUÑIGA GARCIA" u="1"/>
        <s v="INTEGRAL INGENIERIA DE CONSULTA S.A." u="1"/>
        <s v="GERARDO CORREDOR VILLALBA" u="1"/>
        <s v="INGENIEROS CONSTRUCTORES Y DE SERVICIOS CONSEING LIMITADA" u="1"/>
        <s v="URBANISTAS INGENIEROS" u="1"/>
        <s v="ANTONIO ESTEBAN SANCHEZ TORRES" u="1"/>
        <s v="ALCA INGENIERIA S.A." u="1"/>
        <s v="GILBERTO GALINDO ALVARADO" u="1"/>
        <s v="CROWE HORWATH COLOMBIA S.A" u="1"/>
        <s v="JAIME CARMONA SOTO" u="1"/>
        <s v="LUIS ORLANDO MUÑOZ MUÑOZ" u="1"/>
        <s v="SESAC S.A." u="1"/>
        <s v="CB INGENIEROS S.A." u="1"/>
        <s v="HR INGENIERIA SAS" u="1"/>
        <s v="BOL INGENIEROS ARQUITECTOS S.A" u="1"/>
        <s v="CAPITALYS INFRAESTRUCTURA S.A." u="1"/>
        <s v="KEVIN ALBERTO VILLEGAS DE LA HOZ" u="1"/>
        <s v="ORLANDO ORDOÑEZ CASALLAS" u="1"/>
        <s v="PROYECTOS CONSTRUCCIONES CIVILES Y VIALES LTDA" u="1"/>
        <s v="CONCAY S.A." u="1"/>
        <s v="BDO AUDIT S.A." u="1"/>
        <s v="CONSORCIO CFM &amp; N" u="1"/>
        <s v="CONSORCIO VIAS COLOMBIA 015" u="1"/>
        <s v="INGENIERIA ORINOCO Y CIA LTDA INOR LTDA" u="1"/>
        <s v="JAMES ALBERTO KAMMERER JIMENEZ" u="1"/>
        <s v="SEÑALES Y VIAS S.A.S" u="1"/>
        <s v="GERMAN ADOLFO PERDOMO PACHON" u="1"/>
        <s v="EISENHOWER ZAMORA GONZALEZ" u="1"/>
        <s v="JORGE EDUARDO BORGOGÑO ARANGO" u="1"/>
        <s v="CONEIN SR LTDA." u="1"/>
        <s v="CONSORCIO INFRAESTRUCTURA VIAL" u="1"/>
        <s v="CONSULTORES TECNICOS  Y ECONOMICOS  S.A. CONSULTECNICOS" u="1"/>
        <s v="JAIRO LUIS SOCARRAS BONILLA" u="1"/>
        <s v="COMPAÑÍA DE PROYECTOS TECNICOS S.A" u="1"/>
        <s v="GUIDO DEL CAUCA CHAVEZ DELGADO" u="1"/>
        <s v="EAR INGENIEROS  LTDA" u="1"/>
        <s v="EQUIPOS Y TRITURADOS S.A" u="1"/>
        <s v="FABIAN FERNANDO FERNANDEZ RAMIREZ" u="1"/>
        <s v="COMPAÑÍA COLOMBIANA DE CONSULTORES S.A" u="1"/>
        <s v="PEDRO ALFONSO VARGAS" u="1"/>
        <s v="LAUREN GUIZA MERA" u="1"/>
        <s v="TEVA SEÑAL S.A." u="1"/>
        <s v="SYSTEM DIGITAL COMPUTER LTDA" u="1"/>
        <s v="RENAN CARDOZO CARDOZO" u="1"/>
        <s v="CARLOS ALBERTO SOLARTE" u="1"/>
        <s v="CONSORCIO ALARCON INVIAS" u="1"/>
        <s v="VALORES Y CONTRATOS S.A." u="1"/>
        <s v="INGECON S.A" u="1"/>
        <s v="KMA CONSTRUCCIONES S.A." u="1"/>
        <s v="CONSORCIO EPSILON NARIÑO" u="1"/>
        <s v="VICTOR RAUL VARGAS" u="1"/>
        <s v="ESTRUCTURAS ESPECIALES S.A" u="1"/>
        <s v="SEÑALES LTDA" u="1"/>
        <s v="ALVARO DE JESUS OSSA LOPEZ" u="1"/>
        <s v="CARLOS ALBERTO SANCHEZ ESCALANTE" u="1"/>
        <s v="JORGE SERRANO" u="1"/>
        <s v="GRUPO GEA 21 S.L" u="1"/>
        <s v="ACI PROYECTOS S.A." u="1"/>
        <s v="CONSORCIO LA CABUYA-ARAUCA 2011" u="1"/>
        <s v="INGENIERIAS DE TRAZADOS Y ESTRUCTURAS S.A." u="1"/>
        <s v="SAINC INGENIEROS CONSTRUCTORES S.A." u="1"/>
        <s v="CIVING INGENIEROS CONTRATISTAS S EN C" u="1"/>
        <s v="SIGA INGENIERIA S.A.S." u="1"/>
        <s v="DICONSULTORIA S.A" u="1"/>
        <s v="INGENIERIA Y CONSULTORIA INGECON S.A.S" u="1"/>
        <s v="HUMBERTO HERNANDO CELIS RODRIGUEZ" u="1"/>
        <s v="IGNACIO ALVAREZ REYES" u="1"/>
        <s v="EMPROCIV LTDA" u="1"/>
        <s v="CONCRETOS ASFALTICOS DE COLOMBIA S.A." u="1"/>
        <s v="CONSORCIO CIG4" u="1"/>
        <s v="ELSA MARIA RUEDA LANDINEZ" u="1"/>
        <s v="FELD INGENIERIA LTDA" u="1"/>
        <s v="ALFONSO PARRA DE LOS RIOS" u="1"/>
        <s v="INACMA LTDA" u="1"/>
        <s v="CONSORCIO ORION" u="1"/>
        <s v="SILVA FAJARDO Y CIA LTDA" u="1"/>
        <s v="CONSORCIO VIA GALERAS CR" u="1"/>
        <s v="ROBERTO JARAMILLO CARDENAS" u="1"/>
        <s v="ERNESTO MILLAN OCHOA" u="1"/>
        <s v="TRADECO INFRAESTRUCTURA S.A." u="1"/>
        <s v="CONSORCIO OSM-MEDIR" u="1"/>
        <s v="PROMOTARA MONTECARLO VIAS S.A. " u="1"/>
        <s v="CONSORCIO VITAL" u="1"/>
        <s v="EDGAR DUARTE ARGUELLO" u="1"/>
        <s v="JOSE FERNANDO ANGULO CORTES" u="1"/>
        <s v="CONSTRUCTORA VIALPA S.A" u="1"/>
        <s v="COMPAÑÍA DE CONSULTORIA Y CONSTRUCCION LTDA." u="1"/>
        <s v="GUSTAVO ROSO GOMEZ" u="1"/>
        <s v="JUAN CARLOS RAMIREZ OSPINA" u="1"/>
        <s v="NUBIA YANETH ALVARADO TORRES" u="1"/>
        <s v="INTERESTUDIOS LTDA" u="1"/>
        <s v="APPLUS NORCONTROL COLOMBIA LTDA" u="1"/>
        <s v="CONSTRUCCIONES E INVERSIONES BETA S.A.S" u="1"/>
        <s v="DIVECON S.A." u="1"/>
        <s v="ASFALTOS LA HERRERA S.A.S " u="1"/>
        <s v="CANO JIMENEZ ESTUDIOS S.A." u="1"/>
        <s v="CONSULTORES TECNICOS Y ECONOMICOS S.A." u="1"/>
        <s v="CONSORCIO NORTE 2011" u="1"/>
        <s v="VIAS ALFA E.U" u="1"/>
        <s v="INFRAESTRUCTURA COLOMBIA  S.A.S " u="1"/>
        <s v="ECOVIAS S.A" u="1"/>
        <s v="CONSORCIO B Y B" u="1"/>
        <s v="EDINTER S.A.S" u="1"/>
        <s v="CONSORCIO ANTARES" u="1"/>
        <s v="INGERCONSULTA  LTDA" u="1"/>
        <s v="HERNANDO LANCHEROS IBAÑEZ" u="1"/>
        <s v="SERTIC S.A.S " u="1"/>
        <s v="ARMANDO RODRIGUEZ AVENDAÑO" u="1"/>
        <s v="EDIVIAL S.A." u="1"/>
        <s v="OSCAR ALEJANDRO RAMIREZ RODRIGUEZ" u="1"/>
        <s v="MIGUEL ANGEL CASTILLO GALVAN" u="1"/>
        <s v="CONSTRUCCIONES BENAVIDES LTDA" u="1"/>
        <s v="SOCIEDAD TECNICA SOTA LTDA" u="1"/>
        <s v="YAMIL SABBAGH CONSTRUCCIONES S.A." u="1"/>
        <s v="NOVA SARMIENTO CONSTRUCCIONES LTDA" u="1"/>
        <s v="GUILLERMO BURGOS G." u="1"/>
        <s v="SIGA INGENIERIA S.A.S" u="1"/>
        <s v="JAVIER VALDERRAMA YAGUE" u="1"/>
        <s v="NESTOR CONTRERAS RAMIREZ" u="1"/>
        <s v="CONSORCIO INNOBRAS 2011" u="1"/>
        <s v="HB ESTRUCTURAS METALICAS S.A." u="1"/>
        <s v="DIEGO LEON MARTINEZ GOMEZ" u="1"/>
        <s v="CONSORCIO ECONSULTORES" u="1"/>
        <s v="ALEX JOAQUIN OSORIO ARAQUE" u="1"/>
        <s v="CONSORCIO PUENTES LAGUNILLA" u="1"/>
        <s v="CONSORCIO INTER-LGNR" u="1"/>
        <s v="JOSE ANDRES MURILLO MAYORGA" u="1"/>
        <s v="PROJEKTA LTDA" u="1"/>
        <s v="CONSORCIO VIAS DEL SUR CR" u="1"/>
        <s v="PROTECCION INDUSTRIAL C.I. S.A." u="1"/>
        <s v="ARQUITECTOS E INGENIEROS ASOCIADOS S.A. AIA S.A." u="1"/>
        <s v="WEG INGENIERIA S.A.S" u="1"/>
        <s v="CONSORCIO BG" u="1"/>
        <s v="CONSORCIO NACIONAL DE CARRETERAS" u="1"/>
        <s v="GERMAN TORRES SALGADO" u="1"/>
        <s v="FIDEL MODESTO MOSQUERA ORDOÑEZ" u="1"/>
        <s v="EDIOBRAS S.A.S" u="1"/>
        <s v="LA VIALIDAD LIMITADA" u="1"/>
        <s v="INFRAESTRUCTURA NACIONAL LTDA" u="1"/>
        <s v="INGESUELOS COLOMBIA LTDA" u="1"/>
        <s v="LUIS FERNANDO HOYOS PEREZ" u="1"/>
        <s v="INFRAESTRUCTURA COLOMBIA S.A.S." u="1"/>
        <s v="LUISA FERNANDA OCAMPO REY" u="1"/>
        <s v="CONSORCIO CONSTRUCCIONES E INGENIERIA 2011" u="1"/>
        <s v="ERJAR Y CIA S.A." u="1"/>
        <s v="PROVER INGENEIRIA URBANISMO Y CONSTUCCION S.L SUCURSAL COLOMBIA" u="1"/>
        <s v="CIMELEC INGENIEROS S.A.S" u="1"/>
        <s v="OSCAR ALBERTO LOPEZ NUÑEZ" u="1"/>
        <s v="CESAR AUGUSTO CONRADO COTES" u="1"/>
        <s v="ALBERTO RINCON GUZMAN" u="1"/>
        <s v="SYS INGENIERIA CIVIL  LTDA" u="1"/>
        <s v="CONSORCIO PUENTES 2011-2" u="1"/>
        <s v="FABIO RODRIGO MOLINA DIAZ" u="1"/>
        <s v="DISEÑOS INTERVANTORIAS CONSTRUCCIONES CIVILES, DINCO LTDA" u="1"/>
        <s v="CONSTRUVIAS DE COLOMBIA S.A- CONSTRUVICOL S.A" u="1"/>
        <s v="JOSE PASTRANA SIERRA" u="1"/>
        <s v="URIBE Y ABREO CIA LTDA" u="1"/>
        <s v="NORKHA DELIA PIRATOVA MORALES" u="1"/>
        <s v="CONSORCIO ZLSV" u="1"/>
        <s v="CONSORCIO CONCOL CUSA" u="1"/>
        <s v="HIDROESTRUCTURAS LTDA" u="1"/>
        <s v="ARA INGENIERIA S.A.S" u="1"/>
        <s v="CARLOS CORDOBA AVILES" u="1"/>
        <s v="EQUIPOS Y TRITURADOS S.A." u="1"/>
        <s v="YAMIL MONTENEGRO CALDERON" u="1"/>
        <s v="JOSE FERNANDO ZULUAGA DUQUE" u="1"/>
        <s v="GTS CONSTRUCIONES S.A.S" u="1"/>
        <s v="RG INGENIERIA LTDA" u="1"/>
        <s v="ARSA INGENIERIA E.U." u="1"/>
        <s v="GESSI ALVERA S.A.S." u="1"/>
        <s v="SOCIEDAD COMERCIAL INTERNACIONAL S.A SOCINTER S.A." u="1"/>
        <s v="LUIS ALBERTO MESA GALEANO" u="1"/>
        <s v="CONSORCIO VIAL NARIÑO" u="1"/>
        <s v="RODRIGO ORLANDO DIAZ MARTINEZ" u="1"/>
        <s v="PROJEKTA LTDA INGENIEROS CONSULTORES" u="1"/>
        <s v="LA VIALIDAD LTDA" u="1"/>
        <s v="EQUIPO UNIVERSAL S.A." u="1"/>
        <s v="EL CONDOR S.A" u="1"/>
        <s v="RUTH ELENA TABARES" u="1"/>
        <s v="CONSORCIO INTERVIAL CENTRO" u="1"/>
        <s v="OSCAR ALBERTO GUZMAN TRIVIÑO" u="1"/>
        <s v="CRA SERVICIOS S.A.S" u="1"/>
        <s v="INGEVIAS S.A.INGENIERIA Y VIAS S.A." u="1"/>
        <s v="JOSE DE LA CRUZ MIRA HENAO" u="1"/>
        <s v="JUAN JOSE ARAQUE BLANCO" u="1"/>
        <s v="JOSE FRANCISCO PASTRANA SIERRA" u="1"/>
        <s v="SONACOL S.A.S" u="1"/>
        <s v="CONSORCIO INTERVIALES" u="1"/>
        <s v="CONSORCIO INTERVIALCO" u="1"/>
        <s v="DANIEL GONZALO ROBLES" u="1"/>
        <s v="INARCO INGENIEROS LTDA" u="1"/>
        <s v="JAIRO ANTONIO OSSA LOPEZ" u="1"/>
        <s v="CONGETER LTDA" u="1"/>
        <s v="JESUS MARIA HINCAPIE" u="1"/>
        <s v="CARLOS ALBERTO VILLEGAS  LOPERA" u="1"/>
        <s v="EDWIN SOLANO &amp; CIA. LTDA." u="1"/>
        <s v="MURCIA MURCIA S.A" u="1"/>
        <s v="PEDRO GERMAN CONTRERAS RUBIANO" u="1"/>
        <s v="FERNANDO AUGUSTO RAMIREZ RESTREPO" u="1"/>
        <s v="JOAQUIN ORTIZ Y COMPAÑÍA LTDA JOYCO LTDA." u="1"/>
        <s v="CONSORCIO GECONSI META" u="1"/>
        <s v="NOARCO S.A" u="1"/>
        <s v="CROMAS S.A." u="1"/>
        <s v="DIEGO  FONSECA CHAVEZ" u="1"/>
        <s v="CONSTRUCTORA CONCRETO S.A." u="1"/>
        <s v="SOCAR INGENIERIA LTDA" u="1"/>
        <s v="CONSORCIO SUPERCEMENTO SAÑALIZACION VIAL" u="1"/>
        <s v="FICONSA S.A.S." u="1"/>
        <s v="TECNISUELOS LTDA." u="1"/>
        <s v="JAIRO DIAZ CONTRERAS" u="1"/>
        <s v="CLAUDIA CERON CORONADO" u="1"/>
        <s v="FERNANDO JIMENEZ ROA" u="1"/>
        <s v="FULCRUM S.A." u="1"/>
        <s v="REYES Y RIVEROS LTDA" u="1"/>
        <s v="GERENCIA INTERVENTORIA Y CONSTRUCCION DE OBRAS CIVILES - GEINCO E.U." u="1"/>
        <s v="EMG CONSTRUCCIONES" u="1"/>
        <s v="RAMIRO MESA BARRERA" u="1"/>
        <s v="ALBERTO RAFAEL TOLEDO VERGARA" u="1"/>
        <s v="CUMBRE INGENIERIA SAS" u="1"/>
        <s v="CI GRODCO S EN C INGENEIROS CIVILES" u="1"/>
        <s v="CI GRODCO S EN C INGENIEROS CIVILES" u="1"/>
        <s v="AVILA LIMITADA" u="1"/>
        <s v="RAUL ARIEL CASTAÑO ABUFHELE" u="1"/>
        <s v="CONSORCIO CONEIN GRUPO UNO" u="1"/>
        <s v="CONOSORCIO ITEC" u="1"/>
        <s v="P.S.I. LTDA PROYECTOS Y SOLUCIONES DE INGENIERIA LTDA" u="1"/>
        <s v="DPC INGENIEROS S.AS" u="1"/>
        <s v="JORGE DIAZ MURCIA" u="1"/>
        <s v="CONSORCIO OBRAS 2011" u="1"/>
        <s v="JOSE IVAN GOMEZ SALAZAR" u="1"/>
        <s v="INTERDISEÑOS S.A" u="1"/>
        <s v="PAVIMENTOS ANDINOS S.A." u="1"/>
        <s v="ARMANDO VALENCIA VALENCIA" u="1"/>
        <s v="JPS INGENIERIA SOCIEDAD ANONIMA " u="1"/>
        <s v="COMPUFACIL S.A.S." u="1"/>
        <s v="BATEMAN INGENIERIA S.A." u="1"/>
        <s v="JORGE DIAZ MURCIA " u="1"/>
        <s v="LKS COLOMBIA S.A.S" u="1"/>
        <s v="MEYAN S.A." u="1"/>
        <s v="CONSORCIO INTERVIAL CCH-SPIRAL-PRIET" u="1"/>
        <s v="CEINSA CONTRATAS E INGENIERIA S.A" u="1"/>
        <s v="MARTHA CECILIA ORDOÑEZ OCAMPO" u="1"/>
        <s v="AZUL SOLUCIONES Y ESPACIOS S.A.S" u="1"/>
        <s v="MARTA CECILIA TRIVIÑO DELGADILLO" u="1"/>
        <s v="CONSTRUCCIONES RUBAU S.A." u="1"/>
        <s v="WILSON YUBER BLANDON CORTES" u="1"/>
        <s v="ICI 2020 SAS" u="1"/>
        <s v="EDUARDO JOSE ALDANA ROBAYO" u="1"/>
        <s v="I.A. UNIVERSAL S.A.S" u="1"/>
        <s v="CONSTRUCCIONES MAJA LIMITADA" u="1"/>
        <s v="IMG S.A." u="1"/>
        <s v="COPEBA LTDA" u="1"/>
        <s v="INEXPOTRANS SAS" u="1"/>
        <s v="PEDELTA SOCIEDAD LIMITADA" u="1"/>
        <s v="IMATIC INGENIERIA LIMITADA" u="1"/>
        <s v="UNION TEMPORAL INCECOL JC" u="1"/>
        <s v="PEYCO COLOMBIA" u="1"/>
        <s v="L.A. CONSTRUCTORES S.A.S" u="1"/>
        <s v="IPSUM INGENIEROS SAS" u="1"/>
        <s v="CONSTRUCTORA FG S.A" u="1"/>
        <s v="CJS INGENIERIA S.A.S" u="1"/>
        <s v="ZAIDA DAYANA ORJUELA DIAZ" u="1"/>
        <s v="FERNANDO LOPEZ ROJAS" u="1"/>
        <s v="HERMES ALVEIRO ZUÑIGA MARTINEZ" u="1"/>
        <s v="MBS SOLUTIONS S.A.S" u="1"/>
        <s v="GNG INGENIERIA S.A.S" u="1"/>
        <s v="RAFAEL JAVIER GUISA RUEDA" u="1"/>
        <s v="UNION TEMPORAL ZONA NORTE 2011" u="1"/>
        <s v="CIZALLA S.A.S" u="1"/>
        <s v="DANIEL RICARDO PAZ CARRILLO" u="1"/>
        <s v="LUIS CARLOS PABA ROYERO" u="1"/>
        <s v="UNION TEMPORAL ALIANZA YDY  014" u="1"/>
        <s v="ACADIT INGENIERIA LTDA" u="1"/>
        <s v="JULIO CESAR SALGADO GALEANO" u="1"/>
        <s v="CIVILTEC INGENIEROS LTDA" u="1"/>
        <s v="D&amp;S S.A." u="1"/>
        <s v="CONSULTORIA Y CONSTRUCCION &quot;CON Y CON&quot;" u="1"/>
        <s v="MOTA - ENGIL COLOMBIA S.A.S." u="1"/>
        <s v="SANTANDER ELIECER MAFIOLY CANTILLO" u="1"/>
        <s v="PROES CONSULTORES S.A." u="1"/>
        <s v="CONSORCIO JASEN LTDA-EDL LTDA" u="1"/>
        <s v="CONSORCIO OBRAS INVIAS SANTANDER 2011" u="1"/>
        <s v="CONSORCIO CARIBE VIAL 2011" u="1"/>
        <s v="GRUPO POSSO S.A.S" u="1"/>
        <s v="JOYCO SAS" u="1"/>
        <s v="GERMAN ALONSO PUENTES GORDO" u="1"/>
        <s v="CONSORCIO GV - BAUTISTA 2011" u="1"/>
        <s v="GERMAN ANTONIO BALLESTAS BERDEJO" u="1"/>
        <s v="CONSORCIO INFRAESTRUCTURA VIAL NACIONAL" u="1"/>
        <s v="NOARCO S.A." u="1"/>
        <s v="INMONOVA S.A.S" u="1"/>
        <s v="SAUL HERNANDO MILLAN GONZALEZ" u="1"/>
        <s v="CARLOS H. SUAREZ D. &amp; CIA LTDA" u="1"/>
        <s v="CARMELO  JOAQUIN ROSALES AMELL" u="1"/>
        <s v="VALCO CONSTRUCTORES LTDA" u="1"/>
        <s v="INGENIERO CIVIL CONSULTOR E.U." u="1"/>
        <s v="JAIRO ENRIQUE VIVEROS CHAVEZ" u="1"/>
        <s v="INGENIEIRA Y SUMINISTROS BROCA LTDA" u="1"/>
        <s v="INGENIERIA Y SUMINISTROS BROCA LTDA" u="1"/>
        <s v="ICEIN S.A.S" u="1"/>
        <s v="WILLIAM ANGEL MENDIETA" u="1"/>
        <s v="RALE INGENIERIA LTDA" u="1"/>
        <s v="ARA INGENIEROS Y ARQUITECTOS S.A.S" u="1"/>
        <s v="LGCA S.A.S." u="1"/>
        <s v="CONSORCIO COLOMBIA 1" u="1"/>
        <s v="JHON ALEXANDER SOTO DAVILA" u="1"/>
        <s v="TEC - CUATRO S.A." u="1"/>
        <s v="HIDALGO E HIDALGO S.A." u="1"/>
        <s v="ESGAMO INGENIEROS CONSTRUCTORES S.A.S." u="1"/>
        <s v="D.I.S. S.A " u="1"/>
        <s v="CONSORCIO MANTENIMIENTO VIAL SB" u="1"/>
        <s v="R-TERRA S.A.S" u="1"/>
        <s v="JORGE ADOLFO PEREZ DIAZ GRANADOS" u="1"/>
        <s v="MARIO ALBERTO HUERTAS COTES" u="1"/>
        <s v="VIAS S.A" u="1"/>
        <s v="VLADIMIR POLO PAZ" u="1"/>
        <s v="VIAS Y CONSTRUCIONES" u="1"/>
        <s v="COMPAÑÍA INTEGRADORA DE TECNOLOGIA Y SERVICIOS CTS LTDA" u="1"/>
        <s v="INNOBRAS LTDA" u="1"/>
        <s v="CGR S.A.S" u="1"/>
        <s v="TECCIVIL S.A.S" u="1"/>
        <s v="PERFILAR CONSTRUCCIONES S.A." u="1"/>
        <s v="GNG INGENIERIA S.A.S." u="1"/>
        <s v="OCIEQUIPOS LTDA" u="1"/>
        <s v="CONSORCIO AC 2011" u="1"/>
        <s v="KMA CONSTRUCCIONES S.A" u="1"/>
        <s v="CONSTRUCTORA MONTECARLO VIAS  S.A.S" u="1"/>
        <s v="JUAN CAMILO SILVA RODRIGUEZ" u="1"/>
        <s v="JOSE SIDNEY MARTINEZ AGUILAR" u="1"/>
        <s v="CONSORCIO JAO" u="1"/>
        <s v="FERNANDO PRIETO GONZALES" u="1"/>
        <s v="TRIVENTI INGENIERIA S.A.S" u="1"/>
        <s v="CONSORCIO  INTERPEAJES" u="1"/>
        <s v="CONSORCIO VARIANTE TUNJA" u="1"/>
        <s v="CGR LTDA" u="1"/>
        <s v="HARINSA NAVASFALT S.A" u="1"/>
        <s v="BERNARDO ANCIZAR OSSA LOPEZ" u="1"/>
        <s v="UNION TEMPORAL VIAL DEL NORTE" u="1"/>
        <s v="AGREMEZCLAS S.A." u="1"/>
        <s v="ARMANDO MARTINEZ SPADAFORA" u="1"/>
        <s v="ORLANDO FAJARDO CASTILLO" u="1"/>
        <s v="HECTOR JAIME GIRALDO" u="1"/>
        <s v="CONSTRUCTORA MADECONS S.A." u="1"/>
        <s v="DIEGO GERARDO ZAPATA ZUÑIGA" u="1"/>
        <s v="CARLOS ALBERTO ROZO NADER" u="1"/>
        <s v="INTERVENTORIAS Y DISEÑOS S.A." u="1"/>
        <s v="ASFALTAR S.A" u="1"/>
        <s v="JAIME HERNANDO MORENO ESPAÑA" u="1"/>
        <s v="PROCOPAL S.A." u="1"/>
        <s v="SILVIA GRACE BLANDON CORTES" u="1"/>
        <s v="INTERSA S.A" u="1"/>
        <s v="CORTAZAR Y GUTIERRES LTDA" u="1"/>
        <s v="GV GARCIA VILLA INGENIEROS Y CIA LTDA" u="1"/>
        <s v="CONSORCIO INVIOBRAS 010-2011" u="1"/>
        <s v="VICTOR GUILLERMO RODRIGUEZ R" u="1"/>
        <s v="IMR INGENIERIA LIMITADA" u="1"/>
        <s v="OLT LOGISTICS S.A.S" u="1"/>
        <s v="VICTOR JULIO SASSIF FIGUEROA" u="1"/>
        <s v="ALVARO JOSE FLOREZ GOMEZ" u="1"/>
        <s v="JAIME PARRA P Y CIA LTDA" u="1"/>
        <s v="HORACIO VEGA CARDENAS" u="1"/>
        <s v="IDICSA S.A.S." u="1"/>
        <s v="PATRICIA HELENA MEJIA VERGEL" u="1"/>
        <s v="UCOP CONSTRUCCIONES S.A" u="1"/>
        <s v="RG INGENIERIA" u="1"/>
        <s v="DISEÑOS Y CONSTRUCCION EN INGENIERIA LTDA" u="1"/>
        <s v="CONSORCIO INTERVIAL NARIÑO" u="1"/>
        <s v="INCOYDESA INGENNYA S.L." u="1"/>
        <s v="CARLOS  ALBERTO PALTA MUNOZ" u="1"/>
        <s v="CARLOS MAURICIO PACHON TRUJILLO" u="1"/>
        <s v="OCTAVIO GILLERMO BENAVIDES BURBANO" u="1"/>
        <s v="JOSE GABRIEL VARGAS CARVAJAL" u="1"/>
        <s v="INEMEC LTDA" u="1"/>
        <s v="INGENIERIAS INTEGRAL DE OBRAS INGEOBRAS SAS" u="1"/>
        <s v="B&amp; H INGENIERIA  LTDA" u="1"/>
        <s v="CONSTRUCTORA COLPATRIA S.A." u="1"/>
        <s v="LILIANA IVONNE VILORIA PABON" u="1"/>
        <s v="CONSORCIO CAMINOS" u="1"/>
        <s v="KELVIN OCTAVIO ROBLES LOPEZ" u="1"/>
        <s v="CUMBRE INGENIERIA S.A.S" u="1"/>
        <s v="CONSORCIO VIAS KSP" u="1"/>
        <s v="ESTRUCTURADOR COLOMBIA SAS" u="1"/>
        <s v="PARRA Y CIA INGENIEROS CONSTRUCTORES" u="1"/>
        <s v="VILLA HERNANDEZ Y CIA S.A.S" u="1"/>
        <s v="JAIME ALBERTO MOLANO FAJARDO" u="1"/>
        <s v="INGENIERIA DE ESTUDIOS Y ASESORIAS LIMITADA INESAS" u="1"/>
        <s v="RENE ALEXANDER PINTO MARTINEZ" u="1"/>
        <s v="CONSTRUCTORA MECO S.A." u="1"/>
        <s v="ESPARZA INGENIERIA LTDA" u="1"/>
        <s v="CONSORCIO QUEBRADA 2011" u="1"/>
        <s v="CONSORCIO RECIO" u="1"/>
        <s v="S &amp; M INGENIERIA S.A.S" u="1"/>
        <s v="CONSORCIO INTERVENTORIA BARBOSA" u="1"/>
        <s v="GERMAN ROBERTO RUED AREVALO" u="1"/>
        <s v="AUGUSTO RAFAEL TORRES SUAREZ" u="1"/>
        <s v="B&amp;C S.A" u="1"/>
        <s v="MS INGENIEROS COLOMBIA S.AS." u="1"/>
        <s v="ICAGEL LIMITADA" u="1"/>
        <s v="EUGENIO ABAD HOYOS JIMENEZ" u="1"/>
        <s v="SEDIC S.A." u="1"/>
        <s v="SUBSUELOS S.A." u="1"/>
        <s v="COINSO S.A.S" u="1"/>
        <s v="MARIO TRUJILLO CALDERON" u="1"/>
        <s v="LUIS GUILLERMO NARVAEZ RICARDO " u="1"/>
        <s v="IVAN GABRIEL LIZARAZO TOBIAS " u="1"/>
        <s v="OBRAS Y PROYECTOS RP YCIA LTDA" u="1"/>
        <s v="GILBERTO ACERO ROMERO" u="1"/>
        <s v="APA INGENIEROS CONTRATISTAS S.A.S." u="1"/>
        <s v="NELSON EDUARDO DULCEY BERARDINELLI" u="1"/>
        <s v="PHI INGENEIRIA S.A.S" u="1"/>
        <s v="PHI INGENIERIA S.A.S" u="1"/>
        <s v="ROBBERTO PARRA TELLEZ" u="1"/>
        <s v="GINPROSA INGENIERIA SL " u="1"/>
        <s v="INZETT S.A.S" u="1"/>
        <s v="GLORIA CECILIA OSPINA GOMEZ" u="1"/>
        <s v="CARMELO  JOAQUIN GONZALEZ" u="1"/>
        <s v="CYES INFRAESTRUCTURAS SUC COL" u="1"/>
        <s v="JOSE GABRIEL VARGAS  CARVAGAL" u="1"/>
        <s v="MCI INGENIEROS CONTRATISTAS LTDA" u="1"/>
        <s v="INGEPAV LTDA" u="1"/>
        <s v="SERVICIOS DE INGENIERIA Y COMERCIALES S.A." u="1"/>
        <s v="MBM INGENIERIA S.A.S" u="1"/>
        <s v="NIPPON KOEI LAC CO LTDA" u="1"/>
        <s v="INGETEC S.A - INGENIEROS CONSULTORES CIVILES Y ELECTRICOS S.A." u="1"/>
        <s v="TRN INGENIERIA Y PLANIFICACION DE ESTRUCTURAS S.A." u="1"/>
        <s v="MICROCORE LTDA MICROS COMPATIBILIDAD REDES Y ELEMENTOS LTDA" u="1"/>
        <s v="MANUEL ALBERTO MARTINEZ RODRIGUEZ" u="1"/>
        <s v="ASTRID DELGADO AMAYA" u="1"/>
        <s v="EDUARDO PEDRAZA RINALDY" u="1"/>
        <s v="EDIFICACIONES Y VIAS S.A" u="1"/>
        <s v="MARCO ANTONIO SOLANO VARGAS" u="1"/>
        <s v="ABCD MARPAV LTDA" u="1"/>
        <s v="RAFAEL ANGEL CEPEDA CORONADO" u="1"/>
        <s v="CONSORCIO DPC-ART" u="1"/>
        <s v="JMV INGENIEROS S.A.S." u="1"/>
        <s v="GERMAN VALENCIA CONTRERAS" u="1"/>
        <s v="UNION TEMPORAL INGENIEROS DEL TOLIMA 2" u="1"/>
        <s v="CONSORCIO RESTREPO Y URIBE  TEA  LTDA. CONSULTORIA " u="1"/>
        <s v="ALVAREZ Y COLLINS S.A." u="1"/>
        <s v="T&amp;S COMP TECNOLOGIA Y SERVICIOS LTDA" u="1"/>
        <s v="EUCO LTDA" u="1"/>
        <s v="CONCRETO PERFORADO DE CENTROAMERICA S.A" u="1"/>
        <s v="HERNAN MUÑOZ MUÑOZ" u="1"/>
        <s v="CONSORCIO CARRETERAS G2" u="1"/>
        <s v="CONSORCIO INGENIERIA VIAL 2011" u="1"/>
        <s v="FEDERICO RAMIREZ OSORIO" u="1"/>
        <s v="DUMAR INGENIEROS S.A.S" u="1"/>
        <s v="NORBERTO BAYONA ESPITIA" u="1"/>
        <s v="FERROVIAL AGROMAN CHILE S.A." u="1"/>
        <s v="INGENIERIA Y CONSTRUCCIONES S.A.S" u="1"/>
        <s v="EVALTEC S.A." u="1"/>
        <s v="LUIS EDUARDO POMBO RAMOS" u="1"/>
        <s v="REDES Y EDIFICACIONES S.A" u="1"/>
        <s v="HERNANDO PANTOJA S.A.S" u="1"/>
        <s v="ALFONSO GALINDO  BOCANEGRA" u="1"/>
        <s v="CONSULTORES TECNICOS Y ECONOMICOS " u="1"/>
        <s v="EDIVIAL S.A" u="1"/>
        <s v="JORGE ISAAC VELASQUEZ VARGAS" u="1"/>
        <s v="LEONARDO IVAN RAMIREZ BERNAL" u="1"/>
        <s v="RAUL POVEDA ORTEGA" u="1"/>
        <s v="CONSORCIO VIAS NORTE 1" u="1"/>
        <s v="ALBERTO GOMEZ CABRERA" u="1"/>
        <s v="CASTOR ARMANDO VALENCIA VALENCIA" u="1"/>
        <s v="CONSORCIO JV-M" u="1"/>
        <s v="CONSORCIO INGEVIAL ORIENTE" u="1"/>
        <s v="JAIRO ARIAS MENDEZ" u="1"/>
        <s v="LUIS FERNANDO BOTERO LONDOÑO" u="1"/>
        <s v="CONSORCIO MILMOR" u="1"/>
        <s v="JAIR LOPEZ ROJAS" u="1"/>
        <s v="CONSORCIO INTERURBANOS" u="1"/>
        <s v="PIV INGENIERIA LTDA" u="1"/>
        <s v="CONSORCIO INFRAESTRUCTURA ARMENIA-CALARCA" u="1"/>
        <s v="UNION TEMPORAL MANTENIMIENTO Y SEGURIDAD VIAL LTDA" u="1"/>
        <s v="DIEGO TAMAYO SERNA" u="1"/>
        <s v="VQM S.A.S" u="1"/>
        <s v="CORTES RUEDA INGENIERIA LTDA" u="1"/>
        <s v="AZUL SOLUCIONES Y ESPACIOS LTDA" u="1"/>
        <s v="CONSORCIO SIG INGENIERIA" u="1"/>
        <s v="RD INGENIEROS CIVILES SAS" u="1"/>
        <s v="JPS INGENIERIA SOCIEDAD ANONIMA" u="1"/>
        <s v="CONSTRUCCIONES Y TRACTORES S.A." u="1"/>
        <s v="ESTRUCTURADOR COLOMBIA S.A.S" u="1"/>
        <s v="COLOMBIANA DE INGENIERIA- COLINGENIERIAS" u="1"/>
        <s v="GOMEZ INGENIEROS CONSTRUCTORES S.A.S" u="1"/>
        <s v="SIETE LTDA" u="1"/>
        <s v="PROURBANOS CIMA Y CIA S EN C" u="1"/>
        <s v="LUIS ANTONIO HERRERA CASTRO" u="1"/>
        <s v="INGENIERIA Y CONTRATOS S.A.S" u="1"/>
        <s v="ROVER ALCISA S.A." u="1"/>
        <s v="S.P INGENIEROS S.A.S" u="1"/>
        <s v="CONSORCIO CARRETERAS G3" u="1"/>
        <s v="INTERESTUDIOS INGENIERIA LTDA" u="1"/>
        <s v="TORRESCAMARA Y CIA DE OPBRAS S.A" u="1"/>
        <s v="V &amp; S COMERCIAL S.A.S" u="1"/>
        <s v="CONSTRUCCION Y DESARROLLO INGENIERIA S.A.S" u="1"/>
        <s v="CONSTRUCCIONES Y OBRAS DE INGENEIRIA S.A.S" u="1"/>
        <s v="CONSTRUCCIONES Y OBRAS DE INGENIERIA S.A.S" u="1"/>
        <s v="INCODIM LTDA" u="1"/>
        <s v="MARYLUZ MEJIA DEPUMAREJO" u="1"/>
        <s v="ALBERTO GOMEZ LEAL" u="1"/>
        <s v="ESTEBAN MACIAS VARGAS" u="1"/>
        <s v="JENNY YAZMIN AMAYA GARCIA" u="1"/>
        <s v="INTEINCO, INSTITUTO TECNICO DE INSPECCION Y CONTROL S.A." u="1"/>
        <s v="CONSORCIO ICS01" u="1"/>
        <s v="CONSTRUCTORA SAN JOSE S.A." u="1"/>
        <s v="CONSORCIO MANTENIMIENTO Y SEGURIDAD VIAL LTDA - INARE LTDA" u="1"/>
        <s v="INFRAESTRUCTURA NACIONAL" u="1"/>
        <s v="MYRIAM VIVIANA CASTELBLANCO VELA" u="1"/>
        <s v="PROMOTORA NACIONAL DE CONSTRUCCIONES  S.A.S" u="1"/>
        <s v="ING INGENIERIA S.A." u="1"/>
        <s v="GOMEZ CAJIAO Y ASOCIADOS S.A." u="1"/>
        <s v="CONSTRUCCIONES Y MONTAJES DE LOS ANDES S.A.S" u="1"/>
        <s v="CONSTRUCTURA YACAMAN VIVERO S.A." u="1"/>
        <s v="CONSORCIO VIAL CENTRAL DEL NORTE 2011" u="1"/>
        <s v="SBI INTERNATIONAL HOLDINGS S.A." u="1"/>
        <s v="JUAN CARLOS BRICEÑO CHAVES" u="1"/>
        <s v="VIC S.A.S" u="1"/>
        <s v="JULIO RENE BASTO DUARTE" u="1"/>
        <s v="GEOTECO LTDA" u="1"/>
        <s v="JORGE MILLAN CASTAÑO" u="1"/>
        <s v="DONADO ARCE &amp; COMPAÑÍA S.A.S" u="1"/>
        <s v="EXPLANAN S.A." u="1"/>
        <s v="ERNESTO RAFAEL MERLANO MORALES" u="1"/>
        <s v="CONSORCIO HDD &amp; DELGADO" u="1"/>
        <s v="ERWIN CARDENAS SCHENEEMAN" u="1"/>
        <s v="PLANES S.A." u="1"/>
        <s v="INGENIEROS CONSULTORES S.A INCOL S.A." u="1"/>
        <s v="INCOLTA INTERVENTORIAS Y CONSULTORIAS LTDA" u="1"/>
        <s v="CIVING INGENIEROS CONTRATISTAS S EN C." u="1"/>
        <s v="CARLOS AUGUSTO VARGAS IGUA" u="1"/>
        <s v="VIC LTDA" u="1"/>
        <s v="GERMAN GACHA BOCANEGRA" u="1"/>
        <s v="ANGEL ALBERTO GOMEZ LEAL" u="1"/>
        <s v="INGENIERIA INTEGRAL DE OBRAS INGEOBRAS S.A.S." u="1"/>
        <s v="CONSULTORIA INGENIERIA ESTUDIOS ECONOMICOS LIMITADA CITEC LTDA." u="1"/>
        <s v="JUAN CARLOS SERNA OSPINA" u="1"/>
        <s v="JUAN CARLOS BIRCEÑO CHAVEZ" u="1"/>
        <s v="UNION TEMPORAL SOLUCIONES VIALES 02" u="1"/>
        <s v="CONSTRUCIONES RMC SAS" u="1"/>
        <s v="MILTON RICARDO HERRERA POSADA" u="1"/>
        <s v="LUIS HERNANDO RONDON RAMON" u="1"/>
        <s v="CONSORCIO INGENIEROS ASOCIADOS" u="1"/>
        <s v="CONSORCIO ACCESOS 2011" u="1"/>
        <s v="URBANISTA INGENIEROS S.A" u="1"/>
        <s v="REDCOM LTDA" u="1"/>
        <s v="ESTEYCO COLOMBIA S.A.S" u="1"/>
        <s v="FERTECNICA S.A." u="1"/>
        <s v="JORGE DUMAR HABIB" u="1"/>
        <s v="JAIME LEONARDO ROMO TAPIA" u="1"/>
        <s v="ARIAS JIMENEZ S.A.S" u="1"/>
        <s v="CAJA DE COMPENSACION FAMILIAR COMPENSAR" u="1"/>
        <s v="CONSORCIO VIAL 014" u="1"/>
        <s v="CONSORCIO ALIANZA 015-2011" u="1"/>
        <s v="LUIS GUILLERMO NARVAEZ RICARDO" u="1"/>
        <s v="CONSORCIO PAVIOBRAS" u="1"/>
        <s v="CONSORCIO INGECIA-LERI" u="1"/>
        <s v="EDGAR LOPEZ JURADO" u="1"/>
        <s v="RD INGENEIROS CIVILES S.A.S" u="1"/>
        <s v="D&amp;B INGENEIROS CIVILES S.A.S" u="1"/>
        <s v="YAMIL SABBAGH SOLANO" u="1"/>
        <s v="JUAN CARLOS DE LOS RIOS PINEDA" u="1"/>
        <s v="ZIGURAT INGENIERIA S.A.S                                            " u="1"/>
        <s v="GTP ASOCIADOS LTDA" u="1"/>
        <s v="COHERPA S.A.S." u="1"/>
        <s v="ALCIRA PAEZ DURAN" u="1"/>
        <s v="HIDALGO E HIDALGO S.A" u="1"/>
        <s v="MINCIVIL S.A." u="1"/>
        <s v="ALFONSO GOMEZ LEON" u="1"/>
        <s v="ATL INGENIEROS CONTRATISTAS LTDA" u="1"/>
        <s v="PROCOPAL S.A" u="1"/>
        <s v="CONSORCIO INGENALCO AMN" u="1"/>
        <s v="WN INGENIERIA LTDA" u="1"/>
        <s v="CONSORCIO INFRAVIAL 2011" u="1"/>
        <s v="SOCOCIL LTDA SOCIEDAD CONSTRUCTORA DE OBRAS CIVILES LTDA" u="1"/>
        <s v="PROYECTOS DISEÑOS INGENIERIA ARQUITECTURA Y CONSTRUCCIONES LTDA" u="1"/>
        <s v="FREESTONE CONSTRUCCIONES LTDA" u="1"/>
        <s v="MARCO TULIO BENITEZ MATEUS" u="1"/>
        <s v="FREDY AUGUSTO CASTAÑEDA" u="1"/>
        <s v="INGESANDIA S.A.S" u="1"/>
        <s v="INCOPLAN S.A" u="1"/>
        <s v="SAMAD INGENIERIA S.A.S" u="1"/>
        <s v="VICTOR HUGO BRAVO MARTINEZ" u="1"/>
        <s v="JOSE LIBARDO HOLGUIN DIAZ" u="1"/>
        <s v="LUIS ROBERTO BUSTOS MONTOYA" u="1"/>
        <s v="INYPSA INFORMES Y PROYECTOS S.A." u="1"/>
        <s v="CONCRETOS EL DORADO S.A.S" u="1"/>
        <s v="CONSORCIO DUPAZ" u="1"/>
        <s v="DESARROLLO EN INGENIERIA DIN S.A." u="1"/>
        <s v="UNION TEMPORAL C &amp; G - APA" u="1"/>
        <s v="UNION TEMPORAL HR-BOYACA 24" u="1"/>
        <s v="UNION TEMPORAL BETA" u="1"/>
        <s v="CIVILTEC INGENIEROS LIMITADA" u="1"/>
        <s v="MANUEL MOSQUERA IBARGUEN" u="1"/>
        <s v="MEYAN S.A" u="1"/>
        <s v="SOCAR INGENEIRIA LTDA" u="1"/>
        <s v="CONSORCIO VIAS CARTAGENA 2011" u="1"/>
        <s v="CONSULTEC LTDA" u="1"/>
        <s v="CONSTRUCTODO INGENIEROS CONTRATISTAS LTDA" u="1"/>
        <s v="CONSORCIO CIC-FFT" u="1"/>
        <s v="JUAN CARLOS RIOS RUETA" u="1"/>
        <s v="CONSORCIO ROTEC 1" u="1"/>
        <s v="JAIME ALFONSO ARIAS MURAD" u="1"/>
        <s v="JOSE JAVIER ANGARITA BOLADO" u="1"/>
        <s v="CONSTRUCTORA CARLOS COLLINS S.A." u="1"/>
        <s v="EDGAR ALONSO QUESADA OREJARENA" u="1"/>
        <s v="ESTEYCO S.A.P" u="1"/>
        <s v="POYRY INFRA S.A." u="1"/>
        <s v="JUAN MANUEL SALAZAR TORO" u="1"/>
        <s v="R&amp;Q  INGENIERIA S.A." u="1"/>
        <s v="FIDEL RAUL VENCE DE LUQUE" u="1"/>
        <s v="ROY ALEJANDRO RODRIGUEZ MORENO" u="1"/>
        <s v="DESARROLLO VIAL DE COLOMBIA S.A.S" u="1"/>
        <s v="CONSORCIO REGION ANDINA" u="1"/>
        <s v="ERNESTO JOSE CUERVO MADERO" u="1"/>
        <s v="RUTAS Y SEÑALES LTDA" u="1"/>
        <s v="CONSORCIO INTERVENTORIA VIAL" u="1"/>
        <s v="CONSORCIO ESTRUCTURAS VIALES" u="1"/>
        <s v="INGENIERIA INTEGRAL DE OBRAS INGEOBRAS S.A.S" u="1"/>
        <s v="INGEPROYECT LTDA" u="1"/>
        <s v="CONSORCIO GI META" u="1"/>
        <s v="INFERCAL S.A." u="1"/>
        <s v="PROEZA CONSULTORES SAS" u="1"/>
        <s v="INARE LTDA" u="1"/>
        <s v="TPD INGENIERIA S.A." u="1"/>
        <s v="OBDULIO DAVID MEJIA ARIAS" u="1"/>
        <s v="AGUIRRE MONROY Y ASOCIADOS LTDA" u="1"/>
        <s v="CONSORCIO ARAUCA 2011" u="1"/>
        <s v="LUIS ONESIMO ROSALES ORDOÑEZ" u="1"/>
        <s v="FRANCISCO NEFTALI SERPA ANAYA" u="1"/>
        <s v="PROYECTOS TECNICOS DE COLOMBIA PROYTECO S.A.S" u="1"/>
        <s v="MILTON HUGO GARZON HERMANDEZ" u="1"/>
        <s v="GTS CONSTRUCCIONES S.A.S" u="1"/>
        <s v="MARCO JAVIER GAVIRIA SILVA" u="1"/>
        <s v="TNM LIMITED" u="1"/>
        <s v="CONSORCIO INUC META" u="1"/>
        <s v="CONSORCIO VIAS REGIONALES" u="1"/>
        <s v="ICM INGENIEROS S.A." u="1"/>
        <s v="TELVAL S.A." u="1"/>
        <s v="INGENIERIA Y VIAS S.A.S." u="1"/>
        <s v="PABLO FELIPE ARAQUE GOMEZ" u="1"/>
        <s v="P.C.A. PROYECTISTAS CIVILES ASOCIADOS LTDA" u="1"/>
        <s v="CONSORCIO INPRODIT" u="1"/>
        <s v="ANTONIO JOSE VALBUENA RUIZ" u="1"/>
        <s v="NESTOR IVAN SANTAMARIA RODRIGUEZ" u="1"/>
        <s v="OSCAR FRANCISCO PUCHANA BETANCOURTH" u="1"/>
        <s v="LUCY MATILDE BERNAL LEON" u="1"/>
        <s v="VILLA HERNANDEZ Y CIA LTDA" u="1"/>
        <s v="CONSTRUCCIONES CONSULTORIAS E INTERVENTORIAS DE OBRAS CIVILES LTDA" u="1"/>
        <s v="HAMILTON RILDO HERNANDEZ SANCHEZ" u="1"/>
        <s v="CIARQUELET LTDA" u="1"/>
        <s v="JORGE HERNAN LOPEZ CARVAJAL" u="1"/>
        <s v="JOSE ALBERTO ROJAS PRIETO" u="1"/>
        <s v="CONSEING LTDA" u="1"/>
        <s v="VINCOL S.A.S." u="1"/>
        <s v="WILLIAM ARMANDO CRISTANCHO GARCIA" u="1"/>
        <s v="WILLIAN ARMANDO CRISTANCHO GARCIA" u="1"/>
        <s v="CONSORCIO ARAUCA " u="1"/>
        <s v="JOSE MINGAN SANCHEZ" u="1"/>
        <s v="DUMAR INGENIEROS S.A.S." u="1"/>
        <s v="JAMES ALBERTO OROZCO MARIN" u="1"/>
        <s v="EXCARVAR S.A." u="1"/>
        <s v="GARCIA RIOS CONSTRUCTORES S.A." u="1"/>
        <s v="GEOTECNIA Y CIMIENTOS S.A." u="1"/>
        <s v="GESTION INTEGRAL DEL SUELO S.L. GIS" u="1"/>
        <s v="ESTYMA ESTUDIOS Y MANEJOS S.A." u="1"/>
        <s v="INPROTEKTO LIMITADA" u="1"/>
        <s v="JOSUE ZAPATA OROZCO " u="1"/>
        <s v="CONSORCIO JAIME MORENO Y RENE MARTINEZ" u="1"/>
        <s v="INTERPRO S.A.S." u="1"/>
        <s v="FCC COLOMBIA S.A.S." u="1"/>
        <s v="CONSORCIO GETEC - 012" u="1"/>
        <s v="CONSTRUCCIONES MOYUA S.L" u="1"/>
        <s v="JOSE MARIO GIRALDO ENCIZO" u="1"/>
        <s v="JOSE DARIO FERNANDEZ RAMIREZ" u="1"/>
        <s v="CONSTRUCCION Y DESARROLLO INGENIERIA S.A." u="1"/>
        <s v="CONSAU LTDA" u="1"/>
        <s v="OLGA CECILIA VELEZ MESA" u="1"/>
        <s v="CONSORCIO VIAS ARAUCA CR" u="1"/>
        <s v="CONINGENIERIA S.A." u="1"/>
        <s v="HENRY EMIRO ARIZA SANTOYO" u="1"/>
        <s v="INTERVENTORIAS Y CONSTRUCCIONES LIMITADA INCON LTDA" u="1"/>
        <s v="CONSTRUCCIONES A.P S.A." u="1"/>
        <s v="JV BERNAL INGENIEROS ARQUITECTOS LTDA" u="1"/>
        <s v="EMPRESA DE PROYECTISTAS Y CONSTRUCTORES S.A.S" u="1"/>
        <s v="CONALVIAS S.A." u="1"/>
        <s v="C &amp; G CONSTRUCCIONES" u="1"/>
        <s v="PEDRO JUAN NAVARRO" u="1"/>
        <s v="INGENIERIA CONSULTORIA Y PLANEACION S.A. - ICOPLAN S.A." u="1"/>
        <s v="SONDEOS ESTRUCTURAS Y GEOTECNIA SUCURSAL COLOMBIA S.A." u="1"/>
        <s v="ALVARO NIVIA Y CIA LTDA INGENIEROS" u="1"/>
        <s v="diferencia" u="1"/>
        <s v="ELSAMEX S.A." u="1"/>
        <s v="PROYECTOS Y VIAS S.A. PROVIAS S.A." u="1"/>
        <s v="CONSORCIO SAFE" u="1"/>
        <s v="JOHN FREDDY GUERRERO CERON" u="1"/>
        <s v="CARMELO JOAQUIN ROSALES AMELL" u="1"/>
        <s v="UNION TEMPORAL GRUPO INVIAS 2011" u="1"/>
        <s v="CPI CENTRAL DE PROYECTOS E INGENIERIA LTDA" u="1"/>
        <s v="LUIS HUMBERTO JAUREGUI ESPINEL" u="1"/>
        <s v="PROYECTOS DE INGENIERIA Y CONSULTORIA LTDA" u="1"/>
        <s v="JAIRO SOCARRAS BONILLA" u="1"/>
        <s v="YOLANDA CABRERA BALCAZAR" u="1"/>
        <s v="H.M.I. HENRY MORENO INGENIERIA S.A.S." u="1"/>
        <s v="COINOBRAS LTDA" u="1"/>
        <s v="INGENIERIA Y CONTRATOS S.A.S." u="1"/>
        <s v="VICTOR ARBOLEDA CORDOBA" u="1"/>
        <s v="HB ESTRUCUTURAS METALICAS" u="1"/>
        <s v="CONSORCIO PUENTES TOLIMA" u="1"/>
        <s v="REYES RIVEROS LTDA" u="1"/>
        <s v="MSC INGENIERIA S.A.S" u="1"/>
        <s v="CONSORCIO CIS" u="1"/>
        <s v="HECTOR ORLANDO ALARCON GONZALEZ" u="1"/>
        <s v="JAM INGENIERIA Y MEDIO AMBIENTE E U" u="1"/>
        <s v="ARQUITECTOS S.A." u="1"/>
        <s v="EDUARDO ALFONSO MOJICA ARAQUE" u="1"/>
        <s v="SIGMA GESTION DE PROYECTOS LTDA" u="1"/>
        <s v="MONICA YANETH BOLAÑOS PEREZ" u="1"/>
        <s v="LUIS FERNANDO ARCHILA SANCHEZ" u="1"/>
        <s v="JASEN LTDA" u="1"/>
        <s v="PAVIMENTAR S.A" u="1"/>
        <s v="JOSE LUIS VALDERRAMA VELASCO" u="1"/>
        <s v="PAVIOBRAS LTDA" u="1"/>
        <s v="TECNICAS TERRITORIALES Y URBANAS" u="1"/>
        <s v="CONSORCIO CONTECVIAL 2011" u="1"/>
        <s v="JORGE HERNANDEZ RIVERA Y CIA EU" u="1"/>
        <s v="CONSORCIO CAMINOS POR ANTIOQUIA" u="1"/>
        <s v="CDC INGENIERIA LTDA" u="1"/>
        <s v="JORGE FANDIÑO S.A.S" u="1"/>
        <s v="CARLOS FERNANDO ANGEL PEREA" u="1"/>
        <s v="MIGUEL MORALES INGENIERIAS S.A.S" u="1"/>
        <s v="CI GRODCO S EN CA INGENIEROS CIVILES" u="1"/>
        <s v="MARIO NIGRINIS SANCHEZ" u="1"/>
        <s v="PROYECTOS VIALES S.A.S." u="1"/>
        <s v="VERA CONSTRUCCIONES SUCURSAL COLOMBIA" u="1"/>
        <s v="AULI VELANDIA VELANDIA MEDINA" u="1"/>
        <s v="ANA ISABEL HENDE CARREÑO" u="1"/>
        <s v="TRN INGENERIA Y PLANIFICACION DE INFRAESTRUCTURA S.A SUCURSAL COLOMBIA" u="1"/>
        <s v="CONSORCIO GH4" u="1"/>
        <s v="INCOPAV S.A." u="1"/>
        <s v="REGENCY S.A." u="1"/>
        <s v="CONSORCIO VIAS TRIDELSA" u="1"/>
        <s v="NACIONAL DE PAVIMENTOS S.A." u="1"/>
        <s v="TRITURADOS Y CONCRETOS LTDA" u="1"/>
        <s v="TECNOCONSULTA" u="1"/>
        <s v="SIGA INGENIERIA Y CONSULTORA S.A." u="1"/>
        <s v="EXPLANAN S.A" u="1"/>
        <s v="INGENIERIA DE PROYECTOS AML S.A.S" u="1"/>
        <s v="RUTH ELENA TABARES ZULETA" u="1"/>
        <s v="CONSORCIO OSACA 010" u="1"/>
        <s v="CONSORCIO NORTE TAMBOR" u="1"/>
        <s v="VALORES Y CONTRATOS S.A" u="1"/>
        <s v="TECNICA Y PROYECTOS S.A." u="1"/>
        <s v="PAULO EMILIO BRAVO CONSULTORES S.A." u="1"/>
        <s v="CAL Y MAYOR ASOCIADOS S.A." u="1"/>
        <s v="CONSORCIO AR" u="1"/>
        <s v="DICONSULTORIA S.A." u="1"/>
        <s v="CONSORCIO INTERVIAS 2011" u="1"/>
        <s v="CONSORCIO ESTUDIOS VIALES PI - CSN" u="1"/>
        <s v="HECTOR GUERRERO QUINTERO" u="1"/>
        <s v="ROBERTO GARCIA RUEDA" u="1"/>
        <s v="CONSORCIO VIAL CHINCHINA" u="1"/>
        <s v="DARIO PEINADO SAAD" u="1"/>
        <s v="CARLOS HERNANDO SIERRA CARRASQUILLA" u="1"/>
        <s v="SOTARCO LTDA" u="1"/>
        <s v="OSAC LTDA" u="1"/>
        <s v="CONSORCIO INTERVENTORIAS TECNICAS" u="1"/>
        <s v="GALVIS FRACASSI S.A.S" u="1"/>
        <s v="INFRAESTRUCTURA Y CONSULTORIA LTDA" u="1"/>
        <s v="CANO JIMENEZ ESTUDIOS S.A" u="1"/>
        <s v="HUGO ALFREDO POSSO PRADO" u="1"/>
        <s v="P&amp;J CONSULTORIA Y CONSTRUCIONES LTDA" u="1"/>
        <s v="P&amp;J CONSULTORIA Y COSNTRUCIONES LTDA" u="1"/>
        <s v="JESUS ANCIZAR CALVO CASTRO" u="1"/>
        <s v="OSWALDO LUIS GUTIERREZ CHARRY" u="1"/>
        <s v="HAP INGENIERIA S.A.S" u="1"/>
        <s v="CODIPRO INGENIERIA LTDA" u="1"/>
        <s v="URBAMED INFRAESTRUCTURA SLU" u="1"/>
        <s v="JOYCO S.A.S" u="1"/>
        <s v="CONSORCIO BOYSAN" u="1"/>
        <s v="CONSORCIO VIAS GR" u="1"/>
        <s v="CONSORCIO INTERVENTORIAS COLOMBIANAS" u="1"/>
        <s v="JAIME FERNANDO TRIVIÑO DELGADILLO" u="1"/>
        <s v="CONSORCIO PROEZA VIAS Y CANALES" u="1"/>
        <s v="MINCIVIL S.A" u="1"/>
        <s v="CONSORCIO BEMARKING 2011" u="1"/>
        <s v="PARRA GOMEZ Y ASOCIADOS LTDA" u="1"/>
        <s v="CONSORCIO SAMARI" u="1"/>
        <s v="CONINSA RAMON H S.A." u="1"/>
        <s v="OLT CONSTRUCTORES EU" u="1"/>
        <s v="CONSORCIO VIAS DE COLOMBIA" u="1"/>
        <s v="ANTONIO JOSE PEDRAZA JIMENEZ" u="1"/>
        <s v="CONSORCIO INTERSA-ETA-PEAJES-2011" u="1"/>
        <s v="E.D.L. LTDA" u="1"/>
        <s v="CONSORCIO VIAJA" u="1"/>
        <s v="KMC INGENIEROS LTDA" u="1"/>
        <s v="COMPAÑÍA DE PROYECTOS TECNICOS CPT S.A." u="1"/>
        <s v="WILLIAM JAVIER SANCHEZ MATAMOROS" u="1"/>
        <s v="CONSORCIO IM 2011" u="1"/>
        <s v="CONSTRUSOCIAL LTDA" u="1"/>
        <s v="UNION TEMPORAL FYR" u="1"/>
        <s v="ELIZABETH PILAR ESTEBAN TORRES" u="1"/>
        <s v="INTERVENTORIAS Y CONSULTORIAS EN INGENIERIA S.AS" u="1"/>
        <s v="CONSTRUCIONES Y CONSULTORIAS E INTERVENTORIAS DE OBRAS CIVILES" u="1"/>
        <s v="IDESTRA S.A." u="1"/>
        <s v="MANTENIMIENTOS VIALES " u="1"/>
        <s v="INFRACOL INGENIERIA S.A.S" u="1"/>
        <s v="CONSOSRCIO SANTAFE 2011" u="1"/>
        <s v="CONSORCIO NARIÑO 2011" u="1"/>
        <s v="SERINGCA LTDA" u="1"/>
        <s v="CONSTCAT INTERNACIONAL AI.E SUCURSAL COLOMBIA" u="1"/>
        <s v="CONSTRUTORA OAS LTDA. " u="1"/>
        <s v="JORGE ELIECER ALVAREZ CARREÑO" u="1"/>
        <s v="CONSORCIO INTERVIAL ANTIOQUIA" u="1"/>
        <s v="OBRAS MAQUINARIA Y EQUIPO 3 A S.A.S." u="1"/>
        <s v="ICG PROYECTOS S.A.S" u="1"/>
        <s v="JORGE OSWALDO GONZALEZ GONZALEZ" u="1"/>
        <s v="CONSORCIO MTRIDEL" u="1"/>
        <s v="RAFAEL MOJICA BARRERA" u="1"/>
        <s v="CONSORCIO NUEVA INFRAESTRUCTURA" u="1"/>
        <s v="CONSORCIO HIDRO CENTRO ORIENTE" u="1"/>
        <s v="ENTRE OBRAS S.A.S" u="1"/>
        <s v="GAMA INGENIEROS ARQUITECTOS" u="1"/>
        <s v="INGENIERIA CONSULTORIA Y PLANEACION S.A.-ICOPLAN S.A." u="1"/>
        <s v="EAR INGENIEROS LTDA" u="1"/>
        <s v="CONSORCIO INFRAESTRUCTURA CAUCASIA-PLANETA RICA" u="1"/>
        <s v="LEMOINE RIVERA INGENIEROS ASOCIADOS (LERI)" u="1"/>
        <s v="MHI LTDA" u="1"/>
        <s v="ESCALA INGENIERIA E.U." u="1"/>
        <s v="RENE ARMANDO MARTINEZ DORADO" u="1"/>
        <s v="ROBERTO HERNANDO GUALDRON BULLA" u="1"/>
        <s v="JOSE DARIO OSOSRIO BOTERO" u="1"/>
        <s v="JOSE IGANCIO QUINTERO" u="1"/>
        <s v="WILSON LIBARDO PEREZ PACHAJOA" u="1"/>
        <s v="JAIRO GARZON DUARTE" u="1"/>
        <s v="INFERCAL S.A " u="1"/>
        <s v="WILSON ENRIQUE ARANZALES RINCON" u="1"/>
        <s v="ASSIGNIA INFRAESTRUCTURAS S.A" u="1"/>
        <s v="CONSULTORIAS Y CONTRUCCIONES COLOMBIA LIMITADA" u="1"/>
        <s v="TOP SUELOS INGENIERIA S.A.S" u="1"/>
        <s v="PROYECTOS CIVILES Y TECNOLOGICOS S.A.S" u="1"/>
        <s v="JMV INGENIEROS" u="1"/>
        <s v="CONSORCIO MANTENIMIENTO VELEZ 2011" u="1"/>
        <s v="CONSORCIO INGENIERIA VIAL" u="1"/>
        <s v="CIC CONSULTORES DE INGENIERIA Y CIMIENTOS S.A." u="1"/>
        <s v="CONSORCIO MARROJO" u="1"/>
        <s v="D&amp;B INGENIEROS CIVILES S.A.S." u="1"/>
        <s v="ESTYMA ESTUDIOS Y MANEJOS S.A" u="1"/>
        <s v="4G4 INGENIERIA S.A.S." u="1"/>
        <s v="GEOTECNIA Y CIMIENTOS INGEOCIM LTDA." u="1"/>
        <s v="DISEÑO GERENCIA DE PROYECTOS S.A.S " u="1"/>
        <s v="CONSORCIO INCIDAR" u="1"/>
        <s v="CONSORCIO ESTUDIOS TECNICOS COLOMBIANOS" u="1"/>
        <s v="PAVIMENTOS COLOMBIA S.A.S." u="1"/>
        <s v="NESTOR ORLANDO CADENA" u="1"/>
        <s v="CADSA S.A.S." u="1"/>
        <s v="JOSE MANUEL GUARDO POLO" u="1"/>
        <s v="ASFALTOS LA HERRERA S.A.S" u="1"/>
        <s v="SYS INGENIERIA CIVIL LTDA" u="1"/>
        <s v="GEPAV S.A.S" u="1"/>
        <s v="MEGAVIAL LTDA." u="1"/>
        <s v="CONSORCIO SUPERVIAL" u="1"/>
        <s v="JOSE VICENTE MARIÑO BECERRA" u="1"/>
        <s v="VINCOL S.A.S" u="1"/>
        <s v="DICON INGENIERIA E INVERSIONES LTDA" u="1"/>
        <s v="ITECO LTDA" u="1"/>
        <s v="GESTION DE PROYECTOS DE INGENIERIA GPI LTDA" u="1"/>
        <s v="CONSTRUCCIONES RUBAU S.A SUCURSAL COLOMBIA" u="1"/>
        <s v="EDUARDO ALFREDO NIETO MONCADA" u="1"/>
        <s v="RSM CIA S.A.S" u="1"/>
        <s v="MARIO BARBOSA ANGARITA" u="1"/>
        <s v="MORALBA SANCHEZ ORDOÑEZ" u="1"/>
        <s v="PAVIMENTAR S.A." u="1"/>
        <s v="ORLANDO MEJIA BELLO" u="1"/>
        <s v="GUSTAVO PEREZ MARIÑO" u="1"/>
        <s v="CONSORCIO LA VICTORIA" u="1"/>
        <s v="TECNIMICROS INGENIERIA LTDA" u="1"/>
        <s v="CHRISTIAN JAVIER CHAMORRO VELASCO" u="1"/>
        <s v="S&amp;M INGENIERIA S.A.S" u="1"/>
        <s v="CONCRETOS ASFALTICOS DE COLOMBIA S.A. CONCRESCOL S.A." u="1"/>
        <s v="GEOVANNY ORTIZ PEREZ" u="1"/>
        <s v="CONSORCIO ARMENIA 2011" u="1"/>
        <s v="HACE INGENIEROS S.A.S." u="1"/>
        <s v="JUAN CARLOS BELALCAZAR BENITEZ" u="1"/>
        <s v="TECHNE LTDA" u="1"/>
        <s v="MARTHA CECILIA ORDOÑEZ CAMPO" u="1"/>
        <s v="JAMMES ALBERTO KAMMERER JIMENEZ" u="1"/>
        <s v="EQUIPOS CONSTRUCCIONES Y OBRAS S.A" u="1"/>
        <s v="JORGE EDUARDO HIGUERA HIGUERA" u="1"/>
        <s v="NESTOR ORLANDO CADENA SANCHEZ" u="1"/>
        <s v="CONSORCIO CONMET" u="1"/>
        <s v="FERNANDO ARTURO VARGAS PEREZ" u="1"/>
        <s v="EDUARDO CABRERA DUSSAN" u="1"/>
        <s v="VQ INGENIERIA LIMITADA" u="1"/>
        <s v="CONSORCIO INTERVENTORIA VIAL 2011" u="1"/>
        <s v="CONSORCIO EPSILON ARAUCA" u="1"/>
        <s v="SGS TECNOS S.A.U" u="1"/>
        <s v="CESAR SARMIENTO SALAS" u="1"/>
        <s v="INCOEQUIPOS S.A." u="1"/>
        <s v="DIEZ Y COMPAÑÍA S.A." u="1"/>
        <s v="HERNAN MALDONADO SANDOVAL" u="1"/>
        <s v="CIMELEC INGENIERSO S.A.S" u="1"/>
        <s v="NAVARRO ROCHA S.A.S" u="1"/>
        <s v="ALVARO PASAJE SALCEDO" u="1"/>
        <s v="MARIA JULIANA LOZANO SEPULVEDA" u="1"/>
        <s v="INVESTIGACION Y CONTROL DE CALIDAD S.A. - INCOSA" u="1"/>
        <s v="DICOBAN LTDA" u="1"/>
        <s v="GERMAN ENRIQUE IBAÑEZ" u="1"/>
        <s v="JESUS MARIA MARIN ALVAREZ" u="1"/>
        <s v="CONSORCIO JORDAN" u="1"/>
        <s v="JAIME LUIS ROSENSVEIG CELIS" u="1"/>
        <s v="VIAS Y CANALES S.A.S" u="1"/>
        <s v="SANCHEZ ORDOÑEZ MORALBA" u="1"/>
        <s v="JUAN CARLOS RICO INFANTE" u="1"/>
        <s v="MIKO S.A.S" u="1"/>
        <s v="SARIA S.A.S" u="1"/>
        <s v="HDD CONSTRUCCIONES LTDA" u="1"/>
        <s v="WILLIAM RICARDO MOJICA ROMO" u="1"/>
        <s v="WILLIAN RICARDO MOJICA ROMO" u="1"/>
        <s v="ENRIQUE ANTONIO RAMIREZ QUEVEDO" u="1"/>
        <s v="OBRAS Y PROYECTOS RP Y CIA. LTDA." u="1"/>
        <s v="PROYECTOS Y VIAS S.A.S" u="1"/>
        <s v="CARLOS ALBERTO BALLESTEROS ARISTIZABAL" u="1"/>
        <s v="CONSORCIO MO36" u="1"/>
        <s v="ALFONSO GOMEZ LEÓN" u="1"/>
        <s v="CONSORCIO NACIONAL DE VIAS" u="1"/>
        <s v="CONSORCIO TPD-LKS" u="1"/>
        <s v="JUAN FRANCISCO MORILLO ROSERO" u="1"/>
        <s v="JUAN FRNACISCO MORILLO ROSERO" u="1"/>
        <s v="ISRAEL GUERRERO BERNAL" u="1"/>
        <s v="NELSON HUMBERTO AREVALO ROJAS" u="1"/>
        <s v="ICPB S.A. INGENIERIA Y CONSTRUCCION PALACIO BAENA S.A." u="1"/>
        <s v="YERBALY HERNANCADENA LOZANO" u="1"/>
        <s v="HACE INGENIEROS S.A.S" u="1"/>
        <s v="COSAN Y CIA LTDA" u="1"/>
        <s v="GREEN SOCIEDAD ANONIMA" u="1"/>
        <s v="ZIGURAT INGENIERIA S.A.S." u="1"/>
        <s v="CESAR ENRIQUE REDONDO SOTO" u="1"/>
        <s v="MOLINA LOPEZ CONSTRUCIONES S.A.S" u="1"/>
        <s v="VIGA INGENEIRIA S.A.S" u="1"/>
        <s v="CONSORCIO OSACA 018" u="1"/>
        <s v="DISEÑOS VIAS Y PAVIMENTOS S.A.S" u="1"/>
        <s v="CONCREARMADO LTDA" u="1"/>
        <s v="GRUPO METROCOLOMBIA S.A" u="1"/>
        <s v="CONSTRUCCION DISEÑO E INTERVENTORIAS LIMITADA" u="1"/>
        <s v="NIPPON KOEI CO LTDA" u="1"/>
        <s v="ORLANDO JOSE NOVOA LELION" u="1"/>
        <s v="JESUS ORLANDO VIVAS NOGUERA" u="1"/>
        <s v="GUSTAVO ALBERTO RODRIGUEZ CHAVARRO" u="1"/>
        <s v="URBANIZADORA MARIN VALENCIA S.A." u="1"/>
        <s v="ROGELIO ARDILA TORRES" u="1"/>
        <s v="JMLG CONSULTORES S.A.S." u="1"/>
        <s v="PROVIALES INGENIERIA S.A." u="1"/>
        <s v="SERVICIOS ESPECIALIZADOS DE SEÑALIZACION LTDA" u="1"/>
        <s v="TRANVIAS LTDA" u="1"/>
        <s v="OILEQUIP S.A.S" u="1"/>
        <s v="CONSORCIO MOCEL" u="1"/>
        <s v="GAICO INGENIEROS CONSTRUCTORES S.A." u="1"/>
        <s v="CARLOS EDUARDO ROJAS ZAMBRANO" u="1"/>
        <s v="VIAS ALFA E.U." u="1"/>
        <s v="JAIME LUIS AMIN MARTELO" u="1"/>
        <s v="ARQUITECTOS E INGENIEROS CIVILES - ARQCIVILES S.A.S" u="1"/>
        <s v="NACIONAL DE PAVIMENTOS S.A" u="1"/>
        <s v="CG INGENIERIA S.A.S." u="1"/>
        <s v="OLGA LUCIA MESIAS TIBAQUIRA" u="1"/>
        <s v="INGENIERIA MONCADA GUERRERO S.A." u="1"/>
        <s v="CONSULTORES ESPECIALIZADOS Y ASOCIADOS DE SANTANDER" u="1"/>
        <s v="ING. NESTOR IVAN SANTAMARIA RODRIGUEZ" u="1"/>
        <s v="GEOTERRA CONSULTORES GEOTECNICOS S.A.S" u="1"/>
        <s v="CONSORCIO B&amp;C-MSO" u="1"/>
        <s v="GYC CONSTRUCCIONES S.A.S" u="1"/>
        <s v="INTEGRAL S.A." u="1"/>
        <s v="INGENIEROS CONSULTORES Y CONSTRUCTORES ARG LTDA" u="1"/>
        <s v="CONSORCIO RUTA 4006 DEL META" u="1"/>
        <s v="SERVICIOS TECNICOS INDUSTRIALES PETROLEROS LTDA" u="1"/>
        <s v="SUDAMERICAN PROYECTOS DE INGENIERIA LTDA" u="1"/>
        <s v="CONSORCIO SEÑALIZACION TRIDELSA" u="1"/>
        <s v="EDGAR FELIPE ACOSTA" u="1"/>
        <s v="JOSE MAURICIO LOPEZ GAMBOA" u="1"/>
        <s v="WILLIAM RICARDO MOJICA TOMO" u="1"/>
        <s v="CARLOS FERNANDO MEDINA NOREÑA" u="1"/>
        <s v="ARTURO JURADO ALVARAN" u="1"/>
        <s v="COSNTRUCTORA TAO LTDA" u="1"/>
        <s v="GUILLERMO LEON ACERO CASTELLANOS" u="1"/>
        <s v="SOLUCIONES INTEGRALES DE PROYECTOS LTDA. SOLINPRO LTDA" u="1"/>
        <s v="INTER INGENIERIA S.A.S" u="1"/>
        <s v="CONSORCIO DE INGENIERIA INCIVIAS 2011" u="1"/>
        <s v="BATEMAN INGENIEROS S.A.S" u="1"/>
        <s v="PROYECTOS TECNICOS DE COLOMBIA S.A.S" u="1"/>
        <s v="CONSORCIO CLIO" u="1"/>
        <s v="CONSORCIO CONEIN SR" u="1"/>
        <s v="CONSORCIO INTERVEALES" u="1"/>
        <s v="CONSORCIO C.J - 2011" u="1"/>
        <s v="C.P.S. INGENIERIA S.A.C" u="1"/>
        <s v="FERNANDO FERREIRA TOVAR" u="1"/>
        <s v="CONSORCIO VIAL CB-GD" u="1"/>
        <s v="INGETEC G &amp; S S.A - INGETEC GERENCIA &amp; SUPERVISION S.A." u="1"/>
        <s v="COMPAÑÍA NACIONAL DE CONSTRUCTORES E.U" u="1"/>
        <s v="JOSE GERMAN GACHA BOCANEGRA" u="1"/>
        <s v="DIEGO FERNANDO BOHORQUEZ TELLEZ" u="1"/>
        <s v="VIAS S.A." u="1"/>
        <s v="MARYLUZ MEJIA DE PUMAREJO" u="1"/>
        <s v="DISEÑO Y GERENCIA DE PROYECTOS S.A.S " u="1"/>
        <s v="INCITECO LTDA" u="1"/>
        <s v="GOC S.A." u="1"/>
        <s v="GRUPO GEA S.L SUCURSAL COLOMBIA" u="1"/>
        <s v="CONSORCIO SVP-MEDIR" u="1"/>
        <s v="JAIME ALBERTO OSORIO GIL" u="1"/>
        <s v="PABLO EMILIO BOCAREJO INGENIEROS CONSULTORES &amp; CIA S. EN C.S." u="1"/>
        <s v="MANUEL ANTONIO BUSTAMANTE CIFUENTES " u="1"/>
        <s v="CONSTRUCTORA PI S.A." u="1"/>
        <s v="GERMAN ALGIDIO GARCIA MOLINA" u="1"/>
        <s v="PRODIAC LTDA" u="1"/>
        <s v="INVERSIONES GRANDES VIAS E INGENIERIA S.A.S" u="1"/>
        <s v="RODRIGO OSORIO OSORIO" u="1"/>
        <s v="FCC CONSTRUCCION DE CENTROAMERICA S.A." u="1"/>
        <s v="GERMAN BALLESTAS BERDEJO" u="1"/>
        <s v="RAFAEL AUGUSTO ZAFRA DULCEY" u="1"/>
        <s v="CONSORCIO CHINCHINA 2011" u="1"/>
        <s v="DANIEL ZAMBRANO OVIEDO" u="1"/>
        <s v="ALCA INGENIERIA S.A.S." u="1"/>
        <s v="CGR LTDA." u="1"/>
        <s v="ELSAMEX INTERNACIONAL SUCURSAL COLOMBIA" u="1"/>
        <s v="NELSON FREDY ARDILA GELVEZ" u="1"/>
        <s v="ALVARO FELIPE URRUTIA BRAVO" u="1"/>
        <s v="TEA  LTDA CONSULTORIAS" u="1"/>
        <s v="CONSULTORES DEL DESARROLLO S.A." u="1"/>
        <s v="GISAICO S.A." u="1"/>
        <s v="JUAN PABLO VEGA LLANOS" u="1"/>
        <s v="MIGUEL ALEJANDRO JIMENEZ DIAZ" u="1"/>
        <s v="MANUEL MARTINEZ RODRIGUEZ" u="1"/>
        <s v="ROBERTO RAFAEL BUSTOS BETIN" u="1"/>
        <s v="MANUEL ANTONIO LEDEZMA MUÑOZ" u="1"/>
        <s v="MANTENIMIENTO Y SEGURIDAD VIAL LTDA" u="1"/>
        <s v="CONSORCIO PAVICAR " u="1"/>
        <s v="PUCALPA CONSTRUCCIONES S.A." u="1"/>
        <s v="RT-TERRA S.A.S " u="1"/>
        <s v="UNION TEMPORAL Z CENTRO" u="1"/>
        <s v="TRAZOS Y SEÑALES LTDA" u="1"/>
        <s v="AFA CONSULTORES Y COSTRUCTORES S.A." u="1"/>
        <s v="LUIS ROBERTO PARRA TELLEZ" u="1"/>
        <s v="S &amp; S INGENIERIA CIVIL LTDA" u="1"/>
        <s v="OTONIEL SARMIENTO MELO" u="1"/>
        <s v="CONSORCIO INTERVENTORIA ESTUDIOS 036" u="1"/>
        <s v="ARMANDO ESCOBAR" u="1"/>
        <s v="LABORATORIO GEOTECNICO LTDA" u="1"/>
        <s v="INGENIEROS CIVILES ESPECIALISTAS LTDA." u="1"/>
        <s v="CONSORCIO INTERTEC" u="1"/>
        <s v="CONSULTORIA COLOMBIANA S.A." u="1"/>
        <s v="ASEDING LTDA" u="1"/>
        <s v="CONSORCIO ZONA NORTE " u="1"/>
        <s v="INGENIEROS CONSULTORES S.A. INCOL S.A." u="1"/>
        <s v="MOVIPETROL LTDA" u="1"/>
        <s v="IVAN DARIO RAMIREZ CARDONA" u="1"/>
        <s v="INGESUELOS S.A.S." u="1"/>
        <s v="LUIS EDUARDO ORDOÑEZ GIRON" u="1"/>
        <s v="RICARDO LEO ISAZA JIMENEZ" u="1"/>
        <s v="IPC CONSULTORIAS S.A." u="1"/>
        <s v="MARIO ALBERTO HUERTAS" u="1"/>
        <s v="P &amp; C INGENIERIA VIAL LTDA " u="1"/>
        <s v="MILTON VILLAREAL MURILLO" u="1"/>
        <s v="INPROAS LTDA" u="1"/>
        <s v="ALCA INGENEIRIA S.A.S" u="1"/>
        <s v="ALCA INGENIERIA S.A.S" u="1"/>
        <s v="UNION TEMPORAL EURO-COLOMBIA DE SEÑALIZACION" u="1"/>
        <s v="CONSORCIO R&amp;M-JIGOS" u="1"/>
        <s v="G &amp; M CONTRUCCIONES S.A." u="1"/>
        <s v="ISMAEL ENRIQUE LOPEZ DANGOND" u="1"/>
        <s v="AURELIO GUTIERREZ CASTILLO" u="1"/>
        <s v="TECNOLOGIA DE NUEVAS MEDICIONES COLOMBIA SAS " u="1"/>
        <s v="CONSTRUCCIONES ATLANTICO LIMITADA" u="1"/>
        <s v="INGENIERA Y VIAS S.A.S INGEVIAS" u="1"/>
        <s v="HIGINIO CASTRO HERNANDEZ" u="1"/>
        <s v="ORLANDO RIVERA MORA" u="1"/>
        <s v="CONSULTORIA  INGENIERIA  ESTUDIOS ECONOMICOS  LIMITADA CITEC LTDA" u="1"/>
        <s v="PROEZA CONSULTORES S.A.S" u="1"/>
        <s v="MOVIPETROL S.A.S" u="1"/>
        <s v="CDF INGENEIRIA S.A.S" u="1"/>
        <s v="MIGUEL MORALES Y CIA LTDA" u="1"/>
        <s v="CONSTRUCCION Y SANEAMIENTO AMBIENTAL LTDA" u="1"/>
        <s v="CONSORCIO INTER-RECAUDO" u="1"/>
        <s v="LATINOAMERICANA DE CONSTRUCCIONES S.A." u="1"/>
        <s v="GEICOL S.AS" u="1"/>
        <s v="TRADING - CO LTDA." u="1"/>
        <s v="TRADECO INFRAESTRUCTURA S.A" u="1"/>
        <s v="ROMULO TOBO USTEGUI" u="1"/>
        <s v="CONSTRUCIONES AP S.A.S" u="1"/>
        <s v="JORGE WILLAN CORZO GARCIA" u="1"/>
        <s v="OMAR AUGUSTO GRANADOS DIAZ" u="1"/>
        <s v="CONSTRUCCIONES AR &amp; S" u="1"/>
        <s v="CIC LTDA" u="1"/>
        <s v="DPC INGENIEROS LTDA" u="1"/>
        <s v="GUSTAVO HUMBERTO BEJARANO CHALA" u="1"/>
        <s v="MEDINA &amp; RIVERA INGENIEROS ASOCIADOS S.A.S " u="1"/>
        <s v="CONSULTORIA Y CONSTRUCCION LTDA " u="1"/>
        <s v="CONSORCIO VIAL DEL NORTE" u="1"/>
        <s v="REX INGENIERIA S.A." u="1"/>
        <s v="BATEMAN INGENIEROS S.A.S." u="1"/>
        <s v="ANDRES JULIAN SERRANO CORZO" u="1"/>
        <s v="PFFP INGENIEROS LTDA" u="1"/>
        <s v="VICTOR G RODRIGUEZ RAMIREZ" u="1"/>
        <s v="JESUS ENRIQUE VARGAS RODRIGUEZ" u="1"/>
        <s v="ROBERTO GUALDRON BULLA" u="1"/>
        <s v="PROYECTISTAS DE COLOMBIA Y CIA LTDA" u="1"/>
        <s v="COOPERATIVA NACIONAL PARA LA ADMINISTRACION GESTION Y DESARROLLO D EENTIDADES TERRITORIALES- CONGETER LTDA" u="1"/>
        <s v="MANTENIMIENTOS VIALES LTDA" u="1"/>
        <s v="CONSTRUCTORA BILBAO LTDA" u="1"/>
        <s v="CONSTRUCTURA LATINA S.A.S." u="1"/>
        <s v="EXCARVAR S.A.S" u="1"/>
        <s v="AUGUSTO MORENO" u="1"/>
        <s v="CARLOS AUGUSTO PERILLA CEPEDA" u="1"/>
        <s v="CONSORCIO VIAL CENTRO ORIENTE 3" u="1"/>
        <s v="TNM LIMITED - INTEGRANTE LIDER" u="1"/>
        <s v="CONSULTORES CIVILES E HIDRAULICOS LTDA" u="1"/>
        <s v="EMILIO ARAOS SOLANO" u="1"/>
        <s v="PROYECTOS E INTERVENTORIAS LIMITADA &quot;PI LTDA&quot;" u="1"/>
        <s v="UNION TEMPORAL VIAS 15" u="1"/>
        <s v="VIAS Y CANALES S.A." u="1"/>
        <s v="RESTREPO Y URIBE S.A.S" u="1"/>
        <s v="CESCO COMPAÑÍA DE ESTUDIOS DE SUELO Y DE CONSULTA LTDA" u="1"/>
        <s v="CONSORCIO LIZARAZO &amp; TORRES" u="1"/>
        <s v="ELSA TORRES ARENALES" u="1"/>
        <s v="CIVILES LTDA INGENIEROS CONSULTORES Y CONTRATISTAS LTDA" u="1"/>
        <s v="CONSTRUCIONES LAGO S.A.S" u="1"/>
        <s v="RICARDO SARMIENTO WILCHES" u="1"/>
        <s v="BERNARDO ENRIQUE SALAS PARDO" u="1"/>
        <s v="CONSORCIO H&amp;O" u="1"/>
        <s v="COOPERATIVA D EPROFESIONALES DE COLOMBIA &quot; CREER EN LO NUESTRO&quot;" u="1"/>
        <s v="GINPROSA INGENIERIA SL" u="1"/>
        <s v="CONSORCIO ANTIOQUIA" u="1"/>
        <s v="CONSORCIO Y.I.S SEÑALIZACIONES" u="1"/>
        <s v="CONSORCIO CONSTRUIR" u="1"/>
        <s v="OLAGER AGUDELO PRIETO" u="1"/>
        <s v="WANKA INGENEIRIA S.A.S" u="1"/>
        <s v="CIVILE LTDA." u="1"/>
        <s v="ROADCON LTDA" u="1"/>
        <s v="I.V. INGENIEROS CONSULTORES S.A." u="1"/>
        <s v="SELMAC S.A.S" u="1"/>
        <s v="LUIS ANTONIO ROJAS GIRON" u="1"/>
        <s v="GUILLERMO BURGOS GRILLO" u="1"/>
        <s v="PAVIMENTOS EL DORADO S.A.S" u="1"/>
        <s v="SOCIEDAD CONSORCIO PROESCO S.A.S" u="1"/>
        <s v="MAURICIO SANCHEZ LACOUTURE" u="1"/>
        <s v="JOSE ORLANDO CARMONA PRADA" u="1"/>
        <s v="INGENALCO S.A.S" u="1"/>
        <s v="CONSORCIO INGECIA-LERI-RALE" u="1"/>
        <s v="CONCIC S.A.S." u="1"/>
        <s v="OTACC S.A." u="1"/>
        <s v="FRANKLIN RICARDO PIRAGUA ROA" u="1"/>
        <s v="CONSORCIO VIAL EL DORADO" u="1"/>
        <s v="CI GRODCO S EN CA  INGENIEROS CIVILES " u="1"/>
        <s v="KMC S.A.S" u="1"/>
        <s v="LUIS MANUEL CASTRO LIZARRALDE" u="1"/>
        <s v="ESTUDIOS TECNICOS Y ASESORIAS S.A. - ETA S.A." u="1"/>
        <s v="CONSORCIO SUBE" u="1"/>
        <s v="HIDROVIAS S.A.S" u="1"/>
        <s v="JR INGENIEROS LIMITADA" u="1"/>
        <s v="CONSORCIO JDA" u="1"/>
        <s v="CIC CONSULTORES DE INGENIERIA Y CIMENTACIONES S.A.S" u="1"/>
        <s v="CLAUDIA MARIA FERRERO" u="1"/>
        <s v="UNION TEMPORAL GUIAMOS 2011" u="1"/>
        <s v="BOL INGENIEROS ARQUITECTOS S.A." u="1"/>
        <s v="JORGE ERNESTO MENDEZ PACHON" u="1"/>
        <s v="CONSULTORIA DE INGENIERIA Y EMPRESA SL" u="1"/>
        <s v="ASDRUBAL GOMEZ ESPINDOLA" u="1"/>
        <s v="CARLOS ALBERTO RIOS BUITRAGO" u="1"/>
        <s v="UNION TEMPORAL ANILLO CUCUTA" u="1"/>
        <s v="TOP SUELOS INGENIERIA LTDA" u="1"/>
        <s v="PADECASA OBRAS Y SERVICIOS  S.A." u="1"/>
        <s v="CONSORCIO PALOBAYO" u="1"/>
        <s v="JOHN WILLIAM CASALLAS JURADO" u="1"/>
        <s v="PROYECTOS GEOTECNICOS AMBIENTALES VIALES Y DE INGENIEIRA S.A.S - PI SAS" u="1"/>
        <s v="CONSORCIO INTERVIAL PRIET" u="1"/>
        <s v="CONSTRUCTORA VIAYCO LTDA" u="1"/>
        <s v="JOSE GUILLERMO GALAN GOMEZ" u="1"/>
        <s v="CINTE LIMITADA INGENIERIA DE CONSTRUCCION E INTERVENTORIA LIMITADA" u="1"/>
        <s v="RAFAEL ZAMBRANO CASAS" u="1"/>
        <s v="LIBERGIL PIAMBA GIRONZA" u="1"/>
        <s v="INGENUSAMO E.U." u="1"/>
        <s v="GENIVAR LIMITED PARTNERSHIP " u="1"/>
        <s v="MYRIAM VIVIANA CASTLBLANCO VELA" u="1"/>
        <s v="CONSORCIO DICON-RB 2011" u="1"/>
        <s v="JAIRO MORENO MERLANO" u="1"/>
        <s v="GERMAN VILLANUEVA CALDERON" u="1"/>
        <s v="CONSORCIO INTERVENTORES COLOMBIANOS" u="1"/>
        <s v="JUAN AMADO LIZARAZO" u="1"/>
        <s v="TRAING TRABAJOS DE INGENIERIA LTDA" u="1"/>
        <s v="SUINCO DEL NORTE LTDA" u="1"/>
        <s v="INGENIEROS CIVILES ASOCIADOS S.A." u="1"/>
        <s v="IKON GROUP S.A.S" u="1"/>
        <s v="VIASCOL LTDA" u="1"/>
        <s v="EDGAR HUMBERTO LOPEZ JURADO" u="1"/>
        <s v="ORLANDO ENRIQUE JIMENO" u="1"/>
        <s v="LOPECA LTDA" u="1"/>
        <s v="CONSORCIO SOCIALES VIALES TM" u="1"/>
        <s v="M &amp; J LIMITADA" u="1"/>
        <s v="CARLOS MAURICIO HERNANDEZ" u="1"/>
        <s v="PROEZA CONSULTORES S.A.S." u="1"/>
        <s v="ARCELIA ARIAS DIAZ" u="1"/>
        <s v="INTER INGENIERIA S.A.S." u="1"/>
        <s v="CONSORCIO VIAL SUR" u="1"/>
        <s v="SAC ESTRUCTURAS METALICAS S.A. " u="1"/>
        <s v="EUROESTUDIOS S.A.S" u="1"/>
        <s v="EDGAR EDUARDO RODRIGUEZ GRANADOS" u="1"/>
        <s v="JOSE CAMILO CASTRO RUIZ" u="1"/>
        <s v="CONSORCIO ANDINO" u="1"/>
        <s v="LKS INGENIERIA S. COOP. SUCURSAL COLOMBIA" u="1"/>
        <s v="VERA CONSTRUCCIONES S.A" u="1"/>
        <s v="CAMILO ANDRES ANGEL SALDARRIEGA" u="1"/>
        <s v="CONCRETOS Y ASFALTOS S.A." u="1"/>
        <s v="JESUS ELQUIN HERNANDEZ ROJAS" u="1"/>
        <s v="CONSULTORES UNIDOS S.A." u="1"/>
        <s v="INGENIERIA DE VIAS S.A." u="1"/>
        <s v="GUSTAVO HERNAN RODRIGUEZ IBARRA" u="1"/>
        <s v="CONSULTORIA CONSTRUHERCA LTDA" u="1"/>
        <s v="RAFAEL HUMBERTO ALVAREZ BUSTILLO" u="1"/>
        <s v="ASESORIAS TECNICAS LIMITADA ASETEC" u="1"/>
        <s v="MICRODATA LTDA" u="1"/>
        <s v="CONSORCIO SAHER OCAÑA" u="1"/>
        <s v="INTERDI LTDA" u="1"/>
        <s v="GEOCING S.A.S." u="1"/>
        <s v="YAMILL MONTENEGRO CALDERON" u="1"/>
        <s v="VIAS Y AMBIENTE LIMITADA VIAMBIENTE LTDA." u="1"/>
        <s v="CONSORCIO INTERVAL CCH-SPIRAL" u="1"/>
        <s v="CUBIDES Y MUÑOZ LIMITADA" u="1"/>
        <s v="CONSULTORIA Y CONSTRUCCIONES DARLEV S.A.S" u="1"/>
        <s v="DESSAU - CEI  S.A.S. " u="1"/>
        <s v="JOSE  GUILLERMO GALAN GOMEZ" u="1"/>
        <s v="ACTIVA COLOMBIA M&amp;O CONSTRUCCIONES S.A.S" u="1"/>
        <s v="CONSORCIO R Y R INTERVENTORIA Y OBRAS CIVILES" u="1"/>
        <s v="JAVIER FERNANDO LOPEZ VASQUEZ" u="1"/>
        <s v="CARLOS ALBERTO VILLEGAS LOPERA" u="1"/>
        <s v="INVERSIONES ANTRI S.A." u="1"/>
        <s v="SILVA CARREÑO &amp; ASOCIADOS S.A." u="1"/>
        <s v="CADSA S.A.S" u="1"/>
        <s v="MARTHA LUCIA VEGA BENAVIDES" u="1"/>
        <s v="LYDCO INGENIERIA S.A.S" u="1"/>
        <s v="LATINCO S.A" u="1"/>
        <s v="CONSTRUCTORA TAO LTDA" u="1"/>
        <s v="GABRIEL HUMBERTO OVALLLE BARRAGAN" u="1"/>
        <s v="AGUA Y ESTRUCTURAS S.A.U" u="1"/>
        <s v="MAB INGENIERIA DE VALOR S.A" u="1"/>
        <s v="ERNESTO ANTONIO ALTAHONA SUAREZ" u="1"/>
        <s v="CONSORCIO VIAS 2011" u="1"/>
        <s v="INTERCONSTRUCTORES LTDA" u="1"/>
        <s v="PERFORACIONES E INGENIERIA LTDA" u="1"/>
        <s v="COOPNAL LTDA" u="1"/>
        <s v="WILLIAM SANCHEZ CLARO" u="1"/>
        <s v="VISIONTECH COLOMBIA S.A" u="1"/>
        <s v="CONSORCIO SOCINTER-CASANOVA" u="1"/>
        <s v="TRAING LTDA" u="1"/>
        <s v="CONURMA INGENIEROS CONSULTORES SL SUCURSAL COLOMBIA" u="1"/>
        <s v="INGENIEROS CONSULTORES INCORPORADOS LTDA" u="1"/>
        <s v="CONSORCIO INTERPEAJES CJ" u="1"/>
        <s v="UCING LIMITADA" u="1"/>
        <s v="AIM LTDA  INGENIEROS CIVILES" u="1"/>
        <s v="T.Y. LIN INTERNATIONAL AND SUBSIDIARIES" u="1"/>
        <s v="JAIRO ALBERTO VARGAS TABORDA" u="1"/>
        <s v="SIGA INGENIERIA Y CONSULTORIA S.A SUCURSAL COLOMBIA" u="1"/>
        <s v="PROYEYCA S.A.S" u="1"/>
        <s v="JULIO CESAR CASANOVA NAVAS" u="1"/>
        <s v="RODRIGO CASTRILLON MUÑOZ" u="1"/>
        <s v="MIGUEL ANGEL SAENZ ROBLES" u="1"/>
        <s v="CONSORCIO PUENTES DE ANTIOQUIA" u="1"/>
        <s v="CONSORCIO SANTAFE DE ANTIOQUIA" u="1"/>
        <s v="ESAO LTDA" u="1"/>
        <s v="CONSORCIO UPI" u="1"/>
        <s v="SALGADO MELENDEZ Y ASOCIADOS INGENIEROS CONSULTORES S.A. " u="1"/>
        <s v="CONSORCIO JAM-IGR 36" u="1"/>
        <s v="JULIO ANTONIO PINEDO CAMPO " u="1"/>
        <s v="COMPAÑIA DE TRABAJOS URBANOS S.A" u="1"/>
        <s v="CONPAÑIA DE TRABAJOS URBANOS S.A" u="1"/>
        <s v="XIE S.A." u="1"/>
        <s v="BATEMAN DURAN JAIME DUDLEY PIO" u="1"/>
        <s v="PROVER INGENIERIA URBANISMO Y CONSTRUCCION SOCIEDAD DE RESPONSABILIDAD LTDA SUCURSAL COLOMBIA" u="1"/>
        <s v="ML INGENIEROS S.A" u="1"/>
        <s v="CONSORCIO VIAS DEL QUINDIO" u="1"/>
        <s v="GEVIAL S.A.S." u="1"/>
        <s v="LUIS ALBERTO COBA CHOLE" u="1"/>
        <s v="HENRY ACERO ROMERO" u="1"/>
        <s v="NESTOR RAMIREZ CUARTAS" u="1"/>
        <s v="VELNEC S.A." u="1"/>
        <s v="CONSORCIO INTERVIAL ARAUCA " u="1"/>
        <s v="VNF  S.A" u="1"/>
        <s v="ACCIONA INFRAESTRUCTURAS S.A" u="1"/>
        <s v="SOFAN INGENEIRIA S.A.S" u="1"/>
        <s v="JULIAN ARLY PEDRAZA JIMENEZ" u="1"/>
        <s v="TRIDELSA INGENIEROS ASOCIADOS S.A.S" u="1"/>
        <s v="GESTION ASESORIA Y DISEÑO DE PROYECTOS - GGAD S.A.S." u="1"/>
        <s v="GEICOL S.A.S." u="1"/>
        <s v="CASTRO TCHERASSI S.A" u="1"/>
        <s v="JULIO CESAR RAMIREZ CUARTAS" u="1"/>
        <s v="CONSORCIO ITEC" u="1"/>
        <s v="RESTREPO Y URIBE LTDA." u="1"/>
        <s v="DOBLE A INGENIERIA S.A." u="1"/>
        <s v="JAIME DUDLEY BATEMAN DURAN" u="1"/>
        <s v="VIACOL INGENIEROS CONTRATISTAS LTDA" u="1"/>
        <s v="EDGAR ARMANDO SALAZAR MUÑOZ" u="1"/>
        <s v="SOLARTE NACIONAL DE CONSTRUCCIONES S.A.S." u="1"/>
        <s v="CALDERON INGENIEROS S.A." u="1"/>
        <s v="LUIS GABRIEL NIETO GARCIA" u="1"/>
        <s v="D&amp;B INGENIEROS CONSULTORES S.A.S" u="1"/>
        <s v="HAROLD ALEXIS URREA URREA" u="1"/>
        <s v="JORGE EDAURDO BORGOGNO ARANGO" u="1"/>
        <s v="JORGE EDUARDO BORGOGNO ARANGO" u="1"/>
        <s v="PEYCO PROYECTOS ESTUDIOS Y CONSTRUCCIONES S.A." u="1"/>
        <s v="CONSULTORIA INTEGRAL Y ESTUDIOS S.A.S - CINEA S.A.S" u="1"/>
        <s v="CONSTRUSOCIAL S.A.S" u="1"/>
        <s v="SP INGENIEROS S.A.S." u="1"/>
        <s v="INGECON S.A." u="1"/>
        <s v="CONSORCIO INTEGRAL DE OBRAS" u="1"/>
        <s v="COHERPA S.A.S" u="1"/>
        <s v="CONSORCIO DOBLE V 015" u="1"/>
        <s v="CONSORCIO VIAS CALDAS 2011" u="1"/>
        <s v="CONSULTORIA Y CONSTRUCCION LTDA" u="1"/>
        <s v="PROYECTOS GEOTECNICOS AMBIENTALES VIALES Y DE INGENIERIA LTDA " u="1"/>
        <s v="CONSORCIO CONEIN ARAUCA" u="1"/>
        <s v="LUIS DOMINGO PORRAS AYALA" u="1"/>
        <s v="REYES Y RIVEROS LTDA." u="1"/>
        <s v="PRODEINCOL S.A.S" u="1"/>
        <s v="MSB SOLUTIONS S.A." u="1"/>
        <s v="TRN INGENIERIA Y PLANIFICACION" u="1"/>
        <s v="CONSORCIO FLORENCIA" u="1"/>
        <s v="CONSORCIO INFRAESTRUCTURA ANTIOQUIA" u="1"/>
        <s v="JORGE EMILIO MONTOYA GOYENECHE" u="1"/>
        <s v="CG INGENIERIA S.A.S" u="1"/>
        <s v="NORTE INGENIEROS LTDA" u="1"/>
        <s v="MYRYAM VIVIANA CASTELBLANCO VELA" u="1"/>
        <s v="ICEACSA CONSULTORES S.L.U." u="1"/>
        <s v="JUAN CARLOS ROJAS ACERO" u="1"/>
        <s v="CONSULTORIA Y CONSTRUCCIONES COLOMBIA LTDA" u="1"/>
        <s v="CONSORCIO 2LF" u="1"/>
        <s v="CONSORCIO PAVIMENTOS DEL CESAR" u="1"/>
        <s v="INGOEQUIPOS LTDA" u="1"/>
        <s v="CONSORCIO TOLIMA-META" u="1"/>
        <s v="BERNARDO GIL ZAPATA" u="1"/>
        <s v="GEOTECNIA Y CIMIENTOS INGEOCIM LTDA" u="1"/>
        <s v="CONSULTORIA Y CONSTRUCCIONES  DARLEV S.A.S" u="1"/>
        <s v="INCIVIELMEC LTDA" u="1"/>
        <s v="CONSORCIO KMINOS" u="1"/>
        <s v="CONSULTORIA Y CONSTRUCCIONES COLOMBIA" u="1"/>
        <s v="CONSERVACION Y CONSTRUCCION LTDA" u="1"/>
        <s v="PILOTAJES Y CONSTRUCCIONES DEL PACIFICO - PILCO LTDA" u="1"/>
        <s v="CONSORCIO SOL" u="1"/>
        <s v="INTERVENTORIAS Y CONSTRUCCIONES LTDA" u="1"/>
        <s v="ARENAS &amp; ASOCIADOS INGENIERIA DE DISEÑO S.L.P" u="1"/>
        <s v="REDES EDIFICACIONES S.A" u="1"/>
        <s v="WILLIAM CARDONA OLMOS" u="1"/>
        <s v="RENE LOPEZ ROAS" u="1"/>
        <s v="MAB INGENIERIA DE VALOR S.A." u="1"/>
        <s v="LOS CASTORES CONSTRUCTORES S.A.S" u="1"/>
        <s v="NIKON LIMITADA" u="1"/>
        <s v="CIVILIA S.A." u="1"/>
        <s v="JUAN CARLOS ZAPATA TRUJILLO" u="1"/>
        <s v="INGENIERIA DE PROYECTOS S.A.S" u="1"/>
        <s v="MARAN LTDA" u="1"/>
        <s v="CASTRO TCHERASSI S.A." u="1"/>
        <s v="CARLOS JULIO RODRIGUEZ ARDILA" u="1"/>
        <s v="HERCONTEC LTDA" u="1"/>
        <s v="ETA S.A." u="1"/>
        <s v="AQUA &amp; TERRA CONSULTORES ASOCIADOS S.A.S." u="1"/>
        <s v="CONSULTORES REGIONALES ASOCIADOS CRA S.A." u="1"/>
        <s v="CONSORCIO DEFENSAS TRIDELSA" u="1"/>
        <s v="JAVIER DE JESUS GARCIA PAREJA" u="1"/>
        <s v="JOYCO LTDA" u="1"/>
        <s v="CONSORCIO ORIENTE 2011" u="1"/>
        <s v="CONSORCIO CONCESION VIAL" u="1"/>
        <s v="OTTO HARRY GARCIA ZAMUDIO" u="1"/>
        <s v="ARGOZ CONSTRUCCION OBRAS CIVILES S.A." u="1"/>
        <s v="JAIME HUMBERTO ARCILA MONTOYA" u="1"/>
        <s v="JAIME PUERTA ATEHORTUA" u="1"/>
        <s v="ANFER INGENIERIA E.U." u="1"/>
        <s v="SERGIO TORRES REATIGA" u="1"/>
        <s v="AGUA Y ESTRUCTURAS S.A. (AYESA)" u="1"/>
        <s v="EDGAR ARTURO PADILLA ROZO" u="1"/>
        <s v="AZVI S.A." u="1"/>
        <s v="JORGE ENRIQUE ROJAS ABRIL" u="1"/>
        <s v="CONSORCIO AU" u="1"/>
        <s v="HIRAM PRESTON PRESTAN" u="1"/>
        <s v="PAVIMENTOS Y CONSTRUCCIONES EL DORADO LTDA" u="1"/>
        <s v="CONSORCIO OCI-TRA" u="1"/>
        <s v="CARLOS FERNANDO CORDOBA AVILES" u="1"/>
        <s v="NCI NUEVO CONCEPTO DE INGENIERIA LTDA" u="1"/>
        <s v="JUAN CARLOS RIOS" u="1"/>
        <s v="TECNICONSULTA S.A." u="1"/>
        <s v="CONSORCIO CALVO-BRAVO INGENIEROS" u="1"/>
        <s v="COOPMUNICIPAL" u="1"/>
        <s v="CONSTRUCIONES E INVERSIONES BETA S.A.S-CONSINBE S.A.S" u="1"/>
        <s v="INCCA LTDA" u="1"/>
        <s v="MORRISON INFRAESTRUCTURAS CONSTRUCCIONES Y SERVICIOS S.A." u="1"/>
        <s v="VIASCA S.A" u="1"/>
        <s v="SVP INGENIERIA LTDA SUELOS VIAS Y PAVIMENTOS INGENIERIA LTDA" u="1"/>
        <s v="CONCIC S.A.S" u="1"/>
        <s v="DIEGO IGNACIO ARENAS" u="1"/>
        <s v="ALFREDO GARCIA VARON" u="1"/>
        <s v="CONSORCIO TERRITORIAL 15" u="1"/>
        <s v="UNIVERSAL DE CONSTRUCCIONES S.A. UNIDECON S.A." u="1"/>
        <s v="CONSORCIO CONSULTORES CR" u="1"/>
        <s v="CONSORCIO INTERVIAL" u="1"/>
        <s v="SOFÁN INGENIERIA S.A.S" u="1"/>
        <s v="CONSORCIO ALCON" u="1"/>
        <s v="INTERESTUDIOS INGENIERIA " u="1"/>
        <s v="CONVIAL S.A.S" u="1"/>
        <s v="UCOP CONSTRUCCIONES S.A." u="1"/>
        <s v="GERMAN ROBERTO RUEDA AREVALO" u="1"/>
        <s v="ORLANDO ENRIQUE JIMENO GOMEZ" u="1"/>
        <s v="SEÑALES Y VIAS LTDA" u="1"/>
        <s v="HECTOR JULIO CASALLAS ORDOÑEZ" u="1"/>
        <s v="CONSORCIO TOLME" u="1"/>
        <s v="INEICA LTDA." u="1"/>
        <s v="MARVAL S.A." u="1"/>
        <s v="JAIRO E. VIVEROS CHAVES" u="1"/>
        <s v="CONSERVACION DE VIALES Y ASFALTOS S.L.U." u="1"/>
        <s v="RICARDO PANTOJA AGREDA" u="1"/>
        <s v="HENRY ORLANDO BUITRAGO ORTEGA" u="1"/>
        <s v="CONSORCIO PI LTDA-RAFAEL ZAFRA" u="1"/>
        <s v="ENRIQUE TRUJILLO ROA" u="1"/>
        <s v="GUTIERREZ DIAZ Y CIA S.A." u="1"/>
        <s v="CONSORCIO JM" u="1"/>
        <s v="INVERSIONES MONTEDIEZ S.A.S" u="1"/>
        <s v="CONSORCIO SANDONA 2011" u="1"/>
        <s v="INGENIERIA DISEÑOS ESTUDIOS GEOAMBIENTALES S.A.S" u="1"/>
        <s v="CONCEP SAS" u="1"/>
        <s v="JHON FABER CARMONA MEJIA" u="1"/>
        <s v="CASS CONSTRUCTORES &amp; CIA S.C.A." u="1"/>
        <s v="CONSORCIO PEAJES  2011" u="1"/>
        <s v="SPIRAL INGENIARIA S.A." u="1"/>
        <s v="OSCAR ANDRES GOMEZ GALVIS" u="1"/>
        <s v="LUIS ENRIQUE GOMEZ FLOREZ" u="1"/>
        <s v="TORRESCAMARA Y CIA DE OBRAS S.A" u="1"/>
        <s v="AMP MENDEZ Y ASOCIADOS DE PROYECTOS DE INGENIERIA LTDA" u="1"/>
        <s v="CONSTRUCCIONES ECOLOGICAS ECOCONSTRUCCIONES S.A." u="1"/>
        <s v="CONSTRUCCIONES LAGO S.A.S" u="1"/>
        <s v="CONSORCIO HU" u="1"/>
        <s v="EMPRESA DE CONSTRUCCION CIVILES LTDA-ECOCIVIL" u="1"/>
        <s v="CONSTRUCCIONES URIBE URIBE LTDA" u="1"/>
        <s v="CONSULTORIA Y CONSTRUCCION LTDA CON Y CON" u="1"/>
        <s v="CONSORCIO OBRAS VIALES" u="1"/>
        <s v="FREDY ISAAC MEJIA JIMENEZ" u="1"/>
        <s v="EBERTO ORTEGA SINNING" u="1"/>
        <s v="CONSTRUSANTANDER LTDA" u="1"/>
        <s v="PAVIMENTO UNIVERSAL S.A." u="1"/>
        <s v="DECO VIAL S L" u="1"/>
        <s v="HERNAN BENEDICTO ACOSTA DELGADO" u="1"/>
        <s v="SEÑALAMIENTO Y BALIZAMIENTOS DE GALICIA S.A." u="1"/>
        <s v="ROMULO TOBO USCATEGUI" u="1"/>
        <s v="GUSTAVO CARDENAS YAÑEZ" u="1"/>
        <s v="MAVICOL S.A.S" u="1"/>
        <s v="HB ESTRUCTURAS METALICAS S.A" u="1"/>
        <s v="CLOTHOS S.L." u="1"/>
        <s v="EDGAR ADOLFO HOYOS GARCIA" u="1"/>
        <s v="INGENIERIA Y GESTION VIAL S.A.S." u="1"/>
        <s v="CONSORCIO ASESORIAS Y PROYECTOS VIALES" u="1"/>
        <s v="UCOP CONSTUCCIONES S.A. SUCURSAL COLOMBIA" u="1"/>
        <s v="EDGAR MAURICIO ALARCON PARRA" u="1"/>
        <s v="CONSORCIO OBRAS DE INGENIERIA 015" u="1"/>
        <s v="CONSULTORIA Y CONSTRUCCIONES DARLEV LTDA" u="1"/>
        <s v="ESTRUCTURAS ESPECIALES S.A." u="1"/>
        <s v="CONSORCIO H&amp;R" u="1"/>
        <s v="CONSORCIO D&amp;B" u="1"/>
        <s v="CONSORCIO VG ASETEC" u="1"/>
        <s v="MANUEL ALBERTO ACERO MATAMOROS" u="1"/>
        <s v="SYC - SERVICIOS INGENIERIA Y CONSTRUCCION" u="1"/>
        <s v="CONSORCIO REVELO" u="1"/>
        <s v="CONSORCIO INCIVILES" u="1"/>
        <s v="MARCO ANTONIO POSADA HENAO" u="1"/>
        <s v="GUEVARA BAQUERO CIA LTDA" u="1"/>
        <s v="IZAMAC ASISTENCIAS TECNICAS S.A." u="1"/>
        <s v="MEDINA &amp; RIVERA INGENIEROS ASOCIADOS S.A.S." u="1"/>
        <s v="PROVISOCIAL S.A.S" u="1"/>
        <s v="JAIME GARZON CHICA" u="1"/>
        <s v="INGERCONSULTA S.A.S" u="1"/>
        <s v="RUBEN DARIO TAMAYO ESPITIA" u="1"/>
      </sharedItems>
    </cacheField>
    <cacheField name="ACTIVO CORRIENTE" numFmtId="0">
      <sharedItems containsNonDate="0" containsString="0" containsBlank="1"/>
    </cacheField>
    <cacheField name="ACTIVO TOTAL" numFmtId="0">
      <sharedItems containsNonDate="0" containsString="0" containsBlank="1"/>
    </cacheField>
    <cacheField name="PASIVO CORRIENTE" numFmtId="0">
      <sharedItems containsNonDate="0" containsString="0" containsBlank="1"/>
    </cacheField>
    <cacheField name="PASIVO TOTAL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54"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a dinámica1" cacheId="0" applyNumberFormats="0" applyBorderFormats="0" applyFontFormats="0" applyPatternFormats="0" applyAlignmentFormats="0" applyWidthHeightFormats="1" dataCaption="Datos" updatedVersion="3" minRefreshableVersion="3" showMemberPropertyTips="0" useAutoFormatting="1" itemPrintTitles="1" createdVersion="3" indent="0" compact="0" compactData="0" gridDropZones="1">
  <location ref="A3:E6" firstHeaderRow="1" firstDataRow="2" firstDataCol="1"/>
  <pivotFields count="5">
    <pivotField axis="axisRow" compact="0" outline="0" subtotalTop="0" showAll="0" includeNewItemsInFilter="1" sortType="ascending" rankBy="0">
      <items count="1651">
        <item m="1" x="1"/>
        <item m="1" x="1025"/>
        <item m="1" x="609"/>
        <item m="1" x="450"/>
        <item m="1" x="1461"/>
        <item m="1" x="29"/>
        <item m="1" x="235"/>
        <item m="1" x="1405"/>
        <item m="1" x="95"/>
        <item m="1" x="1216"/>
        <item m="1" x="516"/>
        <item m="1" x="1550"/>
        <item m="1" x="1417"/>
        <item m="1" x="803"/>
        <item m="1" x="1432"/>
        <item m="1" x="639"/>
        <item m="1" x="677"/>
        <item m="1" x="395"/>
        <item m="1" x="327"/>
        <item m="1" x="1239"/>
        <item m="1" x="184"/>
        <item m="1" x="1240"/>
        <item m="1" x="1197"/>
        <item m="1" x="742"/>
        <item m="1" x="301"/>
        <item m="1" x="632"/>
        <item m="1" x="745"/>
        <item m="1" x="1101"/>
        <item m="1" x="250"/>
        <item m="1" x="1571"/>
        <item m="1" x="616"/>
        <item m="1" x="231"/>
        <item m="1" x="1201"/>
        <item m="1" x="536"/>
        <item m="1" x="867"/>
        <item m="1" x="1080"/>
        <item m="1" x="1607"/>
        <item m="1" x="913"/>
        <item m="1" x="1275"/>
        <item m="1" x="1548"/>
        <item m="1" x="710"/>
        <item m="1" x="20"/>
        <item m="1" x="183"/>
        <item m="1" x="968"/>
        <item m="1" x="820"/>
        <item m="1" x="585"/>
        <item m="1" x="269"/>
        <item m="1" x="1537"/>
        <item m="1" x="339"/>
        <item m="1" x="480"/>
        <item m="1" x="1375"/>
        <item m="1" x="1522"/>
        <item m="1" x="1545"/>
        <item m="1" x="727"/>
        <item m="1" x="1221"/>
        <item m="1" x="517"/>
        <item m="1" x="285"/>
        <item m="1" x="410"/>
        <item m="1" x="308"/>
        <item m="1" x="1138"/>
        <item m="1" x="891"/>
        <item m="1" x="97"/>
        <item m="1" x="98"/>
        <item m="1" x="346"/>
        <item m="1" x="1158"/>
        <item m="1" x="1341"/>
        <item m="1" x="1226"/>
        <item m="1" x="43"/>
        <item m="1" x="1393"/>
        <item m="1" x="524"/>
        <item m="1" x="1034"/>
        <item m="1" x="272"/>
        <item m="1" x="1014"/>
        <item m="1" x="605"/>
        <item m="1" x="746"/>
        <item m="1" x="1286"/>
        <item m="1" x="572"/>
        <item m="1" x="912"/>
        <item m="1" x="1245"/>
        <item m="1" x="399"/>
        <item m="1" x="654"/>
        <item m="1" x="420"/>
        <item m="1" x="1552"/>
        <item m="1" x="75"/>
        <item m="1" x="552"/>
        <item m="1" x="573"/>
        <item m="1" x="67"/>
        <item m="1" x="81"/>
        <item m="1" x="1450"/>
        <item m="1" x="413"/>
        <item m="1" x="1164"/>
        <item m="1" x="1274"/>
        <item m="1" x="71"/>
        <item m="1" x="198"/>
        <item m="1" x="166"/>
        <item m="1" x="514"/>
        <item m="1" x="1302"/>
        <item m="1" x="1512"/>
        <item m="1" x="86"/>
        <item m="1" x="192"/>
        <item m="1" x="1338"/>
        <item m="1" x="141"/>
        <item m="1" x="863"/>
        <item m="1" x="1170"/>
        <item m="1" x="1411"/>
        <item m="1" x="1032"/>
        <item m="1" x="59"/>
        <item m="1" x="728"/>
        <item m="1" x="931"/>
        <item m="1" x="1476"/>
        <item m="1" x="1385"/>
        <item m="1" x="137"/>
        <item m="1" x="946"/>
        <item m="1" x="273"/>
        <item m="1" x="193"/>
        <item m="1" x="546"/>
        <item m="1" x="1099"/>
        <item m="1" x="1342"/>
        <item m="1" x="522"/>
        <item m="1" x="232"/>
        <item m="1" x="27"/>
        <item m="1" x="222"/>
        <item m="1" x="372"/>
        <item m="1" x="1408"/>
        <item m="1" x="1287"/>
        <item m="1" x="707"/>
        <item m="1" x="340"/>
        <item m="1" x="1135"/>
        <item m="1" x="161"/>
        <item m="1" x="906"/>
        <item m="1" x="1558"/>
        <item m="1" x="16"/>
        <item m="1" x="1157"/>
        <item m="1" x="470"/>
        <item m="1" x="940"/>
        <item m="1" x="1534"/>
        <item m="1" x="1373"/>
        <item m="1" x="547"/>
        <item m="1" x="593"/>
        <item m="1" x="5"/>
        <item m="1" x="471"/>
        <item m="1" x="873"/>
        <item m="1" x="1601"/>
        <item m="1" x="640"/>
        <item m="1" x="1467"/>
        <item m="1" x="1533"/>
        <item m="1" x="190"/>
        <item m="1" x="904"/>
        <item m="1" x="1254"/>
        <item m="1" x="418"/>
        <item m="1" x="100"/>
        <item m="1" x="326"/>
        <item m="1" x="1114"/>
        <item m="1" x="1074"/>
        <item m="1" x="1296"/>
        <item m="1" x="80"/>
        <item m="1" x="1502"/>
        <item m="1" x="1140"/>
        <item m="1" x="512"/>
        <item m="1" x="1198"/>
        <item m="1" x="497"/>
        <item m="1" x="1054"/>
        <item m="1" x="397"/>
        <item m="1" x="398"/>
        <item m="1" x="1327"/>
        <item m="1" x="908"/>
        <item m="1" x="175"/>
        <item m="1" x="827"/>
        <item m="1" x="1335"/>
        <item m="1" x="1021"/>
        <item m="1" x="1267"/>
        <item m="1" x="324"/>
        <item m="1" x="1078"/>
        <item m="1" x="1352"/>
        <item m="1" x="1311"/>
        <item m="1" x="1299"/>
        <item m="1" x="1529"/>
        <item m="1" x="769"/>
        <item m="1" x="452"/>
        <item m="1" x="239"/>
        <item m="1" x="706"/>
        <item m="1" x="446"/>
        <item m="1" x="438"/>
        <item m="1" x="388"/>
        <item m="1" x="1336"/>
        <item m="1" x="1626"/>
        <item m="1" x="953"/>
        <item m="1" x="56"/>
        <item m="1" x="1488"/>
        <item m="1" x="741"/>
        <item m="1" x="881"/>
        <item m="1" x="579"/>
        <item m="1" x="660"/>
        <item m="1" x="216"/>
        <item m="1" x="34"/>
        <item m="1" x="264"/>
        <item m="1" x="131"/>
        <item m="1" x="973"/>
        <item m="1" x="211"/>
        <item m="1" x="1447"/>
        <item m="1" x="495"/>
        <item m="1" x="1174"/>
        <item m="1" x="412"/>
        <item m="1" x="862"/>
        <item m="1" x="197"/>
        <item m="1" x="1599"/>
        <item m="1" x="1569"/>
        <item m="1" x="1323"/>
        <item m="1" x="1119"/>
        <item m="1" x="619"/>
        <item m="1" x="246"/>
        <item m="1" x="1056"/>
        <item m="1" x="763"/>
        <item m="1" x="1386"/>
        <item m="1" x="207"/>
        <item m="1" x="370"/>
        <item m="1" x="856"/>
        <item m="1" x="965"/>
        <item m="1" x="402"/>
        <item m="1" x="1448"/>
        <item m="1" x="853"/>
        <item m="1" x="830"/>
        <item m="1" x="1589"/>
        <item m="1" x="1518"/>
        <item m="1" x="510"/>
        <item m="1" x="1508"/>
        <item m="1" x="502"/>
        <item m="1" x="720"/>
        <item m="1" x="223"/>
        <item m="1" x="1577"/>
        <item m="1" x="730"/>
        <item m="1" x="11"/>
        <item m="1" x="1382"/>
        <item m="1" x="281"/>
        <item m="1" x="1306"/>
        <item m="1" x="932"/>
        <item m="1" x="834"/>
        <item m="1" x="804"/>
        <item m="1" x="1058"/>
        <item m="1" x="1629"/>
        <item m="1" x="1554"/>
        <item m="1" x="279"/>
        <item m="1" x="1146"/>
        <item m="1" x="25"/>
        <item m="1" x="962"/>
        <item m="1" x="63"/>
        <item m="1" x="310"/>
        <item m="1" x="956"/>
        <item m="1" x="1169"/>
        <item m="1" x="1562"/>
        <item m="1" x="555"/>
        <item m="1" x="903"/>
        <item m="1" x="460"/>
        <item m="1" x="621"/>
        <item m="1" x="668"/>
        <item m="1" x="199"/>
        <item m="1" x="1195"/>
        <item m="1" x="776"/>
        <item m="1" x="247"/>
        <item m="1" x="888"/>
        <item m="1" x="91"/>
        <item m="1" x="1166"/>
        <item m="1" x="482"/>
        <item m="1" x="1543"/>
        <item m="1" x="337"/>
        <item m="1" x="1493"/>
        <item m="1" x="401"/>
        <item m="1" x="1167"/>
        <item m="1" x="65"/>
        <item m="1" x="1067"/>
        <item m="1" x="321"/>
        <item m="1" x="94"/>
        <item m="1" x="1308"/>
        <item m="1" x="1574"/>
        <item m="1" x="901"/>
        <item m="1" x="113"/>
        <item m="1" x="23"/>
        <item m="1" x="40"/>
        <item m="1" x="1636"/>
        <item m="1" x="109"/>
        <item m="1" x="121"/>
        <item m="1" x="1163"/>
        <item m="1" x="1539"/>
        <item m="1" x="1358"/>
        <item m="1" x="1489"/>
        <item m="1" x="102"/>
        <item m="1" x="611"/>
        <item m="1" x="764"/>
        <item m="1" x="84"/>
        <item m="1" x="300"/>
        <item m="1" x="8"/>
        <item m="1" x="1072"/>
        <item m="1" x="227"/>
        <item m="1" x="794"/>
        <item m="1" x="1029"/>
        <item m="1" x="935"/>
        <item m="1" x="1499"/>
        <item m="1" x="66"/>
        <item m="1" x="378"/>
        <item m="1" x="848"/>
        <item m="1" x="915"/>
        <item m="1" x="797"/>
        <item m="1" x="147"/>
        <item m="1" x="464"/>
        <item m="1" x="1303"/>
        <item m="1" x="1635"/>
        <item m="1" x="701"/>
        <item m="1" x="997"/>
        <item m="1" x="1610"/>
        <item m="1" x="681"/>
        <item m="1" x="975"/>
        <item m="1" x="1028"/>
        <item m="1" x="1641"/>
        <item m="1" x="1500"/>
        <item m="1" x="649"/>
        <item m="1" x="1002"/>
        <item m="1" x="208"/>
        <item m="1" x="466"/>
        <item m="1" x="750"/>
        <item m="1" x="733"/>
        <item m="1" x="1322"/>
        <item m="1" x="748"/>
        <item m="1" x="79"/>
        <item m="1" x="1020"/>
        <item m="1" x="622"/>
        <item m="1" x="719"/>
        <item m="1" x="642"/>
        <item m="1" x="297"/>
        <item m="1" x="819"/>
        <item m="1" x="1487"/>
        <item m="1" x="6"/>
        <item m="1" x="303"/>
        <item m="1" x="1430"/>
        <item m="1" x="1257"/>
        <item m="1" x="969"/>
        <item m="1" x="1224"/>
        <item m="1" x="647"/>
        <item m="1" x="1400"/>
        <item m="1" x="1168"/>
        <item m="1" x="1361"/>
        <item m="1" x="570"/>
        <item m="1" x="1220"/>
        <item m="1" x="793"/>
        <item m="1" x="1071"/>
        <item m="1" x="74"/>
        <item m="1" x="958"/>
        <item m="1" x="943"/>
        <item m="1" x="1575"/>
        <item m="1" x="990"/>
        <item m="1" x="1459"/>
        <item m="1" x="155"/>
        <item m="1" x="417"/>
        <item m="1" x="357"/>
        <item m="1" x="544"/>
        <item m="1" x="1349"/>
        <item m="1" x="366"/>
        <item m="1" x="365"/>
        <item m="1" x="42"/>
        <item m="1" x="117"/>
        <item m="1" x="934"/>
        <item m="1" x="77"/>
        <item m="1" x="812"/>
        <item m="1" x="531"/>
        <item m="1" x="1469"/>
        <item m="1" x="845"/>
        <item m="1" x="1445"/>
        <item m="1" x="507"/>
        <item m="1" x="458"/>
        <item m="1" x="1334"/>
        <item m="1" x="1595"/>
        <item m="1" x="1086"/>
        <item m="1" x="641"/>
        <item m="1" x="1516"/>
        <item m="1" x="236"/>
        <item m="1" x="1052"/>
        <item m="1" x="72"/>
        <item m="1" x="1297"/>
        <item m="1" x="1019"/>
        <item m="1" x="488"/>
        <item m="1" x="683"/>
        <item m="1" x="1022"/>
        <item m="1" x="139"/>
        <item m="1" x="645"/>
        <item m="1" x="1100"/>
        <item m="1" x="1133"/>
        <item m="1" x="994"/>
        <item m="1" x="311"/>
        <item m="1" x="1102"/>
        <item m="1" x="985"/>
        <item m="1" x="275"/>
        <item m="1" x="927"/>
        <item m="1" x="996"/>
        <item m="1" x="406"/>
        <item m="1" x="1632"/>
        <item m="1" x="459"/>
        <item m="1" x="60"/>
        <item m="1" x="1614"/>
        <item m="1" x="1557"/>
        <item m="1" x="1542"/>
        <item m="1" x="252"/>
        <item m="1" x="120"/>
        <item m="1" x="926"/>
        <item m="1" x="1117"/>
        <item m="1" x="258"/>
        <item m="1" x="1346"/>
        <item m="1" x="134"/>
        <item m="1" x="1211"/>
        <item m="1" x="1509"/>
        <item m="1" x="732"/>
        <item m="1" x="1602"/>
        <item m="1" x="1592"/>
        <item m="1" x="167"/>
        <item m="1" x="960"/>
        <item m="1" x="62"/>
        <item m="1" x="329"/>
        <item m="1" x="1440"/>
        <item m="1" x="302"/>
        <item m="1" x="885"/>
        <item m="1" x="4"/>
        <item m="1" x="567"/>
        <item m="1" x="1406"/>
        <item m="1" x="1242"/>
        <item m="1" x="41"/>
        <item m="1" x="568"/>
        <item m="1" x="69"/>
        <item m="1" x="790"/>
        <item m="1" x="615"/>
        <item m="1" x="1640"/>
        <item m="1" x="778"/>
        <item m="1" x="1150"/>
        <item m="1" x="54"/>
        <item m="1" x="871"/>
        <item m="1" x="1395"/>
        <item m="1" x="964"/>
        <item m="1" x="1597"/>
        <item m="1" x="1441"/>
        <item m="1" x="1153"/>
        <item m="1" x="655"/>
        <item m="1" x="1371"/>
        <item m="1" x="1426"/>
        <item m="1" x="1520"/>
        <item m="1" x="1331"/>
        <item m="1" x="384"/>
        <item m="1" x="1038"/>
        <item m="1" x="1183"/>
        <item m="1" x="1572"/>
        <item m="1" x="1511"/>
        <item m="1" x="1585"/>
        <item m="1" x="1103"/>
        <item m="1" x="1443"/>
        <item m="1" x="511"/>
        <item m="1" x="1637"/>
        <item m="1" x="254"/>
        <item m="1" x="971"/>
        <item m="1" x="15"/>
        <item m="1" x="729"/>
        <item m="1" x="1172"/>
        <item m="1" x="691"/>
        <item m="1" x="1288"/>
        <item m="1" x="938"/>
        <item m="1" x="1272"/>
        <item m="1" x="1326"/>
        <item m="1" x="350"/>
        <item m="1" x="1377"/>
        <item m="1" x="70"/>
        <item m="1" x="1420"/>
        <item m="1" x="39"/>
        <item m="1" x="855"/>
        <item m="1" x="1490"/>
        <item m="1" x="773"/>
        <item m="1" x="200"/>
        <item m="1" x="967"/>
        <item m="1" x="1453"/>
        <item m="1" x="306"/>
        <item m="1" x="957"/>
        <item m="1" x="558"/>
        <item m="1" x="638"/>
        <item m="1" x="89"/>
        <item m="1" x="813"/>
        <item m="1" x="918"/>
        <item m="1" x="260"/>
        <item m="1" x="1307"/>
        <item m="1" x="9"/>
        <item m="1" x="336"/>
        <item m="1" x="1227"/>
        <item m="1" x="984"/>
        <item m="1" x="987"/>
        <item m="1" x="1121"/>
        <item m="1" x="99"/>
        <item m="1" x="852"/>
        <item m="1" x="672"/>
        <item m="1" x="1256"/>
        <item m="1" x="859"/>
        <item m="1" x="1266"/>
        <item m="1" x="1247"/>
        <item m="1" x="289"/>
        <item m="1" x="825"/>
        <item m="1" x="270"/>
        <item m="1" x="1608"/>
        <item m="1" x="7"/>
        <item m="1" x="1609"/>
        <item m="1" x="427"/>
        <item m="1" x="849"/>
        <item m="1" x="96"/>
        <item m="1" x="1044"/>
        <item m="1" x="422"/>
        <item m="1" x="1612"/>
        <item m="1" x="73"/>
        <item m="1" x="689"/>
        <item m="1" x="673"/>
        <item m="1" x="674"/>
        <item m="1" x="658"/>
        <item m="1" x="1263"/>
        <item m="1" x="111"/>
        <item m="1" x="1564"/>
        <item m="1" x="1300"/>
        <item m="1" x="716"/>
        <item m="1" x="980"/>
        <item m="1" x="775"/>
        <item m="1" x="128"/>
        <item m="1" x="1283"/>
        <item m="1" x="781"/>
        <item m="1" x="553"/>
        <item m="1" x="382"/>
        <item m="1" x="437"/>
        <item m="1" x="58"/>
        <item m="1" x="520"/>
        <item m="1" x="565"/>
        <item m="1" x="504"/>
        <item m="1" x="165"/>
        <item m="1" x="78"/>
        <item m="1" x="1187"/>
        <item m="1" x="682"/>
        <item m="1" x="1415"/>
        <item m="1" x="263"/>
        <item m="1" x="1350"/>
        <item m="1" x="1284"/>
        <item m="1" x="690"/>
        <item m="1" x="1617"/>
        <item m="1" x="976"/>
        <item m="1" x="1484"/>
        <item m="1" x="988"/>
        <item m="1" x="116"/>
        <item m="1" x="332"/>
        <item m="1" x="52"/>
        <item m="1" x="774"/>
        <item m="1" x="1290"/>
        <item m="1" x="1203"/>
        <item m="1" x="168"/>
        <item m="1" x="1143"/>
        <item m="1" x="1538"/>
        <item m="1" x="146"/>
        <item m="1" x="209"/>
        <item m="1" x="633"/>
        <item m="1" x="274"/>
        <item m="1" x="1388"/>
        <item m="1" x="1251"/>
        <item m="1" x="1225"/>
        <item m="1" x="1391"/>
        <item m="1" x="1340"/>
        <item m="1" x="124"/>
        <item m="1" x="712"/>
        <item m="1" x="1483"/>
        <item m="1" x="13"/>
        <item m="1" x="164"/>
        <item m="1" x="454"/>
        <item m="1" x="1491"/>
        <item m="1" x="1271"/>
        <item m="1" x="1613"/>
        <item m="1" x="1514"/>
        <item m="1" x="1517"/>
        <item m="1" x="1507"/>
        <item m="1" x="1633"/>
        <item m="1" x="1402"/>
        <item m="1" x="1015"/>
        <item m="1" x="1428"/>
        <item m="1" x="1579"/>
        <item m="1" x="1304"/>
        <item m="1" x="1281"/>
        <item m="1" x="1563"/>
        <item m="1" x="1423"/>
        <item m="1" x="429"/>
        <item m="1" x="529"/>
        <item m="1" x="653"/>
        <item m="1" x="1111"/>
        <item m="1" x="1159"/>
        <item m="1" x="875"/>
        <item m="1" x="359"/>
        <item m="1" x="380"/>
        <item m="1" x="186"/>
        <item m="1" x="1401"/>
        <item m="1" x="557"/>
        <item m="1" x="396"/>
        <item m="1" x="594"/>
        <item m="1" x="736"/>
        <item m="1" x="1023"/>
        <item m="1" x="1478"/>
        <item m="1" x="453"/>
        <item m="1" x="487"/>
        <item m="1" x="156"/>
        <item m="1" x="367"/>
        <item m="1" x="447"/>
        <item m="1" x="1196"/>
        <item m="1" x="939"/>
        <item m="1" x="1619"/>
        <item m="1" x="765"/>
        <item m="1" x="789"/>
        <item m="1" x="1403"/>
        <item m="1" x="1083"/>
        <item m="1" x="1041"/>
        <item m="1" x="241"/>
        <item m="1" x="933"/>
        <item m="1" x="381"/>
        <item m="1" x="1176"/>
        <item m="1" x="49"/>
        <item m="1" x="521"/>
        <item m="1" x="1570"/>
        <item m="1" x="299"/>
        <item m="1" x="651"/>
        <item m="1" x="1076"/>
        <item m="1" x="868"/>
        <item m="1" x="32"/>
        <item m="1" x="1027"/>
        <item m="1" x="1179"/>
        <item m="1" x="331"/>
        <item m="1" x="1118"/>
        <item m="1" x="543"/>
        <item m="1" x="271"/>
        <item m="1" x="1471"/>
        <item m="1" x="698"/>
        <item m="1" x="1268"/>
        <item m="1" x="404"/>
        <item m="1" x="624"/>
        <item m="1" x="836"/>
        <item m="1" x="152"/>
        <item m="1" x="970"/>
        <item m="1" x="213"/>
        <item m="1" x="1001"/>
        <item m="1" x="1616"/>
        <item m="1" x="278"/>
        <item m="1" x="64"/>
        <item m="1" x="1627"/>
        <item m="1" x="782"/>
        <item m="1" x="1474"/>
        <item m="1" x="1551"/>
        <item m="1" x="261"/>
        <item m="1" x="1380"/>
        <item m="1" x="1154"/>
        <item m="1" x="1368"/>
        <item m="1" x="734"/>
        <item m="1" x="1631"/>
        <item m="1" x="607"/>
        <item m="1" x="280"/>
        <item m="1" x="314"/>
        <item m="1" x="634"/>
        <item m="1" x="286"/>
        <item m="1" x="892"/>
        <item m="1" x="1045"/>
        <item m="1" x="1069"/>
        <item m="1" x="425"/>
        <item m="1" x="606"/>
        <item m="1" x="373"/>
        <item m="1" x="205"/>
        <item m="1" x="355"/>
        <item m="1" x="978"/>
        <item m="1" x="248"/>
        <item m="1" x="1298"/>
        <item m="1" x="1199"/>
        <item m="1" x="869"/>
        <item m="1" x="393"/>
        <item m="1" x="1291"/>
        <item m="1" x="1611"/>
        <item m="1" x="861"/>
        <item m="1" x="245"/>
        <item m="1" x="172"/>
        <item m="1" x="1096"/>
        <item m="1" x="1593"/>
        <item m="1" x="998"/>
        <item m="1" x="354"/>
        <item m="1" x="1064"/>
        <item m="1" x="103"/>
        <item m="1" x="214"/>
        <item m="1" x="341"/>
        <item m="1" x="106"/>
        <item m="1" x="322"/>
        <item m="1" x="126"/>
        <item m="1" x="1419"/>
        <item m="1" x="791"/>
        <item m="1" x="256"/>
        <item m="1" x="700"/>
        <item m="1" x="702"/>
        <item m="1" x="1442"/>
        <item m="1" x="1005"/>
        <item m="1" x="486"/>
        <item m="1" x="566"/>
        <item m="1" x="118"/>
        <item m="1" x="678"/>
        <item m="1" x="723"/>
        <item m="1" x="783"/>
        <item m="1" x="659"/>
        <item m="1" x="559"/>
        <item m="1" x="229"/>
        <item m="1" x="1634"/>
        <item m="1" x="104"/>
        <item m="1" x="143"/>
        <item m="1" x="1330"/>
        <item m="1" x="1024"/>
        <item m="1" x="842"/>
        <item m="1" x="1536"/>
        <item m="1" x="618"/>
        <item m="1" x="576"/>
        <item m="1" x="1379"/>
        <item m="1" x="628"/>
        <item m="1" x="838"/>
        <item m="1" x="1285"/>
        <item m="1" x="923"/>
        <item m="1" x="699"/>
        <item m="1" x="140"/>
        <item m="1" x="215"/>
        <item m="1" x="330"/>
        <item m="1" x="847"/>
        <item m="1" x="1192"/>
        <item m="1" x="623"/>
        <item m="1" x="249"/>
        <item m="1" x="1068"/>
        <item m="1" x="376"/>
        <item m="1" x="1171"/>
        <item m="1" x="389"/>
        <item m="1" x="440"/>
        <item m="1" x="508"/>
        <item m="1" x="626"/>
        <item m="1" x="724"/>
        <item m="1" x="171"/>
        <item m="1" x="30"/>
        <item m="1" x="385"/>
        <item m="1" x="313"/>
        <item m="1" x="787"/>
        <item m="1" x="806"/>
        <item m="1" x="1325"/>
        <item m="1" x="755"/>
        <item m="1" x="1615"/>
        <item m="1" x="753"/>
        <item m="1" x="390"/>
        <item m="1" x="1243"/>
        <item m="1" x="1416"/>
        <item m="1" x="1134"/>
        <item m="1" x="944"/>
        <item m="1" x="999"/>
        <item m="1" x="839"/>
        <item m="1" x="87"/>
        <item m="1" x="1466"/>
        <item m="1" x="1259"/>
        <item m="1" x="1356"/>
        <item m="1" x="1397"/>
        <item m="1" x="1513"/>
        <item m="1" x="1026"/>
        <item m="1" x="840"/>
        <item m="1" x="696"/>
        <item m="1" x="1145"/>
        <item m="1" x="1057"/>
        <item m="1" x="1036"/>
        <item m="1" x="180"/>
        <item m="1" x="392"/>
        <item m="1" x="204"/>
        <item m="1" x="1188"/>
        <item m="1" x="463"/>
        <item m="1" x="465"/>
        <item m="1" x="1193"/>
        <item m="1" x="1084"/>
        <item m="1" x="709"/>
        <item m="1" x="158"/>
        <item m="1" x="36"/>
        <item m="1" x="571"/>
        <item m="1" x="1581"/>
        <item m="1" x="312"/>
        <item m="1" x="613"/>
        <item m="1" x="1360"/>
        <item m="1" x="170"/>
        <item m="1" x="347"/>
        <item m="1" x="1465"/>
        <item m="1" x="1043"/>
        <item m="1" x="841"/>
        <item m="1" x="44"/>
        <item m="1" x="1454"/>
        <item m="1" x="584"/>
        <item m="1" x="185"/>
        <item m="1" x="1305"/>
        <item m="1" x="590"/>
        <item m="1" x="178"/>
        <item m="1" x="1204"/>
        <item m="1" x="592"/>
        <item m="1" x="443"/>
        <item m="1" x="500"/>
        <item m="1" x="1181"/>
        <item m="1" x="688"/>
        <item m="1" x="661"/>
        <item m="1" x="88"/>
        <item m="1" x="1112"/>
        <item m="1" x="234"/>
        <item m="1" x="1182"/>
        <item m="1" x="17"/>
        <item m="1" x="145"/>
        <item m="1" x="1120"/>
        <item m="1" x="122"/>
        <item m="1" x="461"/>
        <item m="1" x="740"/>
        <item m="1" x="809"/>
        <item m="1" x="344"/>
        <item m="1" x="1643"/>
        <item m="1" x="212"/>
        <item m="1" x="293"/>
        <item m="1" x="1316"/>
        <item m="1" x="1160"/>
        <item m="1" x="1125"/>
        <item m="1" x="1623"/>
        <item m="1" x="1390"/>
        <item m="1" x="1269"/>
        <item m="1" x="1051"/>
        <item m="1" x="265"/>
        <item m="1" x="1594"/>
        <item m="1" x="530"/>
        <item m="1" x="1147"/>
        <item m="1" x="880"/>
        <item m="1" x="1110"/>
        <item m="1" x="1059"/>
        <item m="1" x="826"/>
        <item m="1" x="952"/>
        <item m="1" x="513"/>
        <item m="1" x="1479"/>
        <item m="1" x="1625"/>
        <item m="1" x="298"/>
        <item m="1" x="884"/>
        <item m="1" x="1093"/>
        <item m="1" x="936"/>
        <item m="1" x="519"/>
        <item m="1" x="1584"/>
        <item m="1" x="889"/>
        <item m="1" x="1456"/>
        <item m="1" x="857"/>
        <item m="1" x="1591"/>
        <item m="1" x="119"/>
        <item m="1" x="1535"/>
        <item m="1" x="441"/>
        <item m="1" x="1620"/>
        <item m="1" x="1077"/>
        <item m="1" x="620"/>
        <item m="1" x="283"/>
        <item m="1" x="631"/>
        <item m="1" x="743"/>
        <item m="1" x="485"/>
        <item m="1" x="129"/>
        <item m="1" x="338"/>
        <item m="1" x="1332"/>
        <item m="1" x="107"/>
        <item m="1" x="1249"/>
        <item m="1" x="1555"/>
        <item m="1" x="157"/>
        <item m="1" x="538"/>
        <item m="1" x="191"/>
        <item m="1" x="947"/>
        <item m="1" x="243"/>
        <item m="1" x="426"/>
        <item m="1" x="1313"/>
        <item m="1" x="149"/>
        <item m="1" x="575"/>
        <item m="1" x="1505"/>
        <item m="1" x="12"/>
        <item m="1" x="477"/>
        <item m="1" x="101"/>
        <item m="1" x="992"/>
        <item m="1" x="424"/>
        <item m="1" x="133"/>
        <item m="1" x="814"/>
        <item m="1" x="151"/>
        <item m="1" x="1108"/>
        <item m="1" x="981"/>
        <item m="1" x="539"/>
        <item m="1" x="244"/>
        <item m="1" x="1366"/>
        <item m="1" x="432"/>
        <item m="1" x="428"/>
        <item m="1" x="533"/>
        <item m="1" x="251"/>
        <item m="1" x="368"/>
        <item m="1" x="800"/>
        <item m="1" x="1565"/>
        <item m="1" x="35"/>
        <item m="1" x="38"/>
        <item m="1" x="1180"/>
        <item m="1" x="169"/>
        <item m="1" x="1515"/>
        <item m="1" x="675"/>
        <item m="1" x="1075"/>
        <item m="1" x="114"/>
        <item m="1" x="705"/>
        <item m="1" x="916"/>
        <item m="1" x="757"/>
        <item m="1" x="545"/>
        <item m="1" x="1586"/>
        <item m="1" x="550"/>
        <item m="1" x="430"/>
        <item m="1" x="1012"/>
        <item m="1" x="798"/>
        <item m="1" x="983"/>
        <item m="1" x="277"/>
        <item m="1" x="319"/>
        <item m="1" x="684"/>
        <item m="1" x="316"/>
        <item m="1" x="945"/>
        <item m="1" x="24"/>
        <item m="1" x="687"/>
        <item m="1" x="1144"/>
        <item m="1" x="93"/>
        <item m="1" x="225"/>
        <item m="1" x="1486"/>
        <item m="1" x="50"/>
        <item m="1" x="1321"/>
        <item m="1" x="475"/>
        <item m="1" x="1248"/>
        <item m="1" x="865"/>
        <item m="1" x="1000"/>
        <item m="1" x="563"/>
        <item m="1" x="924"/>
        <item m="1" x="1531"/>
        <item m="1" x="1389"/>
        <item m="1" x="1598"/>
        <item m="1" x="795"/>
        <item m="1" x="711"/>
        <item m="1" x="1142"/>
        <item m="1" x="201"/>
        <item m="1" x="22"/>
        <item m="1" x="627"/>
        <item m="1" x="242"/>
        <item m="1" x="45"/>
        <item m="1" x="665"/>
        <item m="1" x="882"/>
        <item m="1" x="1628"/>
        <item m="1" x="476"/>
        <item m="1" x="816"/>
        <item m="1" x="237"/>
        <item m="1" x="551"/>
        <item m="1" x="473"/>
        <item m="1" x="1365"/>
        <item m="1" x="1223"/>
        <item m="1" x="181"/>
        <item m="1" x="1429"/>
        <item m="1" x="704"/>
        <item m="1" x="1228"/>
        <item m="1" x="1149"/>
        <item m="1" x="1355"/>
        <item m="1" x="597"/>
        <item m="1" x="796"/>
        <item m="1" x="282"/>
        <item m="1" x="1648"/>
        <item m="1" x="756"/>
        <item m="1" x="123"/>
        <item m="1" x="317"/>
        <item m="1" x="2"/>
        <item m="1" x="1231"/>
        <item m="1" x="1173"/>
        <item m="1" x="601"/>
        <item m="1" x="360"/>
        <item m="1" x="1510"/>
        <item m="1" x="47"/>
        <item m="1" x="468"/>
        <item m="1" x="496"/>
        <item m="1" x="1238"/>
        <item m="1" x="843"/>
        <item m="1" x="179"/>
        <item m="1" x="1148"/>
        <item m="1" x="680"/>
        <item m="1" x="1162"/>
        <item m="1" x="1376"/>
        <item m="1" x="1421"/>
        <item m="1" x="1396"/>
        <item m="1" x="408"/>
        <item m="1" x="1578"/>
        <item m="1" x="669"/>
        <item m="1" x="268"/>
        <item m="1" x="846"/>
        <item m="1" x="528"/>
        <item m="1" x="153"/>
        <item m="1" x="130"/>
        <item m="1" x="858"/>
        <item m="1" x="1521"/>
        <item m="1" x="979"/>
        <item m="1" x="523"/>
        <item m="1" x="21"/>
        <item m="1" x="1409"/>
        <item m="1" x="1190"/>
        <item m="1" x="1596"/>
        <item m="1" x="1082"/>
        <item m="1" x="762"/>
        <item m="1" x="591"/>
        <item m="1" x="1234"/>
        <item m="1" x="436"/>
        <item m="1" x="1244"/>
        <item m="1" x="135"/>
        <item m="1" x="1106"/>
        <item m="1" x="1042"/>
        <item m="1" x="1230"/>
        <item m="1" x="582"/>
        <item m="1" x="1644"/>
        <item m="1" x="562"/>
        <item m="1" x="1184"/>
        <item m="1" x="779"/>
        <item m="1" x="187"/>
        <item m="1" x="1472"/>
        <item m="1" x="959"/>
        <item m="1" x="1647"/>
        <item m="1" x="525"/>
        <item m="1" x="1546"/>
        <item m="1" x="726"/>
        <item m="1" x="1137"/>
        <item m="1" x="1087"/>
        <item m="1" x="537"/>
        <item m="1" x="1547"/>
        <item m="1" x="646"/>
        <item m="1" x="1434"/>
        <item m="1" x="369"/>
        <item m="1" x="643"/>
        <item m="1" x="387"/>
        <item m="1" x="1588"/>
        <item m="1" x="112"/>
        <item m="1" x="474"/>
        <item m="1" x="1011"/>
        <item m="1" x="210"/>
        <item m="1" x="1359"/>
        <item m="1" x="878"/>
        <item m="1" x="890"/>
        <item m="1" x="202"/>
        <item m="1" x="837"/>
        <item m="1" x="1063"/>
        <item m="1" x="896"/>
        <item m="1" x="1540"/>
        <item m="1" x="1407"/>
        <item m="1" x="31"/>
        <item m="1" x="295"/>
        <item m="1" x="679"/>
        <item m="1" x="19"/>
        <item m="1" x="950"/>
        <item m="1" x="1387"/>
        <item m="1" x="1278"/>
        <item m="1" x="371"/>
        <item m="1" x="1085"/>
        <item m="1" x="1124"/>
        <item m="1" x="483"/>
        <item m="1" x="1600"/>
        <item m="1" x="1128"/>
        <item m="1" x="1018"/>
        <item m="1" x="612"/>
        <item m="1" x="377"/>
        <item m="1" x="872"/>
        <item m="1" x="1347"/>
        <item m="1" x="490"/>
        <item m="1" x="405"/>
        <item m="1" x="414"/>
        <item m="1" x="725"/>
        <item m="1" x="1480"/>
        <item m="1" x="1481"/>
        <item m="1" x="206"/>
        <item m="1" x="1065"/>
        <item m="1" x="989"/>
        <item m="1" x="1501"/>
        <item m="1" x="1553"/>
        <item m="1" x="1339"/>
        <item m="1" x="905"/>
        <item m="1" x="828"/>
        <item m="1" x="902"/>
        <item m="1" x="635"/>
        <item m="1" x="127"/>
        <item m="1" x="697"/>
        <item m="1" x="993"/>
        <item m="1" x="233"/>
        <item m="1" x="1264"/>
        <item m="1" x="1404"/>
        <item m="1" x="829"/>
        <item m="1" x="304"/>
        <item m="1" x="1381"/>
        <item m="1" x="851"/>
        <item m="1" x="1008"/>
        <item m="1" x="361"/>
        <item m="1" x="262"/>
        <item m="1" x="343"/>
        <item m="1" x="363"/>
        <item m="1" x="595"/>
        <item m="1" x="549"/>
        <item m="1" x="1175"/>
        <item m="1" x="1351"/>
        <item m="1" x="1009"/>
        <item m="1" x="407"/>
        <item m="1" x="780"/>
        <item m="1" x="760"/>
        <item m="1" x="898"/>
        <item m="1" x="1033"/>
        <item m="1" x="850"/>
        <item m="1" x="1155"/>
        <item m="1" x="835"/>
        <item m="1" x="1320"/>
        <item m="1" x="333"/>
        <item m="1" x="506"/>
        <item m="1" x="1039"/>
        <item m="1" x="82"/>
        <item m="1" x="844"/>
        <item m="1" x="1541"/>
        <item m="1" x="955"/>
        <item m="1" x="462"/>
        <item m="1" x="657"/>
        <item m="1" x="411"/>
        <item m="1" x="1333"/>
        <item m="1" x="138"/>
        <item m="1" x="1362"/>
        <item m="1" x="505"/>
        <item m="1" x="1060"/>
        <item m="1" x="714"/>
        <item m="1" x="693"/>
        <item m="1" x="738"/>
        <item m="1" x="266"/>
        <item m="1" x="1090"/>
        <item m="1" x="1560"/>
        <item m="1" x="777"/>
        <item m="1" x="1506"/>
        <item m="1" x="713"/>
        <item m="1" x="1530"/>
        <item m="1" x="1104"/>
        <item m="1" x="1105"/>
        <item m="1" x="362"/>
        <item m="1" x="785"/>
        <item m="1" x="1205"/>
        <item m="1" x="1463"/>
        <item m="1" x="1446"/>
        <item m="1" x="14"/>
        <item m="1" x="1437"/>
        <item m="1" x="1468"/>
        <item m="1" x="451"/>
        <item m="1" x="695"/>
        <item m="1" x="860"/>
        <item m="1" x="556"/>
        <item m="1" x="194"/>
        <item m="1" x="503"/>
        <item m="1" x="226"/>
        <item m="1" x="972"/>
        <item m="1" x="1328"/>
        <item m="1" x="435"/>
        <item m="1" x="315"/>
        <item m="1" x="353"/>
        <item m="1" x="1222"/>
        <item m="1" x="1414"/>
        <item m="1" x="1258"/>
        <item m="1" x="218"/>
        <item m="1" x="83"/>
        <item m="1" x="1003"/>
        <item m="1" x="636"/>
        <item m="1" x="481"/>
        <item m="1" x="1354"/>
        <item m="1" x="554"/>
        <item m="1" x="415"/>
        <item m="1" x="1383"/>
        <item m="1" x="1370"/>
        <item m="1" x="1527"/>
        <item m="1" x="823"/>
        <item m="1" x="1455"/>
        <item m="1" x="349"/>
        <item m="1" x="664"/>
        <item m="1" x="1315"/>
        <item m="1" x="448"/>
        <item m="1" x="1494"/>
        <item m="1" x="1232"/>
        <item m="1" x="629"/>
        <item m="1" x="1605"/>
        <item m="1" x="895"/>
        <item m="1" x="644"/>
        <item m="1" x="318"/>
        <item m="1" x="61"/>
        <item m="1" x="1477"/>
        <item m="1" x="51"/>
        <item m="1" x="731"/>
        <item m="1" x="581"/>
        <item m="1" x="718"/>
        <item m="1" x="876"/>
        <item m="1" x="1329"/>
        <item m="1" x="805"/>
        <item m="1" x="188"/>
        <item m="1" x="761"/>
        <item m="1" x="1217"/>
        <item m="1" x="28"/>
        <item m="1" x="320"/>
        <item m="1" x="1413"/>
        <item m="1" x="1372"/>
        <item m="1" x="1418"/>
        <item m="1" x="1526"/>
        <item m="1" x="136"/>
        <item m="1" x="1210"/>
        <item m="1" x="982"/>
        <item m="1" x="1282"/>
        <item m="1" x="1638"/>
        <item m="1" x="604"/>
        <item m="1" x="1186"/>
        <item m="1" x="1209"/>
        <item m="1" x="173"/>
        <item m="1" x="1207"/>
        <item m="1" x="770"/>
        <item m="1" x="1532"/>
        <item m="1" x="1642"/>
        <item m="1" x="608"/>
        <item m="1" x="810"/>
        <item m="1" x="754"/>
        <item m="1" x="1081"/>
        <item m="1" x="1235"/>
        <item m="1" x="491"/>
        <item m="1" x="1047"/>
        <item m="1" x="909"/>
        <item m="1" x="580"/>
        <item m="1" x="421"/>
        <item m="1" x="1062"/>
        <item m="1" x="419"/>
        <item m="1" x="1412"/>
        <item m="1" x="1587"/>
        <item m="1" x="1178"/>
        <item m="1" x="676"/>
        <item m="1" x="1319"/>
        <item m="1" x="1624"/>
        <item m="1" x="599"/>
        <item m="1" x="442"/>
        <item m="1" x="596"/>
        <item m="1" x="1270"/>
        <item m="1" x="1645"/>
        <item m="1" x="159"/>
        <item m="1" x="1037"/>
        <item m="1" x="132"/>
        <item m="1" x="771"/>
        <item m="1" x="416"/>
        <item m="1" x="1004"/>
        <item m="1" x="603"/>
        <item m="1" x="1394"/>
        <item m="1" x="1206"/>
        <item m="1" x="288"/>
        <item m="1" x="1439"/>
        <item m="1" x="907"/>
        <item m="1" x="1255"/>
        <item m="1" x="1091"/>
        <item m="1" x="808"/>
        <item m="1" x="717"/>
        <item m="1" x="1237"/>
        <item m="1" x="961"/>
        <item m="1" x="744"/>
        <item m="1" x="1452"/>
        <item m="1" x="1115"/>
        <item m="1" x="894"/>
        <item m="1" x="1048"/>
        <item m="1" x="1566"/>
        <item m="1" x="455"/>
        <item m="1" x="1229"/>
        <item m="1" x="1253"/>
        <item m="1" x="110"/>
        <item m="1" x="574"/>
        <item m="1" x="1497"/>
        <item m="1" x="887"/>
        <item m="1" x="374"/>
        <item m="1" x="685"/>
        <item m="1" x="1357"/>
        <item m="1" x="1504"/>
        <item m="1" x="1139"/>
        <item m="1" x="919"/>
        <item m="1" x="1079"/>
        <item m="1" x="1559"/>
        <item m="1" x="586"/>
        <item m="1" x="1200"/>
        <item m="1" x="1107"/>
        <item m="1" x="296"/>
        <item m="1" x="821"/>
        <item m="1" x="1031"/>
        <item m="1" x="1066"/>
        <item m="1" x="1457"/>
        <item m="1" x="1528"/>
        <item m="1" x="1122"/>
        <item m="1" x="600"/>
        <item m="1" x="379"/>
        <item m="1" x="467"/>
        <item m="1" x="92"/>
        <item m="1" x="625"/>
        <item m="1" x="335"/>
        <item m="1" x="1503"/>
        <item m="1" x="292"/>
        <item m="1" x="267"/>
        <item m="1" x="802"/>
        <item m="1" x="26"/>
        <item m="1" x="160"/>
        <item m="1" x="991"/>
        <item m="1" x="1097"/>
        <item m="1" x="583"/>
        <item m="1" x="501"/>
        <item m="1" x="548"/>
        <item m="1" x="162"/>
        <item m="1" x="1132"/>
        <item m="1" x="1309"/>
        <item m="1" x="854"/>
        <item m="1" x="1141"/>
        <item m="1" x="966"/>
        <item m="1" x="534"/>
        <item m="1" x="1265"/>
        <item m="1" x="176"/>
        <item m="1" x="1369"/>
        <item m="1" x="1582"/>
        <item m="1" x="518"/>
        <item m="1" x="1123"/>
        <item m="1" x="1050"/>
        <item m="1" x="195"/>
        <item m="1" x="1250"/>
        <item m="1" x="942"/>
        <item m="1" x="358"/>
        <item m="1" x="325"/>
        <item m="1" x="287"/>
        <item m="1" x="1604"/>
        <item m="1" x="822"/>
        <item m="1" x="150"/>
        <item m="1" x="951"/>
        <item m="1" x="76"/>
        <item m="1" x="1324"/>
        <item m="1" x="1219"/>
        <item m="1" x="1544"/>
        <item m="1" x="1236"/>
        <item m="1" x="46"/>
        <item m="1" x="948"/>
        <item m="1" x="949"/>
        <item m="1" x="818"/>
        <item m="1" x="403"/>
        <item m="1" x="1185"/>
        <item m="1" x="817"/>
        <item m="1" x="1345"/>
        <item m="1" x="963"/>
        <item m="1" x="560"/>
        <item m="1" x="125"/>
        <item m="1" x="540"/>
        <item m="1" x="930"/>
        <item m="1" x="897"/>
        <item m="1" x="1049"/>
        <item m="1" x="1618"/>
        <item m="1" x="409"/>
        <item m="1" x="1030"/>
        <item m="1" x="1317"/>
        <item m="1" x="1556"/>
        <item m="1" x="899"/>
        <item m="1" x="431"/>
        <item m="1" x="217"/>
        <item m="1" x="375"/>
        <item m="1" x="864"/>
        <item m="1" x="499"/>
        <item m="1" x="1422"/>
        <item m="1" x="434"/>
        <item m="1" x="1482"/>
        <item m="1" x="1276"/>
        <item m="1" x="587"/>
        <item m="1" x="588"/>
        <item m="1" x="1519"/>
        <item m="1" x="648"/>
        <item m="1" x="703"/>
        <item m="1" x="784"/>
        <item m="1" x="747"/>
        <item m="1" x="526"/>
        <item m="1" x="1496"/>
        <item m="1" x="1189"/>
        <item m="1" x="457"/>
        <item m="1" x="1252"/>
        <item m="1" x="1374"/>
        <item m="1" x="799"/>
        <item m="1" x="305"/>
        <item m="1" x="352"/>
        <item m="1" x="259"/>
        <item m="1" x="686"/>
        <item m="1" x="307"/>
        <item m="1" x="663"/>
        <item m="1" x="323"/>
        <item m="1" x="1451"/>
        <item m="1" x="1129"/>
        <item m="1" x="1646"/>
        <item m="1" x="1280"/>
        <item m="1" x="1017"/>
        <item m="1" x="196"/>
        <item m="1" x="877"/>
        <item m="1" x="752"/>
        <item m="1" x="1292"/>
        <item m="1" x="68"/>
        <item m="1" x="1348"/>
        <item m="1" x="1492"/>
        <item m="1" x="807"/>
        <item m="1" x="1165"/>
        <item m="1" x="910"/>
        <item m="1" x="870"/>
        <item m="1" x="1098"/>
        <item m="1" x="1436"/>
        <item m="1" x="1212"/>
        <item m="1" x="174"/>
        <item m="1" x="786"/>
        <item m="1" x="610"/>
        <item m="1" x="1194"/>
        <item m="1" x="1392"/>
        <item m="1" x="177"/>
        <item m="1" x="444"/>
        <item m="1" x="995"/>
        <item m="1" x="1353"/>
        <item m="1" x="479"/>
        <item m="1" x="394"/>
        <item m="1" x="400"/>
        <item m="1" x="637"/>
        <item m="1" x="735"/>
        <item m="1" x="656"/>
        <item m="1" x="722"/>
        <item m="1" x="1523"/>
        <item m="1" x="630"/>
        <item m="1" x="917"/>
        <item m="1" x="221"/>
        <item m="1" x="564"/>
        <item m="1" x="1006"/>
        <item m="1" x="1525"/>
        <item m="1" x="1470"/>
        <item m="1" x="1295"/>
        <item m="1" x="1273"/>
        <item m="1" x="886"/>
        <item m="1" x="391"/>
        <item m="1" x="1495"/>
        <item m="1" x="542"/>
        <item m="1" x="345"/>
        <item m="1" x="1233"/>
        <item m="1" x="1590"/>
        <item m="1" x="1301"/>
        <item m="1" x="1312"/>
        <item m="1" x="589"/>
        <item m="1" x="937"/>
        <item m="1" x="1279"/>
        <item m="1" x="1007"/>
        <item m="1" x="255"/>
        <item m="1" x="1208"/>
        <item m="1" x="10"/>
        <item m="1" x="1438"/>
        <item m="1" x="351"/>
        <item m="1" x="1191"/>
        <item m="1" x="1127"/>
        <item m="1" x="1622"/>
        <item m="1" x="1262"/>
        <item m="1" x="105"/>
        <item m="1" x="666"/>
        <item m="1" x="788"/>
        <item m="1" x="1046"/>
        <item m="1" x="489"/>
        <item m="1" x="1213"/>
        <item m="1" x="1649"/>
        <item m="1" x="792"/>
        <item m="1" x="356"/>
        <item m="1" x="925"/>
        <item m="1" x="569"/>
        <item m="1" x="1218"/>
        <item m="1" x="1055"/>
        <item m="1" x="667"/>
        <item m="1" x="1378"/>
        <item m="1" x="238"/>
        <item m="1" x="1444"/>
        <item m="1" x="758"/>
        <item m="1" x="1089"/>
        <item m="1" x="456"/>
        <item m="1" x="1092"/>
        <item m="1" x="469"/>
        <item m="1" x="692"/>
        <item m="1" x="577"/>
        <item m="1" x="1314"/>
        <item m="1" x="1621"/>
        <item m="1" x="230"/>
        <item m="1" x="1583"/>
        <item m="1" x="203"/>
        <item m="1" x="1549"/>
        <item m="1" x="986"/>
        <item m="1" x="284"/>
        <item m="1" x="48"/>
        <item m="1" x="598"/>
        <item m="1" x="1130"/>
        <item m="1" x="1151"/>
        <item m="1" x="37"/>
        <item m="1" x="189"/>
        <item m="1" x="1073"/>
        <item m="1" x="662"/>
        <item m="1" x="294"/>
        <item m="1" x="240"/>
        <item m="1" x="922"/>
        <item m="1" x="1435"/>
        <item m="1" x="893"/>
        <item m="1" x="1410"/>
        <item m="1" x="253"/>
        <item m="1" x="527"/>
        <item m="1" x="772"/>
        <item m="1" x="383"/>
        <item m="1" x="348"/>
        <item m="1" x="1318"/>
        <item m="1" x="290"/>
        <item m="1" x="751"/>
        <item m="1" x="115"/>
        <item m="1" x="1462"/>
        <item m="1" x="1576"/>
        <item m="1" x="33"/>
        <item m="1" x="1475"/>
        <item m="1" x="1161"/>
        <item m="1" x="364"/>
        <item m="1" x="866"/>
        <item m="1" x="941"/>
        <item m="1" x="1485"/>
        <item m="1" x="1603"/>
        <item m="1" x="90"/>
        <item m="1" x="578"/>
        <item m="1" x="1152"/>
        <item m="1" x="1364"/>
        <item m="1" x="108"/>
        <item m="1" x="1568"/>
        <item m="1" x="1639"/>
        <item m="1" x="328"/>
        <item m="1" x="1035"/>
        <item m="1" x="220"/>
        <item m="1" x="617"/>
        <item m="1" x="1433"/>
        <item m="1" x="1202"/>
        <item m="1" x="484"/>
        <item m="1" x="498"/>
        <item m="1" x="1061"/>
        <item m="1" x="929"/>
        <item m="1" x="900"/>
        <item m="1" x="1561"/>
        <item m="1" x="144"/>
        <item m="1" x="1053"/>
        <item m="1" x="386"/>
        <item m="1" x="921"/>
        <item m="1" x="1246"/>
        <item m="1" x="815"/>
        <item m="1" x="219"/>
        <item m="1" x="811"/>
        <item m="1" x="1289"/>
        <item m="1" x="1344"/>
        <item m="1" x="1016"/>
        <item m="1" x="148"/>
        <item m="1" x="1606"/>
        <item m="1" x="670"/>
        <item m="1" x="801"/>
        <item m="1" x="1261"/>
        <item m="1" x="257"/>
        <item m="1" x="1260"/>
        <item m="1" x="1427"/>
        <item m="1" x="1363"/>
        <item m="1" x="1131"/>
        <item m="1" x="1215"/>
        <item m="1" x="1464"/>
        <item m="1" x="920"/>
        <item m="1" x="509"/>
        <item m="1" x="914"/>
        <item m="1" x="1498"/>
        <item m="1" x="602"/>
        <item m="1" x="1431"/>
        <item m="1" x="3"/>
        <item m="1" x="541"/>
        <item m="1" x="1580"/>
        <item m="1" x="1630"/>
        <item m="1" x="449"/>
        <item m="1" x="1343"/>
        <item m="1" x="768"/>
        <item m="1" x="766"/>
        <item m="1" x="1241"/>
        <item m="1" x="977"/>
        <item m="1" x="874"/>
        <item m="1" x="1337"/>
        <item m="1" x="767"/>
        <item m="1" x="433"/>
        <item m="1" x="614"/>
        <item m="1" x="154"/>
        <item m="1" x="650"/>
        <item m="1" x="715"/>
        <item m="1" x="515"/>
        <item m="1" x="1293"/>
        <item m="1" x="18"/>
        <item m="1" x="1214"/>
        <item m="1" x="445"/>
        <item m="1" x="1573"/>
        <item m="1" x="954"/>
        <item m="1" x="721"/>
        <item m="1" x="182"/>
        <item m="1" x="1126"/>
        <item m="1" x="334"/>
        <item m="1" x="53"/>
        <item m="1" x="671"/>
        <item m="1" x="472"/>
        <item m="1" x="928"/>
        <item m="1" x="224"/>
        <item m="1" x="1458"/>
        <item m="1" x="1384"/>
        <item m="1" x="911"/>
        <item m="1" x="1473"/>
        <item m="1" x="276"/>
        <item m="1" x="1136"/>
        <item m="1" x="492"/>
        <item m="1" x="1177"/>
        <item m="1" x="142"/>
        <item m="1" x="1399"/>
        <item m="1" x="1294"/>
        <item m="1" x="1088"/>
        <item m="1" x="494"/>
        <item m="1" x="1567"/>
        <item m="1" x="1367"/>
        <item m="1" x="708"/>
        <item m="1" x="694"/>
        <item m="1" x="883"/>
        <item m="1" x="1277"/>
        <item m="1" x="532"/>
        <item m="1" x="759"/>
        <item m="1" x="535"/>
        <item m="1" x="57"/>
        <item m="1" x="228"/>
        <item m="1" x="1116"/>
        <item m="1" x="824"/>
        <item m="1" x="561"/>
        <item m="1" x="1040"/>
        <item m="1" x="831"/>
        <item m="1" x="1425"/>
        <item m="1" x="493"/>
        <item m="1" x="1460"/>
        <item m="1" x="163"/>
        <item m="1" x="1070"/>
        <item m="1" x="652"/>
        <item m="1" x="1310"/>
        <item m="1" x="309"/>
        <item m="1" x="478"/>
        <item m="1" x="832"/>
        <item m="1" x="1524"/>
        <item m="1" x="974"/>
        <item m="1" x="1094"/>
        <item m="1" x="1156"/>
        <item m="1" x="1424"/>
        <item m="1" x="833"/>
        <item m="1" x="1095"/>
        <item m="1" x="1013"/>
        <item m="1" x="1010"/>
        <item m="1" x="423"/>
        <item m="1" x="749"/>
        <item m="1" x="1449"/>
        <item m="1" x="342"/>
        <item m="1" x="291"/>
        <item m="1" x="737"/>
        <item m="1" x="85"/>
        <item m="1" x="1398"/>
        <item m="1" x="1109"/>
        <item m="1" x="55"/>
        <item m="1" x="879"/>
        <item m="1" x="439"/>
        <item m="1" x="739"/>
        <item m="1" x="1113"/>
        <item x="0"/>
        <item t="default"/>
      </items>
    </pivotField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1">
    <field x="0"/>
  </rowFields>
  <rowItems count="2">
    <i>
      <x v="164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a de ACTIVO CORRIENTE" fld="1" baseField="0" baseItem="0" numFmtId="173"/>
    <dataField name="Suma de ACTIVO TOTAL" fld="2" baseField="0" baseItem="0" numFmtId="173"/>
    <dataField name="Suma de PASIVO CORRIENTE" fld="3" baseField="0" baseItem="0" numFmtId="173"/>
    <dataField name="Suma de PASIVO TOTAL" fld="4" baseField="0" baseItem="0" numFmtId="173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302" t="s">
        <v>12</v>
      </c>
      <c r="C4" s="303"/>
      <c r="D4" s="306" t="s">
        <v>13</v>
      </c>
      <c r="E4" s="308" t="s">
        <v>115</v>
      </c>
      <c r="F4" s="309"/>
      <c r="G4" s="309"/>
      <c r="H4" s="309"/>
      <c r="I4" s="309"/>
      <c r="J4" s="309"/>
      <c r="K4" s="309"/>
      <c r="L4" s="309"/>
      <c r="M4" s="309"/>
      <c r="N4" s="309"/>
      <c r="O4" s="310"/>
      <c r="P4" s="299" t="s">
        <v>119</v>
      </c>
      <c r="Q4" s="300"/>
      <c r="R4" s="300"/>
      <c r="S4" s="301"/>
      <c r="T4" s="299" t="s">
        <v>120</v>
      </c>
      <c r="U4" s="300"/>
      <c r="V4" s="300"/>
      <c r="W4" s="301"/>
    </row>
    <row r="5" spans="1:32" ht="39" thickBot="1" x14ac:dyDescent="0.25">
      <c r="B5" s="304"/>
      <c r="C5" s="305"/>
      <c r="D5" s="307"/>
      <c r="E5" s="34" t="s">
        <v>104</v>
      </c>
      <c r="F5" s="35" t="s">
        <v>105</v>
      </c>
      <c r="G5" s="35" t="s">
        <v>106</v>
      </c>
      <c r="H5" s="35" t="s">
        <v>107</v>
      </c>
      <c r="I5" s="35" t="s">
        <v>108</v>
      </c>
      <c r="J5" s="35" t="s">
        <v>109</v>
      </c>
      <c r="K5" s="35" t="s">
        <v>110</v>
      </c>
      <c r="L5" s="35" t="s">
        <v>111</v>
      </c>
      <c r="M5" s="35" t="s">
        <v>112</v>
      </c>
      <c r="N5" s="35" t="s">
        <v>113</v>
      </c>
      <c r="O5" s="36" t="s">
        <v>114</v>
      </c>
      <c r="P5" s="37" t="s">
        <v>116</v>
      </c>
      <c r="Q5" s="38" t="s">
        <v>110</v>
      </c>
      <c r="R5" s="38" t="s">
        <v>117</v>
      </c>
      <c r="S5" s="39" t="s">
        <v>118</v>
      </c>
      <c r="T5" s="37" t="s">
        <v>116</v>
      </c>
      <c r="U5" s="38" t="s">
        <v>110</v>
      </c>
      <c r="V5" s="38" t="s">
        <v>117</v>
      </c>
      <c r="W5" s="39" t="s">
        <v>118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311">
        <v>1</v>
      </c>
      <c r="C7" s="51"/>
      <c r="D7" s="70" t="s">
        <v>130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312"/>
      <c r="C8" s="68">
        <v>1.1000000000000001</v>
      </c>
      <c r="D8" s="62" t="s">
        <v>131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312"/>
      <c r="C9" s="68">
        <v>1.2</v>
      </c>
      <c r="D9" s="62" t="s">
        <v>132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312"/>
      <c r="C10" s="68">
        <v>1.3</v>
      </c>
      <c r="D10" s="62" t="s">
        <v>133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312"/>
      <c r="C11" s="68">
        <v>1.4</v>
      </c>
      <c r="D11" s="62" t="s">
        <v>134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312"/>
      <c r="C12" s="68">
        <v>1.5</v>
      </c>
      <c r="D12" s="62" t="s">
        <v>135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312"/>
      <c r="C13" s="68">
        <v>1.6</v>
      </c>
      <c r="D13" s="62" t="s">
        <v>136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137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312">
        <v>3</v>
      </c>
      <c r="C15" s="68"/>
      <c r="D15" s="64" t="s">
        <v>138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312"/>
      <c r="C16" s="68">
        <v>3.1</v>
      </c>
      <c r="D16" s="62" t="s">
        <v>139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312"/>
      <c r="C17" s="68">
        <v>3.2</v>
      </c>
      <c r="D17" s="62" t="s">
        <v>140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312"/>
      <c r="C18" s="68">
        <v>3.3</v>
      </c>
      <c r="D18" s="62" t="s">
        <v>141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312"/>
      <c r="C19" s="68">
        <v>3.4</v>
      </c>
      <c r="D19" s="62" t="s">
        <v>142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312"/>
      <c r="C20" s="68">
        <v>3.5</v>
      </c>
      <c r="D20" s="62" t="s">
        <v>143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312"/>
      <c r="C21" s="68">
        <v>3.6</v>
      </c>
      <c r="D21" s="62" t="s">
        <v>144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312">
        <v>4</v>
      </c>
      <c r="C22" s="68"/>
      <c r="D22" s="64" t="s">
        <v>145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312"/>
      <c r="C23" s="68">
        <v>4.0999999999999996</v>
      </c>
      <c r="D23" s="62" t="s">
        <v>146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312"/>
      <c r="C24" s="68">
        <v>4.2</v>
      </c>
      <c r="D24" s="62" t="s">
        <v>147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312"/>
      <c r="C25" s="68">
        <v>4.3</v>
      </c>
      <c r="D25" s="62" t="s">
        <v>148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312"/>
      <c r="C26" s="68">
        <v>4.4000000000000004</v>
      </c>
      <c r="D26" s="62" t="s">
        <v>149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312">
        <v>5</v>
      </c>
      <c r="C27" s="68"/>
      <c r="D27" s="64" t="s">
        <v>150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312"/>
      <c r="C28" s="68">
        <v>5.0999999999999996</v>
      </c>
      <c r="D28" s="62" t="s">
        <v>151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312"/>
      <c r="C29" s="68">
        <v>5.2</v>
      </c>
      <c r="D29" s="62" t="s">
        <v>152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312"/>
      <c r="C30" s="68">
        <v>5.3</v>
      </c>
      <c r="D30" s="62" t="s">
        <v>153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312"/>
      <c r="C31" s="68">
        <v>5.4</v>
      </c>
      <c r="D31" s="62" t="s">
        <v>154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297" t="s">
        <v>155</v>
      </c>
      <c r="D35" s="298"/>
      <c r="E35" s="298"/>
      <c r="F35" s="298"/>
      <c r="G35" s="298"/>
      <c r="H35" s="298"/>
      <c r="I35" s="298"/>
      <c r="J35" s="298"/>
      <c r="K35" s="298"/>
      <c r="L35" s="298"/>
      <c r="M35" s="298"/>
      <c r="N35" s="298"/>
      <c r="O35" s="298"/>
      <c r="P35" s="298"/>
      <c r="Q35" s="298"/>
      <c r="R35" s="298"/>
      <c r="S35" s="298"/>
      <c r="T35" s="298"/>
      <c r="U35" s="298"/>
      <c r="V35" s="298"/>
      <c r="W35" s="33"/>
    </row>
    <row r="36" spans="2:23" x14ac:dyDescent="0.2">
      <c r="B36" s="2"/>
      <c r="C36" s="298"/>
      <c r="D36" s="298"/>
      <c r="E36" s="298"/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8"/>
      <c r="T36" s="298"/>
      <c r="U36" s="298"/>
      <c r="V36" s="298"/>
      <c r="W36" s="33"/>
    </row>
    <row r="37" spans="2:23" x14ac:dyDescent="0.2">
      <c r="B37" s="2"/>
      <c r="C37" s="298"/>
      <c r="D37" s="298"/>
      <c r="E37" s="298"/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T37" s="298"/>
      <c r="U37" s="298"/>
      <c r="V37" s="298"/>
      <c r="W37" s="33"/>
    </row>
    <row r="38" spans="2:23" x14ac:dyDescent="0.2">
      <c r="B38" s="2"/>
      <c r="C38" s="298"/>
      <c r="D38" s="298"/>
      <c r="E38" s="298"/>
      <c r="F38" s="298"/>
      <c r="G38" s="298"/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8"/>
      <c r="T38" s="298"/>
      <c r="U38" s="298"/>
      <c r="V38" s="298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85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6"/>
  <dimension ref="A1:R862"/>
  <sheetViews>
    <sheetView workbookViewId="0">
      <selection activeCell="B5" sqref="B5"/>
    </sheetView>
  </sheetViews>
  <sheetFormatPr baseColWidth="10" defaultRowHeight="12.75" x14ac:dyDescent="0.2"/>
  <cols>
    <col min="1" max="1" width="6" customWidth="1"/>
    <col min="2" max="2" width="32.7109375" customWidth="1"/>
    <col min="3" max="3" width="25.42578125" bestFit="1" customWidth="1"/>
    <col min="4" max="5" width="21.85546875" bestFit="1" customWidth="1"/>
    <col min="6" max="6" width="22.85546875" bestFit="1" customWidth="1"/>
    <col min="7" max="10" width="20" bestFit="1" customWidth="1"/>
    <col min="11" max="11" width="21.140625" customWidth="1"/>
    <col min="12" max="12" width="16.28515625" customWidth="1"/>
    <col min="13" max="13" width="20.28515625" bestFit="1" customWidth="1"/>
    <col min="14" max="14" width="16" customWidth="1"/>
    <col min="15" max="18" width="20.28515625" bestFit="1" customWidth="1"/>
    <col min="19" max="20" width="20.5703125" bestFit="1" customWidth="1"/>
  </cols>
  <sheetData>
    <row r="1" spans="1:18" ht="12.75" customHeight="1" x14ac:dyDescent="0.2">
      <c r="B1" s="318" t="s">
        <v>164</v>
      </c>
      <c r="C1" s="319" t="s">
        <v>167</v>
      </c>
      <c r="D1" s="321" t="s">
        <v>162</v>
      </c>
      <c r="E1" s="321" t="s">
        <v>166</v>
      </c>
      <c r="F1" s="315" t="s">
        <v>163</v>
      </c>
      <c r="G1" s="319"/>
      <c r="H1" s="321"/>
      <c r="I1" s="321"/>
      <c r="J1" s="315"/>
      <c r="K1" s="317"/>
      <c r="L1" s="317"/>
      <c r="M1" s="317"/>
      <c r="N1" s="313"/>
      <c r="O1" s="315"/>
      <c r="P1" s="315"/>
      <c r="Q1" s="315"/>
      <c r="R1" s="315"/>
    </row>
    <row r="2" spans="1:18" x14ac:dyDescent="0.2">
      <c r="B2" s="318"/>
      <c r="C2" s="320"/>
      <c r="D2" s="316"/>
      <c r="E2" s="315"/>
      <c r="F2" s="316"/>
      <c r="G2" s="320"/>
      <c r="H2" s="316"/>
      <c r="I2" s="315"/>
      <c r="J2" s="316"/>
      <c r="K2" s="313"/>
      <c r="L2" s="314"/>
      <c r="M2" s="313"/>
      <c r="N2" s="314"/>
      <c r="O2" s="316"/>
      <c r="P2" s="316"/>
      <c r="Q2" s="316"/>
      <c r="R2" s="316"/>
    </row>
    <row r="3" spans="1:18" ht="13.5" thickBot="1" x14ac:dyDescent="0.25">
      <c r="B3" s="318"/>
      <c r="C3" s="320"/>
      <c r="D3" s="316"/>
      <c r="E3" s="315"/>
      <c r="F3" s="316"/>
      <c r="G3" s="320"/>
      <c r="H3" s="316"/>
      <c r="I3" s="315"/>
      <c r="J3" s="316"/>
      <c r="K3" s="313"/>
      <c r="L3" s="314"/>
      <c r="M3" s="313"/>
      <c r="N3" s="314"/>
      <c r="O3" s="316"/>
      <c r="P3" s="316"/>
      <c r="Q3" s="316"/>
      <c r="R3" s="316"/>
    </row>
    <row r="4" spans="1:18" ht="16.5" x14ac:dyDescent="0.2">
      <c r="A4" s="184"/>
      <c r="B4" s="184"/>
      <c r="C4" s="181"/>
      <c r="D4" s="181"/>
      <c r="E4" s="181"/>
      <c r="F4" s="181"/>
      <c r="G4" s="97"/>
      <c r="H4" s="97"/>
      <c r="I4" s="97"/>
      <c r="J4" s="97"/>
      <c r="K4" s="77"/>
      <c r="L4" s="77"/>
      <c r="M4" s="77"/>
      <c r="N4" s="77"/>
      <c r="P4" s="77"/>
      <c r="Q4" s="98"/>
    </row>
    <row r="5" spans="1:18" s="212" customFormat="1" ht="15.75" thickBot="1" x14ac:dyDescent="0.25">
      <c r="A5" s="188">
        <v>1</v>
      </c>
      <c r="B5" s="224" t="s">
        <v>0</v>
      </c>
      <c r="C5" s="210"/>
      <c r="D5" s="210"/>
      <c r="E5" s="210"/>
      <c r="F5" s="210"/>
      <c r="G5" s="97"/>
      <c r="H5" s="97"/>
      <c r="I5" s="97"/>
      <c r="J5" s="97"/>
      <c r="K5" s="211"/>
      <c r="L5" s="211"/>
      <c r="M5" s="211"/>
      <c r="N5" s="211"/>
      <c r="P5" s="211"/>
    </row>
    <row r="6" spans="1:18" s="212" customFormat="1" ht="16.5" x14ac:dyDescent="0.2">
      <c r="A6" s="188">
        <v>2</v>
      </c>
      <c r="B6" s="200"/>
      <c r="C6" s="213"/>
      <c r="D6" s="213"/>
      <c r="E6" s="213"/>
      <c r="F6" s="213"/>
      <c r="G6" s="97"/>
      <c r="H6" s="97"/>
      <c r="I6" s="97"/>
      <c r="J6" s="97"/>
      <c r="K6" s="211"/>
      <c r="L6" s="211"/>
      <c r="M6" s="211"/>
      <c r="N6" s="211"/>
      <c r="P6" s="211"/>
    </row>
    <row r="7" spans="1:18" s="209" customFormat="1" ht="16.5" x14ac:dyDescent="0.2">
      <c r="A7" s="188">
        <v>3</v>
      </c>
      <c r="B7" s="214"/>
      <c r="C7" s="206"/>
      <c r="D7" s="206"/>
      <c r="E7" s="206"/>
      <c r="F7" s="206"/>
      <c r="G7" s="207"/>
      <c r="H7" s="207"/>
      <c r="I7" s="207"/>
      <c r="J7" s="207"/>
      <c r="K7" s="208"/>
      <c r="L7" s="208"/>
      <c r="M7" s="208"/>
      <c r="N7" s="208"/>
      <c r="P7" s="208"/>
    </row>
    <row r="8" spans="1:18" s="209" customFormat="1" ht="16.5" x14ac:dyDescent="0.2">
      <c r="A8" s="188">
        <v>4</v>
      </c>
      <c r="B8" s="214"/>
      <c r="C8" s="186"/>
      <c r="D8" s="186"/>
      <c r="E8" s="186"/>
      <c r="F8" s="186"/>
      <c r="G8" s="207"/>
      <c r="H8" s="207"/>
      <c r="I8" s="207"/>
      <c r="J8" s="207"/>
      <c r="K8" s="208"/>
      <c r="L8" s="208"/>
      <c r="M8" s="208"/>
      <c r="N8" s="208"/>
      <c r="P8" s="208"/>
    </row>
    <row r="9" spans="1:18" ht="15" x14ac:dyDescent="0.2">
      <c r="A9" s="188">
        <v>5</v>
      </c>
      <c r="B9" s="180"/>
      <c r="C9" s="181"/>
      <c r="D9" s="181"/>
      <c r="E9" s="181"/>
      <c r="F9" s="181"/>
      <c r="G9" s="97"/>
      <c r="H9" s="97"/>
      <c r="I9" s="97"/>
      <c r="J9" s="97"/>
      <c r="K9" s="77"/>
      <c r="L9" s="77"/>
      <c r="M9" s="77"/>
      <c r="N9" s="77"/>
      <c r="P9" s="77"/>
      <c r="Q9" s="98"/>
    </row>
    <row r="10" spans="1:18" ht="14.25" x14ac:dyDescent="0.2">
      <c r="B10" s="185"/>
      <c r="C10" s="186"/>
      <c r="D10" s="186"/>
      <c r="E10" s="186"/>
      <c r="F10" s="186"/>
      <c r="G10" s="97"/>
      <c r="H10" s="97"/>
      <c r="I10" s="97"/>
      <c r="J10" s="97"/>
      <c r="K10" s="77"/>
      <c r="L10" s="77"/>
      <c r="M10" s="77"/>
      <c r="N10" s="77"/>
      <c r="P10" s="77"/>
      <c r="Q10" s="98"/>
    </row>
    <row r="11" spans="1:18" ht="14.25" x14ac:dyDescent="0.2">
      <c r="B11" s="185"/>
      <c r="C11" s="186"/>
      <c r="D11" s="186"/>
      <c r="E11" s="186"/>
      <c r="F11" s="186"/>
      <c r="G11" s="97"/>
      <c r="H11" s="97"/>
      <c r="I11" s="97"/>
      <c r="J11" s="97"/>
      <c r="K11" s="77"/>
      <c r="L11" s="77"/>
      <c r="M11" s="77"/>
      <c r="N11" s="77"/>
      <c r="P11" s="77"/>
      <c r="Q11" s="98"/>
    </row>
    <row r="12" spans="1:18" ht="17.25" thickBot="1" x14ac:dyDescent="0.25">
      <c r="B12" s="115"/>
      <c r="C12" s="181"/>
      <c r="D12" s="181"/>
      <c r="E12" s="181"/>
      <c r="F12" s="181"/>
      <c r="G12" s="97"/>
      <c r="H12" s="97"/>
      <c r="I12" s="97"/>
      <c r="J12" s="97"/>
      <c r="K12" s="77"/>
      <c r="L12" s="77"/>
      <c r="M12" s="77"/>
      <c r="N12" s="77"/>
      <c r="P12" s="77"/>
      <c r="Q12" s="98"/>
    </row>
    <row r="13" spans="1:18" ht="17.25" thickBot="1" x14ac:dyDescent="0.25">
      <c r="B13" s="79"/>
      <c r="C13" s="80"/>
      <c r="D13" s="80"/>
      <c r="E13" s="80"/>
      <c r="F13" s="80"/>
      <c r="G13" s="97"/>
      <c r="H13" s="97"/>
      <c r="I13" s="97"/>
      <c r="J13" s="97"/>
      <c r="K13" s="77"/>
      <c r="L13" s="77"/>
      <c r="M13" s="77"/>
      <c r="N13" s="77"/>
      <c r="P13" s="77"/>
      <c r="Q13" s="98"/>
    </row>
    <row r="14" spans="1:18" ht="17.25" thickBot="1" x14ac:dyDescent="0.25">
      <c r="B14" s="109"/>
      <c r="C14" s="78"/>
      <c r="D14" s="78"/>
      <c r="E14" s="78"/>
      <c r="F14" s="78"/>
      <c r="G14" s="97"/>
      <c r="H14" s="97"/>
      <c r="I14" s="97"/>
      <c r="J14" s="97"/>
      <c r="K14" s="77"/>
      <c r="L14" s="77"/>
      <c r="M14" s="77"/>
      <c r="N14" s="77"/>
      <c r="P14" s="77"/>
      <c r="Q14" s="98"/>
    </row>
    <row r="15" spans="1:18" ht="17.25" thickBot="1" x14ac:dyDescent="0.25">
      <c r="B15" s="109"/>
      <c r="C15" s="78"/>
      <c r="D15" s="78"/>
      <c r="E15" s="78"/>
      <c r="F15" s="78"/>
      <c r="G15" s="97"/>
      <c r="H15" s="97"/>
      <c r="I15" s="97"/>
      <c r="J15" s="97"/>
      <c r="K15" s="77"/>
      <c r="L15" s="77"/>
      <c r="M15" s="77"/>
      <c r="N15" s="77"/>
      <c r="P15" s="77"/>
      <c r="Q15" s="98"/>
    </row>
    <row r="16" spans="1:18" ht="16.5" x14ac:dyDescent="0.2">
      <c r="B16" s="109"/>
      <c r="C16" s="78"/>
      <c r="D16" s="78"/>
      <c r="E16" s="78"/>
      <c r="F16" s="78"/>
      <c r="G16" s="97"/>
      <c r="H16" s="97"/>
      <c r="I16" s="97"/>
      <c r="J16" s="97"/>
      <c r="K16" s="77"/>
      <c r="L16" s="77"/>
      <c r="M16" s="77"/>
      <c r="N16" s="77"/>
      <c r="P16" s="77"/>
      <c r="Q16" s="98"/>
    </row>
    <row r="17" spans="2:17" ht="16.5" x14ac:dyDescent="0.2">
      <c r="B17" s="114"/>
      <c r="C17" s="78"/>
      <c r="D17" s="78"/>
      <c r="E17" s="78"/>
      <c r="F17" s="78"/>
      <c r="G17" s="97"/>
      <c r="H17" s="97"/>
      <c r="I17" s="97"/>
      <c r="J17" s="97"/>
      <c r="K17" s="77"/>
      <c r="L17" s="77"/>
      <c r="M17" s="77"/>
      <c r="N17" s="77"/>
      <c r="P17" s="77"/>
      <c r="Q17" s="98"/>
    </row>
    <row r="18" spans="2:17" ht="16.5" x14ac:dyDescent="0.2">
      <c r="B18" s="114"/>
      <c r="C18" s="78"/>
      <c r="D18" s="78"/>
      <c r="E18" s="78"/>
      <c r="F18" s="78"/>
      <c r="G18" s="97"/>
      <c r="H18" s="97"/>
      <c r="I18" s="97"/>
      <c r="J18" s="97"/>
      <c r="K18" s="77"/>
      <c r="L18" s="77"/>
      <c r="M18" s="77"/>
      <c r="N18" s="77"/>
      <c r="P18" s="77"/>
      <c r="Q18" s="98"/>
    </row>
    <row r="19" spans="2:17" ht="17.25" thickBot="1" x14ac:dyDescent="0.25">
      <c r="B19" s="76"/>
      <c r="C19" s="78"/>
      <c r="D19" s="78"/>
      <c r="E19" s="78"/>
      <c r="F19" s="78"/>
      <c r="G19" s="97"/>
      <c r="H19" s="97"/>
      <c r="I19" s="97"/>
      <c r="J19" s="97"/>
      <c r="K19" s="77"/>
      <c r="L19" s="77"/>
      <c r="M19" s="77"/>
      <c r="N19" s="77"/>
      <c r="P19" s="77"/>
      <c r="Q19" s="98"/>
    </row>
    <row r="20" spans="2:17" ht="16.5" x14ac:dyDescent="0.2">
      <c r="B20" s="109"/>
      <c r="C20" s="78"/>
      <c r="D20" s="78"/>
      <c r="E20" s="78"/>
      <c r="F20" s="78"/>
      <c r="G20" s="97"/>
      <c r="H20" s="97"/>
      <c r="I20" s="97"/>
      <c r="J20" s="97"/>
      <c r="K20" s="77"/>
      <c r="L20" s="77"/>
      <c r="M20" s="77"/>
      <c r="N20" s="77"/>
      <c r="P20" s="77"/>
      <c r="Q20" s="98"/>
    </row>
    <row r="21" spans="2:17" ht="16.5" x14ac:dyDescent="0.2">
      <c r="B21" s="114"/>
      <c r="C21" s="78"/>
      <c r="D21" s="78"/>
      <c r="E21" s="78"/>
      <c r="F21" s="78"/>
      <c r="G21" s="97"/>
      <c r="H21" s="97"/>
      <c r="I21" s="97"/>
      <c r="J21" s="97"/>
      <c r="K21" s="77"/>
      <c r="L21" s="77"/>
      <c r="M21" s="77"/>
      <c r="N21" s="77"/>
      <c r="P21" s="77"/>
      <c r="Q21" s="98"/>
    </row>
    <row r="22" spans="2:17" ht="16.5" x14ac:dyDescent="0.2">
      <c r="B22" s="114"/>
      <c r="C22" s="75"/>
      <c r="D22" s="78"/>
      <c r="E22" s="78"/>
      <c r="F22" s="78"/>
      <c r="G22" s="97"/>
      <c r="H22" s="97"/>
      <c r="I22" s="97"/>
      <c r="J22" s="97"/>
      <c r="K22" s="77"/>
      <c r="L22" s="77"/>
      <c r="M22" s="77"/>
      <c r="N22" s="77"/>
      <c r="P22" s="77"/>
      <c r="Q22" s="98"/>
    </row>
    <row r="23" spans="2:17" ht="16.5" x14ac:dyDescent="0.2">
      <c r="B23" s="114"/>
      <c r="C23" s="78"/>
      <c r="D23" s="78"/>
      <c r="E23" s="78"/>
      <c r="F23" s="78"/>
      <c r="G23" s="97"/>
      <c r="H23" s="97"/>
      <c r="I23" s="97"/>
      <c r="J23" s="97"/>
      <c r="K23" s="77"/>
      <c r="L23" s="77"/>
      <c r="M23" s="77"/>
      <c r="N23" s="77"/>
      <c r="P23" s="77"/>
      <c r="Q23" s="98"/>
    </row>
    <row r="24" spans="2:17" ht="16.5" x14ac:dyDescent="0.2">
      <c r="B24" s="114"/>
      <c r="C24" s="78"/>
      <c r="D24" s="78"/>
      <c r="E24" s="78"/>
      <c r="F24" s="78"/>
      <c r="G24" s="97"/>
      <c r="H24" s="97"/>
      <c r="I24" s="97"/>
      <c r="J24" s="97"/>
      <c r="K24" s="77"/>
      <c r="L24" s="77"/>
      <c r="M24" s="77"/>
      <c r="N24" s="77"/>
      <c r="P24" s="77"/>
      <c r="Q24" s="98"/>
    </row>
    <row r="25" spans="2:17" ht="16.5" x14ac:dyDescent="0.2">
      <c r="B25" s="114"/>
      <c r="C25" s="78"/>
      <c r="D25" s="78"/>
      <c r="E25" s="78"/>
      <c r="F25" s="78"/>
      <c r="G25" s="97"/>
      <c r="H25" s="97"/>
      <c r="I25" s="97"/>
      <c r="J25" s="97"/>
      <c r="K25" s="77"/>
      <c r="L25" s="77"/>
      <c r="M25" s="77"/>
      <c r="N25" s="77"/>
      <c r="P25" s="77"/>
      <c r="Q25" s="98"/>
    </row>
    <row r="26" spans="2:17" ht="16.5" x14ac:dyDescent="0.2">
      <c r="B26" s="114"/>
      <c r="C26" s="78"/>
      <c r="D26" s="78"/>
      <c r="E26" s="78"/>
      <c r="F26" s="78"/>
      <c r="G26" s="97"/>
      <c r="H26" s="97"/>
      <c r="I26" s="97"/>
      <c r="J26" s="97"/>
      <c r="K26" s="77"/>
      <c r="L26" s="77"/>
      <c r="M26" s="77"/>
      <c r="N26" s="77"/>
      <c r="P26" s="77"/>
      <c r="Q26" s="98"/>
    </row>
    <row r="27" spans="2:17" ht="16.5" x14ac:dyDescent="0.2">
      <c r="B27" s="114"/>
      <c r="C27" s="78"/>
      <c r="D27" s="78"/>
      <c r="E27" s="78"/>
      <c r="F27" s="78"/>
      <c r="G27" s="97"/>
      <c r="H27" s="97"/>
      <c r="I27" s="97"/>
      <c r="J27" s="97"/>
      <c r="K27" s="77"/>
      <c r="L27" s="77"/>
      <c r="M27" s="77"/>
      <c r="N27" s="77"/>
      <c r="P27" s="77"/>
      <c r="Q27" s="98"/>
    </row>
    <row r="28" spans="2:17" ht="16.5" x14ac:dyDescent="0.2">
      <c r="B28" s="114"/>
      <c r="C28" s="78"/>
      <c r="D28" s="78"/>
      <c r="E28" s="78"/>
      <c r="F28" s="78"/>
      <c r="G28" s="97"/>
      <c r="H28" s="97"/>
      <c r="I28" s="97"/>
      <c r="J28" s="97"/>
      <c r="K28" s="77"/>
      <c r="L28" s="77"/>
      <c r="M28" s="77"/>
      <c r="N28" s="77"/>
      <c r="P28" s="77"/>
      <c r="Q28" s="98"/>
    </row>
    <row r="29" spans="2:17" ht="16.5" x14ac:dyDescent="0.2">
      <c r="B29" s="114"/>
      <c r="C29" s="78"/>
      <c r="D29" s="78"/>
      <c r="E29" s="78"/>
      <c r="F29" s="78"/>
      <c r="G29" s="97"/>
      <c r="H29" s="97"/>
      <c r="I29" s="97"/>
      <c r="J29" s="97"/>
      <c r="K29" s="77"/>
      <c r="L29" s="77"/>
      <c r="M29" s="77"/>
      <c r="N29" s="77"/>
      <c r="P29" s="77"/>
      <c r="Q29" s="98"/>
    </row>
    <row r="30" spans="2:17" ht="16.5" x14ac:dyDescent="0.2">
      <c r="B30" s="114"/>
      <c r="C30" s="78"/>
      <c r="D30" s="78"/>
      <c r="E30" s="78"/>
      <c r="F30" s="78"/>
      <c r="G30" s="97"/>
      <c r="H30" s="97"/>
      <c r="I30" s="97"/>
      <c r="J30" s="97"/>
      <c r="K30" s="77"/>
      <c r="L30" s="77"/>
      <c r="M30" s="77"/>
      <c r="N30" s="77"/>
      <c r="P30" s="77"/>
      <c r="Q30" s="98"/>
    </row>
    <row r="31" spans="2:17" ht="16.5" x14ac:dyDescent="0.2">
      <c r="B31" s="114"/>
      <c r="C31" s="78"/>
      <c r="D31" s="78"/>
      <c r="E31" s="78"/>
      <c r="F31" s="78"/>
      <c r="G31" s="97"/>
      <c r="H31" s="97"/>
      <c r="I31" s="97"/>
      <c r="J31" s="97"/>
      <c r="K31" s="77"/>
      <c r="L31" s="77"/>
      <c r="M31" s="77"/>
      <c r="N31" s="77"/>
      <c r="P31" s="77"/>
      <c r="Q31" s="98"/>
    </row>
    <row r="32" spans="2:17" ht="17.25" thickBot="1" x14ac:dyDescent="0.25">
      <c r="B32" s="114"/>
      <c r="C32" s="78"/>
      <c r="D32" s="78"/>
      <c r="E32" s="78"/>
      <c r="F32" s="78"/>
      <c r="G32" s="97"/>
      <c r="H32" s="97"/>
      <c r="I32" s="97"/>
      <c r="J32" s="97"/>
      <c r="K32" s="77"/>
      <c r="L32" s="77"/>
      <c r="M32" s="77"/>
      <c r="N32" s="77"/>
      <c r="P32" s="77"/>
      <c r="Q32" s="98"/>
    </row>
    <row r="33" spans="2:17" ht="16.5" x14ac:dyDescent="0.2">
      <c r="B33" s="109"/>
      <c r="C33" s="78"/>
      <c r="D33" s="78"/>
      <c r="E33" s="78"/>
      <c r="F33" s="78"/>
      <c r="G33" s="97"/>
      <c r="H33" s="97"/>
      <c r="I33" s="97"/>
      <c r="J33" s="97"/>
      <c r="K33" s="77"/>
      <c r="L33" s="77"/>
      <c r="M33" s="77"/>
      <c r="N33" s="77"/>
      <c r="P33" s="77"/>
      <c r="Q33" s="98"/>
    </row>
    <row r="34" spans="2:17" ht="16.5" x14ac:dyDescent="0.2">
      <c r="B34" s="114"/>
      <c r="C34" s="78"/>
      <c r="D34" s="78"/>
      <c r="E34" s="78"/>
      <c r="F34" s="78"/>
      <c r="G34" s="97"/>
      <c r="H34" s="97"/>
      <c r="I34" s="97"/>
      <c r="J34" s="97"/>
      <c r="K34" s="77"/>
      <c r="L34" s="77"/>
      <c r="M34" s="77"/>
      <c r="N34" s="77"/>
      <c r="P34" s="77"/>
      <c r="Q34" s="98"/>
    </row>
    <row r="35" spans="2:17" ht="17.25" thickBot="1" x14ac:dyDescent="0.25">
      <c r="B35" s="114"/>
      <c r="C35" s="78"/>
      <c r="D35" s="78"/>
      <c r="E35" s="78"/>
      <c r="F35" s="78"/>
      <c r="G35" s="97"/>
      <c r="H35" s="97"/>
      <c r="I35" s="97"/>
      <c r="J35" s="97"/>
      <c r="K35" s="77"/>
      <c r="L35" s="77"/>
      <c r="M35" s="77"/>
      <c r="N35" s="77"/>
      <c r="P35" s="77"/>
      <c r="Q35" s="98"/>
    </row>
    <row r="36" spans="2:17" ht="17.25" thickBot="1" x14ac:dyDescent="0.25">
      <c r="B36" s="109"/>
      <c r="C36" s="78"/>
      <c r="D36" s="78"/>
      <c r="E36" s="78"/>
      <c r="F36" s="78"/>
      <c r="G36" s="97"/>
      <c r="H36" s="97"/>
      <c r="I36" s="97"/>
      <c r="J36" s="97"/>
      <c r="K36" s="77"/>
      <c r="L36" s="77"/>
      <c r="M36" s="77"/>
      <c r="N36" s="77"/>
      <c r="P36" s="77"/>
      <c r="Q36" s="98"/>
    </row>
    <row r="37" spans="2:17" ht="16.5" x14ac:dyDescent="0.2">
      <c r="B37" s="109"/>
      <c r="C37" s="78"/>
      <c r="D37" s="78"/>
      <c r="E37" s="78"/>
      <c r="F37" s="78"/>
      <c r="G37" s="97"/>
      <c r="H37" s="97"/>
      <c r="I37" s="97"/>
      <c r="J37" s="97"/>
      <c r="K37" s="77"/>
      <c r="L37" s="77"/>
      <c r="M37" s="77"/>
      <c r="N37" s="77"/>
      <c r="P37" s="77"/>
      <c r="Q37" s="98"/>
    </row>
    <row r="38" spans="2:17" ht="16.5" x14ac:dyDescent="0.2">
      <c r="B38" s="114"/>
      <c r="C38" s="78"/>
      <c r="D38" s="78"/>
      <c r="E38" s="78"/>
      <c r="F38" s="78"/>
      <c r="G38" s="97"/>
      <c r="H38" s="97"/>
      <c r="I38" s="97"/>
      <c r="J38" s="97"/>
      <c r="K38" s="77"/>
      <c r="L38" s="77"/>
      <c r="M38" s="77"/>
      <c r="N38" s="77"/>
      <c r="P38" s="77"/>
      <c r="Q38" s="98"/>
    </row>
    <row r="39" spans="2:17" ht="16.5" x14ac:dyDescent="0.2">
      <c r="B39" s="114"/>
      <c r="C39" s="78"/>
      <c r="D39" s="78"/>
      <c r="E39" s="78"/>
      <c r="F39" s="78"/>
      <c r="G39" s="97"/>
      <c r="H39" s="97"/>
      <c r="I39" s="97"/>
      <c r="J39" s="97"/>
      <c r="K39" s="77"/>
      <c r="L39" s="77"/>
      <c r="M39" s="77"/>
      <c r="N39" s="77"/>
      <c r="P39" s="77"/>
      <c r="Q39" s="98"/>
    </row>
    <row r="40" spans="2:17" ht="17.25" thickBot="1" x14ac:dyDescent="0.25">
      <c r="B40" s="114"/>
      <c r="C40" s="78"/>
      <c r="D40" s="78"/>
      <c r="E40" s="78"/>
      <c r="F40" s="78"/>
      <c r="G40" s="97"/>
      <c r="H40" s="97"/>
      <c r="I40" s="97"/>
      <c r="J40" s="97"/>
      <c r="K40" s="77"/>
      <c r="L40" s="77"/>
      <c r="M40" s="77"/>
      <c r="N40" s="77"/>
      <c r="P40" s="77"/>
      <c r="Q40" s="98"/>
    </row>
    <row r="41" spans="2:17" ht="16.5" x14ac:dyDescent="0.2">
      <c r="B41" s="109"/>
      <c r="C41" s="78"/>
      <c r="D41" s="78"/>
      <c r="E41" s="78"/>
      <c r="F41" s="78"/>
      <c r="G41" s="97"/>
      <c r="H41" s="97"/>
      <c r="I41" s="97"/>
      <c r="J41" s="97"/>
      <c r="K41" s="77"/>
      <c r="L41" s="77"/>
      <c r="M41" s="77"/>
      <c r="N41" s="77"/>
      <c r="P41" s="77"/>
      <c r="Q41" s="98"/>
    </row>
    <row r="42" spans="2:17" ht="16.5" x14ac:dyDescent="0.2">
      <c r="B42" s="114"/>
      <c r="C42" s="78"/>
      <c r="D42" s="78"/>
      <c r="E42" s="78"/>
      <c r="F42" s="78"/>
      <c r="G42" s="97"/>
      <c r="H42" s="97"/>
      <c r="I42" s="97"/>
      <c r="J42" s="97"/>
      <c r="K42" s="77"/>
      <c r="L42" s="77"/>
      <c r="M42" s="77"/>
      <c r="N42" s="77"/>
      <c r="P42" s="77"/>
      <c r="Q42" s="98"/>
    </row>
    <row r="43" spans="2:17" ht="16.5" x14ac:dyDescent="0.2">
      <c r="B43" s="114"/>
      <c r="C43" s="78"/>
      <c r="D43" s="78"/>
      <c r="E43" s="78"/>
      <c r="F43" s="78"/>
      <c r="G43" s="97"/>
      <c r="H43" s="97"/>
      <c r="I43" s="97"/>
      <c r="J43" s="97"/>
      <c r="K43" s="77"/>
      <c r="L43" s="77"/>
      <c r="M43" s="77"/>
      <c r="N43" s="77"/>
      <c r="P43" s="77"/>
      <c r="Q43" s="98"/>
    </row>
    <row r="44" spans="2:17" ht="16.5" x14ac:dyDescent="0.2">
      <c r="B44" s="114"/>
      <c r="C44" s="78"/>
      <c r="D44" s="78"/>
      <c r="E44" s="78"/>
      <c r="F44" s="78"/>
      <c r="G44" s="97"/>
      <c r="H44" s="97"/>
      <c r="I44" s="97"/>
      <c r="J44" s="97"/>
      <c r="K44" s="77"/>
      <c r="L44" s="77"/>
      <c r="M44" s="77"/>
      <c r="N44" s="77"/>
      <c r="P44" s="77"/>
      <c r="Q44" s="98"/>
    </row>
    <row r="45" spans="2:17" ht="16.5" x14ac:dyDescent="0.2">
      <c r="B45" s="114"/>
      <c r="C45" s="78"/>
      <c r="D45" s="78"/>
      <c r="E45" s="78"/>
      <c r="F45" s="78"/>
      <c r="G45" s="97"/>
      <c r="H45" s="97"/>
      <c r="I45" s="97"/>
      <c r="J45" s="97"/>
      <c r="K45" s="77"/>
      <c r="L45" s="77"/>
      <c r="M45" s="77"/>
      <c r="N45" s="77"/>
      <c r="P45" s="77"/>
      <c r="Q45" s="98"/>
    </row>
    <row r="46" spans="2:17" ht="16.5" x14ac:dyDescent="0.2">
      <c r="B46" s="114"/>
      <c r="C46" s="78"/>
      <c r="D46" s="78"/>
      <c r="E46" s="78"/>
      <c r="F46" s="78"/>
      <c r="G46" s="97"/>
      <c r="H46" s="97"/>
      <c r="I46" s="97"/>
      <c r="J46" s="97"/>
      <c r="K46" s="77"/>
      <c r="L46" s="77"/>
      <c r="M46" s="77"/>
      <c r="N46" s="77"/>
      <c r="P46" s="77"/>
      <c r="Q46" s="98"/>
    </row>
    <row r="47" spans="2:17" ht="16.5" x14ac:dyDescent="0.2">
      <c r="B47" s="114"/>
      <c r="C47" s="78"/>
      <c r="D47" s="78"/>
      <c r="E47" s="78"/>
      <c r="F47" s="78"/>
      <c r="G47" s="97"/>
      <c r="H47" s="97"/>
      <c r="I47" s="97"/>
      <c r="J47" s="97"/>
      <c r="K47" s="77"/>
      <c r="L47" s="77"/>
      <c r="M47" s="77"/>
      <c r="N47" s="77"/>
      <c r="P47" s="77"/>
      <c r="Q47" s="98"/>
    </row>
    <row r="48" spans="2:17" ht="16.5" x14ac:dyDescent="0.2">
      <c r="B48" s="114"/>
      <c r="C48" s="78"/>
      <c r="D48" s="78"/>
      <c r="E48" s="78"/>
      <c r="F48" s="78"/>
      <c r="G48" s="97"/>
      <c r="H48" s="97"/>
      <c r="I48" s="97"/>
      <c r="J48" s="97"/>
      <c r="K48" s="77"/>
      <c r="L48" s="77"/>
      <c r="M48" s="77"/>
      <c r="N48" s="77"/>
      <c r="P48" s="77"/>
      <c r="Q48" s="98"/>
    </row>
    <row r="49" spans="2:17" ht="16.5" x14ac:dyDescent="0.2">
      <c r="B49" s="76"/>
      <c r="C49" s="78"/>
      <c r="D49" s="78"/>
      <c r="E49" s="78"/>
      <c r="F49" s="78"/>
      <c r="G49" s="97"/>
      <c r="H49" s="97"/>
      <c r="I49" s="97"/>
      <c r="J49" s="97"/>
      <c r="K49" s="77"/>
      <c r="L49" s="77"/>
      <c r="M49" s="77"/>
      <c r="N49" s="77"/>
      <c r="P49" s="77"/>
      <c r="Q49" s="98"/>
    </row>
    <row r="50" spans="2:17" ht="16.5" x14ac:dyDescent="0.2">
      <c r="B50" s="76"/>
      <c r="C50" s="78"/>
      <c r="D50" s="78"/>
      <c r="E50" s="78"/>
      <c r="F50" s="78"/>
      <c r="G50" s="97"/>
      <c r="H50" s="97"/>
      <c r="I50" s="97"/>
      <c r="J50" s="97"/>
      <c r="K50" s="77"/>
      <c r="L50" s="77"/>
      <c r="M50" s="77"/>
      <c r="N50" s="77"/>
      <c r="P50" s="77"/>
      <c r="Q50" s="98"/>
    </row>
    <row r="51" spans="2:17" ht="16.5" x14ac:dyDescent="0.2">
      <c r="B51" s="76"/>
      <c r="C51" s="78"/>
      <c r="D51" s="78"/>
      <c r="E51" s="78"/>
      <c r="F51" s="78"/>
      <c r="G51" s="97"/>
      <c r="H51" s="97"/>
      <c r="I51" s="97"/>
      <c r="J51" s="97"/>
      <c r="K51" s="77"/>
      <c r="L51" s="77"/>
      <c r="M51" s="77"/>
      <c r="N51" s="77"/>
      <c r="P51" s="77"/>
      <c r="Q51" s="98"/>
    </row>
    <row r="52" spans="2:17" ht="16.5" x14ac:dyDescent="0.2">
      <c r="B52" s="76"/>
      <c r="C52" s="78"/>
      <c r="D52" s="78"/>
      <c r="E52" s="78"/>
      <c r="F52" s="78"/>
      <c r="G52" s="97"/>
      <c r="H52" s="97"/>
      <c r="I52" s="97"/>
      <c r="J52" s="97"/>
      <c r="K52" s="77"/>
      <c r="L52" s="77"/>
      <c r="M52" s="77"/>
      <c r="N52" s="77"/>
      <c r="P52" s="77"/>
      <c r="Q52" s="98"/>
    </row>
    <row r="53" spans="2:17" ht="16.5" x14ac:dyDescent="0.2">
      <c r="B53" s="76"/>
      <c r="C53" s="78"/>
      <c r="D53" s="78"/>
      <c r="E53" s="78"/>
      <c r="F53" s="78"/>
      <c r="G53" s="97"/>
      <c r="H53" s="97"/>
      <c r="I53" s="97"/>
      <c r="J53" s="97"/>
      <c r="K53" s="77"/>
      <c r="L53" s="77"/>
      <c r="M53" s="77"/>
      <c r="N53" s="77"/>
      <c r="P53" s="77"/>
      <c r="Q53" s="98"/>
    </row>
    <row r="54" spans="2:17" ht="16.5" x14ac:dyDescent="0.2">
      <c r="B54" s="76"/>
      <c r="C54" s="78"/>
      <c r="D54" s="78"/>
      <c r="E54" s="78"/>
      <c r="F54" s="78"/>
      <c r="G54" s="97"/>
      <c r="H54" s="97"/>
      <c r="I54" s="97"/>
      <c r="J54" s="97"/>
      <c r="K54" s="77"/>
      <c r="L54" s="77"/>
      <c r="M54" s="77"/>
      <c r="N54" s="77"/>
      <c r="P54" s="77"/>
      <c r="Q54" s="98"/>
    </row>
    <row r="55" spans="2:17" ht="16.5" x14ac:dyDescent="0.2">
      <c r="B55" s="76"/>
      <c r="C55" s="78"/>
      <c r="D55" s="78"/>
      <c r="E55" s="78"/>
      <c r="F55" s="78"/>
      <c r="G55" s="97"/>
      <c r="H55" s="97"/>
      <c r="I55" s="97"/>
      <c r="J55" s="97"/>
      <c r="K55" s="77"/>
      <c r="L55" s="77"/>
      <c r="M55" s="77"/>
      <c r="N55" s="77"/>
      <c r="P55" s="77"/>
      <c r="Q55" s="98"/>
    </row>
    <row r="56" spans="2:17" ht="16.5" x14ac:dyDescent="0.2">
      <c r="B56" s="76"/>
      <c r="C56" s="78"/>
      <c r="D56" s="78"/>
      <c r="E56" s="78"/>
      <c r="F56" s="78"/>
      <c r="G56" s="97"/>
      <c r="H56" s="97"/>
      <c r="I56" s="97"/>
      <c r="J56" s="97"/>
      <c r="K56" s="77"/>
      <c r="L56" s="77"/>
      <c r="M56" s="77"/>
      <c r="N56" s="77"/>
      <c r="P56" s="77"/>
      <c r="Q56" s="98"/>
    </row>
    <row r="57" spans="2:17" ht="16.5" x14ac:dyDescent="0.2">
      <c r="B57" s="76"/>
      <c r="C57" s="78"/>
      <c r="D57" s="78"/>
      <c r="E57" s="78"/>
      <c r="F57" s="78"/>
      <c r="G57" s="97"/>
      <c r="H57" s="97"/>
      <c r="I57" s="97"/>
      <c r="J57" s="97"/>
      <c r="K57" s="77"/>
      <c r="L57" s="77"/>
      <c r="M57" s="77"/>
      <c r="N57" s="77"/>
      <c r="P57" s="77"/>
      <c r="Q57" s="98"/>
    </row>
    <row r="58" spans="2:17" ht="16.5" x14ac:dyDescent="0.2">
      <c r="B58" s="76"/>
      <c r="C58" s="78"/>
      <c r="D58" s="78"/>
      <c r="E58" s="78"/>
      <c r="F58" s="78"/>
      <c r="G58" s="97"/>
      <c r="H58" s="97"/>
      <c r="I58" s="97"/>
      <c r="J58" s="97"/>
      <c r="K58" s="77"/>
      <c r="L58" s="77"/>
      <c r="M58" s="77"/>
      <c r="N58" s="77"/>
      <c r="P58" s="77"/>
      <c r="Q58" s="98"/>
    </row>
    <row r="59" spans="2:17" ht="16.5" x14ac:dyDescent="0.2">
      <c r="B59" s="76"/>
      <c r="C59" s="78"/>
      <c r="D59" s="78"/>
      <c r="E59" s="78"/>
      <c r="F59" s="78"/>
      <c r="G59" s="97"/>
      <c r="H59" s="97"/>
      <c r="I59" s="97"/>
      <c r="J59" s="97"/>
      <c r="K59" s="77"/>
      <c r="L59" s="77"/>
      <c r="M59" s="77"/>
      <c r="N59" s="77"/>
      <c r="P59" s="77"/>
      <c r="Q59" s="98"/>
    </row>
    <row r="60" spans="2:17" ht="16.5" x14ac:dyDescent="0.2">
      <c r="B60" s="76"/>
      <c r="C60" s="78"/>
      <c r="D60" s="78"/>
      <c r="E60" s="78"/>
      <c r="F60" s="78"/>
      <c r="G60" s="97"/>
      <c r="H60" s="97"/>
      <c r="I60" s="97"/>
      <c r="J60" s="97"/>
      <c r="K60" s="77"/>
      <c r="L60" s="77"/>
      <c r="M60" s="77"/>
      <c r="N60" s="77"/>
      <c r="P60" s="77"/>
      <c r="Q60" s="98"/>
    </row>
    <row r="61" spans="2:17" ht="16.5" x14ac:dyDescent="0.2">
      <c r="B61" s="76"/>
      <c r="C61" s="78"/>
      <c r="D61" s="78"/>
      <c r="E61" s="78"/>
      <c r="F61" s="78"/>
      <c r="G61" s="97"/>
      <c r="H61" s="97"/>
      <c r="I61" s="97"/>
      <c r="J61" s="97"/>
      <c r="K61" s="77"/>
      <c r="L61" s="77"/>
      <c r="M61" s="77"/>
      <c r="N61" s="77"/>
      <c r="P61" s="77"/>
      <c r="Q61" s="98"/>
    </row>
    <row r="62" spans="2:17" ht="16.5" x14ac:dyDescent="0.2">
      <c r="B62" s="76"/>
      <c r="C62" s="78"/>
      <c r="D62" s="78"/>
      <c r="E62" s="78"/>
      <c r="F62" s="78"/>
      <c r="G62" s="97"/>
      <c r="H62" s="97"/>
      <c r="I62" s="97"/>
      <c r="J62" s="97"/>
      <c r="K62" s="77"/>
      <c r="L62" s="77"/>
      <c r="M62" s="77"/>
      <c r="N62" s="77"/>
      <c r="P62" s="77"/>
      <c r="Q62" s="98"/>
    </row>
    <row r="63" spans="2:17" ht="16.5" x14ac:dyDescent="0.2">
      <c r="B63" s="76"/>
      <c r="C63" s="78"/>
      <c r="D63" s="78"/>
      <c r="E63" s="78"/>
      <c r="F63" s="78"/>
      <c r="G63" s="97"/>
      <c r="H63" s="97"/>
      <c r="I63" s="97"/>
      <c r="J63" s="97"/>
      <c r="K63" s="77"/>
      <c r="L63" s="77"/>
      <c r="M63" s="77"/>
      <c r="N63" s="77"/>
      <c r="P63" s="77"/>
      <c r="Q63" s="98"/>
    </row>
    <row r="64" spans="2:17" ht="16.5" x14ac:dyDescent="0.2">
      <c r="B64" s="76"/>
      <c r="C64" s="78"/>
      <c r="D64" s="78"/>
      <c r="E64" s="78"/>
      <c r="F64" s="78"/>
      <c r="G64" s="97"/>
      <c r="H64" s="97"/>
      <c r="I64" s="97"/>
      <c r="J64" s="97"/>
      <c r="K64" s="77"/>
      <c r="L64" s="77"/>
      <c r="M64" s="77"/>
      <c r="N64" s="77"/>
      <c r="P64" s="77"/>
      <c r="Q64" s="98"/>
    </row>
    <row r="65" spans="2:17" ht="16.5" x14ac:dyDescent="0.2">
      <c r="B65" s="76"/>
      <c r="C65" s="78"/>
      <c r="D65" s="78"/>
      <c r="E65" s="78"/>
      <c r="F65" s="78"/>
      <c r="G65" s="97"/>
      <c r="H65" s="97"/>
      <c r="I65" s="97"/>
      <c r="J65" s="97"/>
      <c r="K65" s="77"/>
      <c r="L65" s="77"/>
      <c r="M65" s="77"/>
      <c r="N65" s="77"/>
      <c r="P65" s="77"/>
      <c r="Q65" s="98"/>
    </row>
    <row r="66" spans="2:17" ht="16.5" x14ac:dyDescent="0.2">
      <c r="B66" s="76"/>
      <c r="C66" s="78"/>
      <c r="D66" s="78"/>
      <c r="E66" s="78"/>
      <c r="F66" s="78"/>
      <c r="G66" s="97"/>
      <c r="H66" s="97"/>
      <c r="I66" s="97"/>
      <c r="J66" s="97"/>
      <c r="K66" s="77"/>
      <c r="L66" s="77"/>
      <c r="M66" s="77"/>
      <c r="N66" s="77"/>
      <c r="P66" s="77"/>
      <c r="Q66" s="98"/>
    </row>
    <row r="67" spans="2:17" ht="16.5" x14ac:dyDescent="0.2">
      <c r="B67" s="76"/>
      <c r="C67" s="78"/>
      <c r="D67" s="78"/>
      <c r="E67" s="78"/>
      <c r="F67" s="78"/>
      <c r="G67" s="97"/>
      <c r="H67" s="97"/>
      <c r="I67" s="97"/>
      <c r="J67" s="97"/>
      <c r="K67" s="77"/>
      <c r="L67" s="77"/>
      <c r="M67" s="77"/>
      <c r="N67" s="77"/>
      <c r="P67" s="77"/>
      <c r="Q67" s="98"/>
    </row>
    <row r="68" spans="2:17" ht="16.5" x14ac:dyDescent="0.2">
      <c r="B68" s="76"/>
      <c r="C68" s="78"/>
      <c r="D68" s="78"/>
      <c r="E68" s="78"/>
      <c r="F68" s="78"/>
      <c r="G68" s="97"/>
      <c r="H68" s="97"/>
      <c r="I68" s="97"/>
      <c r="J68" s="97"/>
      <c r="K68" s="77"/>
      <c r="L68" s="77"/>
      <c r="M68" s="77"/>
      <c r="N68" s="77"/>
      <c r="P68" s="77"/>
      <c r="Q68" s="98"/>
    </row>
    <row r="69" spans="2:17" ht="16.5" x14ac:dyDescent="0.2">
      <c r="B69" s="76"/>
      <c r="C69" s="78"/>
      <c r="D69" s="78"/>
      <c r="E69" s="78"/>
      <c r="F69" s="78"/>
      <c r="G69" s="97"/>
      <c r="H69" s="97"/>
      <c r="I69" s="97"/>
      <c r="J69" s="97"/>
      <c r="K69" s="77"/>
      <c r="L69" s="77"/>
      <c r="M69" s="77"/>
      <c r="N69" s="77"/>
      <c r="P69" s="77"/>
      <c r="Q69" s="98"/>
    </row>
    <row r="70" spans="2:17" ht="16.5" x14ac:dyDescent="0.2">
      <c r="B70" s="76"/>
      <c r="C70" s="78"/>
      <c r="D70" s="78"/>
      <c r="E70" s="78"/>
      <c r="F70" s="78"/>
      <c r="G70" s="97"/>
      <c r="H70" s="97"/>
      <c r="I70" s="97"/>
      <c r="J70" s="97"/>
      <c r="K70" s="77"/>
      <c r="L70" s="77"/>
      <c r="M70" s="77"/>
      <c r="N70" s="77"/>
      <c r="P70" s="77"/>
      <c r="Q70" s="98"/>
    </row>
    <row r="71" spans="2:17" ht="16.5" x14ac:dyDescent="0.2">
      <c r="B71" s="76"/>
      <c r="C71" s="78"/>
      <c r="D71" s="78"/>
      <c r="E71" s="78"/>
      <c r="F71" s="78"/>
      <c r="G71" s="97"/>
      <c r="H71" s="97"/>
      <c r="I71" s="97"/>
      <c r="J71" s="97"/>
      <c r="K71" s="77"/>
      <c r="L71" s="77"/>
      <c r="M71" s="77"/>
      <c r="N71" s="77"/>
      <c r="P71" s="77"/>
      <c r="Q71" s="98"/>
    </row>
    <row r="72" spans="2:17" ht="16.5" x14ac:dyDescent="0.2">
      <c r="B72" s="76"/>
      <c r="C72" s="78"/>
      <c r="D72" s="78"/>
      <c r="E72" s="78"/>
      <c r="F72" s="78"/>
      <c r="G72" s="97"/>
      <c r="H72" s="97"/>
      <c r="I72" s="97"/>
      <c r="J72" s="97"/>
      <c r="K72" s="77"/>
      <c r="L72" s="77"/>
      <c r="M72" s="77"/>
      <c r="N72" s="77"/>
      <c r="P72" s="77"/>
      <c r="Q72" s="98"/>
    </row>
    <row r="73" spans="2:17" ht="16.5" x14ac:dyDescent="0.2">
      <c r="B73" s="76"/>
      <c r="C73" s="78"/>
      <c r="D73" s="78"/>
      <c r="E73" s="78"/>
      <c r="F73" s="78"/>
      <c r="G73" s="97"/>
      <c r="H73" s="97"/>
      <c r="I73" s="97"/>
      <c r="J73" s="97"/>
      <c r="K73" s="77"/>
      <c r="L73" s="77"/>
      <c r="M73" s="77"/>
      <c r="N73" s="77"/>
      <c r="P73" s="77"/>
      <c r="Q73" s="98"/>
    </row>
    <row r="74" spans="2:17" ht="16.5" x14ac:dyDescent="0.2">
      <c r="B74" s="76"/>
      <c r="C74" s="78"/>
      <c r="D74" s="78"/>
      <c r="E74" s="78"/>
      <c r="F74" s="78"/>
      <c r="G74" s="97"/>
      <c r="H74" s="97"/>
      <c r="I74" s="97"/>
      <c r="J74" s="97"/>
      <c r="K74" s="77"/>
      <c r="L74" s="77"/>
      <c r="M74" s="77"/>
      <c r="N74" s="77"/>
      <c r="P74" s="77"/>
      <c r="Q74" s="98"/>
    </row>
    <row r="75" spans="2:17" ht="16.5" x14ac:dyDescent="0.2">
      <c r="B75" s="76"/>
      <c r="C75" s="78"/>
      <c r="D75" s="78"/>
      <c r="E75" s="78"/>
      <c r="F75" s="78"/>
      <c r="G75" s="97"/>
      <c r="H75" s="97"/>
      <c r="I75" s="97"/>
      <c r="J75" s="97"/>
      <c r="K75" s="77"/>
      <c r="L75" s="77"/>
      <c r="M75" s="77"/>
      <c r="N75" s="77"/>
      <c r="P75" s="77"/>
      <c r="Q75" s="98"/>
    </row>
    <row r="76" spans="2:17" ht="16.5" x14ac:dyDescent="0.2">
      <c r="B76" s="76"/>
      <c r="C76" s="78"/>
      <c r="D76" s="78"/>
      <c r="E76" s="78"/>
      <c r="F76" s="78"/>
      <c r="G76" s="97"/>
      <c r="H76" s="97"/>
      <c r="I76" s="97"/>
      <c r="J76" s="97"/>
      <c r="K76" s="77"/>
      <c r="L76" s="77"/>
      <c r="M76" s="77"/>
      <c r="N76" s="77"/>
      <c r="P76" s="77"/>
      <c r="Q76" s="98"/>
    </row>
    <row r="77" spans="2:17" ht="16.5" x14ac:dyDescent="0.2">
      <c r="B77" s="76"/>
      <c r="C77" s="78"/>
      <c r="D77" s="78"/>
      <c r="E77" s="78"/>
      <c r="F77" s="78"/>
      <c r="G77" s="97"/>
      <c r="H77" s="97"/>
      <c r="I77" s="97"/>
      <c r="J77" s="97"/>
      <c r="K77" s="77"/>
      <c r="L77" s="77"/>
      <c r="M77" s="77"/>
      <c r="N77" s="77"/>
      <c r="P77" s="77"/>
      <c r="Q77" s="98"/>
    </row>
    <row r="78" spans="2:17" ht="16.5" x14ac:dyDescent="0.2">
      <c r="B78" s="76"/>
      <c r="C78" s="78"/>
      <c r="D78" s="78"/>
      <c r="E78" s="78"/>
      <c r="F78" s="78"/>
      <c r="G78" s="97"/>
      <c r="H78" s="97"/>
      <c r="I78" s="97"/>
      <c r="J78" s="97"/>
      <c r="K78" s="77"/>
      <c r="L78" s="77"/>
      <c r="M78" s="77"/>
      <c r="N78" s="77"/>
      <c r="P78" s="77"/>
      <c r="Q78" s="98"/>
    </row>
    <row r="79" spans="2:17" ht="16.5" x14ac:dyDescent="0.2">
      <c r="B79" s="76"/>
      <c r="C79" s="78"/>
      <c r="D79" s="78"/>
      <c r="E79" s="78"/>
      <c r="F79" s="78"/>
      <c r="G79" s="97"/>
      <c r="H79" s="97"/>
      <c r="I79" s="97"/>
      <c r="J79" s="97"/>
      <c r="K79" s="77"/>
      <c r="L79" s="77"/>
      <c r="M79" s="77"/>
      <c r="N79" s="77"/>
      <c r="P79" s="77"/>
      <c r="Q79" s="98"/>
    </row>
    <row r="80" spans="2:17" ht="16.5" x14ac:dyDescent="0.2">
      <c r="B80" s="76"/>
      <c r="C80" s="78"/>
      <c r="D80" s="78"/>
      <c r="E80" s="78"/>
      <c r="F80" s="78"/>
      <c r="G80" s="97"/>
      <c r="H80" s="97"/>
      <c r="I80" s="97"/>
      <c r="J80" s="97"/>
      <c r="K80" s="77"/>
      <c r="L80" s="77"/>
      <c r="M80" s="77"/>
      <c r="N80" s="77"/>
      <c r="P80" s="77"/>
      <c r="Q80" s="98"/>
    </row>
    <row r="81" spans="2:17" ht="16.5" x14ac:dyDescent="0.2">
      <c r="B81" s="76"/>
      <c r="C81" s="78"/>
      <c r="D81" s="78"/>
      <c r="E81" s="78"/>
      <c r="F81" s="78"/>
      <c r="G81" s="97"/>
      <c r="H81" s="97"/>
      <c r="I81" s="97"/>
      <c r="J81" s="97"/>
      <c r="K81" s="77"/>
      <c r="L81" s="77"/>
      <c r="M81" s="77"/>
      <c r="N81" s="77"/>
      <c r="P81" s="77"/>
      <c r="Q81" s="98"/>
    </row>
    <row r="82" spans="2:17" ht="16.5" x14ac:dyDescent="0.2">
      <c r="B82" s="76"/>
      <c r="C82" s="78"/>
      <c r="D82" s="78"/>
      <c r="E82" s="78"/>
      <c r="F82" s="78"/>
      <c r="G82" s="97"/>
      <c r="H82" s="97"/>
      <c r="I82" s="97"/>
      <c r="J82" s="97"/>
      <c r="K82" s="77"/>
      <c r="L82" s="77"/>
      <c r="M82" s="77"/>
      <c r="N82" s="77"/>
      <c r="P82" s="77"/>
      <c r="Q82" s="98"/>
    </row>
    <row r="83" spans="2:17" ht="16.5" x14ac:dyDescent="0.2">
      <c r="B83" s="76"/>
      <c r="C83" s="78"/>
      <c r="D83" s="78"/>
      <c r="E83" s="78"/>
      <c r="F83" s="78"/>
      <c r="G83" s="97"/>
      <c r="H83" s="97"/>
      <c r="I83" s="97"/>
      <c r="J83" s="97"/>
      <c r="K83" s="77"/>
      <c r="L83" s="77"/>
      <c r="M83" s="77"/>
      <c r="N83" s="77"/>
      <c r="P83" s="77"/>
      <c r="Q83" s="98"/>
    </row>
    <row r="84" spans="2:17" ht="16.5" x14ac:dyDescent="0.2">
      <c r="B84" s="76"/>
      <c r="C84" s="78"/>
      <c r="D84" s="78"/>
      <c r="E84" s="78"/>
      <c r="F84" s="78"/>
      <c r="G84" s="97"/>
      <c r="H84" s="97"/>
      <c r="I84" s="97"/>
      <c r="J84" s="97"/>
      <c r="K84" s="77"/>
      <c r="L84" s="77"/>
      <c r="M84" s="77"/>
      <c r="N84" s="77"/>
      <c r="P84" s="77"/>
      <c r="Q84" s="98"/>
    </row>
    <row r="85" spans="2:17" ht="16.5" x14ac:dyDescent="0.2">
      <c r="B85" s="76"/>
      <c r="C85" s="78"/>
      <c r="D85" s="78"/>
      <c r="E85" s="78"/>
      <c r="F85" s="78"/>
      <c r="G85" s="97"/>
      <c r="H85" s="97"/>
      <c r="I85" s="97"/>
      <c r="J85" s="97"/>
      <c r="K85" s="77"/>
      <c r="L85" s="77"/>
      <c r="M85" s="77"/>
      <c r="N85" s="77"/>
      <c r="P85" s="77"/>
      <c r="Q85" s="98"/>
    </row>
    <row r="86" spans="2:17" ht="16.5" x14ac:dyDescent="0.2">
      <c r="B86" s="76"/>
      <c r="C86" s="78"/>
      <c r="D86" s="78"/>
      <c r="E86" s="78"/>
      <c r="F86" s="78"/>
      <c r="G86" s="97"/>
      <c r="H86" s="97"/>
      <c r="I86" s="97"/>
      <c r="J86" s="97"/>
      <c r="K86" s="77"/>
      <c r="L86" s="77"/>
      <c r="M86" s="77"/>
      <c r="N86" s="77"/>
      <c r="P86" s="77"/>
      <c r="Q86" s="98"/>
    </row>
    <row r="87" spans="2:17" ht="16.5" x14ac:dyDescent="0.2">
      <c r="B87" s="76"/>
      <c r="C87" s="78"/>
      <c r="D87" s="78"/>
      <c r="E87" s="78"/>
      <c r="F87" s="78"/>
      <c r="G87" s="97"/>
      <c r="H87" s="97"/>
      <c r="I87" s="97"/>
      <c r="J87" s="97"/>
      <c r="K87" s="77"/>
      <c r="L87" s="77"/>
      <c r="M87" s="77"/>
      <c r="N87" s="77"/>
      <c r="P87" s="77"/>
      <c r="Q87" s="98"/>
    </row>
    <row r="88" spans="2:17" ht="16.5" x14ac:dyDescent="0.2">
      <c r="B88" s="76"/>
      <c r="C88" s="78"/>
      <c r="D88" s="78"/>
      <c r="E88" s="78"/>
      <c r="F88" s="78"/>
      <c r="G88" s="97"/>
      <c r="H88" s="97"/>
      <c r="I88" s="97"/>
      <c r="J88" s="97"/>
      <c r="K88" s="77"/>
      <c r="L88" s="77"/>
      <c r="M88" s="77"/>
      <c r="N88" s="77"/>
      <c r="P88" s="77"/>
      <c r="Q88" s="98"/>
    </row>
    <row r="89" spans="2:17" ht="16.5" x14ac:dyDescent="0.2">
      <c r="B89" s="76"/>
      <c r="C89" s="78"/>
      <c r="D89" s="78"/>
      <c r="E89" s="78"/>
      <c r="F89" s="78"/>
      <c r="G89" s="97"/>
      <c r="H89" s="97"/>
      <c r="I89" s="97"/>
      <c r="J89" s="97"/>
      <c r="K89" s="77"/>
      <c r="L89" s="77"/>
      <c r="M89" s="77"/>
      <c r="N89" s="77"/>
      <c r="P89" s="77"/>
      <c r="Q89" s="98"/>
    </row>
    <row r="90" spans="2:17" ht="16.5" x14ac:dyDescent="0.2">
      <c r="B90" s="76"/>
      <c r="C90" s="78"/>
      <c r="D90" s="78"/>
      <c r="E90" s="78"/>
      <c r="F90" s="78"/>
      <c r="G90" s="97"/>
      <c r="H90" s="97"/>
      <c r="I90" s="97"/>
      <c r="J90" s="97"/>
      <c r="K90" s="77"/>
      <c r="L90" s="77"/>
      <c r="M90" s="77"/>
      <c r="N90" s="77"/>
      <c r="P90" s="77"/>
      <c r="Q90" s="98"/>
    </row>
    <row r="91" spans="2:17" ht="16.5" x14ac:dyDescent="0.2">
      <c r="B91" s="76"/>
      <c r="C91" s="78"/>
      <c r="D91" s="78"/>
      <c r="E91" s="78"/>
      <c r="F91" s="78"/>
      <c r="G91" s="97"/>
      <c r="H91" s="97"/>
      <c r="I91" s="97"/>
      <c r="J91" s="97"/>
      <c r="K91" s="77"/>
      <c r="L91" s="77"/>
      <c r="M91" s="77"/>
      <c r="N91" s="77"/>
      <c r="P91" s="77"/>
      <c r="Q91" s="98"/>
    </row>
    <row r="92" spans="2:17" ht="16.5" x14ac:dyDescent="0.2">
      <c r="B92" s="76"/>
      <c r="C92" s="78"/>
      <c r="D92" s="78"/>
      <c r="E92" s="78"/>
      <c r="F92" s="78"/>
      <c r="G92" s="97"/>
      <c r="H92" s="97"/>
      <c r="I92" s="97"/>
      <c r="J92" s="97"/>
      <c r="K92" s="77"/>
      <c r="L92" s="77"/>
      <c r="M92" s="77"/>
      <c r="N92" s="77"/>
      <c r="P92" s="77"/>
      <c r="Q92" s="98"/>
    </row>
    <row r="93" spans="2:17" ht="16.5" x14ac:dyDescent="0.2">
      <c r="B93" s="76"/>
      <c r="C93" s="78"/>
      <c r="D93" s="78"/>
      <c r="E93" s="78"/>
      <c r="F93" s="78"/>
      <c r="G93" s="97"/>
      <c r="H93" s="97"/>
      <c r="I93" s="97"/>
      <c r="J93" s="97"/>
      <c r="K93" s="77"/>
      <c r="L93" s="77"/>
      <c r="M93" s="77"/>
      <c r="N93" s="77"/>
      <c r="P93" s="77"/>
      <c r="Q93" s="98"/>
    </row>
    <row r="94" spans="2:17" ht="16.5" x14ac:dyDescent="0.2">
      <c r="B94" s="76"/>
      <c r="C94" s="78"/>
      <c r="D94" s="78"/>
      <c r="E94" s="78"/>
      <c r="F94" s="78"/>
      <c r="G94" s="97"/>
      <c r="H94" s="97"/>
      <c r="I94" s="97"/>
      <c r="J94" s="97"/>
      <c r="K94" s="77"/>
      <c r="L94" s="77"/>
      <c r="M94" s="77"/>
      <c r="N94" s="77"/>
      <c r="P94" s="77"/>
      <c r="Q94" s="98"/>
    </row>
    <row r="95" spans="2:17" ht="16.5" x14ac:dyDescent="0.2">
      <c r="B95" s="76"/>
      <c r="C95" s="78"/>
      <c r="D95" s="78"/>
      <c r="E95" s="78"/>
      <c r="F95" s="78"/>
      <c r="G95" s="97"/>
      <c r="H95" s="97"/>
      <c r="I95" s="97"/>
      <c r="J95" s="97"/>
      <c r="K95" s="77"/>
      <c r="L95" s="77"/>
      <c r="M95" s="77"/>
      <c r="N95" s="77"/>
      <c r="P95" s="77"/>
      <c r="Q95" s="98"/>
    </row>
    <row r="96" spans="2:17" ht="16.5" x14ac:dyDescent="0.2">
      <c r="B96" s="76"/>
      <c r="C96" s="78"/>
      <c r="D96" s="78"/>
      <c r="E96" s="78"/>
      <c r="F96" s="78"/>
      <c r="G96" s="97"/>
      <c r="H96" s="97"/>
      <c r="I96" s="97"/>
      <c r="J96" s="97"/>
      <c r="K96" s="77"/>
      <c r="L96" s="77"/>
      <c r="M96" s="77"/>
      <c r="N96" s="77"/>
      <c r="P96" s="77"/>
      <c r="Q96" s="98"/>
    </row>
    <row r="97" spans="2:17" ht="16.5" x14ac:dyDescent="0.2">
      <c r="B97" s="76"/>
      <c r="C97" s="78"/>
      <c r="D97" s="78"/>
      <c r="E97" s="78"/>
      <c r="F97" s="78"/>
      <c r="G97" s="97"/>
      <c r="H97" s="97"/>
      <c r="I97" s="97"/>
      <c r="J97" s="97"/>
      <c r="K97" s="77"/>
      <c r="L97" s="77"/>
      <c r="M97" s="77"/>
      <c r="N97" s="77"/>
      <c r="P97" s="77"/>
      <c r="Q97" s="98"/>
    </row>
    <row r="98" spans="2:17" ht="16.5" x14ac:dyDescent="0.2">
      <c r="B98" s="76"/>
      <c r="C98" s="78"/>
      <c r="D98" s="78"/>
      <c r="E98" s="78"/>
      <c r="F98" s="78"/>
      <c r="G98" s="97"/>
      <c r="H98" s="97"/>
      <c r="I98" s="97"/>
      <c r="J98" s="97"/>
      <c r="K98" s="77"/>
      <c r="L98" s="77"/>
      <c r="M98" s="77"/>
      <c r="N98" s="77"/>
      <c r="P98" s="77"/>
      <c r="Q98" s="98"/>
    </row>
    <row r="99" spans="2:17" ht="16.5" x14ac:dyDescent="0.2">
      <c r="B99" s="76"/>
      <c r="C99" s="78"/>
      <c r="D99" s="78"/>
      <c r="E99" s="78"/>
      <c r="F99" s="78"/>
      <c r="G99" s="97"/>
      <c r="H99" s="97"/>
      <c r="I99" s="97"/>
      <c r="J99" s="97"/>
      <c r="K99" s="77"/>
      <c r="L99" s="77"/>
      <c r="M99" s="77"/>
      <c r="N99" s="77"/>
      <c r="P99" s="77"/>
      <c r="Q99" s="98"/>
    </row>
    <row r="100" spans="2:17" ht="16.5" x14ac:dyDescent="0.2">
      <c r="B100" s="76"/>
      <c r="C100" s="78"/>
      <c r="D100" s="78"/>
      <c r="E100" s="78"/>
      <c r="F100" s="78"/>
      <c r="G100" s="97"/>
      <c r="H100" s="97"/>
      <c r="I100" s="97"/>
      <c r="J100" s="97"/>
      <c r="K100" s="77"/>
      <c r="L100" s="77"/>
      <c r="M100" s="77"/>
      <c r="N100" s="77"/>
      <c r="P100" s="77"/>
      <c r="Q100" s="98"/>
    </row>
    <row r="101" spans="2:17" ht="16.5" x14ac:dyDescent="0.2">
      <c r="B101" s="76"/>
      <c r="C101" s="78"/>
      <c r="D101" s="78"/>
      <c r="E101" s="78"/>
      <c r="F101" s="78"/>
      <c r="G101" s="97"/>
      <c r="H101" s="97"/>
      <c r="I101" s="97"/>
      <c r="J101" s="97"/>
      <c r="K101" s="77"/>
      <c r="L101" s="77"/>
      <c r="M101" s="77"/>
      <c r="N101" s="77"/>
      <c r="P101" s="77"/>
      <c r="Q101" s="98"/>
    </row>
    <row r="102" spans="2:17" ht="16.5" x14ac:dyDescent="0.2">
      <c r="B102" s="76"/>
      <c r="C102" s="78"/>
      <c r="D102" s="78"/>
      <c r="E102" s="78"/>
      <c r="F102" s="78"/>
      <c r="G102" s="97"/>
      <c r="H102" s="97"/>
      <c r="I102" s="97"/>
      <c r="J102" s="97"/>
      <c r="K102" s="77"/>
      <c r="L102" s="77"/>
      <c r="M102" s="77"/>
      <c r="N102" s="77"/>
      <c r="P102" s="77"/>
      <c r="Q102" s="98"/>
    </row>
    <row r="103" spans="2:17" ht="16.5" x14ac:dyDescent="0.2">
      <c r="B103" s="76"/>
      <c r="C103" s="78"/>
      <c r="D103" s="78"/>
      <c r="E103" s="78"/>
      <c r="F103" s="78"/>
      <c r="G103" s="97"/>
      <c r="H103" s="97"/>
      <c r="I103" s="97"/>
      <c r="J103" s="97"/>
      <c r="K103" s="77"/>
      <c r="L103" s="77"/>
      <c r="M103" s="77"/>
      <c r="N103" s="77"/>
      <c r="P103" s="77"/>
      <c r="Q103" s="98"/>
    </row>
    <row r="104" spans="2:17" ht="16.5" x14ac:dyDescent="0.2">
      <c r="B104" s="76"/>
      <c r="C104" s="78"/>
      <c r="D104" s="78"/>
      <c r="E104" s="78"/>
      <c r="F104" s="78"/>
      <c r="G104" s="97"/>
      <c r="H104" s="97"/>
      <c r="I104" s="97"/>
      <c r="J104" s="97"/>
      <c r="K104" s="77"/>
      <c r="L104" s="77"/>
      <c r="M104" s="77"/>
      <c r="N104" s="77"/>
      <c r="P104" s="77"/>
      <c r="Q104" s="98"/>
    </row>
    <row r="105" spans="2:17" ht="16.5" x14ac:dyDescent="0.2">
      <c r="B105" s="76"/>
      <c r="C105" s="78"/>
      <c r="D105" s="78"/>
      <c r="E105" s="78"/>
      <c r="F105" s="78"/>
      <c r="G105" s="97"/>
      <c r="H105" s="97"/>
      <c r="I105" s="97"/>
      <c r="J105" s="97"/>
      <c r="K105" s="77"/>
      <c r="L105" s="77"/>
      <c r="M105" s="77"/>
      <c r="N105" s="77"/>
      <c r="P105" s="77"/>
      <c r="Q105" s="98"/>
    </row>
    <row r="106" spans="2:17" ht="16.5" x14ac:dyDescent="0.2">
      <c r="B106" s="76"/>
      <c r="C106" s="78"/>
      <c r="D106" s="78"/>
      <c r="E106" s="78"/>
      <c r="F106" s="78"/>
      <c r="G106" s="97"/>
      <c r="H106" s="97"/>
      <c r="I106" s="97"/>
      <c r="J106" s="97"/>
      <c r="K106" s="77"/>
      <c r="L106" s="77"/>
      <c r="M106" s="77"/>
      <c r="N106" s="77"/>
      <c r="P106" s="77"/>
      <c r="Q106" s="98"/>
    </row>
    <row r="107" spans="2:17" ht="16.5" x14ac:dyDescent="0.2">
      <c r="B107" s="76"/>
      <c r="C107" s="78"/>
      <c r="D107" s="78"/>
      <c r="E107" s="78"/>
      <c r="F107" s="78"/>
      <c r="G107" s="97"/>
      <c r="H107" s="97"/>
      <c r="I107" s="97"/>
      <c r="J107" s="97"/>
      <c r="K107" s="77"/>
      <c r="L107" s="77"/>
      <c r="M107" s="77"/>
      <c r="N107" s="77"/>
      <c r="P107" s="77"/>
      <c r="Q107" s="98"/>
    </row>
    <row r="108" spans="2:17" ht="16.5" x14ac:dyDescent="0.2">
      <c r="B108" s="76"/>
      <c r="C108" s="78"/>
      <c r="D108" s="78"/>
      <c r="E108" s="78"/>
      <c r="F108" s="78"/>
      <c r="G108" s="97"/>
      <c r="H108" s="97"/>
      <c r="I108" s="97"/>
      <c r="J108" s="97"/>
      <c r="K108" s="77"/>
      <c r="L108" s="77"/>
      <c r="M108" s="77"/>
      <c r="N108" s="77"/>
      <c r="P108" s="77"/>
      <c r="Q108" s="98"/>
    </row>
    <row r="109" spans="2:17" ht="16.5" x14ac:dyDescent="0.2">
      <c r="B109" s="76"/>
      <c r="C109" s="78"/>
      <c r="D109" s="78"/>
      <c r="E109" s="78"/>
      <c r="F109" s="78"/>
      <c r="G109" s="97"/>
      <c r="H109" s="97"/>
      <c r="I109" s="97"/>
      <c r="J109" s="97"/>
      <c r="K109" s="77"/>
      <c r="L109" s="77"/>
      <c r="M109" s="77"/>
      <c r="N109" s="77"/>
      <c r="P109" s="77"/>
      <c r="Q109" s="98"/>
    </row>
    <row r="110" spans="2:17" ht="16.5" x14ac:dyDescent="0.2">
      <c r="B110" s="76"/>
      <c r="C110" s="78"/>
      <c r="D110" s="78"/>
      <c r="E110" s="78"/>
      <c r="F110" s="78"/>
      <c r="G110" s="97"/>
      <c r="H110" s="97"/>
      <c r="I110" s="97"/>
      <c r="J110" s="97"/>
      <c r="K110" s="77"/>
      <c r="L110" s="77"/>
      <c r="M110" s="77"/>
      <c r="N110" s="77"/>
      <c r="P110" s="77"/>
      <c r="Q110" s="98"/>
    </row>
    <row r="111" spans="2:17" ht="16.5" x14ac:dyDescent="0.2">
      <c r="B111" s="76"/>
      <c r="C111" s="78"/>
      <c r="D111" s="78"/>
      <c r="E111" s="78"/>
      <c r="F111" s="78"/>
      <c r="G111" s="97"/>
      <c r="H111" s="97"/>
      <c r="I111" s="97"/>
      <c r="J111" s="97"/>
      <c r="K111" s="77"/>
      <c r="L111" s="77"/>
      <c r="M111" s="77"/>
      <c r="N111" s="77"/>
      <c r="P111" s="77"/>
      <c r="Q111" s="98"/>
    </row>
    <row r="112" spans="2:17" ht="16.5" x14ac:dyDescent="0.2">
      <c r="B112" s="76"/>
      <c r="C112" s="78"/>
      <c r="D112" s="78"/>
      <c r="E112" s="78"/>
      <c r="F112" s="78"/>
      <c r="G112" s="97"/>
      <c r="H112" s="97"/>
      <c r="I112" s="97"/>
      <c r="J112" s="97"/>
      <c r="K112" s="77"/>
      <c r="L112" s="77"/>
      <c r="M112" s="77"/>
      <c r="N112" s="77"/>
      <c r="P112" s="77"/>
      <c r="Q112" s="98"/>
    </row>
    <row r="113" spans="2:17" ht="16.5" x14ac:dyDescent="0.2">
      <c r="B113" s="76"/>
      <c r="C113" s="78"/>
      <c r="D113" s="78"/>
      <c r="E113" s="78"/>
      <c r="F113" s="78"/>
      <c r="G113" s="97"/>
      <c r="H113" s="97"/>
      <c r="I113" s="97"/>
      <c r="J113" s="97"/>
      <c r="K113" s="77"/>
      <c r="L113" s="77"/>
      <c r="M113" s="77"/>
      <c r="N113" s="77"/>
      <c r="P113" s="77"/>
      <c r="Q113" s="98"/>
    </row>
    <row r="114" spans="2:17" ht="16.5" x14ac:dyDescent="0.2">
      <c r="B114" s="76"/>
      <c r="C114" s="78"/>
      <c r="D114" s="78"/>
      <c r="E114" s="78"/>
      <c r="F114" s="78"/>
      <c r="G114" s="97"/>
      <c r="H114" s="97"/>
      <c r="I114" s="97"/>
      <c r="J114" s="97"/>
      <c r="K114" s="77"/>
      <c r="L114" s="77"/>
      <c r="M114" s="77"/>
      <c r="N114" s="77"/>
      <c r="P114" s="77"/>
      <c r="Q114" s="98"/>
    </row>
    <row r="115" spans="2:17" ht="16.5" x14ac:dyDescent="0.2">
      <c r="B115" s="76"/>
      <c r="C115" s="78"/>
      <c r="D115" s="78"/>
      <c r="E115" s="78"/>
      <c r="F115" s="78"/>
      <c r="G115" s="97"/>
      <c r="H115" s="97"/>
      <c r="I115" s="97"/>
      <c r="J115" s="97"/>
      <c r="K115" s="77"/>
      <c r="L115" s="77"/>
      <c r="M115" s="77"/>
      <c r="N115" s="77"/>
      <c r="P115" s="77"/>
      <c r="Q115" s="98"/>
    </row>
    <row r="116" spans="2:17" ht="16.5" x14ac:dyDescent="0.2">
      <c r="B116" s="76"/>
      <c r="C116" s="78"/>
      <c r="D116" s="78"/>
      <c r="E116" s="78"/>
      <c r="F116" s="78"/>
      <c r="G116" s="97"/>
      <c r="H116" s="97"/>
      <c r="I116" s="97"/>
      <c r="J116" s="97"/>
      <c r="K116" s="77"/>
      <c r="L116" s="77"/>
      <c r="M116" s="77"/>
      <c r="N116" s="77"/>
      <c r="P116" s="77"/>
      <c r="Q116" s="98"/>
    </row>
    <row r="117" spans="2:17" ht="16.5" x14ac:dyDescent="0.2">
      <c r="B117" s="76"/>
      <c r="C117" s="78"/>
      <c r="D117" s="78"/>
      <c r="E117" s="78"/>
      <c r="F117" s="78"/>
      <c r="G117" s="97"/>
      <c r="H117" s="97"/>
      <c r="I117" s="97"/>
      <c r="J117" s="97"/>
      <c r="K117" s="77"/>
      <c r="L117" s="77"/>
      <c r="M117" s="77"/>
      <c r="N117" s="77"/>
      <c r="P117" s="77"/>
      <c r="Q117" s="98"/>
    </row>
    <row r="118" spans="2:17" ht="16.5" x14ac:dyDescent="0.2">
      <c r="B118" s="76"/>
      <c r="C118" s="78"/>
      <c r="D118" s="78"/>
      <c r="E118" s="78"/>
      <c r="F118" s="78"/>
      <c r="G118" s="97"/>
      <c r="H118" s="97"/>
      <c r="I118" s="97"/>
      <c r="J118" s="97"/>
      <c r="K118" s="77"/>
      <c r="L118" s="77"/>
      <c r="M118" s="77"/>
      <c r="N118" s="77"/>
      <c r="P118" s="77"/>
      <c r="Q118" s="98"/>
    </row>
    <row r="119" spans="2:17" ht="16.5" x14ac:dyDescent="0.2">
      <c r="B119" s="76"/>
      <c r="C119" s="78"/>
      <c r="D119" s="78"/>
      <c r="E119" s="78"/>
      <c r="F119" s="78"/>
      <c r="G119" s="97"/>
      <c r="H119" s="97"/>
      <c r="I119" s="97"/>
      <c r="J119" s="97"/>
      <c r="K119" s="77"/>
      <c r="L119" s="77"/>
      <c r="M119" s="77"/>
      <c r="N119" s="77"/>
      <c r="P119" s="77"/>
      <c r="Q119" s="98"/>
    </row>
    <row r="120" spans="2:17" ht="16.5" x14ac:dyDescent="0.2">
      <c r="B120" s="76"/>
      <c r="C120" s="78"/>
      <c r="D120" s="78"/>
      <c r="E120" s="78"/>
      <c r="F120" s="78"/>
      <c r="G120" s="97"/>
      <c r="H120" s="97"/>
      <c r="I120" s="97"/>
      <c r="J120" s="97"/>
      <c r="K120" s="77"/>
      <c r="L120" s="77"/>
      <c r="M120" s="77"/>
      <c r="N120" s="77"/>
      <c r="P120" s="77"/>
      <c r="Q120" s="98"/>
    </row>
    <row r="121" spans="2:17" ht="16.5" x14ac:dyDescent="0.2">
      <c r="B121" s="119"/>
      <c r="C121" s="78"/>
      <c r="D121" s="78"/>
      <c r="E121" s="78"/>
      <c r="F121" s="78"/>
      <c r="G121" s="97"/>
      <c r="H121" s="97"/>
      <c r="I121" s="97"/>
      <c r="J121" s="97"/>
      <c r="K121" s="77"/>
      <c r="L121" s="77"/>
      <c r="M121" s="77"/>
      <c r="N121" s="77"/>
      <c r="P121" s="77"/>
      <c r="Q121" s="98"/>
    </row>
    <row r="122" spans="2:17" ht="16.5" x14ac:dyDescent="0.2">
      <c r="B122" s="119"/>
      <c r="C122" s="78"/>
      <c r="D122" s="78"/>
      <c r="E122" s="78"/>
      <c r="F122" s="78"/>
      <c r="G122" s="97"/>
      <c r="H122" s="97"/>
      <c r="I122" s="97"/>
      <c r="J122" s="97"/>
      <c r="K122" s="77"/>
      <c r="L122" s="77"/>
      <c r="M122" s="77"/>
      <c r="N122" s="77"/>
      <c r="P122" s="77"/>
      <c r="Q122" s="98"/>
    </row>
    <row r="123" spans="2:17" ht="16.5" x14ac:dyDescent="0.2">
      <c r="B123" s="76"/>
      <c r="C123" s="78"/>
      <c r="D123" s="78"/>
      <c r="E123" s="78"/>
      <c r="F123" s="78"/>
      <c r="G123" s="97"/>
      <c r="H123" s="97"/>
      <c r="I123" s="97"/>
      <c r="J123" s="97"/>
      <c r="K123" s="77"/>
      <c r="L123" s="77"/>
      <c r="M123" s="77"/>
      <c r="N123" s="77"/>
      <c r="P123" s="77"/>
      <c r="Q123" s="98"/>
    </row>
    <row r="124" spans="2:17" ht="16.5" x14ac:dyDescent="0.2">
      <c r="B124" s="76"/>
      <c r="C124" s="78"/>
      <c r="D124" s="78"/>
      <c r="E124" s="78"/>
      <c r="F124" s="78"/>
      <c r="G124" s="97"/>
      <c r="H124" s="97"/>
      <c r="I124" s="97"/>
      <c r="J124" s="97"/>
      <c r="K124" s="77"/>
      <c r="L124" s="77"/>
      <c r="M124" s="77"/>
      <c r="N124" s="77"/>
      <c r="P124" s="77"/>
      <c r="Q124" s="98"/>
    </row>
    <row r="125" spans="2:17" ht="16.5" x14ac:dyDescent="0.2">
      <c r="B125" s="76"/>
      <c r="C125" s="78"/>
      <c r="D125" s="78"/>
      <c r="E125" s="78"/>
      <c r="F125" s="78"/>
      <c r="G125" s="97"/>
      <c r="H125" s="97"/>
      <c r="I125" s="97"/>
      <c r="J125" s="97"/>
      <c r="K125" s="77"/>
      <c r="L125" s="77"/>
      <c r="M125" s="77"/>
      <c r="N125" s="77"/>
      <c r="P125" s="77"/>
      <c r="Q125" s="98"/>
    </row>
    <row r="126" spans="2:17" ht="16.5" x14ac:dyDescent="0.2">
      <c r="B126" s="76"/>
      <c r="C126" s="78"/>
      <c r="D126" s="78"/>
      <c r="E126" s="78"/>
      <c r="F126" s="78"/>
      <c r="G126" s="97"/>
      <c r="H126" s="97"/>
      <c r="I126" s="97"/>
      <c r="J126" s="97"/>
      <c r="K126" s="77"/>
      <c r="L126" s="77"/>
      <c r="M126" s="77"/>
      <c r="N126" s="77"/>
      <c r="P126" s="77"/>
      <c r="Q126" s="98"/>
    </row>
    <row r="127" spans="2:17" ht="16.5" x14ac:dyDescent="0.2">
      <c r="B127" s="76"/>
      <c r="C127" s="78"/>
      <c r="D127" s="78"/>
      <c r="E127" s="78"/>
      <c r="F127" s="78"/>
      <c r="G127" s="97"/>
      <c r="H127" s="97"/>
      <c r="I127" s="97"/>
      <c r="J127" s="97"/>
      <c r="K127" s="77"/>
      <c r="L127" s="77"/>
      <c r="M127" s="77"/>
      <c r="N127" s="77"/>
      <c r="P127" s="77"/>
      <c r="Q127" s="98"/>
    </row>
    <row r="128" spans="2:17" ht="16.5" x14ac:dyDescent="0.2">
      <c r="B128" s="76"/>
      <c r="C128" s="78"/>
      <c r="D128" s="78"/>
      <c r="E128" s="78"/>
      <c r="F128" s="78"/>
      <c r="G128" s="97"/>
      <c r="H128" s="97"/>
      <c r="I128" s="97"/>
      <c r="J128" s="97"/>
      <c r="K128" s="77"/>
      <c r="L128" s="77"/>
      <c r="M128" s="77"/>
      <c r="N128" s="77"/>
      <c r="P128" s="77"/>
      <c r="Q128" s="98"/>
    </row>
    <row r="129" spans="2:17" ht="16.5" x14ac:dyDescent="0.2">
      <c r="B129" s="76"/>
      <c r="C129" s="78"/>
      <c r="D129" s="78"/>
      <c r="E129" s="78"/>
      <c r="F129" s="78"/>
      <c r="G129" s="97"/>
      <c r="H129" s="97"/>
      <c r="I129" s="97"/>
      <c r="J129" s="97"/>
      <c r="K129" s="77"/>
      <c r="L129" s="77"/>
      <c r="M129" s="77"/>
      <c r="N129" s="77"/>
      <c r="P129" s="77"/>
      <c r="Q129" s="98"/>
    </row>
    <row r="130" spans="2:17" ht="16.5" x14ac:dyDescent="0.2">
      <c r="B130" s="76"/>
      <c r="C130" s="78"/>
      <c r="D130" s="78"/>
      <c r="E130" s="78"/>
      <c r="F130" s="78"/>
      <c r="G130" s="97"/>
      <c r="H130" s="97"/>
      <c r="I130" s="97"/>
      <c r="J130" s="97"/>
      <c r="K130" s="77"/>
      <c r="L130" s="77"/>
      <c r="M130" s="77"/>
      <c r="N130" s="77"/>
      <c r="P130" s="77"/>
      <c r="Q130" s="98"/>
    </row>
    <row r="131" spans="2:17" ht="16.5" x14ac:dyDescent="0.2">
      <c r="B131" s="76"/>
      <c r="C131" s="78"/>
      <c r="D131" s="78"/>
      <c r="E131" s="78"/>
      <c r="F131" s="78"/>
      <c r="G131" s="97"/>
      <c r="H131" s="97"/>
      <c r="I131" s="97"/>
      <c r="J131" s="97"/>
      <c r="K131" s="77"/>
      <c r="L131" s="77"/>
      <c r="M131" s="77"/>
      <c r="N131" s="77"/>
      <c r="P131" s="77"/>
      <c r="Q131" s="98"/>
    </row>
    <row r="132" spans="2:17" ht="16.5" x14ac:dyDescent="0.2">
      <c r="B132" s="76"/>
      <c r="C132" s="78"/>
      <c r="D132" s="78"/>
      <c r="E132" s="78"/>
      <c r="F132" s="78"/>
      <c r="G132" s="97"/>
      <c r="H132" s="97"/>
      <c r="I132" s="97"/>
      <c r="J132" s="97"/>
      <c r="K132" s="77"/>
      <c r="L132" s="77"/>
      <c r="M132" s="77"/>
      <c r="N132" s="77"/>
      <c r="P132" s="77"/>
      <c r="Q132" s="98"/>
    </row>
    <row r="133" spans="2:17" ht="16.5" x14ac:dyDescent="0.2">
      <c r="B133" s="119"/>
      <c r="C133" s="78"/>
      <c r="D133" s="78"/>
      <c r="E133" s="78"/>
      <c r="F133" s="78"/>
      <c r="G133" s="97"/>
      <c r="H133" s="97"/>
      <c r="I133" s="97"/>
      <c r="J133" s="97"/>
      <c r="K133" s="77"/>
      <c r="L133" s="77"/>
      <c r="M133" s="77"/>
      <c r="N133" s="77"/>
      <c r="P133" s="77"/>
      <c r="Q133" s="98"/>
    </row>
    <row r="134" spans="2:17" ht="16.5" x14ac:dyDescent="0.2">
      <c r="B134" s="76"/>
      <c r="C134" s="78"/>
      <c r="D134" s="78"/>
      <c r="E134" s="78"/>
      <c r="F134" s="78"/>
      <c r="G134" s="97"/>
      <c r="H134" s="97"/>
      <c r="I134" s="97"/>
      <c r="J134" s="97"/>
      <c r="K134" s="77"/>
      <c r="L134" s="77"/>
      <c r="M134" s="77"/>
      <c r="N134" s="77"/>
      <c r="P134" s="77"/>
      <c r="Q134" s="98"/>
    </row>
    <row r="135" spans="2:17" ht="16.5" x14ac:dyDescent="0.2">
      <c r="B135" s="76"/>
      <c r="C135" s="78"/>
      <c r="D135" s="78"/>
      <c r="E135" s="78"/>
      <c r="F135" s="78"/>
      <c r="G135" s="97"/>
      <c r="H135" s="97"/>
      <c r="I135" s="97"/>
      <c r="J135" s="97"/>
      <c r="K135" s="77"/>
      <c r="L135" s="77"/>
      <c r="M135" s="77"/>
      <c r="N135" s="77"/>
      <c r="P135" s="77"/>
      <c r="Q135" s="98"/>
    </row>
    <row r="136" spans="2:17" ht="16.5" x14ac:dyDescent="0.2">
      <c r="B136" s="76"/>
      <c r="C136" s="78"/>
      <c r="D136" s="78"/>
      <c r="E136" s="78"/>
      <c r="F136" s="78"/>
      <c r="G136" s="97"/>
      <c r="H136" s="97"/>
      <c r="I136" s="97"/>
      <c r="J136" s="97"/>
      <c r="K136" s="77"/>
      <c r="L136" s="77"/>
      <c r="M136" s="77"/>
      <c r="N136" s="77"/>
      <c r="P136" s="77"/>
      <c r="Q136" s="98"/>
    </row>
    <row r="137" spans="2:17" ht="16.5" x14ac:dyDescent="0.2">
      <c r="B137" s="76"/>
      <c r="C137" s="78"/>
      <c r="D137" s="78"/>
      <c r="E137" s="78"/>
      <c r="F137" s="78"/>
      <c r="G137" s="97"/>
      <c r="H137" s="97"/>
      <c r="I137" s="97"/>
      <c r="J137" s="97"/>
      <c r="K137" s="77"/>
      <c r="L137" s="77"/>
      <c r="M137" s="77"/>
      <c r="N137" s="77"/>
      <c r="P137" s="77"/>
      <c r="Q137" s="98"/>
    </row>
    <row r="138" spans="2:17" ht="16.5" x14ac:dyDescent="0.2">
      <c r="B138" s="76"/>
      <c r="C138" s="78"/>
      <c r="D138" s="78"/>
      <c r="E138" s="78"/>
      <c r="F138" s="78"/>
      <c r="G138" s="97"/>
      <c r="H138" s="97"/>
      <c r="I138" s="97"/>
      <c r="J138" s="97"/>
      <c r="K138" s="77"/>
      <c r="L138" s="77"/>
      <c r="M138" s="77"/>
      <c r="N138" s="77"/>
      <c r="P138" s="77"/>
      <c r="Q138" s="98"/>
    </row>
    <row r="139" spans="2:17" ht="16.5" x14ac:dyDescent="0.2">
      <c r="B139" s="76"/>
      <c r="C139" s="78"/>
      <c r="D139" s="78"/>
      <c r="E139" s="78"/>
      <c r="F139" s="78"/>
      <c r="G139" s="97"/>
      <c r="H139" s="97"/>
      <c r="I139" s="97"/>
      <c r="J139" s="97"/>
      <c r="K139" s="77"/>
      <c r="L139" s="77"/>
      <c r="M139" s="77"/>
      <c r="N139" s="77"/>
      <c r="P139" s="77"/>
      <c r="Q139" s="98"/>
    </row>
    <row r="140" spans="2:17" ht="16.5" x14ac:dyDescent="0.2">
      <c r="B140" s="76"/>
      <c r="C140" s="78"/>
      <c r="D140" s="78"/>
      <c r="E140" s="78"/>
      <c r="F140" s="78"/>
      <c r="G140" s="97"/>
      <c r="H140" s="97"/>
      <c r="I140" s="97"/>
      <c r="J140" s="97"/>
      <c r="K140" s="77"/>
      <c r="L140" s="77"/>
      <c r="M140" s="77"/>
      <c r="N140" s="77"/>
      <c r="P140" s="77"/>
      <c r="Q140" s="98"/>
    </row>
    <row r="141" spans="2:17" ht="16.5" x14ac:dyDescent="0.2">
      <c r="B141" s="76"/>
      <c r="C141" s="78"/>
      <c r="D141" s="78"/>
      <c r="E141" s="78"/>
      <c r="F141" s="78"/>
      <c r="G141" s="97"/>
      <c r="H141" s="97"/>
      <c r="I141" s="97"/>
      <c r="J141" s="97"/>
      <c r="K141" s="77"/>
      <c r="L141" s="77"/>
      <c r="M141" s="77"/>
      <c r="N141" s="77"/>
      <c r="P141" s="77"/>
      <c r="Q141" s="98"/>
    </row>
    <row r="142" spans="2:17" ht="16.5" x14ac:dyDescent="0.2">
      <c r="B142" s="76"/>
      <c r="C142" s="78"/>
      <c r="D142" s="78"/>
      <c r="E142" s="78"/>
      <c r="F142" s="78"/>
      <c r="G142" s="97"/>
      <c r="H142" s="97"/>
      <c r="I142" s="97"/>
      <c r="J142" s="97"/>
      <c r="K142" s="77"/>
      <c r="L142" s="77"/>
      <c r="M142" s="77"/>
      <c r="N142" s="77"/>
      <c r="P142" s="77"/>
      <c r="Q142" s="98"/>
    </row>
    <row r="143" spans="2:17" ht="16.5" x14ac:dyDescent="0.2">
      <c r="B143" s="76"/>
      <c r="C143" s="78"/>
      <c r="D143" s="78"/>
      <c r="E143" s="78"/>
      <c r="F143" s="78"/>
      <c r="G143" s="97"/>
      <c r="H143" s="97"/>
      <c r="I143" s="97"/>
      <c r="J143" s="97"/>
      <c r="K143" s="77"/>
      <c r="L143" s="77"/>
      <c r="M143" s="77"/>
      <c r="N143" s="77"/>
      <c r="P143" s="77"/>
      <c r="Q143" s="98"/>
    </row>
    <row r="144" spans="2:17" ht="16.5" x14ac:dyDescent="0.2">
      <c r="B144" s="76"/>
      <c r="C144" s="78"/>
      <c r="D144" s="78"/>
      <c r="E144" s="78"/>
      <c r="F144" s="78"/>
      <c r="G144" s="97"/>
      <c r="H144" s="97"/>
      <c r="I144" s="97"/>
      <c r="J144" s="97"/>
      <c r="K144" s="77"/>
      <c r="L144" s="77"/>
      <c r="M144" s="77"/>
      <c r="N144" s="77"/>
      <c r="P144" s="77"/>
      <c r="Q144" s="98"/>
    </row>
    <row r="145" spans="2:17" ht="16.5" x14ac:dyDescent="0.2">
      <c r="B145" s="76"/>
      <c r="C145" s="78"/>
      <c r="D145" s="78"/>
      <c r="E145" s="78"/>
      <c r="F145" s="78"/>
      <c r="G145" s="97"/>
      <c r="H145" s="97"/>
      <c r="I145" s="97"/>
      <c r="J145" s="97"/>
      <c r="K145" s="77"/>
      <c r="L145" s="77"/>
      <c r="M145" s="77"/>
      <c r="N145" s="77"/>
      <c r="P145" s="77"/>
      <c r="Q145" s="98"/>
    </row>
    <row r="146" spans="2:17" ht="16.5" x14ac:dyDescent="0.2">
      <c r="B146" s="76"/>
      <c r="C146" s="78"/>
      <c r="D146" s="78"/>
      <c r="E146" s="78"/>
      <c r="F146" s="78"/>
      <c r="G146" s="97"/>
      <c r="H146" s="97"/>
      <c r="I146" s="97"/>
      <c r="J146" s="97"/>
      <c r="K146" s="77"/>
      <c r="L146" s="77"/>
      <c r="M146" s="77"/>
      <c r="N146" s="77"/>
      <c r="P146" s="77"/>
      <c r="Q146" s="98"/>
    </row>
    <row r="147" spans="2:17" ht="16.5" x14ac:dyDescent="0.2">
      <c r="B147" s="76"/>
      <c r="C147" s="78"/>
      <c r="D147" s="78"/>
      <c r="E147" s="78"/>
      <c r="F147" s="78"/>
      <c r="G147" s="97"/>
      <c r="H147" s="97"/>
      <c r="I147" s="97"/>
      <c r="J147" s="97"/>
      <c r="K147" s="77"/>
      <c r="L147" s="77"/>
      <c r="M147" s="77"/>
      <c r="N147" s="77"/>
      <c r="P147" s="77"/>
      <c r="Q147" s="98"/>
    </row>
    <row r="148" spans="2:17" ht="16.5" x14ac:dyDescent="0.2">
      <c r="B148" s="76"/>
      <c r="C148" s="78"/>
      <c r="D148" s="78"/>
      <c r="E148" s="78"/>
      <c r="F148" s="78"/>
      <c r="G148" s="97"/>
      <c r="H148" s="97"/>
      <c r="I148" s="97"/>
      <c r="J148" s="97"/>
      <c r="K148" s="77"/>
      <c r="L148" s="77"/>
      <c r="M148" s="77"/>
      <c r="N148" s="77"/>
      <c r="P148" s="77"/>
      <c r="Q148" s="98"/>
    </row>
    <row r="149" spans="2:17" ht="16.5" x14ac:dyDescent="0.2">
      <c r="B149" s="76"/>
      <c r="C149" s="78"/>
      <c r="D149" s="78"/>
      <c r="E149" s="78"/>
      <c r="F149" s="78"/>
      <c r="G149" s="97"/>
      <c r="H149" s="97"/>
      <c r="I149" s="97"/>
      <c r="J149" s="97"/>
      <c r="K149" s="77"/>
      <c r="L149" s="77"/>
      <c r="M149" s="77"/>
      <c r="N149" s="77"/>
      <c r="P149" s="77"/>
      <c r="Q149" s="98"/>
    </row>
    <row r="150" spans="2:17" ht="16.5" x14ac:dyDescent="0.2">
      <c r="B150" s="76"/>
      <c r="C150" s="78"/>
      <c r="D150" s="78"/>
      <c r="E150" s="78"/>
      <c r="F150" s="78"/>
      <c r="G150" s="97"/>
      <c r="H150" s="97"/>
      <c r="I150" s="97"/>
      <c r="J150" s="97"/>
      <c r="K150" s="77"/>
      <c r="L150" s="77"/>
      <c r="M150" s="77"/>
      <c r="N150" s="77"/>
      <c r="P150" s="77"/>
      <c r="Q150" s="98"/>
    </row>
    <row r="151" spans="2:17" ht="16.5" x14ac:dyDescent="0.2">
      <c r="B151" s="76"/>
      <c r="C151" s="78"/>
      <c r="D151" s="78"/>
      <c r="E151" s="78"/>
      <c r="F151" s="78"/>
      <c r="G151" s="97"/>
      <c r="H151" s="97"/>
      <c r="I151" s="97"/>
      <c r="J151" s="97"/>
      <c r="K151" s="77"/>
      <c r="L151" s="77"/>
      <c r="M151" s="77"/>
      <c r="N151" s="77"/>
      <c r="P151" s="77"/>
      <c r="Q151" s="98"/>
    </row>
    <row r="152" spans="2:17" ht="16.5" x14ac:dyDescent="0.2">
      <c r="B152" s="76"/>
      <c r="C152" s="78"/>
      <c r="D152" s="78"/>
      <c r="E152" s="78"/>
      <c r="F152" s="78"/>
      <c r="G152" s="97"/>
      <c r="H152" s="97"/>
      <c r="I152" s="97"/>
      <c r="J152" s="97"/>
      <c r="K152" s="77"/>
      <c r="L152" s="77"/>
      <c r="M152" s="77"/>
      <c r="N152" s="77"/>
      <c r="P152" s="77"/>
      <c r="Q152" s="98"/>
    </row>
    <row r="153" spans="2:17" ht="16.5" x14ac:dyDescent="0.2">
      <c r="B153" s="76"/>
      <c r="C153" s="78"/>
      <c r="D153" s="78"/>
      <c r="E153" s="78"/>
      <c r="F153" s="78"/>
      <c r="G153" s="97"/>
      <c r="H153" s="97"/>
      <c r="I153" s="97"/>
      <c r="J153" s="97"/>
      <c r="K153" s="77"/>
      <c r="L153" s="77"/>
      <c r="M153" s="77"/>
      <c r="N153" s="77"/>
      <c r="P153" s="77"/>
      <c r="Q153" s="98"/>
    </row>
    <row r="154" spans="2:17" ht="16.5" x14ac:dyDescent="0.2">
      <c r="B154" s="76"/>
      <c r="C154" s="78"/>
      <c r="D154" s="78"/>
      <c r="E154" s="78"/>
      <c r="F154" s="78"/>
      <c r="G154" s="97"/>
      <c r="H154" s="97"/>
      <c r="I154" s="97"/>
      <c r="J154" s="97"/>
      <c r="K154" s="77"/>
      <c r="L154" s="77"/>
      <c r="M154" s="77"/>
      <c r="N154" s="77"/>
      <c r="P154" s="77"/>
      <c r="Q154" s="98"/>
    </row>
    <row r="155" spans="2:17" ht="16.5" x14ac:dyDescent="0.2">
      <c r="B155" s="76"/>
      <c r="C155" s="78"/>
      <c r="D155" s="78"/>
      <c r="E155" s="78"/>
      <c r="F155" s="78"/>
      <c r="G155" s="97"/>
      <c r="H155" s="97"/>
      <c r="I155" s="97"/>
      <c r="J155" s="97"/>
      <c r="K155" s="77"/>
      <c r="L155" s="77"/>
      <c r="M155" s="77"/>
      <c r="N155" s="77"/>
      <c r="P155" s="77"/>
      <c r="Q155" s="98"/>
    </row>
    <row r="156" spans="2:17" ht="16.5" x14ac:dyDescent="0.2">
      <c r="B156" s="76"/>
      <c r="C156" s="78"/>
      <c r="D156" s="78"/>
      <c r="E156" s="78"/>
      <c r="F156" s="78"/>
      <c r="G156" s="97"/>
      <c r="H156" s="97"/>
      <c r="I156" s="97"/>
      <c r="J156" s="97"/>
      <c r="K156" s="77"/>
      <c r="L156" s="77"/>
      <c r="M156" s="77"/>
      <c r="N156" s="77"/>
      <c r="P156" s="77"/>
      <c r="Q156" s="98"/>
    </row>
    <row r="157" spans="2:17" ht="16.5" x14ac:dyDescent="0.2">
      <c r="B157" s="76"/>
      <c r="C157" s="78"/>
      <c r="D157" s="78"/>
      <c r="E157" s="78"/>
      <c r="F157" s="78"/>
      <c r="G157" s="97"/>
      <c r="H157" s="97"/>
      <c r="I157" s="97"/>
      <c r="J157" s="97"/>
      <c r="K157" s="77"/>
      <c r="L157" s="77"/>
      <c r="M157" s="77"/>
      <c r="N157" s="77"/>
      <c r="P157" s="77"/>
      <c r="Q157" s="98"/>
    </row>
    <row r="158" spans="2:17" ht="16.5" x14ac:dyDescent="0.2">
      <c r="B158" s="76"/>
      <c r="C158" s="78"/>
      <c r="D158" s="78"/>
      <c r="E158" s="78"/>
      <c r="F158" s="78"/>
      <c r="G158" s="97"/>
      <c r="H158" s="97"/>
      <c r="I158" s="97"/>
      <c r="J158" s="97"/>
      <c r="K158" s="77"/>
      <c r="L158" s="77"/>
      <c r="M158" s="77"/>
      <c r="N158" s="77"/>
      <c r="P158" s="77"/>
      <c r="Q158" s="98"/>
    </row>
    <row r="159" spans="2:17" ht="16.5" x14ac:dyDescent="0.2">
      <c r="B159" s="76"/>
      <c r="C159" s="78"/>
      <c r="D159" s="78"/>
      <c r="E159" s="78"/>
      <c r="F159" s="78"/>
      <c r="G159" s="97"/>
      <c r="H159" s="97"/>
      <c r="I159" s="97"/>
      <c r="J159" s="97"/>
      <c r="K159" s="77"/>
      <c r="L159" s="77"/>
      <c r="M159" s="77"/>
      <c r="N159" s="77"/>
      <c r="P159" s="77"/>
      <c r="Q159" s="98"/>
    </row>
    <row r="160" spans="2:17" ht="16.5" x14ac:dyDescent="0.2">
      <c r="B160" s="76"/>
      <c r="C160" s="78"/>
      <c r="D160" s="78"/>
      <c r="E160" s="78"/>
      <c r="F160" s="78"/>
      <c r="G160" s="97"/>
      <c r="H160" s="97"/>
      <c r="I160" s="97"/>
      <c r="J160" s="97"/>
      <c r="K160" s="77"/>
      <c r="L160" s="77"/>
      <c r="M160" s="77"/>
      <c r="N160" s="77"/>
      <c r="P160" s="77"/>
      <c r="Q160" s="98"/>
    </row>
    <row r="161" spans="2:17" ht="16.5" x14ac:dyDescent="0.2">
      <c r="B161" s="76"/>
      <c r="C161" s="78"/>
      <c r="D161" s="78"/>
      <c r="E161" s="78"/>
      <c r="F161" s="78"/>
      <c r="G161" s="97"/>
      <c r="H161" s="97"/>
      <c r="I161" s="97"/>
      <c r="J161" s="97"/>
      <c r="K161" s="77"/>
      <c r="L161" s="77"/>
      <c r="M161" s="77"/>
      <c r="N161" s="77"/>
      <c r="P161" s="77"/>
      <c r="Q161" s="98"/>
    </row>
    <row r="162" spans="2:17" ht="16.5" x14ac:dyDescent="0.2">
      <c r="B162" s="76"/>
      <c r="C162" s="78"/>
      <c r="D162" s="78"/>
      <c r="E162" s="78"/>
      <c r="F162" s="78"/>
      <c r="G162" s="97"/>
      <c r="H162" s="97"/>
      <c r="I162" s="97"/>
      <c r="J162" s="97"/>
      <c r="K162" s="77"/>
      <c r="L162" s="77"/>
      <c r="M162" s="77"/>
      <c r="N162" s="77"/>
      <c r="P162" s="77"/>
      <c r="Q162" s="98"/>
    </row>
    <row r="163" spans="2:17" ht="16.5" x14ac:dyDescent="0.2">
      <c r="B163" s="76"/>
      <c r="C163" s="78"/>
      <c r="D163" s="78"/>
      <c r="E163" s="78"/>
      <c r="F163" s="78"/>
      <c r="G163" s="97"/>
      <c r="H163" s="97"/>
      <c r="I163" s="97"/>
      <c r="J163" s="97"/>
      <c r="K163" s="77"/>
      <c r="L163" s="77"/>
      <c r="M163" s="77"/>
      <c r="N163" s="77"/>
      <c r="P163" s="77"/>
      <c r="Q163" s="98"/>
    </row>
    <row r="164" spans="2:17" ht="16.5" x14ac:dyDescent="0.2">
      <c r="B164" s="76"/>
      <c r="C164" s="78"/>
      <c r="D164" s="78"/>
      <c r="E164" s="78"/>
      <c r="F164" s="78"/>
      <c r="G164" s="97"/>
      <c r="H164" s="97"/>
      <c r="I164" s="97"/>
      <c r="J164" s="97"/>
      <c r="K164" s="77"/>
      <c r="L164" s="77"/>
      <c r="M164" s="77"/>
      <c r="N164" s="77"/>
      <c r="P164" s="77"/>
      <c r="Q164" s="98"/>
    </row>
    <row r="165" spans="2:17" ht="16.5" x14ac:dyDescent="0.2">
      <c r="B165" s="76"/>
      <c r="C165" s="78"/>
      <c r="D165" s="78"/>
      <c r="E165" s="78"/>
      <c r="F165" s="78"/>
      <c r="G165" s="97"/>
      <c r="H165" s="97"/>
      <c r="I165" s="97"/>
      <c r="J165" s="97"/>
      <c r="K165" s="77"/>
      <c r="L165" s="77"/>
      <c r="M165" s="77"/>
      <c r="N165" s="77"/>
      <c r="P165" s="77"/>
      <c r="Q165" s="98"/>
    </row>
    <row r="166" spans="2:17" ht="16.5" x14ac:dyDescent="0.2">
      <c r="B166" s="76"/>
      <c r="C166" s="78"/>
      <c r="D166" s="78"/>
      <c r="E166" s="78"/>
      <c r="F166" s="78"/>
      <c r="G166" s="97"/>
      <c r="H166" s="97"/>
      <c r="I166" s="97"/>
      <c r="J166" s="97"/>
      <c r="K166" s="77"/>
      <c r="L166" s="77"/>
      <c r="M166" s="77"/>
      <c r="N166" s="77"/>
      <c r="P166" s="77"/>
      <c r="Q166" s="98"/>
    </row>
    <row r="167" spans="2:17" ht="16.5" x14ac:dyDescent="0.2">
      <c r="B167" s="76"/>
      <c r="C167" s="78"/>
      <c r="D167" s="78"/>
      <c r="E167" s="78"/>
      <c r="F167" s="78"/>
      <c r="G167" s="97"/>
      <c r="H167" s="97"/>
      <c r="I167" s="97"/>
      <c r="J167" s="97"/>
      <c r="K167" s="77"/>
      <c r="L167" s="77"/>
      <c r="M167" s="77"/>
      <c r="N167" s="77"/>
      <c r="P167" s="77"/>
      <c r="Q167" s="98"/>
    </row>
    <row r="168" spans="2:17" ht="16.5" x14ac:dyDescent="0.2">
      <c r="B168" s="76"/>
      <c r="C168" s="78"/>
      <c r="D168" s="78"/>
      <c r="E168" s="78"/>
      <c r="F168" s="78"/>
      <c r="G168" s="97"/>
      <c r="H168" s="97"/>
      <c r="I168" s="97"/>
      <c r="J168" s="97"/>
      <c r="K168" s="77"/>
      <c r="L168" s="77"/>
      <c r="M168" s="77"/>
      <c r="N168" s="77"/>
      <c r="P168" s="77"/>
      <c r="Q168" s="98"/>
    </row>
    <row r="169" spans="2:17" ht="16.5" x14ac:dyDescent="0.2">
      <c r="B169" s="76"/>
      <c r="C169" s="78"/>
      <c r="D169" s="78"/>
      <c r="E169" s="78"/>
      <c r="F169" s="78"/>
      <c r="G169" s="97"/>
      <c r="H169" s="97"/>
      <c r="I169" s="97"/>
      <c r="J169" s="97"/>
      <c r="K169" s="77"/>
      <c r="L169" s="77"/>
      <c r="M169" s="77"/>
      <c r="N169" s="77"/>
      <c r="P169" s="77"/>
      <c r="Q169" s="98"/>
    </row>
    <row r="170" spans="2:17" ht="16.5" x14ac:dyDescent="0.2">
      <c r="B170" s="76"/>
      <c r="C170" s="78"/>
      <c r="D170" s="78"/>
      <c r="E170" s="78"/>
      <c r="F170" s="78"/>
      <c r="G170" s="97"/>
      <c r="H170" s="97"/>
      <c r="I170" s="97"/>
      <c r="J170" s="97"/>
      <c r="K170" s="77"/>
      <c r="L170" s="77"/>
      <c r="M170" s="77"/>
      <c r="N170" s="77"/>
      <c r="P170" s="77"/>
      <c r="Q170" s="98"/>
    </row>
    <row r="171" spans="2:17" ht="16.5" x14ac:dyDescent="0.2">
      <c r="B171" s="76"/>
      <c r="C171" s="78"/>
      <c r="D171" s="78"/>
      <c r="E171" s="78"/>
      <c r="F171" s="78"/>
      <c r="G171" s="97"/>
      <c r="H171" s="97"/>
      <c r="I171" s="97"/>
      <c r="J171" s="97"/>
      <c r="K171" s="77"/>
      <c r="L171" s="77"/>
      <c r="M171" s="77"/>
      <c r="N171" s="77"/>
      <c r="P171" s="77"/>
      <c r="Q171" s="98"/>
    </row>
    <row r="172" spans="2:17" ht="16.5" x14ac:dyDescent="0.2">
      <c r="B172" s="76"/>
      <c r="C172" s="78"/>
      <c r="D172" s="78"/>
      <c r="E172" s="78"/>
      <c r="F172" s="78"/>
      <c r="G172" s="97"/>
      <c r="H172" s="97"/>
      <c r="I172" s="97"/>
      <c r="J172" s="97"/>
      <c r="K172" s="77"/>
      <c r="L172" s="77"/>
      <c r="M172" s="77"/>
      <c r="N172" s="77"/>
      <c r="P172" s="77"/>
      <c r="Q172" s="98"/>
    </row>
    <row r="173" spans="2:17" ht="16.5" x14ac:dyDescent="0.2">
      <c r="B173" s="76"/>
      <c r="C173" s="78"/>
      <c r="D173" s="78"/>
      <c r="E173" s="78"/>
      <c r="F173" s="78"/>
      <c r="G173" s="97"/>
      <c r="H173" s="97"/>
      <c r="I173" s="97"/>
      <c r="J173" s="97"/>
      <c r="K173" s="77"/>
      <c r="L173" s="77"/>
      <c r="M173" s="77"/>
      <c r="N173" s="77"/>
      <c r="P173" s="77"/>
      <c r="Q173" s="98"/>
    </row>
    <row r="174" spans="2:17" ht="16.5" x14ac:dyDescent="0.2">
      <c r="B174" s="76"/>
      <c r="C174" s="78"/>
      <c r="D174" s="78"/>
      <c r="E174" s="78"/>
      <c r="F174" s="78"/>
      <c r="G174" s="97"/>
      <c r="H174" s="97"/>
      <c r="I174" s="97"/>
      <c r="J174" s="97"/>
      <c r="K174" s="77"/>
      <c r="L174" s="77"/>
      <c r="M174" s="77"/>
      <c r="N174" s="77"/>
      <c r="P174" s="77"/>
      <c r="Q174" s="98"/>
    </row>
    <row r="175" spans="2:17" ht="16.5" x14ac:dyDescent="0.2">
      <c r="B175" s="76"/>
      <c r="C175" s="78"/>
      <c r="D175" s="78"/>
      <c r="E175" s="78"/>
      <c r="F175" s="78"/>
      <c r="G175" s="97"/>
      <c r="H175" s="97"/>
      <c r="I175" s="97"/>
      <c r="J175" s="97"/>
      <c r="K175" s="77"/>
      <c r="L175" s="77"/>
      <c r="M175" s="77"/>
      <c r="N175" s="77"/>
      <c r="P175" s="77"/>
      <c r="Q175" s="98"/>
    </row>
    <row r="176" spans="2:17" ht="16.5" x14ac:dyDescent="0.2">
      <c r="B176" s="76"/>
      <c r="C176" s="78"/>
      <c r="D176" s="78"/>
      <c r="E176" s="78"/>
      <c r="F176" s="78"/>
      <c r="G176" s="97"/>
      <c r="H176" s="97"/>
      <c r="I176" s="97"/>
      <c r="J176" s="97"/>
      <c r="K176" s="77"/>
      <c r="L176" s="77"/>
      <c r="M176" s="77"/>
      <c r="N176" s="77"/>
      <c r="P176" s="77"/>
      <c r="Q176" s="98"/>
    </row>
    <row r="177" spans="2:17" ht="16.5" x14ac:dyDescent="0.2">
      <c r="B177" s="76"/>
      <c r="C177" s="78"/>
      <c r="D177" s="78"/>
      <c r="E177" s="78"/>
      <c r="F177" s="78"/>
      <c r="G177" s="97"/>
      <c r="H177" s="97"/>
      <c r="I177" s="97"/>
      <c r="J177" s="97"/>
      <c r="K177" s="77"/>
      <c r="L177" s="77"/>
      <c r="M177" s="77"/>
      <c r="N177" s="77"/>
      <c r="P177" s="77"/>
      <c r="Q177" s="98"/>
    </row>
    <row r="178" spans="2:17" ht="16.5" x14ac:dyDescent="0.2">
      <c r="B178" s="76"/>
      <c r="C178" s="78"/>
      <c r="D178" s="78"/>
      <c r="E178" s="78"/>
      <c r="F178" s="78"/>
      <c r="G178" s="97"/>
      <c r="H178" s="97"/>
      <c r="I178" s="97"/>
      <c r="J178" s="97"/>
      <c r="K178" s="77"/>
      <c r="L178" s="77"/>
      <c r="M178" s="77"/>
      <c r="N178" s="77"/>
      <c r="P178" s="77"/>
      <c r="Q178" s="98"/>
    </row>
    <row r="179" spans="2:17" ht="16.5" x14ac:dyDescent="0.2">
      <c r="B179" s="76"/>
      <c r="C179" s="78"/>
      <c r="D179" s="78"/>
      <c r="E179" s="78"/>
      <c r="F179" s="78"/>
      <c r="G179" s="97"/>
      <c r="H179" s="97"/>
      <c r="I179" s="97"/>
      <c r="J179" s="97"/>
      <c r="K179" s="77"/>
      <c r="L179" s="77"/>
      <c r="M179" s="77"/>
      <c r="N179" s="77"/>
      <c r="P179" s="77"/>
      <c r="Q179" s="98"/>
    </row>
    <row r="180" spans="2:17" ht="16.5" x14ac:dyDescent="0.2">
      <c r="B180" s="76"/>
      <c r="C180" s="78"/>
      <c r="D180" s="78"/>
      <c r="E180" s="78"/>
      <c r="F180" s="78"/>
      <c r="G180" s="97"/>
      <c r="H180" s="97"/>
      <c r="I180" s="97"/>
      <c r="J180" s="97"/>
      <c r="K180" s="77"/>
      <c r="L180" s="77"/>
      <c r="M180" s="77"/>
      <c r="N180" s="77"/>
      <c r="P180" s="77"/>
      <c r="Q180" s="98"/>
    </row>
    <row r="181" spans="2:17" ht="16.5" x14ac:dyDescent="0.2">
      <c r="B181" s="76"/>
      <c r="C181" s="78"/>
      <c r="D181" s="78"/>
      <c r="E181" s="78"/>
      <c r="F181" s="78"/>
      <c r="G181" s="97"/>
      <c r="H181" s="97"/>
      <c r="I181" s="97"/>
      <c r="J181" s="97"/>
      <c r="K181" s="77"/>
      <c r="L181" s="77"/>
      <c r="M181" s="77"/>
      <c r="N181" s="77"/>
      <c r="P181" s="77"/>
      <c r="Q181" s="98"/>
    </row>
    <row r="182" spans="2:17" ht="16.5" x14ac:dyDescent="0.2">
      <c r="B182" s="76"/>
      <c r="C182" s="78"/>
      <c r="D182" s="78"/>
      <c r="E182" s="78"/>
      <c r="F182" s="78"/>
      <c r="G182" s="97"/>
      <c r="H182" s="97"/>
      <c r="I182" s="97"/>
      <c r="J182" s="97"/>
      <c r="K182" s="77"/>
      <c r="L182" s="77"/>
      <c r="M182" s="77"/>
      <c r="N182" s="77"/>
      <c r="P182" s="77"/>
      <c r="Q182" s="98"/>
    </row>
    <row r="183" spans="2:17" ht="16.5" x14ac:dyDescent="0.2">
      <c r="B183" s="76"/>
      <c r="C183" s="78"/>
      <c r="D183" s="78"/>
      <c r="E183" s="78"/>
      <c r="F183" s="78"/>
      <c r="G183" s="97"/>
      <c r="H183" s="97"/>
      <c r="I183" s="97"/>
      <c r="J183" s="97"/>
      <c r="K183" s="77"/>
      <c r="L183" s="77"/>
      <c r="M183" s="77"/>
      <c r="N183" s="77"/>
      <c r="P183" s="77"/>
      <c r="Q183" s="98"/>
    </row>
    <row r="184" spans="2:17" ht="16.5" x14ac:dyDescent="0.2">
      <c r="B184" s="76"/>
      <c r="C184" s="78"/>
      <c r="D184" s="78"/>
      <c r="E184" s="78"/>
      <c r="F184" s="78"/>
      <c r="G184" s="97"/>
      <c r="H184" s="97"/>
      <c r="I184" s="97"/>
      <c r="J184" s="97"/>
      <c r="K184" s="77"/>
      <c r="L184" s="77"/>
      <c r="M184" s="77"/>
      <c r="N184" s="77"/>
      <c r="P184" s="77"/>
      <c r="Q184" s="98"/>
    </row>
    <row r="185" spans="2:17" ht="16.5" x14ac:dyDescent="0.2">
      <c r="B185" s="76"/>
      <c r="C185" s="78"/>
      <c r="D185" s="78"/>
      <c r="E185" s="78"/>
      <c r="F185" s="78"/>
      <c r="G185" s="97"/>
      <c r="H185" s="97"/>
      <c r="I185" s="97"/>
      <c r="J185" s="97"/>
      <c r="K185" s="77"/>
      <c r="L185" s="77"/>
      <c r="M185" s="77"/>
      <c r="N185" s="77"/>
      <c r="P185" s="77"/>
      <c r="Q185" s="98"/>
    </row>
    <row r="186" spans="2:17" ht="16.5" x14ac:dyDescent="0.2">
      <c r="B186" s="76"/>
      <c r="C186" s="78"/>
      <c r="D186" s="78"/>
      <c r="E186" s="78"/>
      <c r="F186" s="78"/>
      <c r="G186" s="97"/>
      <c r="H186" s="97"/>
      <c r="I186" s="97"/>
      <c r="J186" s="97"/>
      <c r="K186" s="77"/>
      <c r="L186" s="77"/>
      <c r="M186" s="77"/>
      <c r="N186" s="77"/>
      <c r="P186" s="77"/>
      <c r="Q186" s="98"/>
    </row>
    <row r="187" spans="2:17" ht="16.5" x14ac:dyDescent="0.2">
      <c r="B187" s="76"/>
      <c r="C187" s="78"/>
      <c r="D187" s="78"/>
      <c r="E187" s="78"/>
      <c r="F187" s="78"/>
      <c r="G187" s="97"/>
      <c r="H187" s="97"/>
      <c r="I187" s="97"/>
      <c r="J187" s="97"/>
      <c r="K187" s="77"/>
      <c r="L187" s="77"/>
      <c r="M187" s="77"/>
      <c r="N187" s="77"/>
      <c r="P187" s="77"/>
      <c r="Q187" s="98"/>
    </row>
    <row r="188" spans="2:17" ht="16.5" x14ac:dyDescent="0.2">
      <c r="B188" s="76"/>
      <c r="C188" s="78"/>
      <c r="D188" s="78"/>
      <c r="E188" s="78"/>
      <c r="F188" s="78"/>
      <c r="G188" s="97"/>
      <c r="H188" s="97"/>
      <c r="I188" s="97"/>
      <c r="J188" s="97"/>
      <c r="K188" s="77"/>
      <c r="L188" s="77"/>
      <c r="M188" s="77"/>
      <c r="N188" s="77"/>
      <c r="P188" s="77"/>
      <c r="Q188" s="98"/>
    </row>
    <row r="189" spans="2:17" ht="16.5" x14ac:dyDescent="0.2">
      <c r="B189" s="76"/>
      <c r="C189" s="78"/>
      <c r="D189" s="78"/>
      <c r="E189" s="78"/>
      <c r="F189" s="78"/>
      <c r="G189" s="97"/>
      <c r="H189" s="97"/>
      <c r="I189" s="97"/>
      <c r="J189" s="97"/>
      <c r="K189" s="77"/>
      <c r="L189" s="77"/>
      <c r="M189" s="77"/>
      <c r="N189" s="77"/>
      <c r="P189" s="77"/>
      <c r="Q189" s="98"/>
    </row>
    <row r="190" spans="2:17" ht="16.5" x14ac:dyDescent="0.2">
      <c r="B190" s="76"/>
      <c r="C190" s="78"/>
      <c r="D190" s="78"/>
      <c r="E190" s="78"/>
      <c r="F190" s="78"/>
      <c r="G190" s="97"/>
      <c r="H190" s="97"/>
      <c r="I190" s="97"/>
      <c r="J190" s="97"/>
      <c r="K190" s="77"/>
      <c r="L190" s="77"/>
      <c r="M190" s="77"/>
      <c r="N190" s="77"/>
      <c r="P190" s="77"/>
      <c r="Q190" s="98"/>
    </row>
    <row r="191" spans="2:17" ht="16.5" x14ac:dyDescent="0.2">
      <c r="B191" s="76"/>
      <c r="C191" s="78"/>
      <c r="D191" s="78"/>
      <c r="E191" s="78"/>
      <c r="F191" s="78"/>
      <c r="G191" s="97"/>
      <c r="H191" s="97"/>
      <c r="I191" s="97"/>
      <c r="J191" s="97"/>
      <c r="K191" s="77"/>
      <c r="L191" s="77"/>
      <c r="M191" s="77"/>
      <c r="N191" s="77"/>
      <c r="P191" s="77"/>
      <c r="Q191" s="98"/>
    </row>
    <row r="192" spans="2:17" ht="16.5" x14ac:dyDescent="0.2">
      <c r="B192" s="76"/>
      <c r="C192" s="78"/>
      <c r="D192" s="78"/>
      <c r="E192" s="78"/>
      <c r="F192" s="78"/>
      <c r="G192" s="97"/>
      <c r="H192" s="97"/>
      <c r="I192" s="97"/>
      <c r="J192" s="97"/>
      <c r="K192" s="77"/>
      <c r="L192" s="77"/>
      <c r="M192" s="77"/>
      <c r="N192" s="77"/>
      <c r="P192" s="77"/>
      <c r="Q192" s="98"/>
    </row>
    <row r="193" spans="2:17" ht="16.5" x14ac:dyDescent="0.2">
      <c r="B193" s="76"/>
      <c r="C193" s="78"/>
      <c r="D193" s="78"/>
      <c r="E193" s="78"/>
      <c r="F193" s="78"/>
      <c r="G193" s="97"/>
      <c r="H193" s="97"/>
      <c r="I193" s="97"/>
      <c r="J193" s="97"/>
      <c r="K193" s="77"/>
      <c r="L193" s="77"/>
      <c r="M193" s="77"/>
      <c r="N193" s="77"/>
      <c r="P193" s="77"/>
      <c r="Q193" s="98"/>
    </row>
    <row r="194" spans="2:17" ht="16.5" x14ac:dyDescent="0.2">
      <c r="B194" s="76"/>
      <c r="C194" s="78"/>
      <c r="D194" s="78"/>
      <c r="E194" s="78"/>
      <c r="F194" s="78"/>
      <c r="G194" s="97"/>
      <c r="H194" s="97"/>
      <c r="I194" s="97"/>
      <c r="J194" s="97"/>
      <c r="K194" s="77"/>
      <c r="L194" s="77"/>
      <c r="M194" s="77"/>
      <c r="N194" s="77"/>
      <c r="P194" s="77"/>
      <c r="Q194" s="98"/>
    </row>
    <row r="195" spans="2:17" ht="16.5" x14ac:dyDescent="0.2">
      <c r="B195" s="76"/>
      <c r="C195" s="78"/>
      <c r="D195" s="78"/>
      <c r="E195" s="78"/>
      <c r="F195" s="78"/>
      <c r="G195" s="97"/>
      <c r="H195" s="97"/>
      <c r="I195" s="97"/>
      <c r="J195" s="97"/>
      <c r="K195" s="77"/>
      <c r="L195" s="77"/>
      <c r="M195" s="77"/>
      <c r="N195" s="77"/>
      <c r="P195" s="77"/>
      <c r="Q195" s="98"/>
    </row>
    <row r="196" spans="2:17" ht="16.5" x14ac:dyDescent="0.2">
      <c r="B196" s="76"/>
      <c r="C196" s="78"/>
      <c r="D196" s="78"/>
      <c r="E196" s="78"/>
      <c r="F196" s="78"/>
      <c r="G196" s="97"/>
      <c r="H196" s="97"/>
      <c r="I196" s="97"/>
      <c r="J196" s="97"/>
      <c r="K196" s="77"/>
      <c r="L196" s="77"/>
      <c r="M196" s="77"/>
      <c r="N196" s="77"/>
      <c r="P196" s="77"/>
      <c r="Q196" s="98"/>
    </row>
    <row r="197" spans="2:17" ht="16.5" x14ac:dyDescent="0.2">
      <c r="B197" s="76"/>
      <c r="C197" s="78"/>
      <c r="D197" s="78"/>
      <c r="E197" s="78"/>
      <c r="F197" s="78"/>
      <c r="G197" s="97"/>
      <c r="H197" s="97"/>
      <c r="I197" s="97"/>
      <c r="J197" s="97"/>
      <c r="K197" s="77"/>
      <c r="L197" s="77"/>
      <c r="M197" s="77"/>
      <c r="N197" s="77"/>
      <c r="P197" s="77"/>
      <c r="Q197" s="98"/>
    </row>
    <row r="198" spans="2:17" ht="16.5" x14ac:dyDescent="0.2">
      <c r="B198" s="76"/>
      <c r="C198" s="78"/>
      <c r="D198" s="78"/>
      <c r="E198" s="78"/>
      <c r="F198" s="78"/>
      <c r="G198" s="97"/>
      <c r="H198" s="97"/>
      <c r="I198" s="97"/>
      <c r="J198" s="97"/>
      <c r="K198" s="77"/>
      <c r="L198" s="77"/>
      <c r="M198" s="77"/>
      <c r="N198" s="77"/>
      <c r="P198" s="77"/>
      <c r="Q198" s="98"/>
    </row>
    <row r="199" spans="2:17" ht="16.5" x14ac:dyDescent="0.2">
      <c r="B199" s="76"/>
      <c r="C199" s="78"/>
      <c r="D199" s="78"/>
      <c r="E199" s="78"/>
      <c r="F199" s="78"/>
      <c r="G199" s="97"/>
      <c r="H199" s="97"/>
      <c r="I199" s="97"/>
      <c r="J199" s="97"/>
      <c r="K199" s="77"/>
      <c r="L199" s="77"/>
      <c r="M199" s="77"/>
      <c r="N199" s="77"/>
      <c r="P199" s="77"/>
      <c r="Q199" s="98"/>
    </row>
    <row r="200" spans="2:17" ht="16.5" x14ac:dyDescent="0.2">
      <c r="B200" s="76"/>
      <c r="C200" s="78"/>
      <c r="D200" s="78"/>
      <c r="E200" s="78"/>
      <c r="F200" s="78"/>
      <c r="G200" s="97"/>
      <c r="H200" s="97"/>
      <c r="I200" s="97"/>
      <c r="J200" s="97"/>
      <c r="K200" s="77"/>
      <c r="L200" s="77"/>
      <c r="M200" s="77"/>
      <c r="N200" s="77"/>
      <c r="P200" s="77"/>
      <c r="Q200" s="98"/>
    </row>
    <row r="201" spans="2:17" ht="16.5" x14ac:dyDescent="0.2">
      <c r="B201" s="76"/>
      <c r="C201" s="78"/>
      <c r="D201" s="78"/>
      <c r="E201" s="78"/>
      <c r="F201" s="78"/>
      <c r="G201" s="97"/>
      <c r="H201" s="97"/>
      <c r="I201" s="97"/>
      <c r="J201" s="97"/>
      <c r="K201" s="77"/>
      <c r="L201" s="77"/>
      <c r="M201" s="77"/>
      <c r="N201" s="77"/>
      <c r="P201" s="77"/>
      <c r="Q201" s="98"/>
    </row>
    <row r="202" spans="2:17" ht="16.5" x14ac:dyDescent="0.2">
      <c r="B202" s="76"/>
      <c r="C202" s="118"/>
      <c r="D202" s="118"/>
      <c r="E202" s="118"/>
      <c r="F202" s="118"/>
      <c r="G202" s="97"/>
      <c r="H202" s="97"/>
      <c r="I202" s="97"/>
      <c r="J202" s="97"/>
      <c r="K202" s="77"/>
      <c r="L202" s="77"/>
      <c r="M202" s="77"/>
      <c r="N202" s="77"/>
      <c r="P202" s="77"/>
      <c r="Q202" s="98"/>
    </row>
    <row r="203" spans="2:17" ht="16.5" x14ac:dyDescent="0.2">
      <c r="B203" s="76"/>
      <c r="C203" s="78"/>
      <c r="D203" s="78"/>
      <c r="E203" s="78"/>
      <c r="F203" s="78"/>
      <c r="G203" s="97"/>
      <c r="H203" s="97"/>
      <c r="I203" s="97"/>
      <c r="J203" s="97"/>
      <c r="K203" s="77"/>
      <c r="L203" s="77"/>
      <c r="M203" s="77"/>
      <c r="N203" s="77"/>
      <c r="P203" s="77"/>
      <c r="Q203" s="98"/>
    </row>
    <row r="204" spans="2:17" ht="16.5" x14ac:dyDescent="0.2">
      <c r="B204" s="76"/>
      <c r="C204" s="78"/>
      <c r="D204" s="78"/>
      <c r="E204" s="78"/>
      <c r="F204" s="78"/>
      <c r="G204" s="97"/>
      <c r="H204" s="97"/>
      <c r="I204" s="97"/>
      <c r="J204" s="97"/>
      <c r="K204" s="77"/>
      <c r="L204" s="77"/>
      <c r="M204" s="77"/>
      <c r="N204" s="77"/>
      <c r="P204" s="77"/>
      <c r="Q204" s="98"/>
    </row>
    <row r="205" spans="2:17" ht="16.5" x14ac:dyDescent="0.2">
      <c r="B205" s="76"/>
      <c r="C205" s="118"/>
      <c r="D205" s="118"/>
      <c r="E205" s="118"/>
      <c r="F205" s="118"/>
      <c r="G205" s="97"/>
      <c r="H205" s="97"/>
      <c r="I205" s="97"/>
      <c r="J205" s="97"/>
      <c r="K205" s="77"/>
      <c r="L205" s="77"/>
      <c r="M205" s="77"/>
      <c r="N205" s="77"/>
      <c r="P205" s="77"/>
      <c r="Q205" s="98"/>
    </row>
    <row r="206" spans="2:17" ht="16.5" x14ac:dyDescent="0.2">
      <c r="B206" s="76"/>
      <c r="C206" s="78"/>
      <c r="D206" s="78"/>
      <c r="E206" s="78"/>
      <c r="F206" s="78"/>
      <c r="G206" s="97"/>
      <c r="H206" s="97"/>
      <c r="I206" s="97"/>
      <c r="J206" s="97"/>
      <c r="K206" s="77"/>
      <c r="L206" s="77"/>
      <c r="M206" s="77"/>
      <c r="N206" s="77"/>
      <c r="P206" s="77"/>
      <c r="Q206" s="98"/>
    </row>
    <row r="207" spans="2:17" ht="16.5" x14ac:dyDescent="0.2">
      <c r="B207" s="76"/>
      <c r="C207" s="78"/>
      <c r="D207" s="78"/>
      <c r="E207" s="78"/>
      <c r="F207" s="78"/>
      <c r="G207" s="97"/>
      <c r="H207" s="97"/>
      <c r="I207" s="97"/>
      <c r="J207" s="97"/>
      <c r="K207" s="77"/>
      <c r="L207" s="77"/>
      <c r="M207" s="77"/>
      <c r="N207" s="77"/>
      <c r="P207" s="77"/>
      <c r="Q207" s="98"/>
    </row>
    <row r="208" spans="2:17" ht="16.5" x14ac:dyDescent="0.2">
      <c r="B208" s="76"/>
      <c r="C208" s="78"/>
      <c r="D208" s="78"/>
      <c r="E208" s="78"/>
      <c r="F208" s="78"/>
      <c r="G208" s="97"/>
      <c r="H208" s="97"/>
      <c r="I208" s="97"/>
      <c r="J208" s="97"/>
      <c r="K208" s="77"/>
      <c r="L208" s="77"/>
      <c r="M208" s="77"/>
      <c r="N208" s="77"/>
      <c r="P208" s="77"/>
      <c r="Q208" s="98"/>
    </row>
    <row r="209" spans="2:17" ht="16.5" x14ac:dyDescent="0.2">
      <c r="B209" s="76"/>
      <c r="C209" s="78"/>
      <c r="D209" s="78"/>
      <c r="E209" s="78"/>
      <c r="F209" s="78"/>
      <c r="G209" s="97"/>
      <c r="H209" s="97"/>
      <c r="I209" s="97"/>
      <c r="J209" s="97"/>
      <c r="K209" s="77"/>
      <c r="L209" s="77"/>
      <c r="M209" s="77"/>
      <c r="N209" s="77"/>
      <c r="P209" s="77"/>
      <c r="Q209" s="98"/>
    </row>
    <row r="210" spans="2:17" ht="16.5" x14ac:dyDescent="0.2">
      <c r="B210" s="76"/>
      <c r="C210" s="78"/>
      <c r="D210" s="78"/>
      <c r="E210" s="78"/>
      <c r="F210" s="78"/>
      <c r="G210" s="97"/>
      <c r="H210" s="97"/>
      <c r="I210" s="97"/>
      <c r="J210" s="97"/>
      <c r="K210" s="77"/>
      <c r="L210" s="77"/>
      <c r="M210" s="77"/>
      <c r="N210" s="77"/>
      <c r="P210" s="77"/>
      <c r="Q210" s="98"/>
    </row>
    <row r="211" spans="2:17" ht="16.5" x14ac:dyDescent="0.2">
      <c r="B211" s="76"/>
      <c r="C211" s="78"/>
      <c r="D211" s="78"/>
      <c r="E211" s="78"/>
      <c r="F211" s="78"/>
      <c r="G211" s="97"/>
      <c r="H211" s="97"/>
      <c r="I211" s="97"/>
      <c r="J211" s="97"/>
      <c r="K211" s="77"/>
      <c r="L211" s="77"/>
      <c r="M211" s="77"/>
      <c r="N211" s="77"/>
      <c r="P211" s="77"/>
      <c r="Q211" s="98"/>
    </row>
    <row r="212" spans="2:17" ht="16.5" x14ac:dyDescent="0.2">
      <c r="B212" s="76"/>
      <c r="C212" s="78"/>
      <c r="D212" s="78"/>
      <c r="E212" s="78"/>
      <c r="F212" s="78"/>
      <c r="G212" s="97"/>
      <c r="H212" s="97"/>
      <c r="I212" s="97"/>
      <c r="J212" s="97"/>
      <c r="K212" s="77"/>
      <c r="L212" s="77"/>
      <c r="M212" s="77"/>
      <c r="N212" s="77"/>
      <c r="P212" s="77"/>
      <c r="Q212" s="98"/>
    </row>
    <row r="213" spans="2:17" ht="16.5" x14ac:dyDescent="0.2">
      <c r="B213" s="76"/>
      <c r="C213" s="78"/>
      <c r="D213" s="78"/>
      <c r="E213" s="78"/>
      <c r="F213" s="78"/>
      <c r="G213" s="97"/>
      <c r="H213" s="97"/>
      <c r="I213" s="97"/>
      <c r="J213" s="97"/>
      <c r="K213" s="77"/>
      <c r="L213" s="77"/>
      <c r="M213" s="77"/>
      <c r="N213" s="77"/>
      <c r="P213" s="77"/>
      <c r="Q213" s="98"/>
    </row>
    <row r="214" spans="2:17" ht="16.5" x14ac:dyDescent="0.2">
      <c r="B214" s="76"/>
      <c r="C214" s="78"/>
      <c r="D214" s="78"/>
      <c r="E214" s="78"/>
      <c r="F214" s="78"/>
      <c r="G214" s="97"/>
      <c r="H214" s="97"/>
      <c r="I214" s="97"/>
      <c r="J214" s="97"/>
      <c r="K214" s="77"/>
      <c r="L214" s="77"/>
      <c r="M214" s="77"/>
      <c r="N214" s="77"/>
      <c r="P214" s="77"/>
      <c r="Q214" s="98"/>
    </row>
    <row r="215" spans="2:17" ht="16.5" x14ac:dyDescent="0.2">
      <c r="B215" s="76"/>
      <c r="C215" s="78"/>
      <c r="D215" s="78"/>
      <c r="E215" s="78"/>
      <c r="F215" s="78"/>
      <c r="G215" s="97"/>
      <c r="H215" s="97"/>
      <c r="I215" s="97"/>
      <c r="J215" s="97"/>
      <c r="K215" s="77"/>
      <c r="L215" s="77"/>
      <c r="M215" s="77"/>
      <c r="N215" s="77"/>
      <c r="P215" s="77"/>
      <c r="Q215" s="98"/>
    </row>
    <row r="216" spans="2:17" ht="16.5" x14ac:dyDescent="0.2">
      <c r="B216" s="76"/>
      <c r="C216" s="78"/>
      <c r="D216" s="78"/>
      <c r="E216" s="78"/>
      <c r="F216" s="78"/>
      <c r="G216" s="97"/>
      <c r="H216" s="97"/>
      <c r="I216" s="97"/>
      <c r="J216" s="97"/>
      <c r="K216" s="77"/>
      <c r="L216" s="77"/>
      <c r="M216" s="77"/>
      <c r="N216" s="77"/>
      <c r="P216" s="77"/>
      <c r="Q216" s="98"/>
    </row>
    <row r="217" spans="2:17" ht="16.5" x14ac:dyDescent="0.2">
      <c r="B217" s="76"/>
      <c r="C217" s="78"/>
      <c r="D217" s="78"/>
      <c r="E217" s="78"/>
      <c r="F217" s="78"/>
      <c r="G217" s="97"/>
      <c r="H217" s="97"/>
      <c r="I217" s="97"/>
      <c r="J217" s="97"/>
      <c r="K217" s="77"/>
      <c r="L217" s="77"/>
      <c r="M217" s="77"/>
      <c r="N217" s="77"/>
      <c r="P217" s="77"/>
      <c r="Q217" s="98"/>
    </row>
    <row r="218" spans="2:17" ht="16.5" x14ac:dyDescent="0.2">
      <c r="B218" s="76"/>
      <c r="C218" s="78"/>
      <c r="D218" s="78"/>
      <c r="E218" s="78"/>
      <c r="F218" s="78"/>
      <c r="G218" s="97"/>
      <c r="H218" s="97"/>
      <c r="I218" s="97"/>
      <c r="J218" s="97"/>
      <c r="K218" s="77"/>
      <c r="L218" s="77"/>
      <c r="M218" s="77"/>
      <c r="N218" s="77"/>
      <c r="P218" s="77"/>
      <c r="Q218" s="98"/>
    </row>
    <row r="219" spans="2:17" ht="16.5" x14ac:dyDescent="0.2">
      <c r="B219" s="76"/>
      <c r="C219" s="78"/>
      <c r="D219" s="78"/>
      <c r="E219" s="78"/>
      <c r="F219" s="78"/>
      <c r="G219" s="97"/>
      <c r="H219" s="97"/>
      <c r="I219" s="97"/>
      <c r="J219" s="97"/>
      <c r="K219" s="77"/>
      <c r="L219" s="77"/>
      <c r="M219" s="77"/>
      <c r="N219" s="77"/>
      <c r="P219" s="77"/>
      <c r="Q219" s="98"/>
    </row>
    <row r="220" spans="2:17" ht="16.5" x14ac:dyDescent="0.2">
      <c r="B220" s="76"/>
      <c r="C220" s="78"/>
      <c r="D220" s="78"/>
      <c r="E220" s="78"/>
      <c r="F220" s="78"/>
      <c r="G220" s="97"/>
      <c r="H220" s="97"/>
      <c r="I220" s="97"/>
      <c r="J220" s="97"/>
      <c r="K220" s="77"/>
      <c r="L220" s="77"/>
      <c r="M220" s="77"/>
      <c r="N220" s="77"/>
      <c r="P220" s="77"/>
      <c r="Q220" s="98"/>
    </row>
    <row r="221" spans="2:17" ht="16.5" x14ac:dyDescent="0.2">
      <c r="B221" s="76"/>
      <c r="C221" s="78"/>
      <c r="D221" s="78"/>
      <c r="E221" s="78"/>
      <c r="F221" s="78"/>
      <c r="G221" s="97"/>
      <c r="H221" s="97"/>
      <c r="I221" s="97"/>
      <c r="J221" s="97"/>
      <c r="K221" s="77"/>
      <c r="L221" s="77"/>
      <c r="M221" s="77"/>
      <c r="N221" s="77"/>
      <c r="P221" s="77"/>
      <c r="Q221" s="98"/>
    </row>
    <row r="222" spans="2:17" ht="16.5" x14ac:dyDescent="0.2">
      <c r="B222" s="76"/>
      <c r="C222" s="78"/>
      <c r="D222" s="78"/>
      <c r="E222" s="78"/>
      <c r="F222" s="78"/>
      <c r="G222" s="97"/>
      <c r="H222" s="97"/>
      <c r="I222" s="97"/>
      <c r="J222" s="97"/>
      <c r="K222" s="77"/>
      <c r="L222" s="77"/>
      <c r="M222" s="77"/>
      <c r="N222" s="77"/>
      <c r="P222" s="77"/>
      <c r="Q222" s="98"/>
    </row>
    <row r="223" spans="2:17" ht="16.5" x14ac:dyDescent="0.2">
      <c r="B223" s="76"/>
      <c r="C223" s="78"/>
      <c r="D223" s="78"/>
      <c r="E223" s="78"/>
      <c r="F223" s="78"/>
      <c r="G223" s="97"/>
      <c r="H223" s="97"/>
      <c r="I223" s="97"/>
      <c r="J223" s="97"/>
      <c r="K223" s="77"/>
      <c r="L223" s="77"/>
      <c r="M223" s="77"/>
      <c r="N223" s="77"/>
      <c r="P223" s="77"/>
      <c r="Q223" s="98"/>
    </row>
    <row r="224" spans="2:17" ht="16.5" x14ac:dyDescent="0.2">
      <c r="B224" s="76"/>
      <c r="C224" s="78"/>
      <c r="D224" s="78"/>
      <c r="E224" s="78"/>
      <c r="F224" s="78"/>
      <c r="G224" s="97"/>
      <c r="H224" s="97"/>
      <c r="I224" s="97"/>
      <c r="J224" s="97"/>
      <c r="K224" s="77"/>
      <c r="L224" s="77"/>
      <c r="M224" s="77"/>
      <c r="N224" s="77"/>
      <c r="P224" s="77"/>
      <c r="Q224" s="98"/>
    </row>
    <row r="225" spans="2:17" ht="16.5" x14ac:dyDescent="0.2">
      <c r="B225" s="76"/>
      <c r="C225" s="78"/>
      <c r="D225" s="78"/>
      <c r="E225" s="78"/>
      <c r="F225" s="78"/>
      <c r="G225" s="97"/>
      <c r="H225" s="97"/>
      <c r="I225" s="97"/>
      <c r="J225" s="97"/>
      <c r="K225" s="77"/>
      <c r="L225" s="77"/>
      <c r="M225" s="77"/>
      <c r="N225" s="77"/>
      <c r="P225" s="77"/>
      <c r="Q225" s="98"/>
    </row>
    <row r="226" spans="2:17" ht="16.5" x14ac:dyDescent="0.2">
      <c r="B226" s="76"/>
      <c r="C226" s="78"/>
      <c r="D226" s="78"/>
      <c r="E226" s="78"/>
      <c r="F226" s="78"/>
      <c r="G226" s="97"/>
      <c r="H226" s="97"/>
      <c r="I226" s="97"/>
      <c r="J226" s="97"/>
      <c r="K226" s="77"/>
      <c r="L226" s="77"/>
      <c r="M226" s="77"/>
      <c r="N226" s="77"/>
      <c r="P226" s="77"/>
      <c r="Q226" s="98"/>
    </row>
    <row r="227" spans="2:17" ht="16.5" x14ac:dyDescent="0.2">
      <c r="B227" s="76"/>
      <c r="C227" s="78"/>
      <c r="D227" s="78"/>
      <c r="E227" s="78"/>
      <c r="F227" s="78"/>
      <c r="G227" s="97"/>
      <c r="H227" s="97"/>
      <c r="I227" s="97"/>
      <c r="J227" s="97"/>
      <c r="K227" s="77"/>
      <c r="L227" s="77"/>
      <c r="M227" s="77"/>
      <c r="N227" s="77"/>
      <c r="P227" s="77"/>
      <c r="Q227" s="98"/>
    </row>
    <row r="228" spans="2:17" ht="16.5" x14ac:dyDescent="0.2">
      <c r="B228" s="76"/>
      <c r="C228" s="78"/>
      <c r="D228" s="78"/>
      <c r="E228" s="78"/>
      <c r="F228" s="78"/>
      <c r="G228" s="97"/>
      <c r="H228" s="97"/>
      <c r="I228" s="97"/>
      <c r="J228" s="97"/>
      <c r="K228" s="77"/>
      <c r="L228" s="77"/>
      <c r="M228" s="77"/>
      <c r="N228" s="77"/>
      <c r="P228" s="77"/>
      <c r="Q228" s="98"/>
    </row>
    <row r="229" spans="2:17" ht="16.5" x14ac:dyDescent="0.2">
      <c r="B229" s="76"/>
      <c r="C229" s="78"/>
      <c r="D229" s="78"/>
      <c r="E229" s="78"/>
      <c r="F229" s="78"/>
      <c r="G229" s="97"/>
      <c r="H229" s="97"/>
      <c r="I229" s="97"/>
      <c r="J229" s="97"/>
      <c r="K229" s="77"/>
      <c r="L229" s="77"/>
      <c r="M229" s="77"/>
      <c r="N229" s="77"/>
      <c r="P229" s="77"/>
      <c r="Q229" s="98"/>
    </row>
    <row r="230" spans="2:17" ht="16.5" x14ac:dyDescent="0.2">
      <c r="B230" s="76"/>
      <c r="C230" s="78"/>
      <c r="D230" s="78"/>
      <c r="E230" s="78"/>
      <c r="F230" s="78"/>
      <c r="G230" s="97"/>
      <c r="H230" s="97"/>
      <c r="I230" s="97"/>
      <c r="J230" s="97"/>
      <c r="K230" s="77"/>
      <c r="L230" s="77"/>
      <c r="M230" s="77"/>
      <c r="N230" s="77"/>
      <c r="P230" s="77"/>
      <c r="Q230" s="98"/>
    </row>
    <row r="231" spans="2:17" ht="16.5" x14ac:dyDescent="0.2">
      <c r="B231" s="76"/>
      <c r="C231" s="78"/>
      <c r="D231" s="78"/>
      <c r="E231" s="78"/>
      <c r="F231" s="78"/>
      <c r="G231" s="97"/>
      <c r="H231" s="97"/>
      <c r="I231" s="97"/>
      <c r="J231" s="97"/>
      <c r="K231" s="77"/>
      <c r="L231" s="77"/>
      <c r="M231" s="77"/>
      <c r="N231" s="77"/>
      <c r="P231" s="77"/>
      <c r="Q231" s="98"/>
    </row>
    <row r="232" spans="2:17" ht="16.5" x14ac:dyDescent="0.2">
      <c r="B232" s="76"/>
      <c r="C232" s="78"/>
      <c r="D232" s="78"/>
      <c r="E232" s="78"/>
      <c r="F232" s="78"/>
      <c r="G232" s="97"/>
      <c r="H232" s="97"/>
      <c r="I232" s="97"/>
      <c r="J232" s="97"/>
      <c r="K232" s="77"/>
      <c r="L232" s="77"/>
      <c r="M232" s="77"/>
      <c r="N232" s="77"/>
      <c r="P232" s="77"/>
      <c r="Q232" s="98"/>
    </row>
    <row r="233" spans="2:17" ht="16.5" x14ac:dyDescent="0.2">
      <c r="B233" s="76"/>
      <c r="C233" s="78"/>
      <c r="D233" s="78"/>
      <c r="E233" s="78"/>
      <c r="F233" s="78"/>
      <c r="G233" s="97"/>
      <c r="H233" s="97"/>
      <c r="I233" s="97"/>
      <c r="J233" s="97"/>
      <c r="K233" s="77"/>
      <c r="L233" s="77"/>
      <c r="M233" s="77"/>
      <c r="N233" s="77"/>
      <c r="P233" s="77"/>
      <c r="Q233" s="98"/>
    </row>
    <row r="234" spans="2:17" ht="16.5" x14ac:dyDescent="0.2">
      <c r="B234" s="76"/>
      <c r="C234" s="78"/>
      <c r="D234" s="78"/>
      <c r="E234" s="78"/>
      <c r="F234" s="78"/>
      <c r="G234" s="97"/>
      <c r="H234" s="97"/>
      <c r="I234" s="97"/>
      <c r="J234" s="97"/>
      <c r="K234" s="77"/>
      <c r="L234" s="77"/>
      <c r="M234" s="77"/>
      <c r="N234" s="77"/>
      <c r="P234" s="77"/>
      <c r="Q234" s="98"/>
    </row>
    <row r="235" spans="2:17" ht="16.5" x14ac:dyDescent="0.2">
      <c r="B235" s="76"/>
      <c r="C235" s="78"/>
      <c r="D235" s="78"/>
      <c r="E235" s="78"/>
      <c r="F235" s="78"/>
      <c r="G235" s="97"/>
      <c r="H235" s="97"/>
      <c r="I235" s="97"/>
      <c r="J235" s="97"/>
      <c r="K235" s="77"/>
      <c r="L235" s="77"/>
      <c r="M235" s="77"/>
      <c r="N235" s="77"/>
      <c r="P235" s="77"/>
      <c r="Q235" s="98"/>
    </row>
    <row r="236" spans="2:17" ht="16.5" x14ac:dyDescent="0.2">
      <c r="B236" s="76"/>
      <c r="C236" s="78"/>
      <c r="D236" s="78"/>
      <c r="E236" s="78"/>
      <c r="F236" s="78"/>
      <c r="G236" s="97"/>
      <c r="H236" s="97"/>
      <c r="I236" s="97"/>
      <c r="J236" s="97"/>
      <c r="K236" s="77"/>
      <c r="L236" s="77"/>
      <c r="M236" s="77"/>
      <c r="N236" s="77"/>
      <c r="P236" s="77"/>
      <c r="Q236" s="98"/>
    </row>
    <row r="237" spans="2:17" ht="16.5" x14ac:dyDescent="0.2">
      <c r="B237" s="76"/>
      <c r="C237" s="78"/>
      <c r="D237" s="78"/>
      <c r="E237" s="78"/>
      <c r="F237" s="78"/>
      <c r="G237" s="97"/>
      <c r="H237" s="97"/>
      <c r="I237" s="97"/>
      <c r="J237" s="97"/>
      <c r="K237" s="77"/>
      <c r="L237" s="77"/>
      <c r="M237" s="77"/>
      <c r="N237" s="77"/>
      <c r="P237" s="77"/>
      <c r="Q237" s="98"/>
    </row>
    <row r="238" spans="2:17" ht="16.5" x14ac:dyDescent="0.2">
      <c r="B238" s="76"/>
      <c r="C238" s="78"/>
      <c r="D238" s="78"/>
      <c r="E238" s="78"/>
      <c r="F238" s="78"/>
      <c r="G238" s="97"/>
      <c r="H238" s="97"/>
      <c r="I238" s="97"/>
      <c r="J238" s="97"/>
      <c r="K238" s="77"/>
      <c r="L238" s="77"/>
      <c r="M238" s="77"/>
      <c r="N238" s="77"/>
      <c r="P238" s="77"/>
      <c r="Q238" s="98"/>
    </row>
    <row r="239" spans="2:17" ht="16.5" x14ac:dyDescent="0.2">
      <c r="B239" s="76"/>
      <c r="C239" s="78"/>
      <c r="D239" s="78"/>
      <c r="E239" s="78"/>
      <c r="F239" s="78"/>
      <c r="G239" s="97"/>
      <c r="H239" s="97"/>
      <c r="I239" s="97"/>
      <c r="J239" s="97"/>
      <c r="K239" s="77"/>
      <c r="L239" s="77"/>
      <c r="M239" s="77"/>
      <c r="N239" s="77"/>
      <c r="P239" s="77"/>
      <c r="Q239" s="98"/>
    </row>
    <row r="240" spans="2:17" ht="16.5" x14ac:dyDescent="0.2">
      <c r="B240" s="76"/>
      <c r="C240" s="78"/>
      <c r="D240" s="78"/>
      <c r="E240" s="78"/>
      <c r="F240" s="78"/>
      <c r="G240" s="97"/>
      <c r="H240" s="97"/>
      <c r="I240" s="97"/>
      <c r="J240" s="97"/>
      <c r="K240" s="77"/>
      <c r="L240" s="77"/>
      <c r="M240" s="77"/>
      <c r="N240" s="77"/>
      <c r="P240" s="77"/>
      <c r="Q240" s="98"/>
    </row>
    <row r="241" spans="2:17" ht="16.5" x14ac:dyDescent="0.2">
      <c r="B241" s="76"/>
      <c r="C241" s="78"/>
      <c r="D241" s="78"/>
      <c r="E241" s="78"/>
      <c r="F241" s="78"/>
      <c r="G241" s="97"/>
      <c r="H241" s="97"/>
      <c r="I241" s="97"/>
      <c r="J241" s="97"/>
      <c r="K241" s="77"/>
      <c r="L241" s="77"/>
      <c r="M241" s="77"/>
      <c r="N241" s="77"/>
      <c r="P241" s="77"/>
      <c r="Q241" s="98"/>
    </row>
    <row r="242" spans="2:17" ht="16.5" x14ac:dyDescent="0.2">
      <c r="B242" s="76"/>
      <c r="C242" s="78"/>
      <c r="D242" s="78"/>
      <c r="E242" s="78"/>
      <c r="F242" s="78"/>
      <c r="G242" s="97"/>
      <c r="H242" s="97"/>
      <c r="I242" s="97"/>
      <c r="J242" s="97"/>
      <c r="K242" s="77"/>
      <c r="L242" s="77"/>
      <c r="M242" s="77"/>
      <c r="N242" s="77"/>
      <c r="P242" s="77"/>
      <c r="Q242" s="98"/>
    </row>
    <row r="243" spans="2:17" ht="16.5" x14ac:dyDescent="0.2">
      <c r="B243" s="76"/>
      <c r="C243" s="78"/>
      <c r="D243" s="78"/>
      <c r="E243" s="78"/>
      <c r="F243" s="78"/>
      <c r="G243" s="97"/>
      <c r="H243" s="97"/>
      <c r="I243" s="97"/>
      <c r="J243" s="97"/>
      <c r="K243" s="77"/>
      <c r="L243" s="77"/>
      <c r="M243" s="77"/>
      <c r="N243" s="77"/>
      <c r="P243" s="77"/>
      <c r="Q243" s="98"/>
    </row>
    <row r="244" spans="2:17" ht="16.5" x14ac:dyDescent="0.2">
      <c r="B244" s="76"/>
      <c r="C244" s="78"/>
      <c r="D244" s="78"/>
      <c r="E244" s="78"/>
      <c r="F244" s="78"/>
      <c r="G244" s="97"/>
      <c r="H244" s="97"/>
      <c r="I244" s="97"/>
      <c r="J244" s="97"/>
      <c r="K244" s="77"/>
      <c r="L244" s="77"/>
      <c r="M244" s="77"/>
      <c r="N244" s="77"/>
      <c r="P244" s="77"/>
      <c r="Q244" s="98"/>
    </row>
    <row r="245" spans="2:17" ht="16.5" x14ac:dyDescent="0.2">
      <c r="B245" s="76"/>
      <c r="C245" s="78"/>
      <c r="D245" s="78"/>
      <c r="E245" s="78"/>
      <c r="F245" s="78"/>
      <c r="G245" s="97"/>
      <c r="H245" s="97"/>
      <c r="I245" s="97"/>
      <c r="J245" s="97"/>
      <c r="K245" s="77"/>
      <c r="L245" s="77"/>
      <c r="M245" s="77"/>
      <c r="N245" s="77"/>
      <c r="P245" s="77"/>
      <c r="Q245" s="98"/>
    </row>
    <row r="246" spans="2:17" ht="16.5" x14ac:dyDescent="0.2">
      <c r="B246" s="76"/>
      <c r="C246" s="78"/>
      <c r="D246" s="78"/>
      <c r="E246" s="78"/>
      <c r="F246" s="78"/>
      <c r="G246" s="97"/>
      <c r="H246" s="97"/>
      <c r="I246" s="97"/>
      <c r="J246" s="97"/>
      <c r="K246" s="77"/>
      <c r="L246" s="77"/>
      <c r="M246" s="77"/>
      <c r="N246" s="77"/>
      <c r="P246" s="77"/>
      <c r="Q246" s="98"/>
    </row>
    <row r="247" spans="2:17" ht="16.5" x14ac:dyDescent="0.2">
      <c r="B247" s="76"/>
      <c r="C247" s="78"/>
      <c r="D247" s="78"/>
      <c r="E247" s="78"/>
      <c r="F247" s="78"/>
      <c r="G247" s="97"/>
      <c r="H247" s="97"/>
      <c r="I247" s="97"/>
      <c r="J247" s="97"/>
      <c r="K247" s="77"/>
      <c r="L247" s="77"/>
      <c r="M247" s="77"/>
      <c r="N247" s="77"/>
      <c r="P247" s="77"/>
      <c r="Q247" s="98"/>
    </row>
    <row r="248" spans="2:17" ht="16.5" x14ac:dyDescent="0.2">
      <c r="B248" s="76"/>
      <c r="C248" s="78"/>
      <c r="D248" s="78"/>
      <c r="E248" s="78"/>
      <c r="F248" s="78"/>
      <c r="G248" s="97"/>
      <c r="H248" s="97"/>
      <c r="I248" s="97"/>
      <c r="J248" s="97"/>
      <c r="K248" s="77"/>
      <c r="L248" s="77"/>
      <c r="M248" s="77"/>
      <c r="N248" s="77"/>
      <c r="P248" s="77"/>
      <c r="Q248" s="98"/>
    </row>
    <row r="249" spans="2:17" ht="16.5" x14ac:dyDescent="0.2">
      <c r="B249" s="76"/>
      <c r="C249" s="78"/>
      <c r="D249" s="78"/>
      <c r="E249" s="78"/>
      <c r="F249" s="78"/>
      <c r="G249" s="97"/>
      <c r="H249" s="97"/>
      <c r="I249" s="97"/>
      <c r="J249" s="97"/>
      <c r="K249" s="77"/>
      <c r="L249" s="77"/>
      <c r="M249" s="77"/>
      <c r="N249" s="77"/>
      <c r="P249" s="77"/>
      <c r="Q249" s="98"/>
    </row>
    <row r="250" spans="2:17" ht="16.5" x14ac:dyDescent="0.2">
      <c r="B250" s="76"/>
      <c r="C250" s="78"/>
      <c r="D250" s="78"/>
      <c r="E250" s="78"/>
      <c r="F250" s="78"/>
      <c r="G250" s="97"/>
      <c r="H250" s="97"/>
      <c r="I250" s="97"/>
      <c r="J250" s="97"/>
      <c r="K250" s="77"/>
      <c r="L250" s="77"/>
      <c r="M250" s="77"/>
      <c r="N250" s="77"/>
      <c r="P250" s="77"/>
      <c r="Q250" s="98"/>
    </row>
    <row r="251" spans="2:17" ht="16.5" x14ac:dyDescent="0.2">
      <c r="B251" s="76"/>
      <c r="C251" s="78"/>
      <c r="D251" s="78"/>
      <c r="E251" s="78"/>
      <c r="F251" s="78"/>
      <c r="G251" s="97"/>
      <c r="H251" s="97"/>
      <c r="I251" s="97"/>
      <c r="J251" s="97"/>
      <c r="K251" s="77"/>
      <c r="L251" s="77"/>
      <c r="M251" s="77"/>
      <c r="N251" s="77"/>
      <c r="P251" s="77"/>
      <c r="Q251" s="98"/>
    </row>
    <row r="252" spans="2:17" ht="16.5" x14ac:dyDescent="0.2">
      <c r="B252" s="76"/>
      <c r="C252" s="78"/>
      <c r="D252" s="78"/>
      <c r="E252" s="78"/>
      <c r="F252" s="78"/>
      <c r="G252" s="97"/>
      <c r="H252" s="97"/>
      <c r="I252" s="97"/>
      <c r="J252" s="97"/>
      <c r="K252" s="77"/>
      <c r="L252" s="77"/>
      <c r="M252" s="77"/>
      <c r="N252" s="77"/>
      <c r="P252" s="77"/>
      <c r="Q252" s="98"/>
    </row>
    <row r="253" spans="2:17" ht="16.5" x14ac:dyDescent="0.2">
      <c r="B253" s="76"/>
      <c r="C253" s="78"/>
      <c r="D253" s="78"/>
      <c r="E253" s="78"/>
      <c r="F253" s="78"/>
      <c r="G253" s="97"/>
      <c r="H253" s="97"/>
      <c r="I253" s="97"/>
      <c r="J253" s="97"/>
      <c r="K253" s="77"/>
      <c r="L253" s="77"/>
      <c r="M253" s="77"/>
      <c r="N253" s="77"/>
      <c r="P253" s="77"/>
      <c r="Q253" s="98"/>
    </row>
    <row r="254" spans="2:17" ht="16.5" x14ac:dyDescent="0.2">
      <c r="B254" s="76"/>
      <c r="C254" s="78"/>
      <c r="D254" s="78"/>
      <c r="E254" s="78"/>
      <c r="F254" s="78"/>
      <c r="G254" s="97"/>
      <c r="H254" s="97"/>
      <c r="I254" s="97"/>
      <c r="J254" s="97"/>
      <c r="K254" s="77"/>
      <c r="L254" s="77"/>
      <c r="M254" s="77"/>
      <c r="N254" s="77"/>
      <c r="P254" s="77"/>
      <c r="Q254" s="98"/>
    </row>
    <row r="255" spans="2:17" ht="16.5" x14ac:dyDescent="0.2">
      <c r="B255" s="76"/>
      <c r="C255" s="78"/>
      <c r="D255" s="78"/>
      <c r="E255" s="78"/>
      <c r="F255" s="78"/>
      <c r="G255" s="97"/>
      <c r="H255" s="97"/>
      <c r="I255" s="97"/>
      <c r="J255" s="97"/>
      <c r="K255" s="77"/>
      <c r="L255" s="77"/>
      <c r="M255" s="77"/>
      <c r="N255" s="77"/>
      <c r="P255" s="77"/>
      <c r="Q255" s="98"/>
    </row>
    <row r="256" spans="2:17" ht="16.5" x14ac:dyDescent="0.2">
      <c r="B256" s="76"/>
      <c r="C256" s="78"/>
      <c r="D256" s="78"/>
      <c r="E256" s="78"/>
      <c r="F256" s="78"/>
      <c r="G256" s="97"/>
      <c r="H256" s="97"/>
      <c r="I256" s="97"/>
      <c r="J256" s="97"/>
      <c r="K256" s="77"/>
      <c r="L256" s="77"/>
      <c r="M256" s="77"/>
      <c r="N256" s="77"/>
      <c r="P256" s="77"/>
      <c r="Q256" s="98"/>
    </row>
    <row r="257" spans="2:17" ht="16.5" x14ac:dyDescent="0.2">
      <c r="B257" s="76"/>
      <c r="C257" s="78"/>
      <c r="D257" s="78"/>
      <c r="E257" s="78"/>
      <c r="F257" s="78"/>
      <c r="G257" s="97"/>
      <c r="H257" s="97"/>
      <c r="I257" s="97"/>
      <c r="J257" s="97"/>
      <c r="K257" s="77"/>
      <c r="L257" s="77"/>
      <c r="M257" s="77"/>
      <c r="N257" s="77"/>
      <c r="P257" s="77"/>
      <c r="Q257" s="98"/>
    </row>
    <row r="258" spans="2:17" ht="16.5" x14ac:dyDescent="0.2">
      <c r="B258" s="76"/>
      <c r="C258" s="78"/>
      <c r="D258" s="78"/>
      <c r="E258" s="78"/>
      <c r="F258" s="78"/>
      <c r="G258" s="97"/>
      <c r="H258" s="97"/>
      <c r="I258" s="97"/>
      <c r="J258" s="97"/>
      <c r="K258" s="77"/>
      <c r="L258" s="77"/>
      <c r="M258" s="77"/>
      <c r="N258" s="77"/>
      <c r="P258" s="77"/>
      <c r="Q258" s="98"/>
    </row>
    <row r="259" spans="2:17" ht="16.5" x14ac:dyDescent="0.2">
      <c r="B259" s="76"/>
      <c r="C259" s="78"/>
      <c r="D259" s="78"/>
      <c r="E259" s="78"/>
      <c r="F259" s="78"/>
      <c r="G259" s="97"/>
      <c r="H259" s="97"/>
      <c r="I259" s="97"/>
      <c r="J259" s="97"/>
      <c r="K259" s="77"/>
      <c r="L259" s="77"/>
      <c r="M259" s="77"/>
      <c r="N259" s="77"/>
      <c r="P259" s="77"/>
      <c r="Q259" s="98"/>
    </row>
    <row r="260" spans="2:17" ht="16.5" x14ac:dyDescent="0.2">
      <c r="B260" s="76"/>
      <c r="C260" s="78"/>
      <c r="D260" s="78"/>
      <c r="E260" s="78"/>
      <c r="F260" s="78"/>
      <c r="G260" s="97"/>
      <c r="H260" s="97"/>
      <c r="I260" s="97"/>
      <c r="J260" s="97"/>
      <c r="K260" s="77"/>
      <c r="L260" s="77"/>
      <c r="M260" s="77"/>
      <c r="N260" s="77"/>
      <c r="P260" s="77"/>
      <c r="Q260" s="98"/>
    </row>
    <row r="261" spans="2:17" ht="16.5" x14ac:dyDescent="0.2">
      <c r="B261" s="76"/>
      <c r="C261" s="78"/>
      <c r="D261" s="78"/>
      <c r="E261" s="78"/>
      <c r="F261" s="78"/>
      <c r="G261" s="97"/>
      <c r="H261" s="97"/>
      <c r="I261" s="97"/>
      <c r="J261" s="97"/>
      <c r="K261" s="77"/>
      <c r="L261" s="77"/>
      <c r="M261" s="77"/>
      <c r="N261" s="77"/>
      <c r="P261" s="77"/>
      <c r="Q261" s="98"/>
    </row>
    <row r="262" spans="2:17" ht="16.5" x14ac:dyDescent="0.2">
      <c r="B262" s="76"/>
      <c r="C262" s="78"/>
      <c r="D262" s="78"/>
      <c r="E262" s="78"/>
      <c r="F262" s="78"/>
      <c r="G262" s="97"/>
      <c r="H262" s="97"/>
      <c r="I262" s="97"/>
      <c r="J262" s="97"/>
      <c r="K262" s="77"/>
      <c r="L262" s="77"/>
      <c r="M262" s="77"/>
      <c r="N262" s="77"/>
      <c r="P262" s="77"/>
      <c r="Q262" s="98"/>
    </row>
    <row r="263" spans="2:17" ht="16.5" x14ac:dyDescent="0.2">
      <c r="B263" s="76"/>
      <c r="C263" s="78"/>
      <c r="D263" s="78"/>
      <c r="E263" s="78"/>
      <c r="F263" s="78"/>
      <c r="G263" s="97"/>
      <c r="H263" s="97"/>
      <c r="I263" s="97"/>
      <c r="J263" s="97"/>
      <c r="K263" s="77"/>
      <c r="L263" s="77"/>
      <c r="M263" s="77"/>
      <c r="N263" s="77"/>
      <c r="P263" s="77"/>
      <c r="Q263" s="98"/>
    </row>
    <row r="264" spans="2:17" ht="16.5" x14ac:dyDescent="0.2">
      <c r="B264" s="76"/>
      <c r="C264" s="78"/>
      <c r="D264" s="78"/>
      <c r="E264" s="78"/>
      <c r="F264" s="78"/>
      <c r="G264" s="97"/>
      <c r="H264" s="97"/>
      <c r="I264" s="97"/>
      <c r="J264" s="97"/>
      <c r="K264" s="77"/>
      <c r="L264" s="77"/>
      <c r="M264" s="77"/>
      <c r="N264" s="77"/>
      <c r="P264" s="77"/>
      <c r="Q264" s="98"/>
    </row>
    <row r="265" spans="2:17" ht="16.5" x14ac:dyDescent="0.2">
      <c r="B265" s="76"/>
      <c r="C265" s="78"/>
      <c r="D265" s="78"/>
      <c r="E265" s="78"/>
      <c r="F265" s="78"/>
      <c r="G265" s="97"/>
      <c r="H265" s="97"/>
      <c r="I265" s="97"/>
      <c r="J265" s="97"/>
      <c r="K265" s="77"/>
      <c r="L265" s="77"/>
      <c r="M265" s="77"/>
      <c r="N265" s="77"/>
      <c r="P265" s="77"/>
      <c r="Q265" s="98"/>
    </row>
    <row r="266" spans="2:17" ht="16.5" x14ac:dyDescent="0.2">
      <c r="B266" s="76"/>
      <c r="C266" s="78"/>
      <c r="D266" s="78"/>
      <c r="E266" s="78"/>
      <c r="F266" s="78"/>
      <c r="G266" s="97"/>
      <c r="H266" s="97"/>
      <c r="I266" s="97"/>
      <c r="J266" s="97"/>
      <c r="K266" s="77"/>
      <c r="L266" s="77"/>
      <c r="M266" s="77"/>
      <c r="N266" s="77"/>
      <c r="P266" s="77"/>
      <c r="Q266" s="98"/>
    </row>
    <row r="267" spans="2:17" ht="16.5" x14ac:dyDescent="0.2">
      <c r="B267" s="76"/>
      <c r="C267" s="78"/>
      <c r="D267" s="78"/>
      <c r="E267" s="78"/>
      <c r="F267" s="78"/>
      <c r="G267" s="97"/>
      <c r="H267" s="97"/>
      <c r="I267" s="97"/>
      <c r="J267" s="97"/>
      <c r="K267" s="77"/>
      <c r="L267" s="77"/>
      <c r="M267" s="77"/>
      <c r="N267" s="77"/>
      <c r="P267" s="77"/>
      <c r="Q267" s="98"/>
    </row>
    <row r="268" spans="2:17" ht="16.5" x14ac:dyDescent="0.2">
      <c r="B268" s="76"/>
      <c r="C268" s="78"/>
      <c r="D268" s="78"/>
      <c r="E268" s="78"/>
      <c r="F268" s="78"/>
      <c r="G268" s="97"/>
      <c r="H268" s="97"/>
      <c r="I268" s="97"/>
      <c r="J268" s="97"/>
      <c r="K268" s="77"/>
      <c r="L268" s="77"/>
      <c r="M268" s="77"/>
      <c r="N268" s="77"/>
      <c r="P268" s="77"/>
      <c r="Q268" s="98"/>
    </row>
    <row r="269" spans="2:17" ht="16.5" x14ac:dyDescent="0.2">
      <c r="B269" s="76"/>
      <c r="C269" s="78"/>
      <c r="D269" s="78"/>
      <c r="E269" s="78"/>
      <c r="F269" s="78"/>
      <c r="G269" s="97"/>
      <c r="H269" s="97"/>
      <c r="I269" s="97"/>
      <c r="J269" s="97"/>
      <c r="K269" s="77"/>
      <c r="L269" s="77"/>
      <c r="M269" s="77"/>
      <c r="N269" s="77"/>
      <c r="P269" s="77"/>
      <c r="Q269" s="98"/>
    </row>
    <row r="270" spans="2:17" ht="16.5" x14ac:dyDescent="0.2">
      <c r="B270" s="76"/>
      <c r="C270" s="78"/>
      <c r="D270" s="78"/>
      <c r="E270" s="78"/>
      <c r="F270" s="78"/>
      <c r="G270" s="97"/>
      <c r="H270" s="97"/>
      <c r="I270" s="97"/>
      <c r="J270" s="97"/>
      <c r="K270" s="77"/>
      <c r="L270" s="77"/>
      <c r="M270" s="77"/>
      <c r="N270" s="77"/>
      <c r="P270" s="77"/>
      <c r="Q270" s="98"/>
    </row>
    <row r="271" spans="2:17" ht="16.5" x14ac:dyDescent="0.2">
      <c r="B271" s="76"/>
      <c r="C271" s="78"/>
      <c r="D271" s="78"/>
      <c r="E271" s="78"/>
      <c r="F271" s="78"/>
      <c r="G271" s="97"/>
      <c r="H271" s="97"/>
      <c r="I271" s="97"/>
      <c r="J271" s="97"/>
      <c r="K271" s="77"/>
      <c r="L271" s="77"/>
      <c r="M271" s="77"/>
      <c r="N271" s="77"/>
      <c r="P271" s="77"/>
      <c r="Q271" s="98"/>
    </row>
    <row r="272" spans="2:17" ht="16.5" x14ac:dyDescent="0.2">
      <c r="B272" s="76"/>
      <c r="C272" s="78"/>
      <c r="D272" s="78"/>
      <c r="E272" s="78"/>
      <c r="F272" s="78"/>
      <c r="G272" s="97"/>
      <c r="H272" s="97"/>
      <c r="I272" s="97"/>
      <c r="J272" s="97"/>
      <c r="K272" s="77"/>
      <c r="L272" s="77"/>
      <c r="M272" s="77"/>
      <c r="N272" s="77"/>
      <c r="P272" s="77"/>
      <c r="Q272" s="98"/>
    </row>
    <row r="273" spans="2:17" ht="16.5" x14ac:dyDescent="0.2">
      <c r="B273" s="76"/>
      <c r="C273" s="78"/>
      <c r="D273" s="78"/>
      <c r="E273" s="78"/>
      <c r="F273" s="78"/>
      <c r="G273" s="97"/>
      <c r="H273" s="97"/>
      <c r="I273" s="97"/>
      <c r="J273" s="97"/>
      <c r="K273" s="77"/>
      <c r="L273" s="77"/>
      <c r="M273" s="77"/>
      <c r="N273" s="77"/>
      <c r="P273" s="77"/>
      <c r="Q273" s="98"/>
    </row>
    <row r="274" spans="2:17" ht="16.5" x14ac:dyDescent="0.2">
      <c r="B274" s="76"/>
      <c r="C274" s="78"/>
      <c r="D274" s="78"/>
      <c r="E274" s="78"/>
      <c r="F274" s="78"/>
      <c r="G274" s="97"/>
      <c r="H274" s="97"/>
      <c r="I274" s="97"/>
      <c r="J274" s="97"/>
      <c r="K274" s="77"/>
      <c r="L274" s="77"/>
      <c r="M274" s="77"/>
      <c r="N274" s="77"/>
      <c r="P274" s="77"/>
      <c r="Q274" s="98"/>
    </row>
    <row r="275" spans="2:17" ht="16.5" x14ac:dyDescent="0.2">
      <c r="B275" s="76"/>
      <c r="C275" s="78"/>
      <c r="D275" s="78"/>
      <c r="E275" s="78"/>
      <c r="F275" s="78"/>
      <c r="G275" s="97"/>
      <c r="H275" s="97"/>
      <c r="I275" s="97"/>
      <c r="J275" s="97"/>
      <c r="K275" s="77"/>
      <c r="L275" s="77"/>
      <c r="M275" s="77"/>
      <c r="N275" s="77"/>
      <c r="P275" s="77"/>
      <c r="Q275" s="98"/>
    </row>
    <row r="276" spans="2:17" ht="16.5" x14ac:dyDescent="0.2">
      <c r="B276" s="76"/>
      <c r="C276" s="78"/>
      <c r="D276" s="78"/>
      <c r="E276" s="78"/>
      <c r="F276" s="78"/>
      <c r="G276" s="97"/>
      <c r="H276" s="97"/>
      <c r="I276" s="97"/>
      <c r="J276" s="97"/>
      <c r="K276" s="77"/>
      <c r="L276" s="77"/>
      <c r="M276" s="77"/>
      <c r="N276" s="77"/>
      <c r="P276" s="77"/>
      <c r="Q276" s="98"/>
    </row>
    <row r="277" spans="2:17" ht="16.5" x14ac:dyDescent="0.2">
      <c r="B277" s="76"/>
      <c r="C277" s="78"/>
      <c r="D277" s="78"/>
      <c r="E277" s="78"/>
      <c r="F277" s="78"/>
      <c r="G277" s="97"/>
      <c r="H277" s="97"/>
      <c r="I277" s="97"/>
      <c r="J277" s="97"/>
      <c r="K277" s="77"/>
      <c r="L277" s="77"/>
      <c r="M277" s="77"/>
      <c r="N277" s="77"/>
      <c r="P277" s="77"/>
      <c r="Q277" s="98"/>
    </row>
    <row r="278" spans="2:17" ht="16.5" x14ac:dyDescent="0.2">
      <c r="B278" s="76"/>
      <c r="C278" s="78"/>
      <c r="D278" s="78"/>
      <c r="E278" s="78"/>
      <c r="F278" s="78"/>
      <c r="G278" s="97"/>
      <c r="H278" s="97"/>
      <c r="I278" s="97"/>
      <c r="J278" s="97"/>
      <c r="K278" s="77"/>
      <c r="L278" s="77"/>
      <c r="M278" s="77"/>
      <c r="N278" s="77"/>
      <c r="P278" s="77"/>
      <c r="Q278" s="98"/>
    </row>
    <row r="279" spans="2:17" ht="16.5" x14ac:dyDescent="0.2">
      <c r="B279" s="76"/>
      <c r="C279" s="78"/>
      <c r="D279" s="78"/>
      <c r="E279" s="78"/>
      <c r="F279" s="78"/>
      <c r="G279" s="97"/>
      <c r="H279" s="97"/>
      <c r="I279" s="97"/>
      <c r="J279" s="97"/>
      <c r="K279" s="77"/>
      <c r="L279" s="77"/>
      <c r="M279" s="77"/>
      <c r="N279" s="77"/>
      <c r="P279" s="77"/>
      <c r="Q279" s="98"/>
    </row>
    <row r="280" spans="2:17" ht="16.5" x14ac:dyDescent="0.2">
      <c r="B280" s="76"/>
      <c r="C280" s="78"/>
      <c r="D280" s="78"/>
      <c r="E280" s="78"/>
      <c r="F280" s="78"/>
      <c r="G280" s="97"/>
      <c r="H280" s="97"/>
      <c r="I280" s="97"/>
      <c r="J280" s="97"/>
      <c r="K280" s="77"/>
      <c r="L280" s="77"/>
      <c r="M280" s="77"/>
      <c r="N280" s="77"/>
      <c r="P280" s="77"/>
      <c r="Q280" s="98"/>
    </row>
    <row r="281" spans="2:17" ht="16.5" x14ac:dyDescent="0.2">
      <c r="B281" s="76"/>
      <c r="C281" s="78"/>
      <c r="D281" s="78"/>
      <c r="E281" s="78"/>
      <c r="F281" s="78"/>
      <c r="G281" s="97"/>
      <c r="H281" s="97"/>
      <c r="I281" s="97"/>
      <c r="J281" s="97"/>
      <c r="K281" s="77"/>
      <c r="L281" s="77"/>
      <c r="M281" s="77"/>
      <c r="N281" s="77"/>
      <c r="P281" s="77"/>
      <c r="Q281" s="98"/>
    </row>
    <row r="282" spans="2:17" ht="16.5" x14ac:dyDescent="0.2">
      <c r="B282" s="76"/>
      <c r="C282" s="78"/>
      <c r="D282" s="78"/>
      <c r="E282" s="78"/>
      <c r="F282" s="78"/>
      <c r="G282" s="97"/>
      <c r="H282" s="97"/>
      <c r="I282" s="97"/>
      <c r="J282" s="97"/>
      <c r="K282" s="77"/>
      <c r="L282" s="77"/>
      <c r="M282" s="77"/>
      <c r="N282" s="77"/>
      <c r="P282" s="77"/>
      <c r="Q282" s="98"/>
    </row>
    <row r="283" spans="2:17" ht="16.5" x14ac:dyDescent="0.2">
      <c r="B283" s="76"/>
      <c r="C283" s="78"/>
      <c r="D283" s="78"/>
      <c r="E283" s="78"/>
      <c r="F283" s="78"/>
      <c r="G283" s="97"/>
      <c r="H283" s="97"/>
      <c r="I283" s="97"/>
      <c r="J283" s="97"/>
      <c r="K283" s="77"/>
      <c r="L283" s="77"/>
      <c r="M283" s="77"/>
      <c r="N283" s="77"/>
      <c r="P283" s="77"/>
      <c r="Q283" s="98"/>
    </row>
    <row r="284" spans="2:17" ht="16.5" x14ac:dyDescent="0.2">
      <c r="B284" s="76"/>
      <c r="C284" s="78"/>
      <c r="D284" s="78"/>
      <c r="E284" s="78"/>
      <c r="F284" s="78"/>
      <c r="G284" s="97"/>
      <c r="H284" s="97"/>
      <c r="I284" s="97"/>
      <c r="J284" s="97"/>
      <c r="K284" s="77"/>
      <c r="L284" s="77"/>
      <c r="M284" s="77"/>
      <c r="N284" s="77"/>
      <c r="P284" s="77"/>
      <c r="Q284" s="98"/>
    </row>
    <row r="285" spans="2:17" ht="16.5" x14ac:dyDescent="0.2">
      <c r="B285" s="76"/>
      <c r="C285" s="78"/>
      <c r="D285" s="78"/>
      <c r="E285" s="78"/>
      <c r="F285" s="78"/>
      <c r="G285" s="97"/>
      <c r="H285" s="97"/>
      <c r="I285" s="97"/>
      <c r="J285" s="97"/>
      <c r="K285" s="77"/>
      <c r="L285" s="77"/>
      <c r="M285" s="77"/>
      <c r="N285" s="77"/>
      <c r="P285" s="77"/>
      <c r="Q285" s="98"/>
    </row>
    <row r="286" spans="2:17" ht="16.5" x14ac:dyDescent="0.2">
      <c r="B286" s="76"/>
      <c r="C286" s="78"/>
      <c r="D286" s="78"/>
      <c r="E286" s="78"/>
      <c r="F286" s="78"/>
      <c r="G286" s="97"/>
      <c r="H286" s="97"/>
      <c r="I286" s="97"/>
      <c r="J286" s="97"/>
      <c r="K286" s="77"/>
      <c r="L286" s="77"/>
      <c r="M286" s="77"/>
      <c r="N286" s="77"/>
      <c r="P286" s="77"/>
      <c r="Q286" s="98"/>
    </row>
    <row r="287" spans="2:17" ht="16.5" x14ac:dyDescent="0.2">
      <c r="B287" s="76"/>
      <c r="C287" s="78"/>
      <c r="D287" s="78"/>
      <c r="E287" s="78"/>
      <c r="F287" s="78"/>
      <c r="G287" s="97"/>
      <c r="H287" s="97"/>
      <c r="I287" s="97"/>
      <c r="J287" s="97"/>
      <c r="K287" s="77"/>
      <c r="L287" s="77"/>
      <c r="M287" s="77"/>
      <c r="N287" s="77"/>
      <c r="P287" s="77"/>
      <c r="Q287" s="98"/>
    </row>
    <row r="288" spans="2:17" ht="16.5" x14ac:dyDescent="0.2">
      <c r="B288" s="76"/>
      <c r="C288" s="78"/>
      <c r="D288" s="78"/>
      <c r="E288" s="78"/>
      <c r="F288" s="78"/>
      <c r="G288" s="97"/>
      <c r="H288" s="97"/>
      <c r="I288" s="97"/>
      <c r="J288" s="97"/>
      <c r="K288" s="77"/>
      <c r="L288" s="77"/>
      <c r="M288" s="77"/>
      <c r="N288" s="77"/>
      <c r="P288" s="77"/>
      <c r="Q288" s="98"/>
    </row>
    <row r="289" spans="2:17" ht="16.5" x14ac:dyDescent="0.2">
      <c r="B289" s="76"/>
      <c r="C289" s="78"/>
      <c r="D289" s="78"/>
      <c r="E289" s="78"/>
      <c r="F289" s="78"/>
      <c r="G289" s="97"/>
      <c r="H289" s="97"/>
      <c r="I289" s="97"/>
      <c r="J289" s="97"/>
      <c r="K289" s="77"/>
      <c r="L289" s="77"/>
      <c r="M289" s="77"/>
      <c r="N289" s="77"/>
      <c r="P289" s="77"/>
      <c r="Q289" s="98"/>
    </row>
    <row r="290" spans="2:17" ht="16.5" x14ac:dyDescent="0.2">
      <c r="B290" s="76"/>
      <c r="C290" s="78"/>
      <c r="D290" s="78"/>
      <c r="E290" s="78"/>
      <c r="F290" s="78"/>
      <c r="G290" s="97"/>
      <c r="H290" s="97"/>
      <c r="I290" s="97"/>
      <c r="J290" s="97"/>
      <c r="K290" s="77"/>
      <c r="L290" s="77"/>
      <c r="M290" s="77"/>
      <c r="N290" s="77"/>
      <c r="P290" s="77"/>
      <c r="Q290" s="98"/>
    </row>
    <row r="291" spans="2:17" ht="16.5" x14ac:dyDescent="0.2">
      <c r="B291" s="76"/>
      <c r="C291" s="78"/>
      <c r="D291" s="78"/>
      <c r="E291" s="78"/>
      <c r="F291" s="78"/>
      <c r="G291" s="97"/>
      <c r="H291" s="97"/>
      <c r="I291" s="97"/>
      <c r="J291" s="97"/>
      <c r="K291" s="77"/>
      <c r="L291" s="77"/>
      <c r="M291" s="77"/>
      <c r="N291" s="77"/>
      <c r="P291" s="77"/>
      <c r="Q291" s="98"/>
    </row>
    <row r="292" spans="2:17" ht="16.5" x14ac:dyDescent="0.2">
      <c r="B292" s="76"/>
      <c r="C292" s="78"/>
      <c r="D292" s="78"/>
      <c r="E292" s="78"/>
      <c r="F292" s="78"/>
      <c r="G292" s="97"/>
      <c r="H292" s="97"/>
      <c r="I292" s="97"/>
      <c r="J292" s="97"/>
      <c r="K292" s="77"/>
      <c r="L292" s="77"/>
      <c r="M292" s="77"/>
      <c r="N292" s="77"/>
      <c r="P292" s="77"/>
      <c r="Q292" s="98"/>
    </row>
    <row r="293" spans="2:17" ht="16.5" x14ac:dyDescent="0.2">
      <c r="B293" s="76"/>
      <c r="C293" s="78"/>
      <c r="D293" s="78"/>
      <c r="E293" s="78"/>
      <c r="F293" s="78"/>
      <c r="G293" s="97"/>
      <c r="H293" s="97"/>
      <c r="I293" s="97"/>
      <c r="J293" s="97"/>
      <c r="K293" s="77"/>
      <c r="L293" s="77"/>
      <c r="M293" s="77"/>
      <c r="N293" s="77"/>
      <c r="P293" s="77"/>
      <c r="Q293" s="98"/>
    </row>
    <row r="294" spans="2:17" ht="16.5" x14ac:dyDescent="0.2">
      <c r="B294" s="76"/>
      <c r="C294" s="78"/>
      <c r="D294" s="78"/>
      <c r="E294" s="78"/>
      <c r="F294" s="78"/>
      <c r="G294" s="97"/>
      <c r="H294" s="97"/>
      <c r="I294" s="97"/>
      <c r="J294" s="97"/>
      <c r="K294" s="77"/>
      <c r="L294" s="77"/>
      <c r="M294" s="77"/>
      <c r="N294" s="77"/>
      <c r="P294" s="77"/>
      <c r="Q294" s="98"/>
    </row>
    <row r="295" spans="2:17" ht="16.5" x14ac:dyDescent="0.2">
      <c r="B295" s="76"/>
      <c r="C295" s="78"/>
      <c r="D295" s="78"/>
      <c r="E295" s="78"/>
      <c r="F295" s="78"/>
      <c r="G295" s="97"/>
      <c r="H295" s="97"/>
      <c r="I295" s="97"/>
      <c r="J295" s="97"/>
      <c r="K295" s="77"/>
      <c r="L295" s="77"/>
      <c r="M295" s="77"/>
      <c r="N295" s="77"/>
      <c r="P295" s="77"/>
      <c r="Q295" s="98"/>
    </row>
    <row r="296" spans="2:17" ht="16.5" x14ac:dyDescent="0.2">
      <c r="B296" s="76"/>
      <c r="C296" s="78"/>
      <c r="D296" s="78"/>
      <c r="E296" s="78"/>
      <c r="F296" s="78"/>
      <c r="G296" s="97"/>
      <c r="H296" s="97"/>
      <c r="I296" s="97"/>
      <c r="J296" s="97"/>
      <c r="K296" s="77"/>
      <c r="L296" s="77"/>
      <c r="M296" s="77"/>
      <c r="N296" s="77"/>
      <c r="P296" s="77"/>
      <c r="Q296" s="98"/>
    </row>
    <row r="297" spans="2:17" ht="16.5" x14ac:dyDescent="0.2">
      <c r="B297" s="76"/>
      <c r="C297" s="78"/>
      <c r="D297" s="78"/>
      <c r="E297" s="78"/>
      <c r="F297" s="78"/>
      <c r="G297" s="97"/>
      <c r="H297" s="97"/>
      <c r="I297" s="97"/>
      <c r="J297" s="97"/>
      <c r="K297" s="77"/>
      <c r="L297" s="77"/>
      <c r="M297" s="77"/>
      <c r="N297" s="77"/>
      <c r="P297" s="77"/>
      <c r="Q297" s="98"/>
    </row>
    <row r="298" spans="2:17" ht="16.5" x14ac:dyDescent="0.2">
      <c r="B298" s="76"/>
      <c r="C298" s="78"/>
      <c r="D298" s="78"/>
      <c r="E298" s="78"/>
      <c r="F298" s="78"/>
      <c r="G298" s="97"/>
      <c r="H298" s="97"/>
      <c r="I298" s="97"/>
      <c r="J298" s="97"/>
      <c r="K298" s="77"/>
      <c r="L298" s="77"/>
      <c r="M298" s="77"/>
      <c r="N298" s="77"/>
      <c r="P298" s="77"/>
      <c r="Q298" s="98"/>
    </row>
    <row r="299" spans="2:17" ht="16.5" x14ac:dyDescent="0.2">
      <c r="B299" s="76"/>
      <c r="C299" s="78"/>
      <c r="D299" s="78"/>
      <c r="E299" s="78"/>
      <c r="F299" s="78"/>
      <c r="G299" s="97"/>
      <c r="H299" s="97"/>
      <c r="I299" s="97"/>
      <c r="J299" s="97"/>
      <c r="K299" s="77"/>
      <c r="L299" s="77"/>
      <c r="M299" s="77"/>
      <c r="N299" s="77"/>
      <c r="P299" s="77"/>
      <c r="Q299" s="98"/>
    </row>
    <row r="300" spans="2:17" ht="16.5" x14ac:dyDescent="0.2">
      <c r="B300" s="76"/>
      <c r="C300" s="78"/>
      <c r="D300" s="78"/>
      <c r="E300" s="78"/>
      <c r="F300" s="78"/>
      <c r="G300" s="97"/>
      <c r="H300" s="97"/>
      <c r="I300" s="97"/>
      <c r="J300" s="97"/>
      <c r="K300" s="77"/>
      <c r="L300" s="77"/>
      <c r="M300" s="77"/>
      <c r="N300" s="77"/>
      <c r="P300" s="77"/>
      <c r="Q300" s="98"/>
    </row>
    <row r="301" spans="2:17" ht="16.5" x14ac:dyDescent="0.2">
      <c r="B301" s="76"/>
      <c r="C301" s="78"/>
      <c r="D301" s="78"/>
      <c r="E301" s="78"/>
      <c r="F301" s="78"/>
      <c r="G301" s="97"/>
      <c r="H301" s="97"/>
      <c r="I301" s="97"/>
      <c r="J301" s="97"/>
      <c r="K301" s="77"/>
      <c r="L301" s="77"/>
      <c r="M301" s="77"/>
      <c r="N301" s="77"/>
      <c r="P301" s="77"/>
      <c r="Q301" s="98"/>
    </row>
    <row r="302" spans="2:17" ht="16.5" x14ac:dyDescent="0.2">
      <c r="B302" s="76"/>
      <c r="C302" s="78"/>
      <c r="D302" s="78"/>
      <c r="E302" s="78"/>
      <c r="F302" s="78"/>
      <c r="G302" s="97"/>
      <c r="H302" s="97"/>
      <c r="I302" s="97"/>
      <c r="J302" s="97"/>
      <c r="K302" s="77"/>
      <c r="L302" s="77"/>
      <c r="M302" s="77"/>
      <c r="N302" s="77"/>
      <c r="P302" s="77"/>
      <c r="Q302" s="98"/>
    </row>
    <row r="303" spans="2:17" ht="16.5" x14ac:dyDescent="0.2">
      <c r="B303" s="76"/>
      <c r="C303" s="78"/>
      <c r="D303" s="78"/>
      <c r="E303" s="78"/>
      <c r="F303" s="78"/>
      <c r="G303" s="97"/>
      <c r="H303" s="97"/>
      <c r="I303" s="97"/>
      <c r="J303" s="97"/>
      <c r="K303" s="77"/>
      <c r="L303" s="77"/>
      <c r="M303" s="77"/>
      <c r="N303" s="77"/>
      <c r="P303" s="77"/>
      <c r="Q303" s="98"/>
    </row>
    <row r="304" spans="2:17" ht="16.5" x14ac:dyDescent="0.2">
      <c r="B304" s="76"/>
      <c r="C304" s="78"/>
      <c r="D304" s="78"/>
      <c r="E304" s="78"/>
      <c r="F304" s="78"/>
      <c r="G304" s="97"/>
      <c r="H304" s="97"/>
      <c r="I304" s="97"/>
      <c r="J304" s="97"/>
      <c r="K304" s="77"/>
      <c r="L304" s="77"/>
      <c r="M304" s="77"/>
      <c r="N304" s="77"/>
      <c r="P304" s="77"/>
      <c r="Q304" s="98"/>
    </row>
    <row r="305" spans="2:17" ht="16.5" x14ac:dyDescent="0.2">
      <c r="B305" s="76"/>
      <c r="C305" s="78"/>
      <c r="D305" s="78"/>
      <c r="E305" s="78"/>
      <c r="F305" s="78"/>
      <c r="G305" s="97"/>
      <c r="H305" s="97"/>
      <c r="I305" s="97"/>
      <c r="J305" s="97"/>
      <c r="K305" s="77"/>
      <c r="L305" s="77"/>
      <c r="M305" s="77"/>
      <c r="N305" s="77"/>
      <c r="P305" s="77"/>
      <c r="Q305" s="98"/>
    </row>
    <row r="306" spans="2:17" ht="16.5" x14ac:dyDescent="0.2">
      <c r="B306" s="76"/>
      <c r="C306" s="78"/>
      <c r="D306" s="78"/>
      <c r="E306" s="78"/>
      <c r="F306" s="78"/>
      <c r="G306" s="97"/>
      <c r="H306" s="97"/>
      <c r="I306" s="97"/>
      <c r="J306" s="97"/>
      <c r="K306" s="77"/>
      <c r="L306" s="77"/>
      <c r="M306" s="77"/>
      <c r="N306" s="77"/>
      <c r="P306" s="77"/>
      <c r="Q306" s="98"/>
    </row>
    <row r="307" spans="2:17" ht="16.5" x14ac:dyDescent="0.2">
      <c r="B307" s="76"/>
      <c r="C307" s="78"/>
      <c r="D307" s="78"/>
      <c r="E307" s="78"/>
      <c r="F307" s="78"/>
      <c r="G307" s="97"/>
      <c r="H307" s="97"/>
      <c r="I307" s="97"/>
      <c r="J307" s="97"/>
      <c r="K307" s="77"/>
      <c r="L307" s="77"/>
      <c r="M307" s="77"/>
      <c r="N307" s="77"/>
      <c r="P307" s="77"/>
      <c r="Q307" s="98"/>
    </row>
    <row r="308" spans="2:17" ht="16.5" x14ac:dyDescent="0.2">
      <c r="B308" s="76"/>
      <c r="C308" s="78"/>
      <c r="D308" s="78"/>
      <c r="E308" s="78"/>
      <c r="F308" s="78"/>
      <c r="G308" s="97"/>
      <c r="H308" s="97"/>
      <c r="I308" s="97"/>
      <c r="J308" s="97"/>
      <c r="K308" s="77"/>
      <c r="L308" s="77"/>
      <c r="M308" s="77"/>
      <c r="N308" s="77"/>
      <c r="P308" s="77"/>
      <c r="Q308" s="98"/>
    </row>
    <row r="309" spans="2:17" ht="16.5" x14ac:dyDescent="0.2">
      <c r="B309" s="76"/>
      <c r="C309" s="78"/>
      <c r="D309" s="78"/>
      <c r="E309" s="78"/>
      <c r="F309" s="78"/>
      <c r="G309" s="97"/>
      <c r="H309" s="97"/>
      <c r="I309" s="97"/>
      <c r="J309" s="97"/>
      <c r="K309" s="77"/>
      <c r="L309" s="77"/>
      <c r="M309" s="77"/>
      <c r="N309" s="77"/>
      <c r="P309" s="77"/>
      <c r="Q309" s="98"/>
    </row>
    <row r="310" spans="2:17" ht="16.5" x14ac:dyDescent="0.2">
      <c r="B310" s="76"/>
      <c r="C310" s="78"/>
      <c r="D310" s="78"/>
      <c r="E310" s="78"/>
      <c r="F310" s="78"/>
      <c r="G310" s="97"/>
      <c r="H310" s="97"/>
      <c r="I310" s="97"/>
      <c r="J310" s="97"/>
      <c r="K310" s="77"/>
      <c r="L310" s="77"/>
      <c r="M310" s="77"/>
      <c r="N310" s="77"/>
      <c r="P310" s="77"/>
      <c r="Q310" s="98"/>
    </row>
    <row r="311" spans="2:17" ht="16.5" x14ac:dyDescent="0.2">
      <c r="B311" s="76"/>
      <c r="C311" s="78"/>
      <c r="D311" s="78"/>
      <c r="E311" s="78"/>
      <c r="F311" s="78"/>
      <c r="G311" s="97"/>
      <c r="H311" s="97"/>
      <c r="I311" s="97"/>
      <c r="J311" s="97"/>
      <c r="K311" s="77"/>
      <c r="L311" s="77"/>
      <c r="M311" s="77"/>
      <c r="N311" s="77"/>
      <c r="P311" s="77"/>
      <c r="Q311" s="98"/>
    </row>
    <row r="312" spans="2:17" ht="16.5" x14ac:dyDescent="0.2">
      <c r="B312" s="76"/>
      <c r="C312" s="78"/>
      <c r="D312" s="78"/>
      <c r="E312" s="78"/>
      <c r="F312" s="78"/>
      <c r="G312" s="97"/>
      <c r="H312" s="97"/>
      <c r="I312" s="97"/>
      <c r="J312" s="97"/>
      <c r="K312" s="77"/>
      <c r="L312" s="77"/>
      <c r="M312" s="77"/>
      <c r="N312" s="77"/>
      <c r="P312" s="77"/>
      <c r="Q312" s="98"/>
    </row>
    <row r="313" spans="2:17" ht="16.5" x14ac:dyDescent="0.2">
      <c r="B313" s="76"/>
      <c r="C313" s="78"/>
      <c r="D313" s="78"/>
      <c r="E313" s="78"/>
      <c r="F313" s="78"/>
      <c r="G313" s="97"/>
      <c r="H313" s="97"/>
      <c r="I313" s="97"/>
      <c r="J313" s="97"/>
      <c r="K313" s="77"/>
      <c r="L313" s="77"/>
      <c r="M313" s="77"/>
      <c r="N313" s="77"/>
      <c r="P313" s="77"/>
      <c r="Q313" s="98"/>
    </row>
    <row r="314" spans="2:17" ht="16.5" x14ac:dyDescent="0.2">
      <c r="B314" s="76"/>
      <c r="C314" s="78"/>
      <c r="D314" s="78"/>
      <c r="E314" s="78"/>
      <c r="F314" s="78"/>
      <c r="G314" s="97"/>
      <c r="H314" s="97"/>
      <c r="I314" s="97"/>
      <c r="J314" s="97"/>
      <c r="K314" s="77"/>
      <c r="L314" s="77"/>
      <c r="M314" s="77"/>
      <c r="N314" s="77"/>
      <c r="P314" s="77"/>
      <c r="Q314" s="98"/>
    </row>
    <row r="315" spans="2:17" ht="16.5" x14ac:dyDescent="0.2">
      <c r="B315" s="76"/>
      <c r="C315" s="78"/>
      <c r="D315" s="78"/>
      <c r="E315" s="78"/>
      <c r="F315" s="78"/>
      <c r="G315" s="97"/>
      <c r="H315" s="97"/>
      <c r="I315" s="97"/>
      <c r="J315" s="97"/>
      <c r="K315" s="77"/>
      <c r="L315" s="77"/>
      <c r="M315" s="77"/>
      <c r="N315" s="77"/>
      <c r="P315" s="77"/>
      <c r="Q315" s="98"/>
    </row>
    <row r="316" spans="2:17" ht="16.5" x14ac:dyDescent="0.2">
      <c r="B316" s="76"/>
      <c r="C316" s="78"/>
      <c r="D316" s="78"/>
      <c r="E316" s="78"/>
      <c r="F316" s="78"/>
      <c r="G316" s="97"/>
      <c r="H316" s="97"/>
      <c r="I316" s="97"/>
      <c r="J316" s="97"/>
      <c r="K316" s="77"/>
      <c r="L316" s="77"/>
      <c r="M316" s="77"/>
      <c r="N316" s="77"/>
      <c r="P316" s="77"/>
      <c r="Q316" s="98"/>
    </row>
    <row r="317" spans="2:17" ht="16.5" x14ac:dyDescent="0.2">
      <c r="B317" s="76"/>
      <c r="C317" s="78"/>
      <c r="D317" s="78"/>
      <c r="E317" s="78"/>
      <c r="F317" s="78"/>
      <c r="G317" s="97"/>
      <c r="H317" s="97"/>
      <c r="I317" s="97"/>
      <c r="J317" s="97"/>
      <c r="K317" s="77"/>
      <c r="L317" s="77"/>
      <c r="M317" s="77"/>
      <c r="N317" s="77"/>
      <c r="P317" s="77"/>
      <c r="Q317" s="98"/>
    </row>
    <row r="318" spans="2:17" ht="16.5" x14ac:dyDescent="0.2">
      <c r="B318" s="76"/>
      <c r="C318" s="78"/>
      <c r="D318" s="78"/>
      <c r="E318" s="78"/>
      <c r="F318" s="78"/>
      <c r="G318" s="97"/>
      <c r="H318" s="97"/>
      <c r="I318" s="97"/>
      <c r="J318" s="97"/>
      <c r="K318" s="77"/>
      <c r="L318" s="77"/>
      <c r="M318" s="77"/>
      <c r="N318" s="77"/>
      <c r="P318" s="77"/>
      <c r="Q318" s="98"/>
    </row>
    <row r="319" spans="2:17" ht="16.5" x14ac:dyDescent="0.2">
      <c r="B319" s="76"/>
      <c r="C319" s="78"/>
      <c r="D319" s="78"/>
      <c r="E319" s="78"/>
      <c r="F319" s="78"/>
      <c r="G319" s="97"/>
      <c r="H319" s="97"/>
      <c r="I319" s="97"/>
      <c r="J319" s="97"/>
      <c r="K319" s="77"/>
      <c r="L319" s="77"/>
      <c r="M319" s="77"/>
      <c r="N319" s="77"/>
      <c r="P319" s="77"/>
      <c r="Q319" s="98"/>
    </row>
    <row r="320" spans="2:17" ht="16.5" x14ac:dyDescent="0.2">
      <c r="B320" s="76"/>
      <c r="C320" s="78"/>
      <c r="D320" s="78"/>
      <c r="E320" s="78"/>
      <c r="F320" s="78"/>
      <c r="G320" s="97"/>
      <c r="H320" s="97"/>
      <c r="I320" s="97"/>
      <c r="J320" s="97"/>
      <c r="K320" s="77"/>
      <c r="L320" s="77"/>
      <c r="M320" s="77"/>
      <c r="N320" s="77"/>
      <c r="P320" s="77"/>
      <c r="Q320" s="98"/>
    </row>
    <row r="321" spans="2:17" ht="16.5" x14ac:dyDescent="0.2">
      <c r="B321" s="76"/>
      <c r="C321" s="78"/>
      <c r="D321" s="78"/>
      <c r="E321" s="78"/>
      <c r="F321" s="78"/>
      <c r="G321" s="97"/>
      <c r="H321" s="97"/>
      <c r="I321" s="97"/>
      <c r="J321" s="97"/>
      <c r="K321" s="77"/>
      <c r="L321" s="77"/>
      <c r="M321" s="77"/>
      <c r="N321" s="77"/>
      <c r="P321" s="77"/>
      <c r="Q321" s="98"/>
    </row>
    <row r="322" spans="2:17" ht="16.5" x14ac:dyDescent="0.2">
      <c r="B322" s="76"/>
      <c r="C322" s="78"/>
      <c r="D322" s="78"/>
      <c r="E322" s="78"/>
      <c r="F322" s="78"/>
      <c r="G322" s="97"/>
      <c r="H322" s="97"/>
      <c r="I322" s="97"/>
      <c r="J322" s="97"/>
      <c r="K322" s="77"/>
      <c r="L322" s="77"/>
      <c r="M322" s="77"/>
      <c r="N322" s="77"/>
      <c r="P322" s="77"/>
      <c r="Q322" s="98"/>
    </row>
    <row r="323" spans="2:17" ht="16.5" x14ac:dyDescent="0.2">
      <c r="B323" s="76"/>
      <c r="C323" s="78"/>
      <c r="D323" s="78"/>
      <c r="E323" s="78"/>
      <c r="F323" s="78"/>
      <c r="G323" s="97"/>
      <c r="H323" s="97"/>
      <c r="I323" s="97"/>
      <c r="J323" s="97"/>
      <c r="K323" s="77"/>
      <c r="L323" s="77"/>
      <c r="M323" s="77"/>
      <c r="N323" s="77"/>
      <c r="P323" s="77"/>
      <c r="Q323" s="98"/>
    </row>
    <row r="324" spans="2:17" ht="16.5" x14ac:dyDescent="0.2">
      <c r="B324" s="76"/>
      <c r="C324" s="78"/>
      <c r="D324" s="78"/>
      <c r="E324" s="78"/>
      <c r="F324" s="78"/>
      <c r="G324" s="97"/>
      <c r="H324" s="97"/>
      <c r="I324" s="97"/>
      <c r="J324" s="97"/>
      <c r="K324" s="77"/>
      <c r="L324" s="77"/>
      <c r="M324" s="77"/>
      <c r="N324" s="77"/>
      <c r="P324" s="77"/>
      <c r="Q324" s="98"/>
    </row>
    <row r="325" spans="2:17" ht="16.5" x14ac:dyDescent="0.2">
      <c r="B325" s="76"/>
      <c r="C325" s="78"/>
      <c r="D325" s="78"/>
      <c r="E325" s="78"/>
      <c r="F325" s="78"/>
      <c r="G325" s="97"/>
      <c r="H325" s="97"/>
      <c r="I325" s="97"/>
      <c r="J325" s="97"/>
      <c r="K325" s="77"/>
      <c r="L325" s="77"/>
      <c r="M325" s="77"/>
      <c r="N325" s="77"/>
      <c r="P325" s="77"/>
      <c r="Q325" s="98"/>
    </row>
    <row r="326" spans="2:17" ht="16.5" x14ac:dyDescent="0.2">
      <c r="B326" s="76"/>
      <c r="C326" s="78"/>
      <c r="D326" s="78"/>
      <c r="E326" s="78"/>
      <c r="F326" s="78"/>
      <c r="G326" s="97"/>
      <c r="H326" s="97"/>
      <c r="I326" s="97"/>
      <c r="J326" s="97"/>
      <c r="K326" s="77"/>
      <c r="L326" s="77"/>
      <c r="M326" s="77"/>
      <c r="N326" s="77"/>
      <c r="P326" s="77"/>
      <c r="Q326" s="98"/>
    </row>
    <row r="327" spans="2:17" ht="16.5" x14ac:dyDescent="0.2">
      <c r="B327" s="76"/>
      <c r="C327" s="78"/>
      <c r="D327" s="78"/>
      <c r="E327" s="78"/>
      <c r="F327" s="78"/>
      <c r="G327" s="97"/>
      <c r="H327" s="97"/>
      <c r="I327" s="97"/>
      <c r="J327" s="97"/>
      <c r="K327" s="77"/>
      <c r="L327" s="77"/>
      <c r="M327" s="77"/>
      <c r="N327" s="77"/>
      <c r="P327" s="77"/>
      <c r="Q327" s="98"/>
    </row>
    <row r="328" spans="2:17" ht="16.5" x14ac:dyDescent="0.2">
      <c r="B328" s="76"/>
      <c r="C328" s="78"/>
      <c r="D328" s="78"/>
      <c r="E328" s="78"/>
      <c r="F328" s="78"/>
      <c r="G328" s="97"/>
      <c r="H328" s="97"/>
      <c r="I328" s="97"/>
      <c r="J328" s="97"/>
      <c r="K328" s="77"/>
      <c r="L328" s="77"/>
      <c r="M328" s="77"/>
      <c r="N328" s="77"/>
      <c r="P328" s="77"/>
      <c r="Q328" s="98"/>
    </row>
    <row r="329" spans="2:17" ht="16.5" x14ac:dyDescent="0.2">
      <c r="B329" s="76"/>
      <c r="C329" s="78"/>
      <c r="D329" s="78"/>
      <c r="E329" s="78"/>
      <c r="F329" s="78"/>
      <c r="G329" s="97"/>
      <c r="H329" s="97"/>
      <c r="I329" s="97"/>
      <c r="J329" s="97"/>
      <c r="K329" s="77"/>
      <c r="L329" s="77"/>
      <c r="M329" s="77"/>
      <c r="N329" s="77"/>
      <c r="P329" s="77"/>
      <c r="Q329" s="98"/>
    </row>
    <row r="330" spans="2:17" ht="16.5" x14ac:dyDescent="0.2">
      <c r="B330" s="76"/>
      <c r="C330" s="78"/>
      <c r="D330" s="78"/>
      <c r="E330" s="78"/>
      <c r="F330" s="78"/>
      <c r="G330" s="97"/>
      <c r="H330" s="97"/>
      <c r="I330" s="97"/>
      <c r="J330" s="97"/>
      <c r="K330" s="77"/>
      <c r="L330" s="77"/>
      <c r="M330" s="77"/>
      <c r="N330" s="77"/>
      <c r="P330" s="77"/>
      <c r="Q330" s="98"/>
    </row>
    <row r="331" spans="2:17" ht="16.5" x14ac:dyDescent="0.2">
      <c r="B331" s="76"/>
      <c r="C331" s="78"/>
      <c r="D331" s="78"/>
      <c r="E331" s="78"/>
      <c r="F331" s="78"/>
      <c r="G331" s="97"/>
      <c r="H331" s="97"/>
      <c r="I331" s="97"/>
      <c r="J331" s="97"/>
      <c r="K331" s="77"/>
      <c r="L331" s="77"/>
      <c r="M331" s="77"/>
      <c r="N331" s="77"/>
      <c r="P331" s="77"/>
      <c r="Q331" s="98"/>
    </row>
    <row r="332" spans="2:17" ht="16.5" x14ac:dyDescent="0.2">
      <c r="B332" s="76"/>
      <c r="C332" s="78"/>
      <c r="D332" s="78"/>
      <c r="E332" s="78"/>
      <c r="F332" s="78"/>
      <c r="G332" s="97"/>
      <c r="H332" s="97"/>
      <c r="I332" s="97"/>
      <c r="J332" s="97"/>
      <c r="K332" s="77"/>
      <c r="L332" s="77"/>
      <c r="M332" s="77"/>
      <c r="N332" s="77"/>
      <c r="P332" s="77"/>
      <c r="Q332" s="98"/>
    </row>
    <row r="333" spans="2:17" ht="16.5" x14ac:dyDescent="0.2">
      <c r="B333" s="76"/>
      <c r="C333" s="78"/>
      <c r="D333" s="78"/>
      <c r="E333" s="78"/>
      <c r="F333" s="78"/>
      <c r="G333" s="97"/>
      <c r="H333" s="97"/>
      <c r="I333" s="97"/>
      <c r="J333" s="97"/>
      <c r="K333" s="77"/>
      <c r="L333" s="77"/>
      <c r="M333" s="77"/>
      <c r="N333" s="77"/>
      <c r="P333" s="77"/>
      <c r="Q333" s="98"/>
    </row>
    <row r="334" spans="2:17" ht="16.5" x14ac:dyDescent="0.2">
      <c r="B334" s="76"/>
      <c r="C334" s="78"/>
      <c r="D334" s="78"/>
      <c r="E334" s="78"/>
      <c r="F334" s="78"/>
      <c r="G334" s="97"/>
      <c r="H334" s="97"/>
      <c r="I334" s="97"/>
      <c r="J334" s="97"/>
      <c r="K334" s="77"/>
      <c r="L334" s="77"/>
      <c r="M334" s="77"/>
      <c r="N334" s="77"/>
      <c r="P334" s="77"/>
      <c r="Q334" s="98"/>
    </row>
    <row r="335" spans="2:17" ht="16.5" x14ac:dyDescent="0.2">
      <c r="B335" s="76"/>
      <c r="C335" s="78"/>
      <c r="D335" s="78"/>
      <c r="E335" s="78"/>
      <c r="F335" s="78"/>
      <c r="G335" s="97"/>
      <c r="H335" s="97"/>
      <c r="I335" s="97"/>
      <c r="J335" s="97"/>
      <c r="K335" s="77"/>
      <c r="L335" s="77"/>
      <c r="M335" s="77"/>
      <c r="N335" s="77"/>
      <c r="P335" s="77"/>
      <c r="Q335" s="98"/>
    </row>
    <row r="336" spans="2:17" ht="16.5" x14ac:dyDescent="0.2">
      <c r="B336" s="76"/>
      <c r="C336" s="78"/>
      <c r="D336" s="78"/>
      <c r="E336" s="78"/>
      <c r="F336" s="78"/>
      <c r="G336" s="97"/>
      <c r="H336" s="97"/>
      <c r="I336" s="97"/>
      <c r="J336" s="97"/>
      <c r="K336" s="77"/>
      <c r="L336" s="77"/>
      <c r="M336" s="77"/>
      <c r="N336" s="77"/>
      <c r="P336" s="77"/>
      <c r="Q336" s="98"/>
    </row>
    <row r="337" spans="2:17" ht="16.5" x14ac:dyDescent="0.2">
      <c r="B337" s="76"/>
      <c r="C337" s="78"/>
      <c r="D337" s="78"/>
      <c r="E337" s="78"/>
      <c r="F337" s="78"/>
      <c r="G337" s="97"/>
      <c r="H337" s="97"/>
      <c r="I337" s="97"/>
      <c r="J337" s="97"/>
      <c r="K337" s="77"/>
      <c r="L337" s="77"/>
      <c r="M337" s="77"/>
      <c r="N337" s="77"/>
      <c r="P337" s="77"/>
      <c r="Q337" s="98"/>
    </row>
    <row r="338" spans="2:17" ht="16.5" x14ac:dyDescent="0.2">
      <c r="B338" s="76"/>
      <c r="C338" s="78"/>
      <c r="D338" s="78"/>
      <c r="E338" s="78"/>
      <c r="F338" s="78"/>
      <c r="G338" s="97"/>
      <c r="H338" s="97"/>
      <c r="I338" s="97"/>
      <c r="J338" s="97"/>
      <c r="K338" s="77"/>
      <c r="L338" s="77"/>
      <c r="M338" s="77"/>
      <c r="N338" s="77"/>
      <c r="P338" s="77"/>
      <c r="Q338" s="98"/>
    </row>
    <row r="339" spans="2:17" ht="16.5" x14ac:dyDescent="0.2">
      <c r="B339" s="76"/>
      <c r="C339" s="78"/>
      <c r="D339" s="78"/>
      <c r="E339" s="78"/>
      <c r="F339" s="78"/>
      <c r="G339" s="97"/>
      <c r="H339" s="97"/>
      <c r="I339" s="97"/>
      <c r="J339" s="97"/>
      <c r="K339" s="77"/>
      <c r="L339" s="77"/>
      <c r="M339" s="77"/>
      <c r="N339" s="77"/>
      <c r="P339" s="77"/>
      <c r="Q339" s="98"/>
    </row>
    <row r="340" spans="2:17" ht="16.5" x14ac:dyDescent="0.2">
      <c r="B340" s="76"/>
      <c r="C340" s="78"/>
      <c r="D340" s="78"/>
      <c r="E340" s="78"/>
      <c r="F340" s="78"/>
      <c r="G340" s="97"/>
      <c r="H340" s="97"/>
      <c r="I340" s="97"/>
      <c r="J340" s="97"/>
      <c r="K340" s="77"/>
      <c r="L340" s="77"/>
      <c r="M340" s="77"/>
      <c r="N340" s="77"/>
      <c r="P340" s="77"/>
      <c r="Q340" s="98"/>
    </row>
    <row r="341" spans="2:17" ht="16.5" x14ac:dyDescent="0.2">
      <c r="B341" s="76"/>
      <c r="C341" s="78"/>
      <c r="D341" s="78"/>
      <c r="E341" s="78"/>
      <c r="F341" s="78"/>
      <c r="G341" s="97"/>
      <c r="H341" s="97"/>
      <c r="I341" s="97"/>
      <c r="J341" s="97"/>
      <c r="K341" s="77"/>
      <c r="L341" s="77"/>
      <c r="M341" s="77"/>
      <c r="N341" s="77"/>
      <c r="P341" s="77"/>
      <c r="Q341" s="98"/>
    </row>
    <row r="342" spans="2:17" ht="16.5" x14ac:dyDescent="0.2">
      <c r="B342" s="76"/>
      <c r="C342" s="78"/>
      <c r="D342" s="78"/>
      <c r="E342" s="78"/>
      <c r="F342" s="78"/>
      <c r="G342" s="97"/>
      <c r="H342" s="97"/>
      <c r="I342" s="97"/>
      <c r="J342" s="97"/>
      <c r="K342" s="77"/>
      <c r="L342" s="77"/>
      <c r="M342" s="77"/>
      <c r="N342" s="77"/>
      <c r="P342" s="77"/>
      <c r="Q342" s="98"/>
    </row>
    <row r="343" spans="2:17" ht="16.5" x14ac:dyDescent="0.2">
      <c r="B343" s="76"/>
      <c r="C343" s="78"/>
      <c r="D343" s="78"/>
      <c r="E343" s="78"/>
      <c r="F343" s="78"/>
      <c r="G343" s="97"/>
      <c r="H343" s="97"/>
      <c r="I343" s="97"/>
      <c r="J343" s="97"/>
      <c r="K343" s="77"/>
      <c r="L343" s="77"/>
      <c r="M343" s="77"/>
      <c r="N343" s="77"/>
      <c r="P343" s="77"/>
      <c r="Q343" s="98"/>
    </row>
    <row r="344" spans="2:17" ht="16.5" x14ac:dyDescent="0.2">
      <c r="B344" s="76"/>
      <c r="C344" s="78"/>
      <c r="D344" s="78"/>
      <c r="E344" s="78"/>
      <c r="F344" s="78"/>
      <c r="G344" s="97"/>
      <c r="H344" s="97"/>
      <c r="I344" s="97"/>
      <c r="J344" s="97"/>
      <c r="K344" s="77"/>
      <c r="L344" s="77"/>
      <c r="M344" s="77"/>
      <c r="N344" s="77"/>
      <c r="P344" s="77"/>
      <c r="Q344" s="98"/>
    </row>
    <row r="345" spans="2:17" ht="16.5" x14ac:dyDescent="0.2">
      <c r="B345" s="76"/>
      <c r="C345" s="78"/>
      <c r="D345" s="78"/>
      <c r="E345" s="78"/>
      <c r="F345" s="78"/>
      <c r="G345" s="97"/>
      <c r="H345" s="97"/>
      <c r="I345" s="97"/>
      <c r="J345" s="97"/>
      <c r="K345" s="77"/>
      <c r="L345" s="77"/>
      <c r="M345" s="77"/>
      <c r="N345" s="77"/>
      <c r="P345" s="77"/>
      <c r="Q345" s="98"/>
    </row>
    <row r="346" spans="2:17" ht="16.5" x14ac:dyDescent="0.2">
      <c r="B346" s="76"/>
      <c r="C346" s="78"/>
      <c r="D346" s="78"/>
      <c r="E346" s="78"/>
      <c r="F346" s="78"/>
      <c r="G346" s="97"/>
      <c r="H346" s="97"/>
      <c r="I346" s="97"/>
      <c r="J346" s="97"/>
      <c r="K346" s="77"/>
      <c r="L346" s="77"/>
      <c r="M346" s="77"/>
      <c r="N346" s="77"/>
      <c r="P346" s="77"/>
      <c r="Q346" s="98"/>
    </row>
    <row r="347" spans="2:17" ht="16.5" x14ac:dyDescent="0.2">
      <c r="B347" s="76"/>
      <c r="C347" s="78"/>
      <c r="D347" s="78"/>
      <c r="E347" s="78"/>
      <c r="F347" s="78"/>
      <c r="G347" s="97"/>
      <c r="H347" s="97"/>
      <c r="I347" s="97"/>
      <c r="J347" s="97"/>
      <c r="K347" s="77"/>
      <c r="L347" s="77"/>
      <c r="M347" s="77"/>
      <c r="N347" s="77"/>
      <c r="P347" s="77"/>
      <c r="Q347" s="98"/>
    </row>
    <row r="348" spans="2:17" ht="16.5" x14ac:dyDescent="0.2">
      <c r="B348" s="76"/>
      <c r="C348" s="78"/>
      <c r="D348" s="78"/>
      <c r="E348" s="78"/>
      <c r="F348" s="78"/>
      <c r="G348" s="97"/>
      <c r="H348" s="97"/>
      <c r="I348" s="97"/>
      <c r="J348" s="97"/>
      <c r="K348" s="77"/>
      <c r="L348" s="77"/>
      <c r="M348" s="77"/>
      <c r="N348" s="77"/>
      <c r="P348" s="77"/>
      <c r="Q348" s="98"/>
    </row>
    <row r="349" spans="2:17" ht="16.5" x14ac:dyDescent="0.2">
      <c r="B349" s="76"/>
      <c r="C349" s="78"/>
      <c r="D349" s="78"/>
      <c r="E349" s="78"/>
      <c r="F349" s="78"/>
      <c r="G349" s="97"/>
      <c r="H349" s="97"/>
      <c r="I349" s="97"/>
      <c r="J349" s="97"/>
      <c r="K349" s="77"/>
      <c r="L349" s="77"/>
      <c r="M349" s="77"/>
      <c r="N349" s="77"/>
      <c r="P349" s="77"/>
      <c r="Q349" s="98"/>
    </row>
    <row r="350" spans="2:17" ht="16.5" x14ac:dyDescent="0.2">
      <c r="B350" s="76"/>
      <c r="C350" s="78"/>
      <c r="D350" s="78"/>
      <c r="E350" s="78"/>
      <c r="F350" s="78"/>
      <c r="G350" s="97"/>
      <c r="H350" s="97"/>
      <c r="I350" s="97"/>
      <c r="J350" s="97"/>
      <c r="K350" s="77"/>
      <c r="L350" s="77"/>
      <c r="M350" s="77"/>
      <c r="N350" s="77"/>
      <c r="P350" s="77"/>
      <c r="Q350" s="98"/>
    </row>
    <row r="351" spans="2:17" ht="16.5" x14ac:dyDescent="0.2">
      <c r="B351" s="76"/>
      <c r="C351" s="78"/>
      <c r="D351" s="78"/>
      <c r="E351" s="78"/>
      <c r="F351" s="78"/>
      <c r="G351" s="97"/>
      <c r="H351" s="97"/>
      <c r="I351" s="97"/>
      <c r="J351" s="97"/>
      <c r="K351" s="77"/>
      <c r="L351" s="77"/>
      <c r="M351" s="77"/>
      <c r="N351" s="77"/>
      <c r="P351" s="77"/>
      <c r="Q351" s="98"/>
    </row>
    <row r="352" spans="2:17" ht="16.5" x14ac:dyDescent="0.2">
      <c r="B352" s="76"/>
      <c r="C352" s="78"/>
      <c r="D352" s="78"/>
      <c r="E352" s="78"/>
      <c r="F352" s="78"/>
      <c r="G352" s="97"/>
      <c r="H352" s="97"/>
      <c r="I352" s="97"/>
      <c r="J352" s="97"/>
      <c r="K352" s="77"/>
      <c r="L352" s="77"/>
      <c r="M352" s="77"/>
      <c r="N352" s="77"/>
      <c r="P352" s="77"/>
      <c r="Q352" s="98"/>
    </row>
    <row r="353" spans="2:17" ht="16.5" x14ac:dyDescent="0.2">
      <c r="B353" s="76"/>
      <c r="C353" s="78"/>
      <c r="D353" s="78"/>
      <c r="E353" s="78"/>
      <c r="F353" s="78"/>
      <c r="G353" s="97"/>
      <c r="H353" s="97"/>
      <c r="I353" s="97"/>
      <c r="J353" s="97"/>
      <c r="K353" s="77"/>
      <c r="L353" s="77"/>
      <c r="M353" s="77"/>
      <c r="N353" s="77"/>
      <c r="P353" s="77"/>
      <c r="Q353" s="98"/>
    </row>
    <row r="354" spans="2:17" ht="16.5" x14ac:dyDescent="0.2">
      <c r="B354" s="76"/>
      <c r="C354" s="78"/>
      <c r="D354" s="78"/>
      <c r="E354" s="78"/>
      <c r="F354" s="78"/>
      <c r="G354" s="97"/>
      <c r="H354" s="97"/>
      <c r="I354" s="97"/>
      <c r="J354" s="97"/>
      <c r="K354" s="77"/>
      <c r="L354" s="77"/>
      <c r="M354" s="77"/>
      <c r="N354" s="77"/>
      <c r="P354" s="77"/>
      <c r="Q354" s="98"/>
    </row>
    <row r="355" spans="2:17" ht="16.5" x14ac:dyDescent="0.2">
      <c r="B355" s="76"/>
      <c r="C355" s="78"/>
      <c r="D355" s="78"/>
      <c r="E355" s="78"/>
      <c r="F355" s="78"/>
      <c r="G355" s="97"/>
      <c r="H355" s="97"/>
      <c r="I355" s="97"/>
      <c r="J355" s="97"/>
      <c r="K355" s="77"/>
      <c r="L355" s="77"/>
      <c r="M355" s="77"/>
      <c r="N355" s="77"/>
      <c r="P355" s="77"/>
      <c r="Q355" s="98"/>
    </row>
    <row r="356" spans="2:17" ht="16.5" x14ac:dyDescent="0.2">
      <c r="B356" s="76"/>
      <c r="C356" s="78"/>
      <c r="D356" s="78"/>
      <c r="E356" s="78"/>
      <c r="F356" s="78"/>
      <c r="G356" s="97"/>
      <c r="H356" s="97"/>
      <c r="I356" s="97"/>
      <c r="J356" s="97"/>
      <c r="K356" s="77"/>
      <c r="L356" s="77"/>
      <c r="M356" s="77"/>
      <c r="N356" s="77"/>
      <c r="P356" s="77"/>
      <c r="Q356" s="98"/>
    </row>
    <row r="357" spans="2:17" ht="16.5" x14ac:dyDescent="0.2">
      <c r="B357" s="76"/>
      <c r="C357" s="120"/>
      <c r="D357" s="120"/>
      <c r="E357" s="120"/>
      <c r="F357" s="120"/>
      <c r="G357" s="97"/>
      <c r="H357" s="97"/>
      <c r="I357" s="97"/>
      <c r="J357" s="97"/>
      <c r="K357" s="77"/>
      <c r="L357" s="77"/>
      <c r="M357" s="77"/>
      <c r="N357" s="77"/>
      <c r="P357" s="77"/>
      <c r="Q357" s="98"/>
    </row>
    <row r="358" spans="2:17" ht="16.5" x14ac:dyDescent="0.2">
      <c r="B358" s="76"/>
      <c r="C358" s="78"/>
      <c r="D358" s="78"/>
      <c r="E358" s="78"/>
      <c r="F358" s="78"/>
      <c r="G358" s="97"/>
      <c r="H358" s="97"/>
      <c r="I358" s="97"/>
      <c r="J358" s="97"/>
      <c r="K358" s="77"/>
      <c r="L358" s="77"/>
      <c r="M358" s="77"/>
      <c r="N358" s="77"/>
      <c r="P358" s="77"/>
      <c r="Q358" s="98"/>
    </row>
    <row r="359" spans="2:17" ht="16.5" x14ac:dyDescent="0.2">
      <c r="B359" s="76"/>
      <c r="C359" s="78"/>
      <c r="D359" s="78"/>
      <c r="E359" s="78"/>
      <c r="F359" s="78"/>
      <c r="G359" s="97"/>
      <c r="H359" s="97"/>
      <c r="I359" s="97"/>
      <c r="J359" s="97"/>
      <c r="K359" s="77"/>
      <c r="L359" s="77"/>
      <c r="M359" s="77"/>
      <c r="N359" s="77"/>
      <c r="P359" s="77"/>
      <c r="Q359" s="98"/>
    </row>
    <row r="360" spans="2:17" ht="16.5" x14ac:dyDescent="0.2">
      <c r="B360" s="76"/>
      <c r="C360" s="78"/>
      <c r="D360" s="78"/>
      <c r="E360" s="78"/>
      <c r="F360" s="78"/>
      <c r="G360" s="97"/>
      <c r="H360" s="97"/>
      <c r="I360" s="97"/>
      <c r="J360" s="97"/>
      <c r="K360" s="77"/>
      <c r="L360" s="77"/>
      <c r="M360" s="77"/>
      <c r="N360" s="77"/>
      <c r="P360" s="77"/>
      <c r="Q360" s="98"/>
    </row>
    <row r="361" spans="2:17" ht="16.5" x14ac:dyDescent="0.2">
      <c r="B361" s="76"/>
      <c r="C361" s="78"/>
      <c r="D361" s="78"/>
      <c r="E361" s="78"/>
      <c r="F361" s="78"/>
      <c r="G361" s="97"/>
      <c r="H361" s="97"/>
      <c r="I361" s="97"/>
      <c r="J361" s="97"/>
      <c r="K361" s="77"/>
      <c r="L361" s="77"/>
      <c r="M361" s="77"/>
      <c r="N361" s="77"/>
      <c r="P361" s="77"/>
      <c r="Q361" s="98"/>
    </row>
    <row r="362" spans="2:17" ht="16.5" x14ac:dyDescent="0.2">
      <c r="B362" s="76"/>
      <c r="C362" s="78"/>
      <c r="D362" s="78"/>
      <c r="E362" s="78"/>
      <c r="F362" s="78"/>
      <c r="G362" s="97"/>
      <c r="H362" s="97"/>
      <c r="I362" s="97"/>
      <c r="J362" s="97"/>
      <c r="K362" s="77"/>
      <c r="L362" s="77"/>
      <c r="M362" s="77"/>
      <c r="N362" s="77"/>
      <c r="P362" s="77"/>
      <c r="Q362" s="98"/>
    </row>
    <row r="363" spans="2:17" ht="16.5" x14ac:dyDescent="0.2">
      <c r="B363" s="76"/>
      <c r="C363" s="78"/>
      <c r="D363" s="78"/>
      <c r="E363" s="78"/>
      <c r="F363" s="78"/>
      <c r="G363" s="97"/>
      <c r="H363" s="97"/>
      <c r="I363" s="97"/>
      <c r="J363" s="97"/>
      <c r="K363" s="77"/>
      <c r="L363" s="77"/>
      <c r="M363" s="77"/>
      <c r="N363" s="77"/>
      <c r="P363" s="77"/>
      <c r="Q363" s="98"/>
    </row>
    <row r="364" spans="2:17" ht="16.5" x14ac:dyDescent="0.2">
      <c r="B364" s="76"/>
      <c r="C364" s="78"/>
      <c r="D364" s="78"/>
      <c r="E364" s="78"/>
      <c r="F364" s="78"/>
      <c r="G364" s="97"/>
      <c r="H364" s="97"/>
      <c r="I364" s="97"/>
      <c r="J364" s="97"/>
      <c r="K364" s="77"/>
      <c r="L364" s="77"/>
      <c r="M364" s="77"/>
      <c r="N364" s="77"/>
      <c r="P364" s="77"/>
      <c r="Q364" s="98"/>
    </row>
    <row r="365" spans="2:17" ht="16.5" x14ac:dyDescent="0.2">
      <c r="B365" s="76"/>
      <c r="C365" s="78"/>
      <c r="D365" s="78"/>
      <c r="E365" s="78"/>
      <c r="F365" s="78"/>
      <c r="G365" s="97"/>
      <c r="H365" s="97"/>
      <c r="I365" s="97"/>
      <c r="J365" s="97"/>
      <c r="K365" s="77"/>
      <c r="L365" s="77"/>
      <c r="M365" s="77"/>
      <c r="N365" s="77"/>
      <c r="P365" s="77"/>
      <c r="Q365" s="98"/>
    </row>
    <row r="366" spans="2:17" ht="16.5" x14ac:dyDescent="0.2">
      <c r="B366" s="76"/>
      <c r="C366" s="118"/>
      <c r="D366" s="118"/>
      <c r="E366" s="118"/>
      <c r="F366" s="118"/>
      <c r="G366" s="97"/>
      <c r="H366" s="97"/>
      <c r="I366" s="97"/>
      <c r="J366" s="97"/>
      <c r="K366" s="77"/>
      <c r="L366" s="77"/>
      <c r="M366" s="77"/>
      <c r="N366" s="77"/>
      <c r="P366" s="77"/>
      <c r="Q366" s="98"/>
    </row>
    <row r="367" spans="2:17" ht="16.5" x14ac:dyDescent="0.2">
      <c r="B367" s="76"/>
      <c r="C367" s="78"/>
      <c r="D367" s="78"/>
      <c r="E367" s="78"/>
      <c r="F367" s="78"/>
      <c r="G367" s="97"/>
      <c r="H367" s="97"/>
      <c r="I367" s="97"/>
      <c r="J367" s="97"/>
      <c r="K367" s="77"/>
      <c r="L367" s="77"/>
      <c r="M367" s="77"/>
      <c r="N367" s="77"/>
      <c r="P367" s="77"/>
      <c r="Q367" s="98"/>
    </row>
    <row r="368" spans="2:17" ht="16.5" x14ac:dyDescent="0.2">
      <c r="B368" s="76"/>
      <c r="C368" s="78"/>
      <c r="D368" s="78"/>
      <c r="E368" s="78"/>
      <c r="F368" s="78"/>
      <c r="G368" s="97"/>
      <c r="H368" s="97"/>
      <c r="I368" s="97"/>
      <c r="J368" s="97"/>
      <c r="K368" s="77"/>
      <c r="L368" s="77"/>
      <c r="M368" s="77"/>
      <c r="N368" s="77"/>
      <c r="P368" s="77"/>
      <c r="Q368" s="98"/>
    </row>
    <row r="369" spans="2:17" ht="16.5" x14ac:dyDescent="0.2">
      <c r="B369" s="76"/>
      <c r="C369" s="78"/>
      <c r="D369" s="78"/>
      <c r="E369" s="78"/>
      <c r="F369" s="78"/>
      <c r="G369" s="97"/>
      <c r="H369" s="97"/>
      <c r="I369" s="97"/>
      <c r="J369" s="97"/>
      <c r="K369" s="77"/>
      <c r="L369" s="77"/>
      <c r="M369" s="77"/>
      <c r="N369" s="77"/>
      <c r="P369" s="77"/>
      <c r="Q369" s="98"/>
    </row>
    <row r="370" spans="2:17" ht="16.5" x14ac:dyDescent="0.2">
      <c r="B370" s="76"/>
      <c r="C370" s="78"/>
      <c r="D370" s="78"/>
      <c r="E370" s="78"/>
      <c r="F370" s="78"/>
      <c r="G370" s="97"/>
      <c r="H370" s="97"/>
      <c r="I370" s="97"/>
      <c r="J370" s="97"/>
      <c r="K370" s="77"/>
      <c r="L370" s="77"/>
      <c r="M370" s="77"/>
      <c r="N370" s="77"/>
      <c r="P370" s="77"/>
      <c r="Q370" s="98"/>
    </row>
    <row r="371" spans="2:17" ht="16.5" x14ac:dyDescent="0.2">
      <c r="B371" s="76"/>
      <c r="C371" s="78"/>
      <c r="D371" s="78"/>
      <c r="E371" s="78"/>
      <c r="F371" s="78"/>
      <c r="G371" s="97"/>
      <c r="H371" s="97"/>
      <c r="I371" s="97"/>
      <c r="J371" s="97"/>
      <c r="K371" s="77"/>
      <c r="L371" s="77"/>
      <c r="M371" s="77"/>
      <c r="N371" s="77"/>
      <c r="P371" s="77"/>
      <c r="Q371" s="98"/>
    </row>
    <row r="372" spans="2:17" ht="16.5" x14ac:dyDescent="0.2">
      <c r="B372" s="76"/>
      <c r="C372" s="78"/>
      <c r="D372" s="78"/>
      <c r="E372" s="78"/>
      <c r="F372" s="78"/>
      <c r="G372" s="97"/>
      <c r="H372" s="97"/>
      <c r="I372" s="97"/>
      <c r="J372" s="97"/>
      <c r="K372" s="77"/>
      <c r="L372" s="77"/>
      <c r="M372" s="77"/>
      <c r="N372" s="77"/>
      <c r="P372" s="77"/>
      <c r="Q372" s="98"/>
    </row>
    <row r="373" spans="2:17" ht="16.5" x14ac:dyDescent="0.2">
      <c r="B373" s="76"/>
      <c r="C373" s="78"/>
      <c r="D373" s="78"/>
      <c r="E373" s="78"/>
      <c r="F373" s="78"/>
      <c r="G373" s="97"/>
      <c r="H373" s="97"/>
      <c r="I373" s="97"/>
      <c r="J373" s="97"/>
      <c r="K373" s="77"/>
      <c r="L373" s="77"/>
      <c r="M373" s="77"/>
      <c r="N373" s="77"/>
      <c r="P373" s="77"/>
      <c r="Q373" s="98"/>
    </row>
    <row r="374" spans="2:17" ht="16.5" x14ac:dyDescent="0.2">
      <c r="B374" s="76"/>
      <c r="C374" s="78"/>
      <c r="D374" s="78"/>
      <c r="E374" s="78"/>
      <c r="F374" s="78"/>
      <c r="G374" s="97"/>
      <c r="H374" s="97"/>
      <c r="I374" s="97"/>
      <c r="J374" s="97"/>
      <c r="K374" s="77"/>
      <c r="L374" s="77"/>
      <c r="M374" s="77"/>
      <c r="N374" s="77"/>
      <c r="P374" s="77"/>
      <c r="Q374" s="98"/>
    </row>
    <row r="375" spans="2:17" ht="16.5" x14ac:dyDescent="0.2">
      <c r="B375" s="76"/>
      <c r="C375" s="118"/>
      <c r="D375" s="118"/>
      <c r="E375" s="118"/>
      <c r="F375" s="118"/>
      <c r="G375" s="97"/>
      <c r="H375" s="97"/>
      <c r="I375" s="97"/>
      <c r="J375" s="97"/>
      <c r="K375" s="77"/>
      <c r="L375" s="77"/>
      <c r="M375" s="77"/>
      <c r="N375" s="77"/>
      <c r="P375" s="77"/>
      <c r="Q375" s="98"/>
    </row>
    <row r="376" spans="2:17" ht="16.5" x14ac:dyDescent="0.2">
      <c r="B376" s="76"/>
      <c r="C376" s="78"/>
      <c r="D376" s="78"/>
      <c r="E376" s="78"/>
      <c r="F376" s="78"/>
      <c r="G376" s="97"/>
      <c r="H376" s="97"/>
      <c r="I376" s="97"/>
      <c r="J376" s="97"/>
      <c r="K376" s="77"/>
      <c r="L376" s="77"/>
      <c r="M376" s="77"/>
      <c r="N376" s="77"/>
      <c r="P376" s="77"/>
      <c r="Q376" s="98"/>
    </row>
    <row r="377" spans="2:17" ht="16.5" x14ac:dyDescent="0.2">
      <c r="B377" s="76"/>
      <c r="C377" s="78"/>
      <c r="D377" s="78"/>
      <c r="E377" s="78"/>
      <c r="F377" s="78"/>
      <c r="G377" s="97"/>
      <c r="H377" s="97"/>
      <c r="I377" s="97"/>
      <c r="J377" s="97"/>
      <c r="K377" s="77"/>
      <c r="L377" s="77"/>
      <c r="M377" s="77"/>
      <c r="N377" s="77"/>
      <c r="P377" s="77"/>
      <c r="Q377" s="98"/>
    </row>
    <row r="378" spans="2:17" ht="16.5" x14ac:dyDescent="0.2">
      <c r="B378" s="76"/>
      <c r="C378" s="78"/>
      <c r="D378" s="78"/>
      <c r="E378" s="78"/>
      <c r="F378" s="78"/>
      <c r="G378" s="97"/>
      <c r="H378" s="97"/>
      <c r="I378" s="97"/>
      <c r="J378" s="97"/>
      <c r="K378" s="77"/>
      <c r="L378" s="77"/>
      <c r="M378" s="77"/>
      <c r="N378" s="77"/>
      <c r="P378" s="77"/>
      <c r="Q378" s="98"/>
    </row>
    <row r="379" spans="2:17" ht="16.5" x14ac:dyDescent="0.2">
      <c r="B379" s="76"/>
      <c r="C379" s="78"/>
      <c r="D379" s="78"/>
      <c r="E379" s="78"/>
      <c r="F379" s="78"/>
      <c r="G379" s="97"/>
      <c r="H379" s="97"/>
      <c r="I379" s="97"/>
      <c r="J379" s="97"/>
      <c r="K379" s="77"/>
      <c r="L379" s="77"/>
      <c r="M379" s="77"/>
      <c r="N379" s="77"/>
      <c r="P379" s="77"/>
      <c r="Q379" s="98"/>
    </row>
    <row r="380" spans="2:17" ht="16.5" x14ac:dyDescent="0.2">
      <c r="B380" s="76"/>
      <c r="C380" s="78"/>
      <c r="D380" s="78"/>
      <c r="E380" s="78"/>
      <c r="F380" s="78"/>
      <c r="G380" s="97"/>
      <c r="H380" s="97"/>
      <c r="I380" s="97"/>
      <c r="J380" s="97"/>
      <c r="K380" s="77"/>
      <c r="L380" s="77"/>
      <c r="M380" s="77"/>
      <c r="N380" s="77"/>
      <c r="P380" s="77"/>
      <c r="Q380" s="98"/>
    </row>
    <row r="381" spans="2:17" ht="16.5" x14ac:dyDescent="0.2">
      <c r="B381" s="76"/>
      <c r="C381" s="78"/>
      <c r="D381" s="78"/>
      <c r="E381" s="78"/>
      <c r="F381" s="78"/>
      <c r="G381" s="97"/>
      <c r="H381" s="97"/>
      <c r="I381" s="97"/>
      <c r="J381" s="97"/>
      <c r="K381" s="77"/>
      <c r="L381" s="77"/>
      <c r="M381" s="77"/>
      <c r="N381" s="77"/>
      <c r="P381" s="77"/>
      <c r="Q381" s="98"/>
    </row>
    <row r="382" spans="2:17" ht="16.5" x14ac:dyDescent="0.2">
      <c r="B382" s="76"/>
      <c r="C382" s="78"/>
      <c r="D382" s="78"/>
      <c r="E382" s="78"/>
      <c r="F382" s="78"/>
      <c r="G382" s="97"/>
      <c r="H382" s="97"/>
      <c r="I382" s="97"/>
      <c r="J382" s="97"/>
      <c r="K382" s="77"/>
      <c r="L382" s="77"/>
      <c r="M382" s="77"/>
      <c r="N382" s="77"/>
      <c r="P382" s="77"/>
      <c r="Q382" s="98"/>
    </row>
    <row r="383" spans="2:17" ht="16.5" x14ac:dyDescent="0.2">
      <c r="B383" s="76"/>
      <c r="C383" s="78"/>
      <c r="D383" s="78"/>
      <c r="E383" s="78"/>
      <c r="F383" s="78"/>
      <c r="G383" s="97"/>
      <c r="H383" s="97"/>
      <c r="I383" s="97"/>
      <c r="J383" s="97"/>
      <c r="K383" s="77"/>
      <c r="L383" s="77"/>
      <c r="M383" s="77"/>
      <c r="N383" s="77"/>
      <c r="P383" s="77"/>
      <c r="Q383" s="98"/>
    </row>
    <row r="384" spans="2:17" ht="16.5" x14ac:dyDescent="0.2">
      <c r="B384" s="76"/>
      <c r="C384" s="78"/>
      <c r="D384" s="78"/>
      <c r="E384" s="78"/>
      <c r="F384" s="78"/>
      <c r="G384" s="97"/>
      <c r="H384" s="97"/>
      <c r="I384" s="97"/>
      <c r="J384" s="97"/>
      <c r="K384" s="77"/>
      <c r="L384" s="77"/>
      <c r="M384" s="77"/>
      <c r="N384" s="77"/>
      <c r="P384" s="77"/>
      <c r="Q384" s="98"/>
    </row>
    <row r="385" spans="2:17" ht="16.5" x14ac:dyDescent="0.2">
      <c r="B385" s="76"/>
      <c r="C385" s="78"/>
      <c r="D385" s="78"/>
      <c r="E385" s="78"/>
      <c r="F385" s="78"/>
      <c r="G385" s="97"/>
      <c r="H385" s="97"/>
      <c r="I385" s="97"/>
      <c r="J385" s="97"/>
      <c r="K385" s="77"/>
      <c r="L385" s="77"/>
      <c r="M385" s="77"/>
      <c r="N385" s="77"/>
      <c r="P385" s="77"/>
      <c r="Q385" s="98"/>
    </row>
    <row r="386" spans="2:17" ht="16.5" x14ac:dyDescent="0.2">
      <c r="B386" s="76"/>
      <c r="C386" s="78"/>
      <c r="D386" s="78"/>
      <c r="E386" s="78"/>
      <c r="F386" s="78"/>
      <c r="G386" s="97"/>
      <c r="H386" s="97"/>
      <c r="I386" s="97"/>
      <c r="J386" s="97"/>
      <c r="K386" s="77"/>
      <c r="L386" s="77"/>
      <c r="M386" s="77"/>
      <c r="N386" s="77"/>
      <c r="P386" s="77"/>
      <c r="Q386" s="98"/>
    </row>
    <row r="387" spans="2:17" ht="16.5" x14ac:dyDescent="0.2">
      <c r="B387" s="76"/>
      <c r="C387" s="78"/>
      <c r="D387" s="78"/>
      <c r="E387" s="78"/>
      <c r="F387" s="78"/>
      <c r="G387" s="97"/>
      <c r="H387" s="97"/>
      <c r="I387" s="97"/>
      <c r="J387" s="97"/>
      <c r="K387" s="77"/>
      <c r="L387" s="77"/>
      <c r="M387" s="77"/>
      <c r="N387" s="77"/>
      <c r="P387" s="77"/>
      <c r="Q387" s="98"/>
    </row>
    <row r="388" spans="2:17" ht="16.5" x14ac:dyDescent="0.2">
      <c r="B388" s="76"/>
      <c r="C388" s="78"/>
      <c r="D388" s="78"/>
      <c r="E388" s="78"/>
      <c r="F388" s="78"/>
      <c r="G388" s="97"/>
      <c r="H388" s="97"/>
      <c r="I388" s="97"/>
      <c r="J388" s="97"/>
      <c r="K388" s="77"/>
      <c r="L388" s="77"/>
      <c r="M388" s="77"/>
      <c r="N388" s="77"/>
      <c r="P388" s="77"/>
      <c r="Q388" s="98"/>
    </row>
    <row r="389" spans="2:17" ht="16.5" x14ac:dyDescent="0.2">
      <c r="B389" s="76"/>
      <c r="C389" s="78"/>
      <c r="D389" s="78"/>
      <c r="E389" s="78"/>
      <c r="F389" s="78"/>
      <c r="G389" s="97"/>
      <c r="H389" s="97"/>
      <c r="I389" s="97"/>
      <c r="J389" s="97"/>
      <c r="K389" s="77"/>
      <c r="L389" s="77"/>
      <c r="M389" s="77"/>
      <c r="N389" s="77"/>
      <c r="P389" s="77"/>
      <c r="Q389" s="98"/>
    </row>
    <row r="390" spans="2:17" ht="16.5" x14ac:dyDescent="0.2">
      <c r="B390" s="76"/>
      <c r="C390" s="78"/>
      <c r="D390" s="78"/>
      <c r="E390" s="78"/>
      <c r="F390" s="78"/>
      <c r="G390" s="97"/>
      <c r="H390" s="97"/>
      <c r="I390" s="97"/>
      <c r="J390" s="97"/>
      <c r="K390" s="77"/>
      <c r="L390" s="77"/>
      <c r="M390" s="77"/>
      <c r="N390" s="77"/>
      <c r="P390" s="77"/>
      <c r="Q390" s="98"/>
    </row>
    <row r="391" spans="2:17" ht="16.5" x14ac:dyDescent="0.2">
      <c r="B391" s="76"/>
      <c r="C391" s="78"/>
      <c r="D391" s="78"/>
      <c r="E391" s="78"/>
      <c r="F391" s="78"/>
      <c r="G391" s="97"/>
      <c r="H391" s="97"/>
      <c r="I391" s="97"/>
      <c r="J391" s="97"/>
      <c r="K391" s="77"/>
      <c r="L391" s="77"/>
      <c r="M391" s="77"/>
      <c r="N391" s="77"/>
      <c r="P391" s="77"/>
      <c r="Q391" s="98"/>
    </row>
    <row r="392" spans="2:17" ht="16.5" x14ac:dyDescent="0.2">
      <c r="B392" s="76"/>
      <c r="C392" s="78"/>
      <c r="D392" s="78"/>
      <c r="E392" s="78"/>
      <c r="F392" s="78"/>
      <c r="G392" s="97"/>
      <c r="H392" s="97"/>
      <c r="I392" s="97"/>
      <c r="J392" s="97"/>
      <c r="K392" s="77"/>
      <c r="L392" s="77"/>
      <c r="M392" s="77"/>
      <c r="N392" s="77"/>
      <c r="P392" s="77"/>
      <c r="Q392" s="98"/>
    </row>
    <row r="393" spans="2:17" ht="16.5" x14ac:dyDescent="0.2">
      <c r="B393" s="76"/>
      <c r="C393" s="78"/>
      <c r="D393" s="78"/>
      <c r="E393" s="78"/>
      <c r="F393" s="78"/>
      <c r="G393" s="97"/>
      <c r="H393" s="97"/>
      <c r="I393" s="97"/>
      <c r="J393" s="97"/>
      <c r="K393" s="77"/>
      <c r="L393" s="77"/>
      <c r="M393" s="77"/>
      <c r="N393" s="77"/>
      <c r="P393" s="77"/>
      <c r="Q393" s="98"/>
    </row>
    <row r="394" spans="2:17" ht="16.5" x14ac:dyDescent="0.2">
      <c r="B394" s="76"/>
      <c r="C394" s="78"/>
      <c r="D394" s="78"/>
      <c r="E394" s="78"/>
      <c r="F394" s="78"/>
      <c r="G394" s="97"/>
      <c r="H394" s="97"/>
      <c r="I394" s="97"/>
      <c r="J394" s="97"/>
      <c r="K394" s="77"/>
      <c r="L394" s="77"/>
      <c r="M394" s="77"/>
      <c r="N394" s="77"/>
      <c r="P394" s="77"/>
      <c r="Q394" s="98"/>
    </row>
    <row r="395" spans="2:17" ht="16.5" x14ac:dyDescent="0.2">
      <c r="B395" s="76"/>
      <c r="C395" s="78"/>
      <c r="D395" s="78"/>
      <c r="E395" s="78"/>
      <c r="F395" s="78"/>
      <c r="G395" s="97"/>
      <c r="H395" s="97"/>
      <c r="I395" s="97"/>
      <c r="J395" s="97"/>
      <c r="K395" s="77"/>
      <c r="L395" s="77"/>
      <c r="M395" s="77"/>
      <c r="N395" s="77"/>
      <c r="P395" s="77"/>
      <c r="Q395" s="98"/>
    </row>
    <row r="396" spans="2:17" ht="16.5" x14ac:dyDescent="0.2">
      <c r="B396" s="76"/>
      <c r="C396" s="78"/>
      <c r="D396" s="78"/>
      <c r="E396" s="78"/>
      <c r="F396" s="78"/>
      <c r="G396" s="97"/>
      <c r="H396" s="97"/>
      <c r="I396" s="97"/>
      <c r="J396" s="97"/>
      <c r="K396" s="77"/>
      <c r="L396" s="77"/>
      <c r="M396" s="77"/>
      <c r="N396" s="77"/>
      <c r="P396" s="77"/>
      <c r="Q396" s="98"/>
    </row>
    <row r="397" spans="2:17" ht="16.5" x14ac:dyDescent="0.2">
      <c r="B397" s="76"/>
      <c r="C397" s="78"/>
      <c r="D397" s="78"/>
      <c r="E397" s="78"/>
      <c r="F397" s="78"/>
      <c r="G397" s="97"/>
      <c r="H397" s="97"/>
      <c r="I397" s="97"/>
      <c r="J397" s="97"/>
      <c r="K397" s="77"/>
      <c r="L397" s="77"/>
      <c r="M397" s="77"/>
      <c r="N397" s="77"/>
      <c r="P397" s="77"/>
      <c r="Q397" s="98"/>
    </row>
    <row r="398" spans="2:17" ht="16.5" x14ac:dyDescent="0.2">
      <c r="B398" s="76"/>
      <c r="C398" s="78"/>
      <c r="D398" s="78"/>
      <c r="E398" s="78"/>
      <c r="F398" s="78"/>
      <c r="G398" s="97"/>
      <c r="H398" s="97"/>
      <c r="I398" s="97"/>
      <c r="J398" s="97"/>
      <c r="K398" s="77"/>
      <c r="L398" s="77"/>
      <c r="M398" s="77"/>
      <c r="N398" s="77"/>
      <c r="P398" s="77"/>
      <c r="Q398" s="98"/>
    </row>
    <row r="399" spans="2:17" ht="16.5" x14ac:dyDescent="0.2">
      <c r="B399" s="76"/>
      <c r="C399" s="78"/>
      <c r="D399" s="78"/>
      <c r="E399" s="78"/>
      <c r="F399" s="78"/>
      <c r="G399" s="97"/>
      <c r="H399" s="97"/>
      <c r="I399" s="97"/>
      <c r="J399" s="97"/>
      <c r="K399" s="77"/>
      <c r="L399" s="77"/>
      <c r="M399" s="77"/>
      <c r="N399" s="77"/>
      <c r="P399" s="77"/>
      <c r="Q399" s="98"/>
    </row>
    <row r="400" spans="2:17" ht="16.5" x14ac:dyDescent="0.2">
      <c r="B400" s="76"/>
      <c r="C400" s="78"/>
      <c r="D400" s="78"/>
      <c r="E400" s="78"/>
      <c r="F400" s="78"/>
      <c r="G400" s="97"/>
      <c r="H400" s="97"/>
      <c r="I400" s="97"/>
      <c r="J400" s="97"/>
      <c r="K400" s="77"/>
      <c r="L400" s="77"/>
      <c r="M400" s="77"/>
      <c r="N400" s="77"/>
      <c r="P400" s="77"/>
      <c r="Q400" s="98"/>
    </row>
    <row r="401" spans="2:17" ht="16.5" x14ac:dyDescent="0.2">
      <c r="B401" s="76"/>
      <c r="C401" s="78"/>
      <c r="D401" s="78"/>
      <c r="E401" s="78"/>
      <c r="F401" s="78"/>
      <c r="G401" s="97"/>
      <c r="H401" s="97"/>
      <c r="I401" s="97"/>
      <c r="J401" s="97"/>
      <c r="K401" s="77"/>
      <c r="L401" s="77"/>
      <c r="M401" s="77"/>
      <c r="N401" s="77"/>
      <c r="P401" s="77"/>
      <c r="Q401" s="98"/>
    </row>
    <row r="402" spans="2:17" ht="16.5" x14ac:dyDescent="0.2">
      <c r="B402" s="76"/>
      <c r="C402" s="78"/>
      <c r="D402" s="78"/>
      <c r="E402" s="78"/>
      <c r="F402" s="78"/>
      <c r="G402" s="97"/>
      <c r="H402" s="97"/>
      <c r="I402" s="97"/>
      <c r="J402" s="97"/>
      <c r="K402" s="77"/>
      <c r="L402" s="77"/>
      <c r="M402" s="77"/>
      <c r="N402" s="77"/>
      <c r="P402" s="77"/>
      <c r="Q402" s="98"/>
    </row>
    <row r="403" spans="2:17" ht="16.5" x14ac:dyDescent="0.2">
      <c r="B403" s="76"/>
      <c r="C403" s="78"/>
      <c r="D403" s="78"/>
      <c r="E403" s="78"/>
      <c r="F403" s="78"/>
      <c r="G403" s="97"/>
      <c r="H403" s="97"/>
      <c r="I403" s="97"/>
      <c r="J403" s="97"/>
      <c r="K403" s="77"/>
      <c r="L403" s="77"/>
      <c r="M403" s="77"/>
      <c r="N403" s="77"/>
      <c r="P403" s="77"/>
      <c r="Q403" s="98"/>
    </row>
    <row r="404" spans="2:17" ht="16.5" x14ac:dyDescent="0.2">
      <c r="B404" s="76"/>
      <c r="C404" s="78"/>
      <c r="D404" s="78"/>
      <c r="E404" s="78"/>
      <c r="F404" s="78"/>
      <c r="G404" s="97"/>
      <c r="H404" s="97"/>
      <c r="I404" s="97"/>
      <c r="J404" s="97"/>
      <c r="K404" s="77"/>
      <c r="L404" s="77"/>
      <c r="M404" s="77"/>
      <c r="N404" s="77"/>
      <c r="P404" s="77"/>
      <c r="Q404" s="98"/>
    </row>
    <row r="405" spans="2:17" ht="16.5" x14ac:dyDescent="0.2">
      <c r="B405" s="76"/>
      <c r="C405" s="78"/>
      <c r="D405" s="78"/>
      <c r="E405" s="78"/>
      <c r="F405" s="78"/>
      <c r="G405" s="97"/>
      <c r="H405" s="97"/>
      <c r="I405" s="97"/>
      <c r="J405" s="97"/>
      <c r="K405" s="77"/>
      <c r="L405" s="77"/>
      <c r="M405" s="77"/>
      <c r="N405" s="77"/>
      <c r="P405" s="77"/>
      <c r="Q405" s="98"/>
    </row>
    <row r="406" spans="2:17" ht="16.5" x14ac:dyDescent="0.2">
      <c r="B406" s="76"/>
      <c r="C406" s="78"/>
      <c r="D406" s="78"/>
      <c r="E406" s="78"/>
      <c r="F406" s="78"/>
      <c r="G406" s="97"/>
      <c r="H406" s="97"/>
      <c r="I406" s="97"/>
      <c r="J406" s="97"/>
      <c r="K406" s="77"/>
      <c r="L406" s="77"/>
      <c r="M406" s="77"/>
      <c r="N406" s="77"/>
      <c r="P406" s="77"/>
      <c r="Q406" s="98"/>
    </row>
    <row r="407" spans="2:17" ht="16.5" x14ac:dyDescent="0.2">
      <c r="B407" s="76"/>
      <c r="C407" s="78"/>
      <c r="D407" s="78"/>
      <c r="E407" s="78"/>
      <c r="F407" s="78"/>
      <c r="G407" s="97"/>
      <c r="H407" s="97"/>
      <c r="I407" s="97"/>
      <c r="J407" s="97"/>
      <c r="K407" s="77"/>
      <c r="L407" s="77"/>
      <c r="M407" s="77"/>
      <c r="N407" s="77"/>
      <c r="P407" s="77"/>
      <c r="Q407" s="98"/>
    </row>
    <row r="408" spans="2:17" ht="16.5" x14ac:dyDescent="0.2">
      <c r="B408" s="76"/>
      <c r="C408" s="78"/>
      <c r="D408" s="78"/>
      <c r="E408" s="78"/>
      <c r="F408" s="78"/>
      <c r="G408" s="97"/>
      <c r="H408" s="97"/>
      <c r="I408" s="97"/>
      <c r="J408" s="97"/>
      <c r="K408" s="77"/>
      <c r="L408" s="77"/>
      <c r="M408" s="77"/>
      <c r="N408" s="77"/>
      <c r="P408" s="77"/>
      <c r="Q408" s="98"/>
    </row>
    <row r="409" spans="2:17" ht="16.5" x14ac:dyDescent="0.2">
      <c r="B409" s="76"/>
      <c r="C409" s="78"/>
      <c r="D409" s="78"/>
      <c r="E409" s="78"/>
      <c r="F409" s="78"/>
      <c r="G409" s="97"/>
      <c r="H409" s="97"/>
      <c r="I409" s="97"/>
      <c r="J409" s="97"/>
      <c r="K409" s="77"/>
      <c r="L409" s="77"/>
      <c r="M409" s="77"/>
      <c r="N409" s="77"/>
      <c r="P409" s="77"/>
      <c r="Q409" s="98"/>
    </row>
    <row r="410" spans="2:17" ht="16.5" x14ac:dyDescent="0.2">
      <c r="B410" s="76"/>
      <c r="C410" s="78"/>
      <c r="D410" s="78"/>
      <c r="E410" s="78"/>
      <c r="F410" s="78"/>
      <c r="G410" s="97"/>
      <c r="H410" s="97"/>
      <c r="I410" s="97"/>
      <c r="J410" s="97"/>
      <c r="K410" s="77"/>
      <c r="L410" s="77"/>
      <c r="M410" s="77"/>
      <c r="N410" s="77"/>
      <c r="P410" s="77"/>
      <c r="Q410" s="98"/>
    </row>
    <row r="411" spans="2:17" ht="16.5" x14ac:dyDescent="0.2">
      <c r="B411" s="76"/>
      <c r="C411" s="78"/>
      <c r="D411" s="78"/>
      <c r="E411" s="78"/>
      <c r="F411" s="78"/>
      <c r="G411" s="97"/>
      <c r="H411" s="97"/>
      <c r="I411" s="97"/>
      <c r="J411" s="97"/>
      <c r="K411" s="77"/>
      <c r="L411" s="77"/>
      <c r="M411" s="77"/>
      <c r="N411" s="77"/>
      <c r="P411" s="77"/>
      <c r="Q411" s="98"/>
    </row>
    <row r="412" spans="2:17" ht="16.5" x14ac:dyDescent="0.2">
      <c r="B412" s="76"/>
      <c r="C412" s="78"/>
      <c r="D412" s="78"/>
      <c r="E412" s="78"/>
      <c r="F412" s="78"/>
      <c r="G412" s="97"/>
      <c r="H412" s="97"/>
      <c r="I412" s="97"/>
      <c r="J412" s="97"/>
      <c r="K412" s="77"/>
      <c r="L412" s="77"/>
      <c r="M412" s="77"/>
      <c r="N412" s="77"/>
      <c r="P412" s="77"/>
      <c r="Q412" s="98"/>
    </row>
    <row r="413" spans="2:17" ht="16.5" x14ac:dyDescent="0.2">
      <c r="B413" s="76"/>
      <c r="C413" s="78"/>
      <c r="D413" s="78"/>
      <c r="E413" s="78"/>
      <c r="F413" s="78"/>
      <c r="G413" s="97"/>
      <c r="H413" s="97"/>
      <c r="I413" s="97"/>
      <c r="J413" s="97"/>
      <c r="K413" s="77"/>
      <c r="L413" s="77"/>
      <c r="M413" s="77"/>
      <c r="N413" s="77"/>
      <c r="P413" s="77"/>
      <c r="Q413" s="98"/>
    </row>
    <row r="414" spans="2:17" ht="16.5" x14ac:dyDescent="0.2">
      <c r="B414" s="76"/>
      <c r="C414" s="78"/>
      <c r="D414" s="78"/>
      <c r="E414" s="78"/>
      <c r="F414" s="78"/>
      <c r="G414" s="97"/>
      <c r="H414" s="97"/>
      <c r="I414" s="97"/>
      <c r="J414" s="97"/>
      <c r="K414" s="77"/>
      <c r="L414" s="77"/>
      <c r="M414" s="77"/>
      <c r="N414" s="77"/>
      <c r="P414" s="77"/>
      <c r="Q414" s="98"/>
    </row>
    <row r="415" spans="2:17" ht="16.5" x14ac:dyDescent="0.2">
      <c r="B415" s="76"/>
      <c r="C415" s="78"/>
      <c r="D415" s="78"/>
      <c r="E415" s="78"/>
      <c r="F415" s="78"/>
      <c r="G415" s="97"/>
      <c r="H415" s="97"/>
      <c r="I415" s="97"/>
      <c r="J415" s="97"/>
      <c r="K415" s="77"/>
      <c r="L415" s="77"/>
      <c r="M415" s="77"/>
      <c r="N415" s="77"/>
      <c r="P415" s="77"/>
      <c r="Q415" s="98"/>
    </row>
    <row r="416" spans="2:17" ht="16.5" x14ac:dyDescent="0.2">
      <c r="B416" s="76"/>
      <c r="C416" s="78"/>
      <c r="D416" s="78"/>
      <c r="E416" s="78"/>
      <c r="F416" s="78"/>
      <c r="G416" s="97"/>
      <c r="H416" s="97"/>
      <c r="I416" s="97"/>
      <c r="J416" s="97"/>
      <c r="K416" s="77"/>
      <c r="L416" s="77"/>
      <c r="M416" s="77"/>
      <c r="N416" s="77"/>
      <c r="P416" s="77"/>
      <c r="Q416" s="98"/>
    </row>
    <row r="417" spans="2:17" ht="16.5" x14ac:dyDescent="0.2">
      <c r="B417" s="76"/>
      <c r="C417" s="78"/>
      <c r="D417" s="78"/>
      <c r="E417" s="78"/>
      <c r="F417" s="78"/>
      <c r="G417" s="97"/>
      <c r="H417" s="97"/>
      <c r="I417" s="97"/>
      <c r="J417" s="97"/>
      <c r="K417" s="77"/>
      <c r="L417" s="77"/>
      <c r="M417" s="77"/>
      <c r="N417" s="77"/>
      <c r="P417" s="77"/>
      <c r="Q417" s="98"/>
    </row>
    <row r="418" spans="2:17" ht="16.5" x14ac:dyDescent="0.2">
      <c r="B418" s="76"/>
      <c r="C418" s="78"/>
      <c r="D418" s="78"/>
      <c r="E418" s="78"/>
      <c r="F418" s="78"/>
      <c r="G418" s="97"/>
      <c r="H418" s="97"/>
      <c r="I418" s="97"/>
      <c r="J418" s="97"/>
      <c r="K418" s="77"/>
      <c r="L418" s="77"/>
      <c r="M418" s="77"/>
      <c r="N418" s="77"/>
      <c r="P418" s="77"/>
      <c r="Q418" s="98"/>
    </row>
    <row r="419" spans="2:17" ht="16.5" x14ac:dyDescent="0.2">
      <c r="B419" s="76"/>
      <c r="C419" s="78"/>
      <c r="D419" s="78"/>
      <c r="E419" s="78"/>
      <c r="F419" s="78"/>
      <c r="G419" s="97"/>
      <c r="H419" s="97"/>
      <c r="I419" s="97"/>
      <c r="J419" s="97"/>
      <c r="K419" s="77"/>
      <c r="L419" s="77"/>
      <c r="M419" s="77"/>
      <c r="N419" s="77"/>
      <c r="P419" s="77"/>
      <c r="Q419" s="98"/>
    </row>
    <row r="420" spans="2:17" ht="16.5" x14ac:dyDescent="0.2">
      <c r="B420" s="76"/>
      <c r="C420" s="78"/>
      <c r="D420" s="78"/>
      <c r="E420" s="78"/>
      <c r="F420" s="78"/>
      <c r="G420" s="97"/>
      <c r="H420" s="97"/>
      <c r="I420" s="97"/>
      <c r="J420" s="97"/>
      <c r="K420" s="77"/>
      <c r="L420" s="77"/>
      <c r="M420" s="77"/>
      <c r="N420" s="77"/>
      <c r="P420" s="77"/>
      <c r="Q420" s="98"/>
    </row>
    <row r="421" spans="2:17" ht="16.5" x14ac:dyDescent="0.2">
      <c r="B421" s="76"/>
      <c r="C421" s="78"/>
      <c r="D421" s="78"/>
      <c r="E421" s="78"/>
      <c r="F421" s="78"/>
      <c r="G421" s="97"/>
      <c r="H421" s="97"/>
      <c r="I421" s="97"/>
      <c r="J421" s="97"/>
      <c r="K421" s="77"/>
      <c r="L421" s="77"/>
      <c r="M421" s="77"/>
      <c r="N421" s="77"/>
      <c r="P421" s="77"/>
      <c r="Q421" s="98"/>
    </row>
    <row r="422" spans="2:17" ht="16.5" x14ac:dyDescent="0.2">
      <c r="B422" s="76"/>
      <c r="C422" s="78"/>
      <c r="D422" s="78"/>
      <c r="E422" s="78"/>
      <c r="F422" s="78"/>
      <c r="G422" s="97"/>
      <c r="H422" s="97"/>
      <c r="I422" s="97"/>
      <c r="J422" s="97"/>
      <c r="K422" s="77"/>
      <c r="L422" s="77"/>
      <c r="M422" s="77"/>
      <c r="N422" s="77"/>
      <c r="P422" s="77"/>
      <c r="Q422" s="98"/>
    </row>
    <row r="423" spans="2:17" ht="16.5" x14ac:dyDescent="0.2">
      <c r="B423" s="76"/>
      <c r="C423" s="78"/>
      <c r="D423" s="78"/>
      <c r="E423" s="78"/>
      <c r="F423" s="78"/>
      <c r="G423" s="97"/>
      <c r="H423" s="97"/>
      <c r="I423" s="97"/>
      <c r="J423" s="97"/>
      <c r="K423" s="77"/>
      <c r="L423" s="77"/>
      <c r="M423" s="77"/>
      <c r="N423" s="77"/>
      <c r="P423" s="77"/>
      <c r="Q423" s="98"/>
    </row>
    <row r="424" spans="2:17" ht="16.5" x14ac:dyDescent="0.2">
      <c r="B424" s="76"/>
      <c r="C424" s="78"/>
      <c r="D424" s="78"/>
      <c r="E424" s="78"/>
      <c r="F424" s="78"/>
      <c r="G424" s="97"/>
      <c r="H424" s="97"/>
      <c r="I424" s="97"/>
      <c r="J424" s="97"/>
      <c r="K424" s="77"/>
      <c r="L424" s="77"/>
      <c r="M424" s="77"/>
      <c r="N424" s="77"/>
      <c r="P424" s="77"/>
      <c r="Q424" s="98"/>
    </row>
    <row r="425" spans="2:17" ht="16.5" x14ac:dyDescent="0.2">
      <c r="B425" s="76"/>
      <c r="C425" s="78"/>
      <c r="D425" s="78"/>
      <c r="E425" s="78"/>
      <c r="F425" s="78"/>
      <c r="G425" s="97"/>
      <c r="H425" s="97"/>
      <c r="I425" s="97"/>
      <c r="J425" s="97"/>
      <c r="K425" s="77"/>
      <c r="L425" s="77"/>
      <c r="M425" s="77"/>
      <c r="N425" s="77"/>
      <c r="P425" s="77"/>
      <c r="Q425" s="98"/>
    </row>
    <row r="426" spans="2:17" ht="16.5" x14ac:dyDescent="0.2">
      <c r="B426" s="76"/>
      <c r="C426" s="78"/>
      <c r="D426" s="78"/>
      <c r="E426" s="78"/>
      <c r="F426" s="78"/>
      <c r="G426" s="97"/>
      <c r="H426" s="97"/>
      <c r="I426" s="97"/>
      <c r="J426" s="97"/>
      <c r="K426" s="77"/>
      <c r="L426" s="77"/>
      <c r="M426" s="77"/>
      <c r="N426" s="77"/>
      <c r="P426" s="77"/>
      <c r="Q426" s="98"/>
    </row>
    <row r="427" spans="2:17" ht="16.5" x14ac:dyDescent="0.2">
      <c r="B427" s="76"/>
      <c r="C427" s="78"/>
      <c r="D427" s="78"/>
      <c r="E427" s="78"/>
      <c r="F427" s="78"/>
      <c r="G427" s="97"/>
      <c r="H427" s="97"/>
      <c r="I427" s="97"/>
      <c r="J427" s="97"/>
      <c r="K427" s="77"/>
      <c r="L427" s="77"/>
      <c r="M427" s="77"/>
      <c r="N427" s="77"/>
      <c r="P427" s="77"/>
      <c r="Q427" s="98"/>
    </row>
    <row r="428" spans="2:17" ht="16.5" x14ac:dyDescent="0.2">
      <c r="B428" s="76"/>
      <c r="C428" s="78"/>
      <c r="D428" s="78"/>
      <c r="E428" s="78"/>
      <c r="F428" s="78"/>
      <c r="G428" s="97"/>
      <c r="H428" s="97"/>
      <c r="I428" s="97"/>
      <c r="J428" s="97"/>
      <c r="K428" s="77"/>
      <c r="L428" s="77"/>
      <c r="M428" s="77"/>
      <c r="N428" s="77"/>
      <c r="P428" s="77"/>
      <c r="Q428" s="98"/>
    </row>
    <row r="429" spans="2:17" ht="16.5" x14ac:dyDescent="0.2">
      <c r="B429" s="76"/>
      <c r="C429" s="78"/>
      <c r="D429" s="78"/>
      <c r="E429" s="78"/>
      <c r="F429" s="78"/>
      <c r="G429" s="97"/>
      <c r="H429" s="97"/>
      <c r="I429" s="97"/>
      <c r="J429" s="97"/>
      <c r="K429" s="77"/>
      <c r="L429" s="77"/>
      <c r="M429" s="77"/>
      <c r="N429" s="77"/>
      <c r="P429" s="77"/>
      <c r="Q429" s="98"/>
    </row>
    <row r="430" spans="2:17" ht="16.5" x14ac:dyDescent="0.2">
      <c r="B430" s="76"/>
      <c r="C430" s="78"/>
      <c r="D430" s="78"/>
      <c r="E430" s="78"/>
      <c r="F430" s="78"/>
      <c r="G430" s="97"/>
      <c r="H430" s="97"/>
      <c r="I430" s="97"/>
      <c r="J430" s="97"/>
      <c r="K430" s="77"/>
      <c r="L430" s="77"/>
      <c r="M430" s="77"/>
      <c r="N430" s="77"/>
      <c r="P430" s="77"/>
      <c r="Q430" s="98"/>
    </row>
    <row r="431" spans="2:17" ht="16.5" x14ac:dyDescent="0.2">
      <c r="B431" s="76"/>
      <c r="C431" s="78"/>
      <c r="D431" s="78"/>
      <c r="E431" s="78"/>
      <c r="F431" s="78"/>
      <c r="G431" s="97"/>
      <c r="H431" s="97"/>
      <c r="I431" s="97"/>
      <c r="J431" s="97"/>
      <c r="K431" s="77"/>
      <c r="L431" s="77"/>
      <c r="M431" s="77"/>
      <c r="N431" s="77"/>
      <c r="P431" s="77"/>
      <c r="Q431" s="98"/>
    </row>
    <row r="432" spans="2:17" ht="16.5" x14ac:dyDescent="0.2">
      <c r="B432" s="76"/>
      <c r="C432" s="78"/>
      <c r="D432" s="78"/>
      <c r="E432" s="78"/>
      <c r="F432" s="78"/>
      <c r="G432" s="97"/>
      <c r="H432" s="97"/>
      <c r="I432" s="97"/>
      <c r="J432" s="97"/>
      <c r="K432" s="77"/>
      <c r="L432" s="77"/>
      <c r="M432" s="77"/>
      <c r="N432" s="77"/>
      <c r="P432" s="77"/>
      <c r="Q432" s="98"/>
    </row>
    <row r="433" spans="2:17" ht="16.5" x14ac:dyDescent="0.2">
      <c r="B433" s="76"/>
      <c r="C433" s="78"/>
      <c r="D433" s="78"/>
      <c r="E433" s="78"/>
      <c r="F433" s="78"/>
      <c r="G433" s="97"/>
      <c r="H433" s="97"/>
      <c r="I433" s="97"/>
      <c r="J433" s="97"/>
      <c r="K433" s="77"/>
      <c r="L433" s="77"/>
      <c r="M433" s="77"/>
      <c r="N433" s="77"/>
      <c r="P433" s="77"/>
      <c r="Q433" s="98"/>
    </row>
    <row r="434" spans="2:17" ht="16.5" x14ac:dyDescent="0.2">
      <c r="B434" s="76"/>
      <c r="C434" s="78"/>
      <c r="D434" s="78"/>
      <c r="E434" s="78"/>
      <c r="F434" s="78"/>
      <c r="G434" s="97"/>
      <c r="H434" s="97"/>
      <c r="I434" s="97"/>
      <c r="J434" s="97"/>
      <c r="K434" s="77"/>
      <c r="L434" s="77"/>
      <c r="M434" s="77"/>
      <c r="N434" s="77"/>
      <c r="P434" s="77"/>
      <c r="Q434" s="98"/>
    </row>
    <row r="435" spans="2:17" ht="16.5" x14ac:dyDescent="0.2">
      <c r="B435" s="76"/>
      <c r="C435" s="78"/>
      <c r="D435" s="78"/>
      <c r="E435" s="78"/>
      <c r="F435" s="78"/>
      <c r="G435" s="97"/>
      <c r="H435" s="97"/>
      <c r="I435" s="97"/>
      <c r="J435" s="97"/>
      <c r="K435" s="77"/>
      <c r="L435" s="77"/>
      <c r="M435" s="77"/>
      <c r="N435" s="77"/>
      <c r="P435" s="77"/>
      <c r="Q435" s="98"/>
    </row>
    <row r="436" spans="2:17" ht="16.5" x14ac:dyDescent="0.2">
      <c r="B436" s="76"/>
      <c r="C436" s="78"/>
      <c r="D436" s="78"/>
      <c r="E436" s="78"/>
      <c r="F436" s="78"/>
      <c r="G436" s="97"/>
      <c r="H436" s="97"/>
      <c r="I436" s="97"/>
      <c r="J436" s="97"/>
      <c r="K436" s="77"/>
      <c r="L436" s="77"/>
      <c r="M436" s="77"/>
      <c r="N436" s="77"/>
      <c r="P436" s="77"/>
      <c r="Q436" s="98"/>
    </row>
    <row r="437" spans="2:17" ht="16.5" x14ac:dyDescent="0.2">
      <c r="B437" s="76"/>
      <c r="C437" s="78"/>
      <c r="D437" s="78"/>
      <c r="E437" s="78"/>
      <c r="F437" s="78"/>
      <c r="G437" s="97"/>
      <c r="H437" s="97"/>
      <c r="I437" s="97"/>
      <c r="J437" s="97"/>
      <c r="K437" s="77"/>
      <c r="L437" s="77"/>
      <c r="M437" s="77"/>
      <c r="N437" s="77"/>
      <c r="P437" s="77"/>
      <c r="Q437" s="98"/>
    </row>
    <row r="438" spans="2:17" ht="16.5" x14ac:dyDescent="0.2">
      <c r="B438" s="76"/>
      <c r="C438" s="78"/>
      <c r="D438" s="78"/>
      <c r="E438" s="78"/>
      <c r="F438" s="78"/>
      <c r="G438" s="97"/>
      <c r="H438" s="97"/>
      <c r="I438" s="97"/>
      <c r="J438" s="97"/>
      <c r="K438" s="77"/>
      <c r="L438" s="77"/>
      <c r="M438" s="77"/>
      <c r="N438" s="77"/>
      <c r="P438" s="77"/>
      <c r="Q438" s="98"/>
    </row>
    <row r="439" spans="2:17" ht="16.5" x14ac:dyDescent="0.2">
      <c r="B439" s="76"/>
      <c r="C439" s="78"/>
      <c r="D439" s="78"/>
      <c r="E439" s="78"/>
      <c r="F439" s="78"/>
      <c r="G439" s="97"/>
      <c r="H439" s="97"/>
      <c r="I439" s="97"/>
      <c r="J439" s="97"/>
      <c r="K439" s="77"/>
      <c r="L439" s="77"/>
      <c r="M439" s="77"/>
      <c r="N439" s="77"/>
      <c r="P439" s="77"/>
      <c r="Q439" s="98"/>
    </row>
    <row r="440" spans="2:17" ht="16.5" x14ac:dyDescent="0.2">
      <c r="B440" s="76"/>
      <c r="C440" s="78"/>
      <c r="D440" s="78"/>
      <c r="E440" s="78"/>
      <c r="F440" s="78"/>
      <c r="G440" s="97"/>
      <c r="H440" s="97"/>
      <c r="I440" s="97"/>
      <c r="J440" s="97"/>
      <c r="K440" s="77"/>
      <c r="L440" s="77"/>
      <c r="M440" s="77"/>
      <c r="N440" s="77"/>
      <c r="P440" s="77"/>
      <c r="Q440" s="98"/>
    </row>
    <row r="441" spans="2:17" ht="16.5" x14ac:dyDescent="0.2">
      <c r="B441" s="76"/>
      <c r="C441" s="78"/>
      <c r="D441" s="78"/>
      <c r="E441" s="78"/>
      <c r="F441" s="78"/>
      <c r="G441" s="97"/>
      <c r="H441" s="97"/>
      <c r="I441" s="97"/>
      <c r="J441" s="97"/>
      <c r="K441" s="77"/>
      <c r="L441" s="77"/>
      <c r="M441" s="77"/>
      <c r="N441" s="77"/>
      <c r="P441" s="77"/>
      <c r="Q441" s="98"/>
    </row>
    <row r="442" spans="2:17" ht="16.5" x14ac:dyDescent="0.2">
      <c r="B442" s="76"/>
      <c r="C442" s="78"/>
      <c r="D442" s="78"/>
      <c r="E442" s="78"/>
      <c r="F442" s="78"/>
      <c r="G442" s="97"/>
      <c r="H442" s="97"/>
      <c r="I442" s="97"/>
      <c r="J442" s="97"/>
      <c r="K442" s="77"/>
      <c r="L442" s="77"/>
      <c r="M442" s="77"/>
      <c r="N442" s="77"/>
      <c r="P442" s="77"/>
      <c r="Q442" s="98"/>
    </row>
    <row r="443" spans="2:17" ht="16.5" x14ac:dyDescent="0.2">
      <c r="B443" s="76"/>
      <c r="C443" s="78"/>
      <c r="D443" s="78"/>
      <c r="E443" s="78"/>
      <c r="F443" s="78"/>
      <c r="G443" s="97"/>
      <c r="H443" s="97"/>
      <c r="I443" s="97"/>
      <c r="J443" s="97"/>
      <c r="K443" s="77"/>
      <c r="L443" s="77"/>
      <c r="M443" s="77"/>
      <c r="N443" s="77"/>
      <c r="P443" s="77"/>
      <c r="Q443" s="98"/>
    </row>
    <row r="444" spans="2:17" ht="16.5" x14ac:dyDescent="0.2">
      <c r="B444" s="76"/>
      <c r="C444" s="78"/>
      <c r="D444" s="78"/>
      <c r="E444" s="78"/>
      <c r="F444" s="78"/>
      <c r="G444" s="97"/>
      <c r="H444" s="97"/>
      <c r="I444" s="97"/>
      <c r="J444" s="97"/>
      <c r="K444" s="77"/>
      <c r="L444" s="77"/>
      <c r="M444" s="77"/>
      <c r="N444" s="77"/>
      <c r="P444" s="77"/>
      <c r="Q444" s="98"/>
    </row>
    <row r="445" spans="2:17" ht="16.5" x14ac:dyDescent="0.2">
      <c r="B445" s="76"/>
      <c r="C445" s="78"/>
      <c r="D445" s="78"/>
      <c r="E445" s="78"/>
      <c r="F445" s="78"/>
      <c r="G445" s="97"/>
      <c r="H445" s="97"/>
      <c r="I445" s="97"/>
      <c r="J445" s="97"/>
      <c r="K445" s="77"/>
      <c r="L445" s="77"/>
      <c r="M445" s="77"/>
      <c r="N445" s="77"/>
      <c r="P445" s="77"/>
      <c r="Q445" s="98"/>
    </row>
    <row r="446" spans="2:17" ht="16.5" x14ac:dyDescent="0.2">
      <c r="B446" s="76"/>
      <c r="C446" s="78"/>
      <c r="D446" s="78"/>
      <c r="E446" s="78"/>
      <c r="F446" s="78"/>
      <c r="G446" s="97"/>
      <c r="H446" s="97"/>
      <c r="I446" s="97"/>
      <c r="J446" s="97"/>
      <c r="K446" s="77"/>
      <c r="L446" s="77"/>
      <c r="M446" s="77"/>
      <c r="N446" s="77"/>
      <c r="P446" s="77"/>
      <c r="Q446" s="98"/>
    </row>
    <row r="447" spans="2:17" ht="16.5" x14ac:dyDescent="0.2">
      <c r="B447" s="76"/>
      <c r="C447" s="78"/>
      <c r="D447" s="78"/>
      <c r="E447" s="78"/>
      <c r="F447" s="78"/>
      <c r="G447" s="97"/>
      <c r="H447" s="97"/>
      <c r="I447" s="97"/>
      <c r="J447" s="97"/>
      <c r="K447" s="77"/>
      <c r="L447" s="77"/>
      <c r="M447" s="77"/>
      <c r="N447" s="77"/>
      <c r="P447" s="77"/>
      <c r="Q447" s="98"/>
    </row>
    <row r="448" spans="2:17" ht="16.5" x14ac:dyDescent="0.2">
      <c r="B448" s="76"/>
      <c r="C448" s="78"/>
      <c r="D448" s="78"/>
      <c r="E448" s="78"/>
      <c r="F448" s="78"/>
      <c r="G448" s="97"/>
      <c r="H448" s="97"/>
      <c r="I448" s="97"/>
      <c r="J448" s="97"/>
      <c r="K448" s="77"/>
      <c r="L448" s="77"/>
      <c r="M448" s="77"/>
      <c r="N448" s="77"/>
      <c r="P448" s="77"/>
      <c r="Q448" s="98"/>
    </row>
    <row r="449" spans="2:17" ht="16.5" x14ac:dyDescent="0.2">
      <c r="B449" s="76"/>
      <c r="C449" s="78"/>
      <c r="D449" s="78"/>
      <c r="E449" s="78"/>
      <c r="F449" s="78"/>
      <c r="G449" s="97"/>
      <c r="H449" s="97"/>
      <c r="I449" s="97"/>
      <c r="J449" s="97"/>
      <c r="K449" s="77"/>
      <c r="L449" s="77"/>
      <c r="M449" s="77"/>
      <c r="N449" s="77"/>
      <c r="P449" s="77"/>
      <c r="Q449" s="98"/>
    </row>
    <row r="450" spans="2:17" ht="16.5" x14ac:dyDescent="0.2">
      <c r="B450" s="76"/>
      <c r="C450" s="78"/>
      <c r="D450" s="78"/>
      <c r="E450" s="78"/>
      <c r="F450" s="78"/>
      <c r="G450" s="97"/>
      <c r="H450" s="97"/>
      <c r="I450" s="97"/>
      <c r="J450" s="97"/>
      <c r="K450" s="77"/>
      <c r="L450" s="77"/>
      <c r="M450" s="77"/>
      <c r="N450" s="77"/>
      <c r="P450" s="77"/>
      <c r="Q450" s="98"/>
    </row>
    <row r="451" spans="2:17" ht="16.5" x14ac:dyDescent="0.2">
      <c r="B451" s="76"/>
      <c r="C451" s="78"/>
      <c r="D451" s="78"/>
      <c r="E451" s="78"/>
      <c r="F451" s="78"/>
      <c r="G451" s="97"/>
      <c r="H451" s="97"/>
      <c r="I451" s="97"/>
      <c r="J451" s="97"/>
      <c r="K451" s="77"/>
      <c r="L451" s="77"/>
      <c r="M451" s="77"/>
      <c r="N451" s="77"/>
      <c r="P451" s="77"/>
      <c r="Q451" s="98"/>
    </row>
    <row r="452" spans="2:17" ht="16.5" x14ac:dyDescent="0.2">
      <c r="B452" s="76"/>
      <c r="C452" s="78"/>
      <c r="D452" s="78"/>
      <c r="E452" s="78"/>
      <c r="F452" s="78"/>
      <c r="G452" s="97"/>
      <c r="H452" s="97"/>
      <c r="I452" s="97"/>
      <c r="J452" s="97"/>
      <c r="K452" s="77"/>
      <c r="L452" s="77"/>
      <c r="M452" s="77"/>
      <c r="N452" s="77"/>
      <c r="P452" s="77"/>
      <c r="Q452" s="98"/>
    </row>
    <row r="453" spans="2:17" ht="16.5" x14ac:dyDescent="0.2">
      <c r="B453" s="76"/>
      <c r="C453" s="78"/>
      <c r="D453" s="78"/>
      <c r="E453" s="78"/>
      <c r="F453" s="78"/>
      <c r="G453" s="97"/>
      <c r="H453" s="97"/>
      <c r="I453" s="97"/>
      <c r="J453" s="97"/>
      <c r="K453" s="77"/>
      <c r="L453" s="77"/>
      <c r="M453" s="77"/>
      <c r="N453" s="77"/>
      <c r="P453" s="77"/>
      <c r="Q453" s="98"/>
    </row>
    <row r="454" spans="2:17" ht="16.5" x14ac:dyDescent="0.2">
      <c r="B454" s="76"/>
      <c r="C454" s="78"/>
      <c r="D454" s="78"/>
      <c r="E454" s="78"/>
      <c r="F454" s="78"/>
      <c r="G454" s="97"/>
      <c r="H454" s="97"/>
      <c r="I454" s="97"/>
      <c r="J454" s="97"/>
      <c r="K454" s="77"/>
      <c r="L454" s="77"/>
      <c r="M454" s="77"/>
      <c r="N454" s="77"/>
      <c r="P454" s="77"/>
      <c r="Q454" s="98"/>
    </row>
    <row r="455" spans="2:17" ht="16.5" x14ac:dyDescent="0.2">
      <c r="B455" s="76"/>
      <c r="C455" s="78"/>
      <c r="D455" s="78"/>
      <c r="E455" s="78"/>
      <c r="F455" s="78"/>
      <c r="G455" s="97"/>
      <c r="H455" s="97"/>
      <c r="I455" s="97"/>
      <c r="J455" s="97"/>
      <c r="K455" s="77"/>
      <c r="L455" s="77"/>
      <c r="M455" s="77"/>
      <c r="N455" s="77"/>
      <c r="P455" s="77"/>
      <c r="Q455" s="98"/>
    </row>
    <row r="456" spans="2:17" ht="16.5" x14ac:dyDescent="0.2">
      <c r="B456" s="76"/>
      <c r="C456" s="78"/>
      <c r="D456" s="78"/>
      <c r="E456" s="78"/>
      <c r="F456" s="78"/>
      <c r="G456" s="97"/>
      <c r="H456" s="97"/>
      <c r="I456" s="97"/>
      <c r="J456" s="97"/>
      <c r="K456" s="77"/>
      <c r="L456" s="77"/>
      <c r="M456" s="77"/>
      <c r="N456" s="77"/>
      <c r="P456" s="77"/>
      <c r="Q456" s="98"/>
    </row>
    <row r="457" spans="2:17" ht="16.5" x14ac:dyDescent="0.2">
      <c r="B457" s="76"/>
      <c r="C457" s="78"/>
      <c r="D457" s="78"/>
      <c r="E457" s="78"/>
      <c r="F457" s="78"/>
      <c r="G457" s="97"/>
      <c r="H457" s="97"/>
      <c r="I457" s="97"/>
      <c r="J457" s="97"/>
      <c r="K457" s="77"/>
      <c r="L457" s="77"/>
      <c r="M457" s="77"/>
      <c r="N457" s="77"/>
      <c r="P457" s="77"/>
      <c r="Q457" s="98"/>
    </row>
    <row r="458" spans="2:17" ht="16.5" x14ac:dyDescent="0.2">
      <c r="B458" s="76"/>
      <c r="C458" s="78"/>
      <c r="D458" s="78"/>
      <c r="E458" s="78"/>
      <c r="F458" s="78"/>
      <c r="G458" s="97"/>
      <c r="H458" s="97"/>
      <c r="I458" s="97"/>
      <c r="J458" s="97"/>
      <c r="K458" s="77"/>
      <c r="L458" s="77"/>
      <c r="M458" s="77"/>
      <c r="N458" s="77"/>
      <c r="P458" s="77"/>
      <c r="Q458" s="98"/>
    </row>
    <row r="459" spans="2:17" ht="16.5" x14ac:dyDescent="0.2">
      <c r="B459" s="76"/>
      <c r="C459" s="78"/>
      <c r="D459" s="78"/>
      <c r="E459" s="78"/>
      <c r="F459" s="78"/>
      <c r="G459" s="97"/>
      <c r="H459" s="97"/>
      <c r="I459" s="97"/>
      <c r="J459" s="97"/>
      <c r="K459" s="77"/>
      <c r="L459" s="77"/>
      <c r="M459" s="77"/>
      <c r="N459" s="77"/>
      <c r="P459" s="77"/>
      <c r="Q459" s="98"/>
    </row>
    <row r="460" spans="2:17" ht="16.5" x14ac:dyDescent="0.2">
      <c r="B460" s="76"/>
      <c r="C460" s="78"/>
      <c r="D460" s="78"/>
      <c r="E460" s="78"/>
      <c r="F460" s="78"/>
      <c r="G460" s="97"/>
      <c r="H460" s="97"/>
      <c r="I460" s="97"/>
      <c r="J460" s="97"/>
      <c r="K460" s="77"/>
      <c r="L460" s="77"/>
      <c r="M460" s="77"/>
      <c r="N460" s="77"/>
      <c r="P460" s="77"/>
      <c r="Q460" s="98"/>
    </row>
    <row r="461" spans="2:17" ht="16.5" x14ac:dyDescent="0.2">
      <c r="B461" s="76"/>
      <c r="C461" s="78"/>
      <c r="D461" s="78"/>
      <c r="E461" s="78"/>
      <c r="F461" s="78"/>
      <c r="G461" s="97"/>
      <c r="H461" s="97"/>
      <c r="I461" s="97"/>
      <c r="J461" s="97"/>
      <c r="K461" s="77"/>
      <c r="L461" s="77"/>
      <c r="M461" s="77"/>
      <c r="N461" s="77"/>
      <c r="P461" s="77"/>
      <c r="Q461" s="98"/>
    </row>
    <row r="462" spans="2:17" ht="16.5" x14ac:dyDescent="0.2">
      <c r="B462" s="76"/>
      <c r="C462" s="78"/>
      <c r="D462" s="78"/>
      <c r="E462" s="78"/>
      <c r="F462" s="78"/>
      <c r="G462" s="97"/>
      <c r="H462" s="97"/>
      <c r="I462" s="97"/>
      <c r="J462" s="97"/>
      <c r="K462" s="77"/>
      <c r="L462" s="77"/>
      <c r="M462" s="77"/>
      <c r="N462" s="77"/>
      <c r="P462" s="77"/>
      <c r="Q462" s="98"/>
    </row>
    <row r="463" spans="2:17" ht="16.5" x14ac:dyDescent="0.2">
      <c r="B463" s="76"/>
      <c r="C463" s="78"/>
      <c r="D463" s="78"/>
      <c r="E463" s="78"/>
      <c r="F463" s="78"/>
      <c r="G463" s="97"/>
      <c r="H463" s="97"/>
      <c r="I463" s="97"/>
      <c r="J463" s="97"/>
      <c r="K463" s="77"/>
      <c r="L463" s="77"/>
      <c r="M463" s="77"/>
      <c r="N463" s="77"/>
      <c r="P463" s="77"/>
      <c r="Q463" s="98"/>
    </row>
    <row r="464" spans="2:17" ht="16.5" x14ac:dyDescent="0.2">
      <c r="B464" s="76"/>
      <c r="C464" s="78"/>
      <c r="D464" s="78"/>
      <c r="E464" s="78"/>
      <c r="F464" s="78"/>
      <c r="G464" s="97"/>
      <c r="H464" s="97"/>
      <c r="I464" s="97"/>
      <c r="J464" s="97"/>
      <c r="K464" s="77"/>
      <c r="L464" s="77"/>
      <c r="M464" s="77"/>
      <c r="N464" s="77"/>
      <c r="P464" s="77"/>
      <c r="Q464" s="98"/>
    </row>
    <row r="465" spans="2:17" ht="16.5" x14ac:dyDescent="0.2">
      <c r="B465" s="76"/>
      <c r="C465" s="78"/>
      <c r="D465" s="78"/>
      <c r="E465" s="78"/>
      <c r="F465" s="78"/>
      <c r="G465" s="97"/>
      <c r="H465" s="97"/>
      <c r="I465" s="97"/>
      <c r="J465" s="97"/>
      <c r="K465" s="77"/>
      <c r="L465" s="77"/>
      <c r="M465" s="77"/>
      <c r="N465" s="77"/>
      <c r="P465" s="77"/>
      <c r="Q465" s="98"/>
    </row>
    <row r="466" spans="2:17" ht="16.5" x14ac:dyDescent="0.2">
      <c r="B466" s="76"/>
      <c r="C466" s="78"/>
      <c r="D466" s="78"/>
      <c r="E466" s="78"/>
      <c r="F466" s="78"/>
      <c r="G466" s="97"/>
      <c r="H466" s="97"/>
      <c r="I466" s="97"/>
      <c r="J466" s="97"/>
      <c r="K466" s="77"/>
      <c r="L466" s="77"/>
      <c r="M466" s="77"/>
      <c r="N466" s="77"/>
      <c r="P466" s="77"/>
      <c r="Q466" s="98"/>
    </row>
    <row r="467" spans="2:17" ht="16.5" x14ac:dyDescent="0.2">
      <c r="B467" s="76"/>
      <c r="C467" s="78"/>
      <c r="D467" s="78"/>
      <c r="E467" s="78"/>
      <c r="F467" s="78"/>
      <c r="G467" s="97"/>
      <c r="H467" s="97"/>
      <c r="I467" s="97"/>
      <c r="J467" s="97"/>
      <c r="K467" s="77"/>
      <c r="L467" s="77"/>
      <c r="M467" s="77"/>
      <c r="N467" s="77"/>
      <c r="P467" s="77"/>
      <c r="Q467" s="98"/>
    </row>
    <row r="468" spans="2:17" ht="16.5" x14ac:dyDescent="0.2">
      <c r="B468" s="76"/>
      <c r="C468" s="78"/>
      <c r="D468" s="78"/>
      <c r="E468" s="78"/>
      <c r="F468" s="78"/>
      <c r="G468" s="97"/>
      <c r="H468" s="97"/>
      <c r="I468" s="97"/>
      <c r="J468" s="97"/>
      <c r="K468" s="77"/>
      <c r="L468" s="77"/>
      <c r="M468" s="77"/>
      <c r="N468" s="77"/>
      <c r="P468" s="77"/>
      <c r="Q468" s="98"/>
    </row>
    <row r="469" spans="2:17" ht="16.5" x14ac:dyDescent="0.2">
      <c r="B469" s="76"/>
      <c r="C469" s="78"/>
      <c r="D469" s="78"/>
      <c r="E469" s="78"/>
      <c r="F469" s="78"/>
      <c r="G469" s="97"/>
      <c r="H469" s="97"/>
      <c r="I469" s="97"/>
      <c r="J469" s="97"/>
      <c r="K469" s="77"/>
      <c r="L469" s="77"/>
      <c r="M469" s="77"/>
      <c r="N469" s="77"/>
      <c r="P469" s="77"/>
      <c r="Q469" s="98"/>
    </row>
    <row r="470" spans="2:17" ht="16.5" x14ac:dyDescent="0.2">
      <c r="B470" s="76"/>
      <c r="C470" s="78"/>
      <c r="D470" s="78"/>
      <c r="E470" s="78"/>
      <c r="F470" s="78"/>
      <c r="G470" s="97"/>
      <c r="H470" s="97"/>
      <c r="I470" s="97"/>
      <c r="J470" s="97"/>
      <c r="K470" s="77"/>
      <c r="L470" s="77"/>
      <c r="M470" s="77"/>
      <c r="N470" s="77"/>
      <c r="P470" s="77"/>
      <c r="Q470" s="98"/>
    </row>
    <row r="471" spans="2:17" ht="16.5" x14ac:dyDescent="0.2">
      <c r="B471" s="76"/>
      <c r="C471" s="78"/>
      <c r="D471" s="78"/>
      <c r="E471" s="78"/>
      <c r="F471" s="78"/>
      <c r="G471" s="97"/>
      <c r="H471" s="97"/>
      <c r="I471" s="97"/>
      <c r="J471" s="97"/>
      <c r="K471" s="77"/>
      <c r="L471" s="77"/>
      <c r="M471" s="77"/>
      <c r="N471" s="77"/>
      <c r="P471" s="77"/>
      <c r="Q471" s="98"/>
    </row>
    <row r="472" spans="2:17" ht="16.5" x14ac:dyDescent="0.2">
      <c r="B472" s="76"/>
      <c r="C472" s="78"/>
      <c r="D472" s="78"/>
      <c r="E472" s="78"/>
      <c r="F472" s="78"/>
      <c r="G472" s="97"/>
      <c r="H472" s="97"/>
      <c r="I472" s="97"/>
      <c r="J472" s="97"/>
      <c r="K472" s="77"/>
      <c r="L472" s="77"/>
      <c r="M472" s="77"/>
      <c r="N472" s="77"/>
      <c r="P472" s="77"/>
      <c r="Q472" s="98"/>
    </row>
    <row r="473" spans="2:17" ht="16.5" x14ac:dyDescent="0.2">
      <c r="B473" s="76"/>
      <c r="C473" s="78"/>
      <c r="D473" s="78"/>
      <c r="E473" s="78"/>
      <c r="F473" s="78"/>
      <c r="G473" s="97"/>
      <c r="H473" s="97"/>
      <c r="I473" s="97"/>
      <c r="J473" s="97"/>
      <c r="K473" s="77"/>
      <c r="L473" s="77"/>
      <c r="M473" s="77"/>
      <c r="N473" s="77"/>
      <c r="P473" s="77"/>
      <c r="Q473" s="98"/>
    </row>
    <row r="474" spans="2:17" ht="16.5" x14ac:dyDescent="0.2">
      <c r="B474" s="76"/>
      <c r="C474" s="78"/>
      <c r="D474" s="78"/>
      <c r="E474" s="78"/>
      <c r="F474" s="78"/>
      <c r="G474" s="97"/>
      <c r="H474" s="97"/>
      <c r="I474" s="97"/>
      <c r="J474" s="97"/>
      <c r="K474" s="77"/>
      <c r="L474" s="77"/>
      <c r="M474" s="77"/>
      <c r="N474" s="77"/>
      <c r="P474" s="77"/>
      <c r="Q474" s="98"/>
    </row>
    <row r="475" spans="2:17" ht="16.5" x14ac:dyDescent="0.2">
      <c r="B475" s="76"/>
      <c r="C475" s="78"/>
      <c r="D475" s="78"/>
      <c r="E475" s="78"/>
      <c r="F475" s="78"/>
      <c r="G475" s="97"/>
      <c r="H475" s="97"/>
      <c r="I475" s="97"/>
      <c r="J475" s="97"/>
      <c r="K475" s="77"/>
      <c r="L475" s="77"/>
      <c r="M475" s="77"/>
      <c r="N475" s="77"/>
      <c r="P475" s="77"/>
      <c r="Q475" s="98"/>
    </row>
    <row r="476" spans="2:17" ht="16.5" x14ac:dyDescent="0.2">
      <c r="B476" s="76"/>
      <c r="C476" s="78"/>
      <c r="D476" s="78"/>
      <c r="E476" s="78"/>
      <c r="F476" s="78"/>
      <c r="G476" s="97"/>
      <c r="H476" s="97"/>
      <c r="I476" s="97"/>
      <c r="J476" s="97"/>
      <c r="K476" s="77"/>
      <c r="L476" s="77"/>
      <c r="M476" s="77"/>
      <c r="N476" s="77"/>
      <c r="P476" s="77"/>
      <c r="Q476" s="98"/>
    </row>
    <row r="477" spans="2:17" ht="16.5" x14ac:dyDescent="0.2">
      <c r="B477" s="76"/>
      <c r="C477" s="78"/>
      <c r="D477" s="78"/>
      <c r="E477" s="78"/>
      <c r="F477" s="78"/>
      <c r="G477" s="97"/>
      <c r="H477" s="97"/>
      <c r="I477" s="97"/>
      <c r="J477" s="97"/>
      <c r="K477" s="77"/>
      <c r="L477" s="77"/>
      <c r="M477" s="77"/>
      <c r="N477" s="77"/>
      <c r="P477" s="77"/>
      <c r="Q477" s="98"/>
    </row>
    <row r="478" spans="2:17" ht="16.5" x14ac:dyDescent="0.2">
      <c r="B478" s="76"/>
      <c r="C478" s="78"/>
      <c r="D478" s="78"/>
      <c r="E478" s="78"/>
      <c r="F478" s="78"/>
      <c r="G478" s="97"/>
      <c r="H478" s="97"/>
      <c r="I478" s="97"/>
      <c r="J478" s="97"/>
      <c r="K478" s="77"/>
      <c r="L478" s="77"/>
      <c r="M478" s="77"/>
      <c r="N478" s="77"/>
      <c r="P478" s="77"/>
      <c r="Q478" s="98"/>
    </row>
    <row r="479" spans="2:17" ht="16.5" x14ac:dyDescent="0.2">
      <c r="B479" s="76"/>
      <c r="C479" s="78"/>
      <c r="D479" s="78"/>
      <c r="E479" s="78"/>
      <c r="F479" s="78"/>
      <c r="G479" s="97"/>
      <c r="H479" s="97"/>
      <c r="I479" s="97"/>
      <c r="J479" s="97"/>
      <c r="K479" s="77"/>
      <c r="L479" s="77"/>
      <c r="M479" s="77"/>
      <c r="N479" s="77"/>
      <c r="P479" s="77"/>
      <c r="Q479" s="98"/>
    </row>
    <row r="480" spans="2:17" ht="16.5" x14ac:dyDescent="0.2">
      <c r="B480" s="76"/>
      <c r="C480" s="78"/>
      <c r="D480" s="78"/>
      <c r="E480" s="78"/>
      <c r="F480" s="78"/>
      <c r="G480" s="97"/>
      <c r="H480" s="97"/>
      <c r="I480" s="97"/>
      <c r="J480" s="97"/>
      <c r="K480" s="77"/>
      <c r="L480" s="77"/>
      <c r="M480" s="77"/>
      <c r="N480" s="77"/>
      <c r="P480" s="77"/>
      <c r="Q480" s="98"/>
    </row>
    <row r="481" spans="2:17" ht="16.5" x14ac:dyDescent="0.2">
      <c r="B481" s="76"/>
      <c r="C481" s="78"/>
      <c r="D481" s="78"/>
      <c r="E481" s="78"/>
      <c r="F481" s="78"/>
      <c r="G481" s="97"/>
      <c r="H481" s="97"/>
      <c r="I481" s="97"/>
      <c r="J481" s="97"/>
      <c r="K481" s="77"/>
      <c r="L481" s="77"/>
      <c r="M481" s="77"/>
      <c r="N481" s="77"/>
      <c r="P481" s="77"/>
      <c r="Q481" s="98"/>
    </row>
    <row r="482" spans="2:17" ht="16.5" x14ac:dyDescent="0.2">
      <c r="B482" s="76"/>
      <c r="C482" s="78"/>
      <c r="D482" s="78"/>
      <c r="E482" s="78"/>
      <c r="F482" s="78"/>
      <c r="G482" s="97"/>
      <c r="H482" s="97"/>
      <c r="I482" s="97"/>
      <c r="J482" s="97"/>
      <c r="K482" s="77"/>
      <c r="L482" s="77"/>
      <c r="M482" s="77"/>
      <c r="N482" s="77"/>
      <c r="P482" s="77"/>
      <c r="Q482" s="98"/>
    </row>
    <row r="483" spans="2:17" ht="16.5" x14ac:dyDescent="0.2">
      <c r="B483" s="76"/>
      <c r="C483" s="78"/>
      <c r="D483" s="78"/>
      <c r="E483" s="78"/>
      <c r="F483" s="78"/>
      <c r="G483" s="97"/>
      <c r="H483" s="97"/>
      <c r="I483" s="97"/>
      <c r="J483" s="97"/>
      <c r="K483" s="77"/>
      <c r="L483" s="77"/>
      <c r="M483" s="77"/>
      <c r="N483" s="77"/>
      <c r="P483" s="77"/>
      <c r="Q483" s="98"/>
    </row>
    <row r="484" spans="2:17" ht="16.5" x14ac:dyDescent="0.2">
      <c r="B484" s="76"/>
      <c r="C484" s="78"/>
      <c r="D484" s="78"/>
      <c r="E484" s="78"/>
      <c r="F484" s="78"/>
      <c r="G484" s="97"/>
      <c r="H484" s="97"/>
      <c r="I484" s="97"/>
      <c r="J484" s="97"/>
      <c r="K484" s="77"/>
      <c r="L484" s="77"/>
      <c r="M484" s="77"/>
      <c r="N484" s="77"/>
      <c r="P484" s="77"/>
      <c r="Q484" s="98"/>
    </row>
    <row r="485" spans="2:17" ht="16.5" x14ac:dyDescent="0.2">
      <c r="B485" s="76"/>
      <c r="C485" s="78"/>
      <c r="D485" s="78"/>
      <c r="E485" s="78"/>
      <c r="F485" s="78"/>
      <c r="G485" s="97"/>
      <c r="H485" s="97"/>
      <c r="I485" s="97"/>
      <c r="J485" s="97"/>
      <c r="K485" s="77"/>
      <c r="L485" s="77"/>
      <c r="M485" s="77"/>
      <c r="N485" s="77"/>
      <c r="P485" s="77"/>
      <c r="Q485" s="98"/>
    </row>
    <row r="486" spans="2:17" ht="16.5" x14ac:dyDescent="0.2">
      <c r="B486" s="76"/>
      <c r="C486" s="78"/>
      <c r="D486" s="78"/>
      <c r="E486" s="78"/>
      <c r="F486" s="78"/>
      <c r="G486" s="97"/>
      <c r="H486" s="97"/>
      <c r="I486" s="97"/>
      <c r="J486" s="97"/>
      <c r="K486" s="77"/>
      <c r="L486" s="77"/>
      <c r="M486" s="77"/>
      <c r="N486" s="77"/>
      <c r="P486" s="77"/>
      <c r="Q486" s="98"/>
    </row>
    <row r="487" spans="2:17" ht="16.5" x14ac:dyDescent="0.2">
      <c r="B487" s="76"/>
      <c r="C487" s="78"/>
      <c r="D487" s="78"/>
      <c r="E487" s="78"/>
      <c r="F487" s="78"/>
      <c r="G487" s="97"/>
      <c r="H487" s="97"/>
      <c r="I487" s="97"/>
      <c r="J487" s="97"/>
      <c r="K487" s="77"/>
      <c r="L487" s="77"/>
      <c r="M487" s="77"/>
      <c r="N487" s="77"/>
      <c r="P487" s="77"/>
      <c r="Q487" s="98"/>
    </row>
    <row r="488" spans="2:17" ht="16.5" x14ac:dyDescent="0.2">
      <c r="B488" s="76"/>
      <c r="C488" s="78"/>
      <c r="D488" s="78"/>
      <c r="E488" s="78"/>
      <c r="F488" s="78"/>
      <c r="G488" s="97"/>
      <c r="H488" s="97"/>
      <c r="I488" s="97"/>
      <c r="J488" s="97"/>
      <c r="K488" s="77"/>
      <c r="L488" s="77"/>
      <c r="M488" s="77"/>
      <c r="N488" s="77"/>
      <c r="P488" s="77"/>
      <c r="Q488" s="98"/>
    </row>
    <row r="489" spans="2:17" ht="16.5" x14ac:dyDescent="0.2">
      <c r="B489" s="76"/>
      <c r="C489" s="78"/>
      <c r="D489" s="78"/>
      <c r="E489" s="78"/>
      <c r="F489" s="78"/>
      <c r="G489" s="97"/>
      <c r="H489" s="97"/>
      <c r="I489" s="97"/>
      <c r="J489" s="97"/>
      <c r="K489" s="77"/>
      <c r="L489" s="77"/>
      <c r="M489" s="77"/>
      <c r="N489" s="77"/>
      <c r="P489" s="77"/>
      <c r="Q489" s="98"/>
    </row>
    <row r="490" spans="2:17" ht="16.5" x14ac:dyDescent="0.2">
      <c r="B490" s="76"/>
      <c r="C490" s="78"/>
      <c r="D490" s="78"/>
      <c r="E490" s="78"/>
      <c r="F490" s="78"/>
      <c r="G490" s="97"/>
      <c r="H490" s="97"/>
      <c r="I490" s="97"/>
      <c r="J490" s="97"/>
      <c r="K490" s="77"/>
      <c r="L490" s="77"/>
      <c r="M490" s="77"/>
      <c r="N490" s="77"/>
      <c r="P490" s="77"/>
      <c r="Q490" s="98"/>
    </row>
    <row r="491" spans="2:17" ht="16.5" x14ac:dyDescent="0.2">
      <c r="B491" s="76"/>
      <c r="C491" s="78"/>
      <c r="D491" s="78"/>
      <c r="E491" s="78"/>
      <c r="F491" s="78"/>
      <c r="G491" s="97"/>
      <c r="H491" s="97"/>
      <c r="I491" s="97"/>
      <c r="J491" s="97"/>
      <c r="K491" s="77"/>
      <c r="L491" s="77"/>
      <c r="M491" s="77"/>
      <c r="N491" s="77"/>
      <c r="P491" s="77"/>
      <c r="Q491" s="98"/>
    </row>
    <row r="492" spans="2:17" ht="16.5" x14ac:dyDescent="0.2">
      <c r="B492" s="76"/>
      <c r="C492" s="78"/>
      <c r="D492" s="78"/>
      <c r="E492" s="78"/>
      <c r="F492" s="78"/>
      <c r="G492" s="97"/>
      <c r="H492" s="97"/>
      <c r="I492" s="97"/>
      <c r="J492" s="97"/>
      <c r="K492" s="77"/>
      <c r="L492" s="77"/>
      <c r="M492" s="77"/>
      <c r="N492" s="77"/>
      <c r="P492" s="77"/>
      <c r="Q492" s="98"/>
    </row>
    <row r="493" spans="2:17" ht="16.5" x14ac:dyDescent="0.2">
      <c r="B493" s="76"/>
      <c r="C493" s="78"/>
      <c r="D493" s="78"/>
      <c r="E493" s="78"/>
      <c r="F493" s="78"/>
      <c r="G493" s="97"/>
      <c r="H493" s="97"/>
      <c r="I493" s="97"/>
      <c r="J493" s="97"/>
      <c r="K493" s="77"/>
      <c r="L493" s="77"/>
      <c r="M493" s="77"/>
      <c r="N493" s="77"/>
      <c r="P493" s="77"/>
      <c r="Q493" s="98"/>
    </row>
    <row r="494" spans="2:17" ht="16.5" x14ac:dyDescent="0.2">
      <c r="B494" s="76"/>
      <c r="C494" s="78"/>
      <c r="D494" s="78"/>
      <c r="E494" s="78"/>
      <c r="F494" s="78"/>
      <c r="G494" s="97"/>
      <c r="H494" s="97"/>
      <c r="I494" s="97"/>
      <c r="J494" s="97"/>
      <c r="K494" s="77"/>
      <c r="L494" s="77"/>
      <c r="M494" s="77"/>
      <c r="N494" s="77"/>
      <c r="P494" s="77"/>
      <c r="Q494" s="98"/>
    </row>
    <row r="495" spans="2:17" ht="16.5" x14ac:dyDescent="0.2">
      <c r="B495" s="76"/>
      <c r="C495" s="78"/>
      <c r="D495" s="78"/>
      <c r="E495" s="78"/>
      <c r="F495" s="78"/>
      <c r="G495" s="97"/>
      <c r="H495" s="97"/>
      <c r="I495" s="97"/>
      <c r="J495" s="97"/>
      <c r="K495" s="77"/>
      <c r="L495" s="77"/>
      <c r="M495" s="77"/>
      <c r="N495" s="77"/>
      <c r="P495" s="77"/>
      <c r="Q495" s="98"/>
    </row>
    <row r="496" spans="2:17" ht="16.5" x14ac:dyDescent="0.2">
      <c r="B496" s="76"/>
      <c r="C496" s="78"/>
      <c r="D496" s="78"/>
      <c r="E496" s="78"/>
      <c r="F496" s="78"/>
      <c r="G496" s="97"/>
      <c r="H496" s="97"/>
      <c r="I496" s="97"/>
      <c r="J496" s="97"/>
      <c r="K496" s="77"/>
      <c r="L496" s="77"/>
      <c r="M496" s="77"/>
      <c r="N496" s="77"/>
      <c r="P496" s="77"/>
      <c r="Q496" s="98"/>
    </row>
    <row r="497" spans="2:17" ht="16.5" x14ac:dyDescent="0.2">
      <c r="B497" s="76"/>
      <c r="C497" s="78"/>
      <c r="D497" s="78"/>
      <c r="E497" s="78"/>
      <c r="F497" s="78"/>
      <c r="G497" s="97"/>
      <c r="H497" s="97"/>
      <c r="I497" s="97"/>
      <c r="J497" s="97"/>
      <c r="K497" s="77"/>
      <c r="L497" s="77"/>
      <c r="M497" s="77"/>
      <c r="N497" s="77"/>
      <c r="P497" s="77"/>
      <c r="Q497" s="98"/>
    </row>
    <row r="498" spans="2:17" ht="16.5" x14ac:dyDescent="0.2">
      <c r="B498" s="76"/>
      <c r="C498" s="78"/>
      <c r="D498" s="78"/>
      <c r="E498" s="78"/>
      <c r="F498" s="78"/>
      <c r="G498" s="97"/>
      <c r="H498" s="97"/>
      <c r="I498" s="97"/>
      <c r="J498" s="97"/>
      <c r="K498" s="77"/>
      <c r="L498" s="77"/>
      <c r="M498" s="77"/>
      <c r="N498" s="77"/>
      <c r="P498" s="77"/>
      <c r="Q498" s="98"/>
    </row>
    <row r="499" spans="2:17" ht="16.5" x14ac:dyDescent="0.2">
      <c r="B499" s="76"/>
      <c r="C499" s="78"/>
      <c r="D499" s="78"/>
      <c r="E499" s="78"/>
      <c r="F499" s="78"/>
      <c r="G499" s="97"/>
      <c r="H499" s="97"/>
      <c r="I499" s="97"/>
      <c r="J499" s="97"/>
      <c r="K499" s="77"/>
      <c r="L499" s="77"/>
      <c r="M499" s="77"/>
      <c r="N499" s="77"/>
      <c r="P499" s="77"/>
      <c r="Q499" s="98"/>
    </row>
    <row r="500" spans="2:17" ht="16.5" x14ac:dyDescent="0.2">
      <c r="B500" s="76"/>
      <c r="C500" s="78"/>
      <c r="D500" s="78"/>
      <c r="E500" s="78"/>
      <c r="F500" s="78"/>
      <c r="G500" s="97"/>
      <c r="H500" s="97"/>
      <c r="I500" s="97"/>
      <c r="J500" s="97"/>
      <c r="K500" s="77"/>
      <c r="L500" s="77"/>
      <c r="M500" s="77"/>
      <c r="N500" s="77"/>
      <c r="P500" s="77"/>
      <c r="Q500" s="98"/>
    </row>
    <row r="501" spans="2:17" ht="16.5" x14ac:dyDescent="0.2">
      <c r="B501" s="76"/>
      <c r="C501" s="78"/>
      <c r="D501" s="78"/>
      <c r="E501" s="78"/>
      <c r="F501" s="78"/>
      <c r="G501" s="97"/>
      <c r="H501" s="97"/>
      <c r="I501" s="97"/>
      <c r="J501" s="97"/>
      <c r="K501" s="77"/>
      <c r="L501" s="77"/>
      <c r="M501" s="77"/>
      <c r="N501" s="77"/>
      <c r="P501" s="77"/>
      <c r="Q501" s="98"/>
    </row>
    <row r="502" spans="2:17" ht="16.5" x14ac:dyDescent="0.2">
      <c r="B502" s="76"/>
      <c r="C502" s="78"/>
      <c r="D502" s="78"/>
      <c r="E502" s="78"/>
      <c r="F502" s="78"/>
      <c r="G502" s="97"/>
      <c r="H502" s="97"/>
      <c r="I502" s="97"/>
      <c r="J502" s="97"/>
      <c r="K502" s="77"/>
      <c r="L502" s="77"/>
      <c r="M502" s="77"/>
      <c r="N502" s="77"/>
      <c r="P502" s="77"/>
      <c r="Q502" s="98"/>
    </row>
    <row r="503" spans="2:17" ht="16.5" x14ac:dyDescent="0.2">
      <c r="B503" s="76"/>
      <c r="C503" s="78"/>
      <c r="D503" s="78"/>
      <c r="E503" s="78"/>
      <c r="F503" s="78"/>
      <c r="G503" s="97"/>
      <c r="H503" s="97"/>
      <c r="I503" s="97"/>
      <c r="J503" s="97"/>
      <c r="K503" s="77"/>
      <c r="L503" s="77"/>
      <c r="M503" s="77"/>
      <c r="N503" s="77"/>
      <c r="P503" s="77"/>
      <c r="Q503" s="98"/>
    </row>
    <row r="504" spans="2:17" ht="16.5" x14ac:dyDescent="0.2">
      <c r="B504" s="76"/>
      <c r="C504" s="78"/>
      <c r="D504" s="78"/>
      <c r="E504" s="78"/>
      <c r="F504" s="78"/>
      <c r="G504" s="97"/>
      <c r="H504" s="97"/>
      <c r="I504" s="97"/>
      <c r="J504" s="97"/>
      <c r="K504" s="77"/>
      <c r="L504" s="77"/>
      <c r="M504" s="77"/>
      <c r="N504" s="77"/>
      <c r="P504" s="77"/>
      <c r="Q504" s="98"/>
    </row>
    <row r="505" spans="2:17" ht="16.5" x14ac:dyDescent="0.2">
      <c r="B505" s="76"/>
      <c r="C505" s="78"/>
      <c r="D505" s="78"/>
      <c r="E505" s="78"/>
      <c r="F505" s="78"/>
      <c r="G505" s="97"/>
      <c r="H505" s="97"/>
      <c r="I505" s="97"/>
      <c r="J505" s="97"/>
      <c r="K505" s="77"/>
      <c r="L505" s="77"/>
      <c r="M505" s="77"/>
      <c r="N505" s="77"/>
      <c r="P505" s="77"/>
      <c r="Q505" s="98"/>
    </row>
    <row r="506" spans="2:17" ht="16.5" x14ac:dyDescent="0.2">
      <c r="B506" s="76"/>
      <c r="C506" s="78"/>
      <c r="D506" s="78"/>
      <c r="E506" s="78"/>
      <c r="F506" s="78"/>
      <c r="G506" s="97"/>
      <c r="H506" s="97"/>
      <c r="I506" s="97"/>
      <c r="J506" s="97"/>
      <c r="K506" s="77"/>
      <c r="L506" s="77"/>
      <c r="M506" s="77"/>
      <c r="N506" s="77"/>
      <c r="P506" s="77"/>
      <c r="Q506" s="98"/>
    </row>
    <row r="507" spans="2:17" ht="16.5" x14ac:dyDescent="0.2">
      <c r="B507" s="76"/>
      <c r="C507" s="78"/>
      <c r="D507" s="78"/>
      <c r="E507" s="78"/>
      <c r="F507" s="78"/>
      <c r="G507" s="97"/>
      <c r="H507" s="97"/>
      <c r="I507" s="97"/>
      <c r="J507" s="97"/>
      <c r="K507" s="77"/>
      <c r="L507" s="77"/>
      <c r="M507" s="77"/>
      <c r="N507" s="77"/>
      <c r="P507" s="77"/>
      <c r="Q507" s="98"/>
    </row>
    <row r="508" spans="2:17" ht="16.5" x14ac:dyDescent="0.2">
      <c r="B508" s="76"/>
      <c r="C508" s="78"/>
      <c r="D508" s="78"/>
      <c r="E508" s="78"/>
      <c r="F508" s="78"/>
      <c r="G508" s="97"/>
      <c r="H508" s="97"/>
      <c r="I508" s="97"/>
      <c r="J508" s="97"/>
      <c r="K508" s="77"/>
      <c r="L508" s="77"/>
      <c r="M508" s="77"/>
      <c r="N508" s="77"/>
      <c r="P508" s="77"/>
      <c r="Q508" s="98"/>
    </row>
    <row r="509" spans="2:17" ht="16.5" x14ac:dyDescent="0.2">
      <c r="B509" s="76"/>
      <c r="C509" s="78"/>
      <c r="D509" s="78"/>
      <c r="E509" s="78"/>
      <c r="F509" s="78"/>
      <c r="G509" s="97"/>
      <c r="H509" s="97"/>
      <c r="I509" s="97"/>
      <c r="J509" s="97"/>
      <c r="K509" s="77"/>
      <c r="L509" s="77"/>
      <c r="M509" s="77"/>
      <c r="N509" s="77"/>
      <c r="P509" s="77"/>
      <c r="Q509" s="98"/>
    </row>
    <row r="510" spans="2:17" ht="16.5" x14ac:dyDescent="0.2">
      <c r="B510" s="76"/>
      <c r="C510" s="78"/>
      <c r="D510" s="78"/>
      <c r="E510" s="78"/>
      <c r="F510" s="78"/>
      <c r="G510" s="97"/>
      <c r="H510" s="97"/>
      <c r="I510" s="97"/>
      <c r="J510" s="97"/>
      <c r="K510" s="77"/>
      <c r="L510" s="77"/>
      <c r="M510" s="77"/>
      <c r="N510" s="77"/>
      <c r="P510" s="77"/>
      <c r="Q510" s="98"/>
    </row>
    <row r="511" spans="2:17" ht="16.5" x14ac:dyDescent="0.2">
      <c r="B511" s="76"/>
      <c r="C511" s="78"/>
      <c r="D511" s="78"/>
      <c r="E511" s="78"/>
      <c r="F511" s="78"/>
      <c r="G511" s="97"/>
      <c r="H511" s="97"/>
      <c r="I511" s="97"/>
      <c r="J511" s="97"/>
      <c r="K511" s="77"/>
      <c r="L511" s="77"/>
      <c r="M511" s="77"/>
      <c r="N511" s="77"/>
      <c r="P511" s="77"/>
      <c r="Q511" s="98"/>
    </row>
    <row r="512" spans="2:17" ht="16.5" x14ac:dyDescent="0.2">
      <c r="B512" s="76"/>
      <c r="C512" s="78"/>
      <c r="D512" s="78"/>
      <c r="E512" s="78"/>
      <c r="F512" s="78"/>
      <c r="G512" s="97"/>
      <c r="H512" s="97"/>
      <c r="I512" s="97"/>
      <c r="J512" s="97"/>
      <c r="K512" s="77"/>
      <c r="L512" s="77"/>
      <c r="M512" s="77"/>
      <c r="N512" s="77"/>
      <c r="P512" s="77"/>
      <c r="Q512" s="98"/>
    </row>
    <row r="513" spans="2:17" ht="16.5" x14ac:dyDescent="0.2">
      <c r="B513" s="76"/>
      <c r="C513" s="78"/>
      <c r="D513" s="78"/>
      <c r="E513" s="78"/>
      <c r="F513" s="78"/>
      <c r="G513" s="97"/>
      <c r="H513" s="97"/>
      <c r="I513" s="97"/>
      <c r="J513" s="97"/>
      <c r="K513" s="77"/>
      <c r="L513" s="77"/>
      <c r="M513" s="77"/>
      <c r="N513" s="77"/>
      <c r="P513" s="77"/>
      <c r="Q513" s="98"/>
    </row>
    <row r="514" spans="2:17" ht="16.5" x14ac:dyDescent="0.2">
      <c r="B514" s="76"/>
      <c r="C514" s="78"/>
      <c r="D514" s="78"/>
      <c r="E514" s="78"/>
      <c r="F514" s="78"/>
      <c r="G514" s="97"/>
      <c r="H514" s="97"/>
      <c r="I514" s="97"/>
      <c r="J514" s="97"/>
      <c r="K514" s="77"/>
      <c r="L514" s="77"/>
      <c r="M514" s="77"/>
      <c r="N514" s="77"/>
      <c r="P514" s="77"/>
      <c r="Q514" s="98"/>
    </row>
    <row r="515" spans="2:17" ht="16.5" x14ac:dyDescent="0.2">
      <c r="B515" s="95"/>
      <c r="C515" s="94"/>
      <c r="D515" s="94"/>
      <c r="E515" s="94"/>
      <c r="F515" s="94"/>
      <c r="G515" s="97"/>
      <c r="H515" s="97"/>
      <c r="I515" s="97"/>
      <c r="J515" s="97"/>
      <c r="K515" s="77"/>
      <c r="L515" s="77"/>
      <c r="M515" s="77"/>
      <c r="N515" s="77"/>
      <c r="P515" s="77"/>
      <c r="Q515" s="98"/>
    </row>
    <row r="516" spans="2:17" ht="16.5" x14ac:dyDescent="0.2">
      <c r="B516" s="95"/>
      <c r="C516" s="94"/>
      <c r="D516" s="94"/>
      <c r="E516" s="94"/>
      <c r="F516" s="94"/>
      <c r="G516" s="97"/>
      <c r="H516" s="97"/>
      <c r="I516" s="97"/>
      <c r="J516" s="97"/>
      <c r="K516" s="77"/>
      <c r="L516" s="77"/>
      <c r="M516" s="77"/>
      <c r="N516" s="77"/>
      <c r="P516" s="77"/>
      <c r="Q516" s="98"/>
    </row>
    <row r="517" spans="2:17" ht="16.5" x14ac:dyDescent="0.2">
      <c r="B517" s="95"/>
      <c r="C517" s="94"/>
      <c r="D517" s="94"/>
      <c r="E517" s="94"/>
      <c r="F517" s="94"/>
      <c r="G517" s="97"/>
      <c r="H517" s="97"/>
      <c r="I517" s="97"/>
      <c r="J517" s="97"/>
      <c r="K517" s="77"/>
      <c r="L517" s="77"/>
      <c r="M517" s="77"/>
      <c r="N517" s="77"/>
      <c r="P517" s="77"/>
      <c r="Q517" s="98"/>
    </row>
    <row r="518" spans="2:17" ht="16.5" x14ac:dyDescent="0.2">
      <c r="B518" s="95"/>
      <c r="C518" s="94"/>
      <c r="D518" s="94"/>
      <c r="E518" s="94"/>
      <c r="F518" s="94"/>
      <c r="G518" s="97"/>
      <c r="H518" s="97"/>
      <c r="I518" s="97"/>
      <c r="J518" s="97"/>
      <c r="K518" s="77"/>
      <c r="L518" s="77"/>
      <c r="M518" s="77"/>
      <c r="N518" s="77"/>
      <c r="P518" s="77"/>
      <c r="Q518" s="98"/>
    </row>
    <row r="519" spans="2:17" ht="16.5" x14ac:dyDescent="0.2">
      <c r="B519" s="95"/>
      <c r="C519" s="94"/>
      <c r="D519" s="94"/>
      <c r="E519" s="94"/>
      <c r="F519" s="94"/>
      <c r="G519" s="97"/>
      <c r="H519" s="97"/>
      <c r="I519" s="97"/>
      <c r="J519" s="97"/>
      <c r="K519" s="77"/>
      <c r="L519" s="77"/>
      <c r="M519" s="77"/>
      <c r="N519" s="77"/>
      <c r="P519" s="77"/>
      <c r="Q519" s="98"/>
    </row>
    <row r="520" spans="2:17" ht="16.5" x14ac:dyDescent="0.2">
      <c r="B520" s="95"/>
      <c r="C520" s="94"/>
      <c r="D520" s="94"/>
      <c r="E520" s="94"/>
      <c r="F520" s="94"/>
      <c r="G520" s="97"/>
      <c r="H520" s="97"/>
      <c r="I520" s="97"/>
      <c r="J520" s="97"/>
      <c r="K520" s="77"/>
      <c r="L520" s="77"/>
      <c r="M520" s="77"/>
      <c r="N520" s="77"/>
      <c r="P520" s="77"/>
      <c r="Q520" s="98"/>
    </row>
    <row r="521" spans="2:17" ht="16.5" x14ac:dyDescent="0.2">
      <c r="B521" s="95"/>
      <c r="C521" s="94"/>
      <c r="D521" s="94"/>
      <c r="E521" s="94"/>
      <c r="F521" s="94"/>
      <c r="G521" s="97"/>
      <c r="H521" s="97"/>
      <c r="I521" s="97"/>
      <c r="J521" s="97"/>
      <c r="K521" s="77"/>
      <c r="L521" s="77"/>
      <c r="M521" s="77"/>
      <c r="N521" s="77"/>
      <c r="P521" s="77"/>
      <c r="Q521" s="98"/>
    </row>
    <row r="522" spans="2:17" ht="16.5" x14ac:dyDescent="0.2">
      <c r="B522" s="95"/>
      <c r="C522" s="94"/>
      <c r="D522" s="94"/>
      <c r="E522" s="94"/>
      <c r="F522" s="94"/>
      <c r="G522" s="97"/>
      <c r="H522" s="97"/>
      <c r="I522" s="97"/>
      <c r="J522" s="97"/>
      <c r="K522" s="77"/>
      <c r="L522" s="77"/>
      <c r="M522" s="77"/>
      <c r="N522" s="77"/>
      <c r="P522" s="77"/>
      <c r="Q522" s="98"/>
    </row>
    <row r="523" spans="2:17" ht="16.5" x14ac:dyDescent="0.2">
      <c r="B523" s="95"/>
      <c r="C523" s="94"/>
      <c r="D523" s="94"/>
      <c r="E523" s="94"/>
      <c r="F523" s="94"/>
      <c r="G523" s="97"/>
      <c r="H523" s="97"/>
      <c r="I523" s="97"/>
      <c r="J523" s="97"/>
      <c r="K523" s="77"/>
      <c r="L523" s="77"/>
      <c r="M523" s="77"/>
      <c r="N523" s="77"/>
      <c r="P523" s="77"/>
      <c r="Q523" s="98"/>
    </row>
    <row r="524" spans="2:17" ht="16.5" x14ac:dyDescent="0.2">
      <c r="B524" s="95"/>
      <c r="C524" s="94"/>
      <c r="D524" s="94"/>
      <c r="E524" s="94"/>
      <c r="F524" s="94"/>
      <c r="G524" s="97"/>
      <c r="H524" s="97"/>
      <c r="I524" s="97"/>
      <c r="J524" s="97"/>
      <c r="K524" s="77"/>
      <c r="L524" s="77"/>
      <c r="M524" s="77"/>
      <c r="N524" s="77"/>
      <c r="P524" s="77"/>
      <c r="Q524" s="98"/>
    </row>
    <row r="525" spans="2:17" ht="16.5" x14ac:dyDescent="0.2">
      <c r="B525" s="95"/>
      <c r="C525" s="94"/>
      <c r="D525" s="94"/>
      <c r="E525" s="94"/>
      <c r="F525" s="94"/>
      <c r="G525" s="97"/>
      <c r="H525" s="97"/>
      <c r="I525" s="97"/>
      <c r="J525" s="97"/>
      <c r="K525" s="77"/>
      <c r="L525" s="77"/>
      <c r="M525" s="77"/>
      <c r="N525" s="77"/>
      <c r="P525" s="77"/>
      <c r="Q525" s="98"/>
    </row>
    <row r="526" spans="2:17" ht="16.5" x14ac:dyDescent="0.2">
      <c r="B526" s="95"/>
      <c r="C526" s="94"/>
      <c r="D526" s="94"/>
      <c r="E526" s="94"/>
      <c r="F526" s="94"/>
      <c r="G526" s="97"/>
      <c r="H526" s="97"/>
      <c r="I526" s="97"/>
      <c r="J526" s="97"/>
      <c r="K526" s="77"/>
      <c r="L526" s="77"/>
      <c r="M526" s="77"/>
      <c r="N526" s="77"/>
      <c r="P526" s="77"/>
      <c r="Q526" s="98"/>
    </row>
    <row r="527" spans="2:17" ht="16.5" x14ac:dyDescent="0.2">
      <c r="B527" s="95"/>
      <c r="C527" s="94"/>
      <c r="D527" s="94"/>
      <c r="E527" s="94"/>
      <c r="F527" s="94"/>
      <c r="G527" s="97"/>
      <c r="H527" s="97"/>
      <c r="I527" s="97"/>
      <c r="J527" s="97"/>
      <c r="K527" s="77"/>
      <c r="L527" s="77"/>
      <c r="M527" s="77"/>
      <c r="N527" s="77"/>
      <c r="P527" s="77"/>
      <c r="Q527" s="98"/>
    </row>
    <row r="528" spans="2:17" ht="16.5" x14ac:dyDescent="0.2">
      <c r="B528" s="95"/>
      <c r="C528" s="94"/>
      <c r="D528" s="94"/>
      <c r="E528" s="94"/>
      <c r="F528" s="94"/>
      <c r="G528" s="97"/>
      <c r="H528" s="97"/>
      <c r="I528" s="97"/>
      <c r="J528" s="97"/>
      <c r="K528" s="77"/>
      <c r="L528" s="77"/>
      <c r="M528" s="77"/>
      <c r="N528" s="77"/>
      <c r="P528" s="77"/>
      <c r="Q528" s="98"/>
    </row>
    <row r="529" spans="2:17" ht="16.5" x14ac:dyDescent="0.2">
      <c r="B529" s="95"/>
      <c r="C529" s="94"/>
      <c r="D529" s="94"/>
      <c r="E529" s="94"/>
      <c r="F529" s="94"/>
      <c r="G529" s="97"/>
      <c r="H529" s="97"/>
      <c r="I529" s="97"/>
      <c r="J529" s="97"/>
      <c r="K529" s="77"/>
      <c r="L529" s="77"/>
      <c r="M529" s="77"/>
      <c r="N529" s="77"/>
      <c r="P529" s="77"/>
      <c r="Q529" s="98"/>
    </row>
    <row r="530" spans="2:17" ht="16.5" x14ac:dyDescent="0.2">
      <c r="B530" s="95"/>
      <c r="C530" s="94"/>
      <c r="D530" s="94"/>
      <c r="E530" s="94"/>
      <c r="F530" s="94"/>
      <c r="G530" s="97"/>
      <c r="H530" s="97"/>
      <c r="I530" s="97"/>
      <c r="J530" s="97"/>
      <c r="K530" s="77"/>
      <c r="L530" s="77"/>
      <c r="M530" s="77"/>
      <c r="N530" s="77"/>
      <c r="P530" s="77"/>
      <c r="Q530" s="98"/>
    </row>
    <row r="531" spans="2:17" ht="16.5" x14ac:dyDescent="0.2">
      <c r="B531" s="95"/>
      <c r="C531" s="94"/>
      <c r="D531" s="94"/>
      <c r="E531" s="94"/>
      <c r="F531" s="94"/>
      <c r="G531" s="97"/>
      <c r="H531" s="97"/>
      <c r="I531" s="97"/>
      <c r="J531" s="97"/>
      <c r="K531" s="77"/>
      <c r="L531" s="77"/>
      <c r="M531" s="77"/>
      <c r="N531" s="77"/>
      <c r="P531" s="77"/>
      <c r="Q531" s="98"/>
    </row>
    <row r="532" spans="2:17" ht="16.5" x14ac:dyDescent="0.2">
      <c r="B532" s="95"/>
      <c r="C532" s="94"/>
      <c r="D532" s="94"/>
      <c r="E532" s="94"/>
      <c r="F532" s="94"/>
      <c r="G532" s="97"/>
      <c r="H532" s="97"/>
      <c r="I532" s="97"/>
      <c r="J532" s="97"/>
      <c r="K532" s="77"/>
      <c r="L532" s="77"/>
      <c r="M532" s="77"/>
      <c r="N532" s="77"/>
      <c r="P532" s="77"/>
      <c r="Q532" s="98"/>
    </row>
    <row r="533" spans="2:17" ht="16.5" x14ac:dyDescent="0.2">
      <c r="B533" s="95"/>
      <c r="C533" s="94"/>
      <c r="D533" s="94"/>
      <c r="E533" s="94"/>
      <c r="F533" s="94"/>
      <c r="G533" s="97"/>
      <c r="H533" s="97"/>
      <c r="I533" s="97"/>
      <c r="J533" s="97"/>
      <c r="K533" s="77"/>
      <c r="L533" s="77"/>
      <c r="M533" s="77"/>
      <c r="N533" s="77"/>
      <c r="P533" s="77"/>
      <c r="Q533" s="98"/>
    </row>
    <row r="534" spans="2:17" ht="16.5" x14ac:dyDescent="0.2">
      <c r="B534" s="95"/>
      <c r="C534" s="94"/>
      <c r="D534" s="94"/>
      <c r="E534" s="94"/>
      <c r="F534" s="94"/>
      <c r="G534" s="97"/>
      <c r="H534" s="97"/>
      <c r="I534" s="97"/>
      <c r="J534" s="97"/>
      <c r="K534" s="77"/>
      <c r="L534" s="77"/>
      <c r="M534" s="77"/>
      <c r="N534" s="77"/>
      <c r="P534" s="77"/>
      <c r="Q534" s="98"/>
    </row>
    <row r="535" spans="2:17" ht="16.5" x14ac:dyDescent="0.2">
      <c r="B535" s="95"/>
      <c r="C535" s="94"/>
      <c r="D535" s="94"/>
      <c r="E535" s="94"/>
      <c r="F535" s="94"/>
      <c r="G535" s="97"/>
      <c r="H535" s="97"/>
      <c r="I535" s="97"/>
      <c r="J535" s="97"/>
      <c r="K535" s="77"/>
      <c r="L535" s="77"/>
      <c r="M535" s="77"/>
      <c r="N535" s="77"/>
      <c r="P535" s="77"/>
      <c r="Q535" s="98"/>
    </row>
    <row r="536" spans="2:17" ht="16.5" x14ac:dyDescent="0.2">
      <c r="B536" s="95"/>
      <c r="C536" s="94"/>
      <c r="D536" s="94"/>
      <c r="E536" s="94"/>
      <c r="F536" s="94"/>
      <c r="G536" s="97"/>
      <c r="H536" s="97"/>
      <c r="I536" s="97"/>
      <c r="J536" s="97"/>
      <c r="K536" s="77"/>
      <c r="L536" s="77"/>
      <c r="M536" s="77"/>
      <c r="N536" s="77"/>
      <c r="P536" s="77"/>
      <c r="Q536" s="98"/>
    </row>
    <row r="537" spans="2:17" ht="16.5" x14ac:dyDescent="0.2">
      <c r="B537" s="95"/>
      <c r="C537" s="94"/>
      <c r="D537" s="94"/>
      <c r="E537" s="94"/>
      <c r="F537" s="94"/>
      <c r="G537" s="97"/>
      <c r="H537" s="97"/>
      <c r="I537" s="97"/>
      <c r="J537" s="97"/>
      <c r="K537" s="77"/>
      <c r="L537" s="77"/>
      <c r="M537" s="77"/>
      <c r="N537" s="77"/>
      <c r="P537" s="77"/>
      <c r="Q537" s="98"/>
    </row>
    <row r="538" spans="2:17" ht="16.5" x14ac:dyDescent="0.2">
      <c r="B538" s="95"/>
      <c r="C538" s="94"/>
      <c r="D538" s="94"/>
      <c r="E538" s="94"/>
      <c r="F538" s="94"/>
      <c r="G538" s="97"/>
      <c r="H538" s="97"/>
      <c r="I538" s="97"/>
      <c r="J538" s="97"/>
      <c r="K538" s="77"/>
      <c r="L538" s="77"/>
      <c r="M538" s="77"/>
      <c r="N538" s="77"/>
      <c r="P538" s="77"/>
      <c r="Q538" s="98"/>
    </row>
    <row r="539" spans="2:17" ht="16.5" x14ac:dyDescent="0.2">
      <c r="B539" s="95"/>
      <c r="C539" s="94"/>
      <c r="D539" s="94"/>
      <c r="E539" s="94"/>
      <c r="F539" s="94"/>
      <c r="G539" s="97"/>
      <c r="H539" s="97"/>
      <c r="I539" s="97"/>
      <c r="J539" s="97"/>
      <c r="K539" s="77"/>
      <c r="L539" s="77"/>
      <c r="M539" s="77"/>
      <c r="N539" s="77"/>
      <c r="P539" s="77"/>
      <c r="Q539" s="98"/>
    </row>
    <row r="540" spans="2:17" ht="16.5" x14ac:dyDescent="0.2">
      <c r="B540" s="95"/>
      <c r="C540" s="94"/>
      <c r="D540" s="94"/>
      <c r="E540" s="94"/>
      <c r="F540" s="94"/>
      <c r="G540" s="97"/>
      <c r="H540" s="97"/>
      <c r="I540" s="97"/>
      <c r="J540" s="97"/>
      <c r="K540" s="77"/>
      <c r="L540" s="77"/>
      <c r="M540" s="77"/>
      <c r="N540" s="77"/>
      <c r="P540" s="77"/>
      <c r="Q540" s="98"/>
    </row>
    <row r="541" spans="2:17" ht="16.5" x14ac:dyDescent="0.2">
      <c r="B541" s="95"/>
      <c r="C541" s="94"/>
      <c r="D541" s="94"/>
      <c r="E541" s="94"/>
      <c r="F541" s="94"/>
      <c r="G541" s="97"/>
      <c r="H541" s="97"/>
      <c r="I541" s="97"/>
      <c r="J541" s="97"/>
      <c r="K541" s="77"/>
      <c r="L541" s="77"/>
      <c r="M541" s="77"/>
      <c r="N541" s="77"/>
      <c r="P541" s="77"/>
      <c r="Q541" s="98"/>
    </row>
    <row r="542" spans="2:17" ht="16.5" x14ac:dyDescent="0.2">
      <c r="B542" s="95"/>
      <c r="C542" s="94"/>
      <c r="D542" s="94"/>
      <c r="E542" s="94"/>
      <c r="F542" s="94"/>
      <c r="G542" s="97"/>
      <c r="H542" s="97"/>
      <c r="I542" s="97"/>
      <c r="J542" s="97"/>
      <c r="K542" s="77"/>
      <c r="L542" s="77"/>
      <c r="M542" s="77"/>
      <c r="N542" s="77"/>
      <c r="P542" s="77"/>
      <c r="Q542" s="98"/>
    </row>
    <row r="543" spans="2:17" ht="16.5" x14ac:dyDescent="0.2">
      <c r="B543" s="95"/>
      <c r="C543" s="94"/>
      <c r="D543" s="94"/>
      <c r="E543" s="94"/>
      <c r="F543" s="94"/>
      <c r="G543" s="97"/>
      <c r="H543" s="97"/>
      <c r="I543" s="97"/>
      <c r="J543" s="97"/>
      <c r="K543" s="77"/>
      <c r="L543" s="77"/>
      <c r="M543" s="77"/>
      <c r="N543" s="77"/>
      <c r="P543" s="77"/>
      <c r="Q543" s="98"/>
    </row>
    <row r="544" spans="2:17" ht="16.5" x14ac:dyDescent="0.2">
      <c r="B544" s="95"/>
      <c r="C544" s="94"/>
      <c r="D544" s="94"/>
      <c r="E544" s="94"/>
      <c r="F544" s="94"/>
      <c r="G544" s="97"/>
      <c r="H544" s="97"/>
      <c r="I544" s="97"/>
      <c r="J544" s="97"/>
      <c r="K544" s="77"/>
      <c r="L544" s="77"/>
      <c r="M544" s="77"/>
      <c r="N544" s="77"/>
      <c r="P544" s="77"/>
      <c r="Q544" s="98"/>
    </row>
    <row r="545" spans="2:17" ht="16.5" x14ac:dyDescent="0.2">
      <c r="B545" s="95"/>
      <c r="C545" s="94"/>
      <c r="D545" s="94"/>
      <c r="E545" s="94"/>
      <c r="F545" s="94"/>
      <c r="G545" s="97"/>
      <c r="H545" s="97"/>
      <c r="I545" s="97"/>
      <c r="J545" s="97"/>
      <c r="K545" s="77"/>
      <c r="L545" s="77"/>
      <c r="M545" s="77"/>
      <c r="N545" s="77"/>
      <c r="P545" s="77"/>
      <c r="Q545" s="98"/>
    </row>
    <row r="546" spans="2:17" ht="16.5" x14ac:dyDescent="0.2">
      <c r="B546" s="95"/>
      <c r="C546" s="94"/>
      <c r="D546" s="94"/>
      <c r="E546" s="94"/>
      <c r="F546" s="94"/>
      <c r="G546" s="97"/>
      <c r="H546" s="97"/>
      <c r="I546" s="97"/>
      <c r="J546" s="97"/>
      <c r="K546" s="77"/>
      <c r="L546" s="77"/>
      <c r="M546" s="77"/>
      <c r="N546" s="77"/>
      <c r="P546" s="77"/>
      <c r="Q546" s="98"/>
    </row>
    <row r="547" spans="2:17" ht="16.5" x14ac:dyDescent="0.2">
      <c r="B547" s="95"/>
      <c r="C547" s="94"/>
      <c r="D547" s="94"/>
      <c r="E547" s="94"/>
      <c r="F547" s="94"/>
      <c r="G547" s="97"/>
      <c r="H547" s="97"/>
      <c r="I547" s="97"/>
      <c r="J547" s="97"/>
      <c r="K547" s="77"/>
      <c r="L547" s="77"/>
      <c r="M547" s="77"/>
      <c r="N547" s="77"/>
      <c r="P547" s="77"/>
      <c r="Q547" s="98"/>
    </row>
    <row r="548" spans="2:17" ht="16.5" x14ac:dyDescent="0.2">
      <c r="B548" s="95"/>
      <c r="C548" s="94"/>
      <c r="D548" s="94"/>
      <c r="E548" s="94"/>
      <c r="F548" s="94"/>
      <c r="G548" s="97"/>
      <c r="H548" s="97"/>
      <c r="I548" s="97"/>
      <c r="J548" s="97"/>
      <c r="K548" s="77"/>
      <c r="L548" s="77"/>
      <c r="M548" s="77"/>
      <c r="N548" s="77"/>
      <c r="P548" s="77"/>
      <c r="Q548" s="98"/>
    </row>
    <row r="549" spans="2:17" ht="16.5" x14ac:dyDescent="0.2">
      <c r="B549" s="95"/>
      <c r="C549" s="94"/>
      <c r="D549" s="94"/>
      <c r="E549" s="94"/>
      <c r="F549" s="94"/>
      <c r="G549" s="97"/>
      <c r="H549" s="97"/>
      <c r="I549" s="97"/>
      <c r="J549" s="97"/>
      <c r="K549" s="77"/>
      <c r="L549" s="77"/>
      <c r="M549" s="77"/>
      <c r="N549" s="77"/>
      <c r="P549" s="77"/>
      <c r="Q549" s="98"/>
    </row>
    <row r="550" spans="2:17" ht="16.5" x14ac:dyDescent="0.2">
      <c r="B550" s="95"/>
      <c r="C550" s="94"/>
      <c r="D550" s="94"/>
      <c r="E550" s="94"/>
      <c r="F550" s="94"/>
      <c r="G550" s="97"/>
      <c r="H550" s="97"/>
      <c r="I550" s="97"/>
      <c r="J550" s="97"/>
      <c r="K550" s="77"/>
      <c r="L550" s="77"/>
      <c r="M550" s="77"/>
      <c r="N550" s="77"/>
      <c r="P550" s="77"/>
      <c r="Q550" s="98"/>
    </row>
    <row r="551" spans="2:17" ht="16.5" x14ac:dyDescent="0.2">
      <c r="B551" s="95"/>
      <c r="C551" s="94"/>
      <c r="D551" s="94"/>
      <c r="E551" s="94"/>
      <c r="F551" s="94"/>
      <c r="G551" s="97"/>
      <c r="H551" s="97"/>
      <c r="I551" s="97"/>
      <c r="J551" s="97"/>
      <c r="K551" s="77"/>
      <c r="L551" s="77"/>
      <c r="M551" s="77"/>
      <c r="N551" s="77"/>
      <c r="P551" s="77"/>
      <c r="Q551" s="98"/>
    </row>
    <row r="552" spans="2:17" ht="16.5" x14ac:dyDescent="0.2">
      <c r="B552" s="95"/>
      <c r="C552" s="94"/>
      <c r="D552" s="94"/>
      <c r="E552" s="94"/>
      <c r="F552" s="94"/>
      <c r="G552" s="97"/>
      <c r="H552" s="97"/>
      <c r="I552" s="97"/>
      <c r="J552" s="97"/>
      <c r="K552" s="77"/>
      <c r="L552" s="77"/>
      <c r="M552" s="77"/>
      <c r="N552" s="77"/>
      <c r="P552" s="77"/>
      <c r="Q552" s="98"/>
    </row>
    <row r="553" spans="2:17" ht="16.5" x14ac:dyDescent="0.2">
      <c r="B553" s="95"/>
      <c r="C553" s="94"/>
      <c r="D553" s="94"/>
      <c r="E553" s="94"/>
      <c r="F553" s="94"/>
      <c r="G553" s="97"/>
      <c r="H553" s="97"/>
      <c r="I553" s="97"/>
      <c r="J553" s="97"/>
      <c r="K553" s="77"/>
      <c r="L553" s="77"/>
      <c r="M553" s="77"/>
      <c r="N553" s="77"/>
      <c r="P553" s="77"/>
      <c r="Q553" s="98"/>
    </row>
    <row r="554" spans="2:17" ht="16.5" x14ac:dyDescent="0.2">
      <c r="B554" s="95"/>
      <c r="C554" s="94"/>
      <c r="D554" s="94"/>
      <c r="E554" s="94"/>
      <c r="F554" s="94"/>
      <c r="G554" s="97"/>
      <c r="H554" s="97"/>
      <c r="I554" s="97"/>
      <c r="J554" s="97"/>
      <c r="K554" s="77"/>
      <c r="L554" s="77"/>
      <c r="M554" s="77"/>
      <c r="N554" s="77"/>
      <c r="P554" s="77"/>
      <c r="Q554" s="98"/>
    </row>
    <row r="555" spans="2:17" ht="16.5" x14ac:dyDescent="0.2">
      <c r="B555" s="95"/>
      <c r="C555" s="94"/>
      <c r="D555" s="94"/>
      <c r="E555" s="94"/>
      <c r="F555" s="94"/>
      <c r="G555" s="97"/>
      <c r="H555" s="97"/>
      <c r="I555" s="97"/>
      <c r="J555" s="97"/>
      <c r="K555" s="77"/>
      <c r="L555" s="77"/>
      <c r="M555" s="77"/>
      <c r="N555" s="77"/>
      <c r="P555" s="77"/>
      <c r="Q555" s="98"/>
    </row>
    <row r="556" spans="2:17" ht="16.5" x14ac:dyDescent="0.2">
      <c r="B556" s="95"/>
      <c r="C556" s="94"/>
      <c r="D556" s="94"/>
      <c r="E556" s="94"/>
      <c r="F556" s="94"/>
      <c r="G556" s="97"/>
      <c r="H556" s="97"/>
      <c r="I556" s="97"/>
      <c r="J556" s="97"/>
      <c r="K556" s="77"/>
      <c r="L556" s="77"/>
      <c r="M556" s="77"/>
      <c r="N556" s="77"/>
      <c r="P556" s="77"/>
      <c r="Q556" s="98"/>
    </row>
    <row r="557" spans="2:17" ht="16.5" x14ac:dyDescent="0.2">
      <c r="B557" s="95"/>
      <c r="C557" s="94"/>
      <c r="D557" s="94"/>
      <c r="E557" s="94"/>
      <c r="F557" s="94"/>
      <c r="G557" s="97"/>
      <c r="H557" s="97"/>
      <c r="I557" s="97"/>
      <c r="J557" s="97"/>
      <c r="K557" s="77"/>
      <c r="L557" s="77"/>
      <c r="M557" s="77"/>
      <c r="N557" s="77"/>
      <c r="P557" s="77"/>
      <c r="Q557" s="98"/>
    </row>
    <row r="558" spans="2:17" ht="16.5" x14ac:dyDescent="0.2">
      <c r="B558" s="95"/>
      <c r="C558" s="94"/>
      <c r="D558" s="94"/>
      <c r="E558" s="94"/>
      <c r="F558" s="94"/>
      <c r="G558" s="97"/>
      <c r="H558" s="97"/>
      <c r="I558" s="97"/>
      <c r="J558" s="97"/>
      <c r="K558" s="77"/>
      <c r="L558" s="77"/>
      <c r="M558" s="77"/>
      <c r="N558" s="77"/>
      <c r="P558" s="77"/>
      <c r="Q558" s="98"/>
    </row>
    <row r="559" spans="2:17" ht="16.5" x14ac:dyDescent="0.2">
      <c r="B559" s="95"/>
      <c r="C559" s="94"/>
      <c r="D559" s="94"/>
      <c r="E559" s="94"/>
      <c r="F559" s="94"/>
      <c r="G559" s="97"/>
      <c r="H559" s="97"/>
      <c r="I559" s="97"/>
      <c r="J559" s="97"/>
      <c r="K559" s="77"/>
      <c r="L559" s="77"/>
      <c r="M559" s="77"/>
      <c r="N559" s="77"/>
      <c r="P559" s="77"/>
      <c r="Q559" s="98"/>
    </row>
    <row r="560" spans="2:17" ht="16.5" x14ac:dyDescent="0.2">
      <c r="B560" s="95"/>
      <c r="C560" s="94"/>
      <c r="D560" s="94"/>
      <c r="E560" s="94"/>
      <c r="F560" s="94"/>
      <c r="G560" s="97"/>
      <c r="H560" s="97"/>
      <c r="I560" s="97"/>
      <c r="J560" s="97"/>
      <c r="K560" s="77"/>
      <c r="L560" s="77"/>
      <c r="M560" s="77"/>
      <c r="N560" s="77"/>
      <c r="P560" s="77"/>
      <c r="Q560" s="98"/>
    </row>
    <row r="561" spans="2:17" ht="16.5" x14ac:dyDescent="0.2">
      <c r="B561" s="95"/>
      <c r="C561" s="94"/>
      <c r="D561" s="94"/>
      <c r="E561" s="94"/>
      <c r="F561" s="94"/>
      <c r="G561" s="97"/>
      <c r="H561" s="97"/>
      <c r="I561" s="97"/>
      <c r="J561" s="97"/>
      <c r="K561" s="77"/>
      <c r="L561" s="77"/>
      <c r="M561" s="77"/>
      <c r="N561" s="77"/>
      <c r="P561" s="77"/>
      <c r="Q561" s="98"/>
    </row>
    <row r="562" spans="2:17" ht="16.5" x14ac:dyDescent="0.2">
      <c r="B562" s="95"/>
      <c r="C562" s="94"/>
      <c r="D562" s="94"/>
      <c r="E562" s="94"/>
      <c r="F562" s="94"/>
      <c r="G562" s="97"/>
      <c r="H562" s="97"/>
      <c r="I562" s="97"/>
      <c r="J562" s="97"/>
      <c r="K562" s="77"/>
      <c r="L562" s="77"/>
      <c r="M562" s="77"/>
      <c r="N562" s="77"/>
      <c r="P562" s="77"/>
      <c r="Q562" s="98"/>
    </row>
    <row r="563" spans="2:17" ht="16.5" x14ac:dyDescent="0.2">
      <c r="B563" s="95"/>
      <c r="C563" s="94"/>
      <c r="D563" s="94"/>
      <c r="E563" s="94"/>
      <c r="F563" s="94"/>
      <c r="G563" s="97"/>
      <c r="H563" s="97"/>
      <c r="I563" s="97"/>
      <c r="J563" s="97"/>
      <c r="K563" s="77"/>
      <c r="L563" s="77"/>
      <c r="M563" s="77"/>
      <c r="N563" s="77"/>
      <c r="P563" s="77"/>
      <c r="Q563" s="98"/>
    </row>
    <row r="564" spans="2:17" ht="16.5" x14ac:dyDescent="0.2">
      <c r="B564" s="95"/>
      <c r="C564" s="94"/>
      <c r="D564" s="94"/>
      <c r="E564" s="94"/>
      <c r="F564" s="94"/>
      <c r="G564" s="97"/>
      <c r="H564" s="97"/>
      <c r="I564" s="97"/>
      <c r="J564" s="97"/>
      <c r="K564" s="77"/>
      <c r="L564" s="77"/>
      <c r="M564" s="77"/>
      <c r="N564" s="77"/>
      <c r="P564" s="77"/>
      <c r="Q564" s="98"/>
    </row>
    <row r="565" spans="2:17" ht="16.5" x14ac:dyDescent="0.2">
      <c r="B565" s="95"/>
      <c r="C565" s="94"/>
      <c r="D565" s="94"/>
      <c r="E565" s="94"/>
      <c r="F565" s="94"/>
      <c r="G565" s="97"/>
      <c r="H565" s="97"/>
      <c r="I565" s="97"/>
      <c r="J565" s="97"/>
      <c r="K565" s="77"/>
      <c r="L565" s="77"/>
      <c r="M565" s="77"/>
      <c r="N565" s="77"/>
      <c r="P565" s="77"/>
      <c r="Q565" s="98"/>
    </row>
    <row r="566" spans="2:17" ht="16.5" x14ac:dyDescent="0.2">
      <c r="B566" s="95"/>
      <c r="C566" s="94"/>
      <c r="D566" s="94"/>
      <c r="E566" s="94"/>
      <c r="F566" s="94"/>
      <c r="G566" s="97"/>
      <c r="H566" s="97"/>
      <c r="I566" s="97"/>
      <c r="J566" s="97"/>
      <c r="K566" s="77"/>
      <c r="L566" s="77"/>
      <c r="M566" s="77"/>
      <c r="N566" s="77"/>
      <c r="P566" s="77"/>
      <c r="Q566" s="98"/>
    </row>
    <row r="567" spans="2:17" ht="16.5" x14ac:dyDescent="0.2">
      <c r="B567" s="95"/>
      <c r="C567" s="94"/>
      <c r="D567" s="94"/>
      <c r="E567" s="94"/>
      <c r="F567" s="94"/>
      <c r="G567" s="97"/>
      <c r="H567" s="97"/>
      <c r="I567" s="97"/>
      <c r="J567" s="97"/>
      <c r="K567" s="77"/>
      <c r="L567" s="77"/>
      <c r="M567" s="77"/>
      <c r="N567" s="77"/>
      <c r="P567" s="77"/>
      <c r="Q567" s="98"/>
    </row>
    <row r="568" spans="2:17" ht="16.5" x14ac:dyDescent="0.2">
      <c r="B568" s="95"/>
      <c r="C568" s="94"/>
      <c r="D568" s="94"/>
      <c r="E568" s="94"/>
      <c r="F568" s="94"/>
      <c r="G568" s="97"/>
      <c r="H568" s="97"/>
      <c r="I568" s="97"/>
      <c r="J568" s="97"/>
      <c r="K568" s="77"/>
      <c r="L568" s="77"/>
      <c r="M568" s="77"/>
      <c r="N568" s="77"/>
      <c r="P568" s="77"/>
      <c r="Q568" s="98"/>
    </row>
    <row r="569" spans="2:17" ht="16.5" x14ac:dyDescent="0.2">
      <c r="B569" s="95"/>
      <c r="C569" s="94"/>
      <c r="D569" s="94"/>
      <c r="E569" s="94"/>
      <c r="F569" s="94"/>
      <c r="G569" s="97"/>
      <c r="H569" s="97"/>
      <c r="I569" s="97"/>
      <c r="J569" s="97"/>
      <c r="K569" s="77"/>
      <c r="L569" s="77"/>
      <c r="M569" s="77"/>
      <c r="N569" s="77"/>
      <c r="P569" s="77"/>
      <c r="Q569" s="98"/>
    </row>
    <row r="570" spans="2:17" ht="16.5" x14ac:dyDescent="0.2">
      <c r="B570" s="95"/>
      <c r="C570" s="94"/>
      <c r="D570" s="94"/>
      <c r="E570" s="94"/>
      <c r="F570" s="94"/>
      <c r="G570" s="97"/>
      <c r="H570" s="97"/>
      <c r="I570" s="97"/>
      <c r="J570" s="97"/>
      <c r="K570" s="77"/>
      <c r="L570" s="77"/>
      <c r="M570" s="77"/>
      <c r="N570" s="77"/>
      <c r="P570" s="77"/>
      <c r="Q570" s="98"/>
    </row>
    <row r="571" spans="2:17" ht="16.5" x14ac:dyDescent="0.2">
      <c r="B571" s="95"/>
      <c r="C571" s="94"/>
      <c r="D571" s="94"/>
      <c r="E571" s="94"/>
      <c r="F571" s="94"/>
      <c r="G571" s="97"/>
      <c r="H571" s="97"/>
      <c r="I571" s="97"/>
      <c r="J571" s="97"/>
      <c r="K571" s="77"/>
      <c r="L571" s="77"/>
      <c r="M571" s="77"/>
      <c r="N571" s="77"/>
      <c r="P571" s="77"/>
      <c r="Q571" s="98"/>
    </row>
    <row r="572" spans="2:17" ht="16.5" x14ac:dyDescent="0.2">
      <c r="B572" s="95"/>
      <c r="C572" s="94"/>
      <c r="D572" s="94"/>
      <c r="E572" s="94"/>
      <c r="F572" s="94"/>
      <c r="G572" s="97"/>
      <c r="H572" s="97"/>
      <c r="I572" s="97"/>
      <c r="J572" s="97"/>
      <c r="K572" s="77"/>
      <c r="L572" s="77"/>
      <c r="M572" s="77"/>
      <c r="N572" s="77"/>
      <c r="P572" s="77"/>
      <c r="Q572" s="98"/>
    </row>
    <row r="573" spans="2:17" ht="16.5" x14ac:dyDescent="0.2">
      <c r="B573" s="95"/>
      <c r="C573" s="94"/>
      <c r="D573" s="94"/>
      <c r="E573" s="94"/>
      <c r="F573" s="94"/>
      <c r="G573" s="97"/>
      <c r="H573" s="97"/>
      <c r="I573" s="97"/>
      <c r="J573" s="97"/>
      <c r="K573" s="77"/>
      <c r="L573" s="77"/>
      <c r="M573" s="77"/>
      <c r="N573" s="77"/>
      <c r="P573" s="77"/>
      <c r="Q573" s="98"/>
    </row>
    <row r="574" spans="2:17" ht="16.5" x14ac:dyDescent="0.2">
      <c r="B574" s="95"/>
      <c r="C574" s="94"/>
      <c r="D574" s="94"/>
      <c r="E574" s="94"/>
      <c r="F574" s="94"/>
      <c r="G574" s="97"/>
      <c r="H574" s="97"/>
      <c r="I574" s="97"/>
      <c r="J574" s="97"/>
      <c r="K574" s="77"/>
      <c r="L574" s="77"/>
      <c r="M574" s="77"/>
      <c r="N574" s="77"/>
      <c r="P574" s="77"/>
      <c r="Q574" s="98"/>
    </row>
    <row r="575" spans="2:17" ht="16.5" x14ac:dyDescent="0.2">
      <c r="B575" s="95"/>
      <c r="C575" s="94"/>
      <c r="D575" s="94"/>
      <c r="E575" s="94"/>
      <c r="F575" s="94"/>
      <c r="G575" s="97"/>
      <c r="H575" s="97"/>
      <c r="I575" s="97"/>
      <c r="J575" s="97"/>
      <c r="K575" s="77"/>
      <c r="L575" s="77"/>
      <c r="M575" s="77"/>
      <c r="N575" s="77"/>
      <c r="P575" s="77"/>
      <c r="Q575" s="98"/>
    </row>
    <row r="576" spans="2:17" ht="16.5" x14ac:dyDescent="0.2">
      <c r="B576" s="95"/>
      <c r="C576" s="94"/>
      <c r="D576" s="94"/>
      <c r="E576" s="94"/>
      <c r="F576" s="94"/>
      <c r="G576" s="97"/>
      <c r="H576" s="97"/>
      <c r="I576" s="97"/>
      <c r="J576" s="97"/>
      <c r="K576" s="77"/>
      <c r="L576" s="77"/>
      <c r="M576" s="77"/>
      <c r="N576" s="77"/>
      <c r="P576" s="77"/>
      <c r="Q576" s="98"/>
    </row>
    <row r="577" spans="2:17" ht="16.5" x14ac:dyDescent="0.2">
      <c r="B577" s="95"/>
      <c r="C577" s="94"/>
      <c r="D577" s="94"/>
      <c r="E577" s="94"/>
      <c r="F577" s="94"/>
      <c r="G577" s="97"/>
      <c r="H577" s="97"/>
      <c r="I577" s="97"/>
      <c r="J577" s="97"/>
      <c r="K577" s="77"/>
      <c r="L577" s="77"/>
      <c r="M577" s="77"/>
      <c r="N577" s="77"/>
      <c r="P577" s="77"/>
      <c r="Q577" s="98"/>
    </row>
    <row r="578" spans="2:17" ht="16.5" x14ac:dyDescent="0.2">
      <c r="B578" s="95"/>
      <c r="C578" s="94"/>
      <c r="D578" s="94"/>
      <c r="E578" s="94"/>
      <c r="F578" s="94"/>
      <c r="G578" s="97"/>
      <c r="H578" s="97"/>
      <c r="I578" s="97"/>
      <c r="J578" s="97"/>
      <c r="K578" s="77"/>
      <c r="L578" s="77"/>
      <c r="M578" s="77"/>
      <c r="N578" s="77"/>
      <c r="P578" s="77"/>
      <c r="Q578" s="98"/>
    </row>
    <row r="579" spans="2:17" ht="16.5" x14ac:dyDescent="0.2">
      <c r="B579" s="95"/>
      <c r="C579" s="94"/>
      <c r="D579" s="94"/>
      <c r="E579" s="94"/>
      <c r="F579" s="94"/>
      <c r="G579" s="97"/>
      <c r="H579" s="97"/>
      <c r="I579" s="97"/>
      <c r="J579" s="97"/>
      <c r="K579" s="77"/>
      <c r="L579" s="77"/>
      <c r="M579" s="77"/>
      <c r="N579" s="77"/>
      <c r="P579" s="77"/>
      <c r="Q579" s="98"/>
    </row>
    <row r="580" spans="2:17" ht="16.5" x14ac:dyDescent="0.2">
      <c r="B580" s="95"/>
      <c r="C580" s="94"/>
      <c r="D580" s="94"/>
      <c r="E580" s="94"/>
      <c r="F580" s="94"/>
      <c r="G580" s="97"/>
      <c r="H580" s="97"/>
      <c r="I580" s="97"/>
      <c r="J580" s="97"/>
      <c r="K580" s="77"/>
      <c r="L580" s="77"/>
      <c r="M580" s="77"/>
      <c r="N580" s="77"/>
      <c r="P580" s="77"/>
      <c r="Q580" s="98"/>
    </row>
    <row r="581" spans="2:17" ht="16.5" x14ac:dyDescent="0.2">
      <c r="B581" s="95"/>
      <c r="C581" s="94"/>
      <c r="D581" s="94"/>
      <c r="E581" s="94"/>
      <c r="F581" s="94"/>
      <c r="G581" s="97"/>
      <c r="H581" s="97"/>
      <c r="I581" s="97"/>
      <c r="J581" s="97"/>
      <c r="K581" s="77"/>
      <c r="L581" s="77"/>
      <c r="M581" s="77"/>
      <c r="N581" s="77"/>
      <c r="P581" s="77"/>
      <c r="Q581" s="98"/>
    </row>
    <row r="582" spans="2:17" ht="16.5" x14ac:dyDescent="0.2">
      <c r="B582" s="95"/>
      <c r="C582" s="94"/>
      <c r="D582" s="94"/>
      <c r="E582" s="94"/>
      <c r="F582" s="94"/>
      <c r="G582" s="97"/>
      <c r="H582" s="97"/>
      <c r="I582" s="97"/>
      <c r="J582" s="97"/>
      <c r="K582" s="77"/>
      <c r="L582" s="77"/>
      <c r="M582" s="77"/>
      <c r="N582" s="77"/>
      <c r="P582" s="77"/>
      <c r="Q582" s="98"/>
    </row>
    <row r="583" spans="2:17" ht="16.5" x14ac:dyDescent="0.2">
      <c r="B583" s="95"/>
      <c r="C583" s="94"/>
      <c r="D583" s="94"/>
      <c r="E583" s="94"/>
      <c r="F583" s="94"/>
      <c r="G583" s="97"/>
      <c r="H583" s="97"/>
      <c r="I583" s="97"/>
      <c r="J583" s="97"/>
      <c r="K583" s="77"/>
      <c r="L583" s="77"/>
      <c r="M583" s="77"/>
      <c r="N583" s="77"/>
      <c r="P583" s="77"/>
      <c r="Q583" s="98"/>
    </row>
    <row r="584" spans="2:17" ht="16.5" x14ac:dyDescent="0.2">
      <c r="B584" s="95"/>
      <c r="C584" s="94"/>
      <c r="D584" s="94"/>
      <c r="E584" s="94"/>
      <c r="F584" s="94"/>
      <c r="G584" s="97"/>
      <c r="H584" s="97"/>
      <c r="I584" s="97"/>
      <c r="J584" s="97"/>
      <c r="K584" s="77"/>
      <c r="L584" s="77"/>
      <c r="M584" s="77"/>
      <c r="N584" s="77"/>
      <c r="P584" s="77"/>
      <c r="Q584" s="98"/>
    </row>
    <row r="585" spans="2:17" ht="16.5" x14ac:dyDescent="0.2">
      <c r="B585" s="95"/>
      <c r="C585" s="94"/>
      <c r="D585" s="94"/>
      <c r="E585" s="94"/>
      <c r="F585" s="94"/>
      <c r="G585" s="97"/>
      <c r="H585" s="97"/>
      <c r="I585" s="97"/>
      <c r="J585" s="97"/>
      <c r="K585" s="77"/>
      <c r="L585" s="77"/>
      <c r="M585" s="77"/>
      <c r="N585" s="77"/>
      <c r="P585" s="77"/>
      <c r="Q585" s="98"/>
    </row>
    <row r="586" spans="2:17" ht="16.5" x14ac:dyDescent="0.2">
      <c r="B586" s="95"/>
      <c r="C586" s="94"/>
      <c r="D586" s="94"/>
      <c r="E586" s="94"/>
      <c r="F586" s="94"/>
      <c r="G586" s="97"/>
      <c r="H586" s="97"/>
      <c r="I586" s="97"/>
      <c r="J586" s="97"/>
      <c r="K586" s="77"/>
      <c r="L586" s="77"/>
      <c r="M586" s="77"/>
      <c r="N586" s="77"/>
      <c r="P586" s="77"/>
      <c r="Q586" s="98"/>
    </row>
    <row r="587" spans="2:17" ht="16.5" x14ac:dyDescent="0.2">
      <c r="B587" s="95"/>
      <c r="C587" s="94"/>
      <c r="D587" s="94"/>
      <c r="E587" s="94"/>
      <c r="F587" s="94"/>
      <c r="G587" s="97"/>
      <c r="H587" s="97"/>
      <c r="I587" s="97"/>
      <c r="J587" s="97"/>
      <c r="K587" s="77"/>
      <c r="L587" s="77"/>
      <c r="M587" s="77"/>
      <c r="N587" s="77"/>
      <c r="P587" s="77"/>
      <c r="Q587" s="98"/>
    </row>
    <row r="588" spans="2:17" ht="16.5" x14ac:dyDescent="0.2">
      <c r="B588" s="95"/>
      <c r="C588" s="94"/>
      <c r="D588" s="94"/>
      <c r="E588" s="94"/>
      <c r="F588" s="94"/>
      <c r="G588" s="97"/>
      <c r="H588" s="97"/>
      <c r="I588" s="97"/>
      <c r="J588" s="97"/>
      <c r="K588" s="77"/>
      <c r="L588" s="77"/>
      <c r="M588" s="77"/>
      <c r="N588" s="77"/>
      <c r="P588" s="77"/>
      <c r="Q588" s="98"/>
    </row>
    <row r="589" spans="2:17" ht="16.5" x14ac:dyDescent="0.2">
      <c r="B589" s="95"/>
      <c r="C589" s="94"/>
      <c r="D589" s="94"/>
      <c r="E589" s="94"/>
      <c r="F589" s="94"/>
      <c r="G589" s="97"/>
      <c r="H589" s="97"/>
      <c r="I589" s="97"/>
      <c r="J589" s="97"/>
      <c r="K589" s="77"/>
      <c r="L589" s="77"/>
      <c r="M589" s="77"/>
      <c r="N589" s="77"/>
      <c r="P589" s="77"/>
      <c r="Q589" s="98"/>
    </row>
    <row r="590" spans="2:17" ht="16.5" x14ac:dyDescent="0.2">
      <c r="B590" s="95"/>
      <c r="C590" s="94"/>
      <c r="D590" s="94"/>
      <c r="E590" s="94"/>
      <c r="F590" s="94"/>
      <c r="G590" s="97"/>
      <c r="H590" s="97"/>
      <c r="I590" s="97"/>
      <c r="J590" s="97"/>
      <c r="K590" s="77"/>
      <c r="L590" s="77"/>
      <c r="M590" s="77"/>
      <c r="N590" s="77"/>
      <c r="P590" s="77"/>
      <c r="Q590" s="98"/>
    </row>
    <row r="591" spans="2:17" ht="16.5" x14ac:dyDescent="0.2">
      <c r="B591" s="95"/>
      <c r="C591" s="94"/>
      <c r="D591" s="94"/>
      <c r="E591" s="94"/>
      <c r="F591" s="94"/>
      <c r="G591" s="97"/>
      <c r="H591" s="97"/>
      <c r="I591" s="97"/>
      <c r="J591" s="97"/>
      <c r="K591" s="77"/>
      <c r="L591" s="77"/>
      <c r="M591" s="77"/>
      <c r="N591" s="77"/>
      <c r="P591" s="77"/>
      <c r="Q591" s="98"/>
    </row>
    <row r="592" spans="2:17" ht="16.5" x14ac:dyDescent="0.2">
      <c r="B592" s="95"/>
      <c r="C592" s="94"/>
      <c r="D592" s="94"/>
      <c r="E592" s="94"/>
      <c r="F592" s="94"/>
      <c r="G592" s="97"/>
      <c r="H592" s="97"/>
      <c r="I592" s="97"/>
      <c r="J592" s="97"/>
      <c r="K592" s="77"/>
      <c r="L592" s="77"/>
      <c r="M592" s="77"/>
      <c r="N592" s="77"/>
      <c r="P592" s="77"/>
      <c r="Q592" s="98"/>
    </row>
    <row r="593" spans="2:17" ht="16.5" x14ac:dyDescent="0.2">
      <c r="B593" s="95"/>
      <c r="C593" s="94"/>
      <c r="D593" s="94"/>
      <c r="E593" s="94"/>
      <c r="F593" s="94"/>
      <c r="G593" s="97"/>
      <c r="H593" s="97"/>
      <c r="I593" s="97"/>
      <c r="J593" s="97"/>
      <c r="K593" s="77"/>
      <c r="L593" s="77"/>
      <c r="M593" s="77"/>
      <c r="N593" s="77"/>
      <c r="P593" s="77"/>
      <c r="Q593" s="98"/>
    </row>
    <row r="594" spans="2:17" ht="16.5" x14ac:dyDescent="0.2">
      <c r="B594" s="95"/>
      <c r="C594" s="94"/>
      <c r="D594" s="94"/>
      <c r="E594" s="94"/>
      <c r="F594" s="94"/>
      <c r="G594" s="97"/>
      <c r="H594" s="97"/>
      <c r="I594" s="97"/>
      <c r="J594" s="97"/>
      <c r="K594" s="77"/>
      <c r="L594" s="77"/>
      <c r="M594" s="77"/>
      <c r="N594" s="77"/>
      <c r="P594" s="77"/>
      <c r="Q594" s="98"/>
    </row>
    <row r="595" spans="2:17" ht="16.5" x14ac:dyDescent="0.2">
      <c r="B595" s="95"/>
      <c r="C595" s="94"/>
      <c r="D595" s="94"/>
      <c r="E595" s="94"/>
      <c r="F595" s="94"/>
      <c r="G595" s="97"/>
      <c r="H595" s="97"/>
      <c r="I595" s="97"/>
      <c r="J595" s="97"/>
      <c r="K595" s="77"/>
      <c r="L595" s="77"/>
      <c r="M595" s="77"/>
      <c r="N595" s="77"/>
      <c r="P595" s="77"/>
      <c r="Q595" s="98"/>
    </row>
    <row r="596" spans="2:17" ht="16.5" x14ac:dyDescent="0.2">
      <c r="B596" s="95"/>
      <c r="C596" s="94"/>
      <c r="D596" s="94"/>
      <c r="E596" s="94"/>
      <c r="F596" s="94"/>
      <c r="G596" s="97"/>
      <c r="H596" s="97"/>
      <c r="I596" s="97"/>
      <c r="J596" s="97"/>
      <c r="K596" s="77"/>
      <c r="L596" s="77"/>
      <c r="M596" s="77"/>
      <c r="N596" s="77"/>
      <c r="P596" s="77"/>
      <c r="Q596" s="98"/>
    </row>
    <row r="597" spans="2:17" ht="16.5" x14ac:dyDescent="0.2">
      <c r="B597" s="95"/>
      <c r="C597" s="94"/>
      <c r="D597" s="94"/>
      <c r="E597" s="94"/>
      <c r="F597" s="94"/>
      <c r="G597" s="97"/>
      <c r="H597" s="97"/>
      <c r="I597" s="97"/>
      <c r="J597" s="97"/>
      <c r="K597" s="77"/>
      <c r="L597" s="77"/>
      <c r="M597" s="77"/>
      <c r="N597" s="77"/>
      <c r="P597" s="77"/>
      <c r="Q597" s="98"/>
    </row>
    <row r="598" spans="2:17" ht="16.5" x14ac:dyDescent="0.2">
      <c r="B598" s="95"/>
      <c r="C598" s="94"/>
      <c r="D598" s="94"/>
      <c r="E598" s="94"/>
      <c r="F598" s="94"/>
      <c r="G598" s="97"/>
      <c r="H598" s="97"/>
      <c r="I598" s="97"/>
      <c r="J598" s="97"/>
      <c r="K598" s="77"/>
      <c r="L598" s="77"/>
      <c r="M598" s="77"/>
      <c r="N598" s="77"/>
      <c r="P598" s="77"/>
      <c r="Q598" s="98"/>
    </row>
    <row r="599" spans="2:17" ht="16.5" x14ac:dyDescent="0.2">
      <c r="B599" s="95"/>
      <c r="C599" s="94"/>
      <c r="D599" s="94"/>
      <c r="E599" s="94"/>
      <c r="F599" s="94"/>
      <c r="G599" s="97"/>
      <c r="H599" s="97"/>
      <c r="I599" s="97"/>
      <c r="J599" s="97"/>
      <c r="K599" s="77"/>
      <c r="L599" s="77"/>
      <c r="M599" s="77"/>
      <c r="N599" s="77"/>
      <c r="P599" s="77"/>
      <c r="Q599" s="98"/>
    </row>
    <row r="600" spans="2:17" ht="16.5" x14ac:dyDescent="0.2">
      <c r="B600" s="95"/>
      <c r="C600" s="94"/>
      <c r="D600" s="94"/>
      <c r="E600" s="94"/>
      <c r="F600" s="94"/>
      <c r="G600" s="97"/>
      <c r="H600" s="97"/>
      <c r="I600" s="97"/>
      <c r="J600" s="97"/>
      <c r="K600" s="77"/>
      <c r="L600" s="77"/>
      <c r="M600" s="77"/>
      <c r="N600" s="77"/>
      <c r="P600" s="77"/>
      <c r="Q600" s="98"/>
    </row>
    <row r="601" spans="2:17" ht="16.5" x14ac:dyDescent="0.2">
      <c r="B601" s="95"/>
      <c r="C601" s="94"/>
      <c r="D601" s="94"/>
      <c r="E601" s="94"/>
      <c r="F601" s="94"/>
      <c r="G601" s="97"/>
      <c r="H601" s="97"/>
      <c r="I601" s="97"/>
      <c r="J601" s="97"/>
      <c r="K601" s="77"/>
      <c r="L601" s="77"/>
      <c r="M601" s="77"/>
      <c r="N601" s="77"/>
      <c r="P601" s="77"/>
      <c r="Q601" s="98"/>
    </row>
    <row r="602" spans="2:17" ht="16.5" x14ac:dyDescent="0.2">
      <c r="B602" s="95"/>
      <c r="C602" s="94"/>
      <c r="D602" s="94"/>
      <c r="E602" s="94"/>
      <c r="F602" s="94"/>
      <c r="G602" s="97"/>
      <c r="H602" s="97"/>
      <c r="I602" s="97"/>
      <c r="J602" s="97"/>
      <c r="K602" s="77"/>
      <c r="L602" s="77"/>
      <c r="M602" s="77"/>
      <c r="N602" s="77"/>
      <c r="P602" s="77"/>
      <c r="Q602" s="98"/>
    </row>
    <row r="603" spans="2:17" ht="16.5" x14ac:dyDescent="0.2">
      <c r="B603" s="95"/>
      <c r="C603" s="94"/>
      <c r="D603" s="94"/>
      <c r="E603" s="94"/>
      <c r="F603" s="94"/>
      <c r="G603" s="97"/>
      <c r="H603" s="97"/>
      <c r="I603" s="97"/>
      <c r="J603" s="97"/>
      <c r="K603" s="77"/>
      <c r="L603" s="77"/>
      <c r="M603" s="77"/>
      <c r="N603" s="77"/>
      <c r="P603" s="77"/>
      <c r="Q603" s="98"/>
    </row>
    <row r="604" spans="2:17" ht="16.5" x14ac:dyDescent="0.2">
      <c r="B604" s="95"/>
      <c r="C604" s="94"/>
      <c r="D604" s="94"/>
      <c r="E604" s="94"/>
      <c r="F604" s="94"/>
      <c r="G604" s="97"/>
      <c r="H604" s="97"/>
      <c r="I604" s="97"/>
      <c r="J604" s="97"/>
      <c r="K604" s="77"/>
      <c r="L604" s="77"/>
      <c r="M604" s="77"/>
      <c r="N604" s="77"/>
      <c r="P604" s="77"/>
      <c r="Q604" s="98"/>
    </row>
    <row r="605" spans="2:17" ht="16.5" x14ac:dyDescent="0.2">
      <c r="B605" s="95"/>
      <c r="C605" s="94"/>
      <c r="D605" s="94"/>
      <c r="E605" s="94"/>
      <c r="F605" s="94"/>
      <c r="G605" s="97"/>
      <c r="H605" s="97"/>
      <c r="I605" s="97"/>
      <c r="J605" s="97"/>
      <c r="K605" s="77"/>
      <c r="L605" s="77"/>
      <c r="M605" s="77"/>
      <c r="N605" s="77"/>
      <c r="P605" s="77"/>
      <c r="Q605" s="98"/>
    </row>
    <row r="606" spans="2:17" ht="16.5" x14ac:dyDescent="0.2">
      <c r="B606" s="95"/>
      <c r="C606" s="94"/>
      <c r="D606" s="94"/>
      <c r="E606" s="94"/>
      <c r="F606" s="94"/>
      <c r="G606" s="97"/>
      <c r="H606" s="97"/>
      <c r="I606" s="97"/>
      <c r="J606" s="97"/>
      <c r="K606" s="77"/>
      <c r="L606" s="77"/>
      <c r="M606" s="77"/>
      <c r="N606" s="77"/>
      <c r="P606" s="77"/>
      <c r="Q606" s="98"/>
    </row>
    <row r="607" spans="2:17" ht="16.5" x14ac:dyDescent="0.2">
      <c r="B607" s="95"/>
      <c r="C607" s="94"/>
      <c r="D607" s="94"/>
      <c r="E607" s="94"/>
      <c r="F607" s="94"/>
      <c r="G607" s="97"/>
      <c r="H607" s="97"/>
      <c r="I607" s="97"/>
      <c r="J607" s="97"/>
      <c r="K607" s="77"/>
      <c r="L607" s="77"/>
      <c r="M607" s="77"/>
      <c r="N607" s="77"/>
      <c r="P607" s="77"/>
      <c r="Q607" s="98"/>
    </row>
    <row r="608" spans="2:17" ht="16.5" x14ac:dyDescent="0.2">
      <c r="B608" s="95"/>
      <c r="C608" s="94"/>
      <c r="D608" s="94"/>
      <c r="E608" s="94"/>
      <c r="F608" s="94"/>
      <c r="G608" s="97"/>
      <c r="H608" s="97"/>
      <c r="I608" s="97"/>
      <c r="J608" s="97"/>
      <c r="K608" s="77"/>
      <c r="L608" s="77"/>
      <c r="M608" s="77"/>
      <c r="N608" s="77"/>
      <c r="P608" s="77"/>
      <c r="Q608" s="98"/>
    </row>
    <row r="609" spans="2:18" ht="16.5" x14ac:dyDescent="0.2">
      <c r="B609" s="95"/>
      <c r="C609" s="94"/>
      <c r="D609" s="94"/>
      <c r="E609" s="94"/>
      <c r="F609" s="94"/>
      <c r="G609" s="97"/>
      <c r="H609" s="97"/>
      <c r="I609" s="97"/>
      <c r="J609" s="97"/>
      <c r="K609" s="77"/>
      <c r="L609" s="77"/>
      <c r="M609" s="77"/>
      <c r="N609" s="77"/>
      <c r="P609" s="77"/>
      <c r="Q609" s="98"/>
    </row>
    <row r="610" spans="2:18" ht="16.5" x14ac:dyDescent="0.2">
      <c r="B610" s="76"/>
      <c r="C610" s="78"/>
      <c r="D610" s="78"/>
      <c r="E610" s="78"/>
      <c r="F610" s="78"/>
      <c r="G610" s="97"/>
      <c r="H610" s="97"/>
      <c r="I610" s="97"/>
      <c r="J610" s="97"/>
      <c r="K610" s="77"/>
      <c r="L610" s="77"/>
      <c r="M610" s="77"/>
      <c r="N610" s="77"/>
      <c r="P610" s="77"/>
      <c r="Q610" s="98"/>
    </row>
    <row r="611" spans="2:18" ht="16.5" x14ac:dyDescent="0.2">
      <c r="B611" s="95"/>
      <c r="C611" s="94"/>
      <c r="D611" s="94"/>
      <c r="E611" s="94"/>
      <c r="F611" s="94"/>
      <c r="G611" s="97"/>
      <c r="H611" s="97"/>
      <c r="I611" s="97"/>
      <c r="J611" s="97"/>
      <c r="K611" s="77"/>
      <c r="L611" s="77"/>
      <c r="M611" s="77"/>
      <c r="N611" s="77"/>
      <c r="P611" s="77"/>
      <c r="Q611" s="98"/>
    </row>
    <row r="612" spans="2:18" ht="16.5" x14ac:dyDescent="0.2">
      <c r="B612" s="95"/>
      <c r="C612" s="94"/>
      <c r="D612" s="94"/>
      <c r="E612" s="94"/>
      <c r="F612" s="94"/>
      <c r="G612" s="97"/>
      <c r="H612" s="97"/>
      <c r="I612" s="97"/>
      <c r="J612" s="97"/>
      <c r="K612" s="77"/>
      <c r="L612" s="77"/>
      <c r="M612" s="77"/>
      <c r="N612" s="77"/>
      <c r="P612" s="77"/>
      <c r="Q612" s="98"/>
    </row>
    <row r="613" spans="2:18" ht="16.5" x14ac:dyDescent="0.2">
      <c r="B613" s="95"/>
      <c r="C613" s="94"/>
      <c r="D613" s="94"/>
      <c r="E613" s="94"/>
      <c r="F613" s="94"/>
      <c r="G613" s="97"/>
      <c r="H613" s="97"/>
      <c r="I613" s="97"/>
      <c r="J613" s="97"/>
      <c r="K613" s="77"/>
      <c r="L613" s="77"/>
      <c r="M613" s="77"/>
      <c r="N613" s="77"/>
      <c r="P613" s="77"/>
      <c r="Q613" s="98"/>
    </row>
    <row r="614" spans="2:18" ht="16.5" x14ac:dyDescent="0.2">
      <c r="B614" s="95"/>
      <c r="C614" s="94"/>
      <c r="D614" s="94"/>
      <c r="E614" s="94"/>
      <c r="F614" s="94"/>
      <c r="G614" s="97"/>
      <c r="H614" s="97"/>
      <c r="I614" s="97"/>
      <c r="J614" s="97"/>
      <c r="K614" s="77"/>
      <c r="L614" s="77"/>
      <c r="M614" s="77"/>
      <c r="N614" s="99"/>
      <c r="P614" s="77"/>
      <c r="R614" s="100"/>
    </row>
    <row r="615" spans="2:18" ht="16.5" x14ac:dyDescent="0.2">
      <c r="B615" s="95"/>
      <c r="C615" s="94"/>
      <c r="D615" s="94"/>
      <c r="E615" s="94"/>
      <c r="F615" s="94"/>
      <c r="G615" s="97"/>
      <c r="H615" s="97"/>
      <c r="I615" s="97"/>
      <c r="J615" s="97"/>
      <c r="K615" s="77"/>
      <c r="L615" s="77"/>
      <c r="M615" s="77"/>
      <c r="N615" s="77"/>
      <c r="P615" s="77"/>
      <c r="Q615" s="98"/>
    </row>
    <row r="616" spans="2:18" ht="16.5" x14ac:dyDescent="0.2">
      <c r="B616" s="95"/>
      <c r="C616" s="94"/>
      <c r="D616" s="94"/>
      <c r="E616" s="94"/>
      <c r="F616" s="94"/>
      <c r="G616" s="97"/>
      <c r="H616" s="97"/>
      <c r="I616" s="97"/>
      <c r="J616" s="97"/>
      <c r="K616" s="77"/>
      <c r="L616" s="77"/>
      <c r="M616" s="77"/>
      <c r="N616" s="77"/>
      <c r="P616" s="77"/>
      <c r="Q616" s="98"/>
    </row>
    <row r="617" spans="2:18" ht="16.5" x14ac:dyDescent="0.2">
      <c r="B617" s="95"/>
      <c r="C617" s="94"/>
      <c r="D617" s="94"/>
      <c r="E617" s="94"/>
      <c r="F617" s="94"/>
      <c r="G617" s="97"/>
      <c r="H617" s="97"/>
      <c r="I617" s="97"/>
      <c r="J617" s="97"/>
      <c r="K617" s="77"/>
      <c r="L617" s="77"/>
      <c r="M617" s="77"/>
      <c r="N617" s="77"/>
      <c r="P617" s="77"/>
      <c r="Q617" s="98"/>
    </row>
    <row r="618" spans="2:18" ht="16.5" x14ac:dyDescent="0.2">
      <c r="B618" s="95"/>
      <c r="C618" s="94"/>
      <c r="D618" s="94"/>
      <c r="E618" s="94"/>
      <c r="F618" s="94"/>
      <c r="G618" s="97"/>
      <c r="H618" s="97"/>
      <c r="I618" s="97"/>
      <c r="J618" s="97"/>
      <c r="K618" s="77"/>
      <c r="L618" s="77"/>
      <c r="M618" s="77"/>
      <c r="N618" s="77"/>
      <c r="P618" s="77"/>
      <c r="Q618" s="98"/>
    </row>
    <row r="619" spans="2:18" ht="16.5" x14ac:dyDescent="0.2">
      <c r="B619" s="95"/>
      <c r="C619" s="94"/>
      <c r="D619" s="94"/>
      <c r="E619" s="94"/>
      <c r="F619" s="94"/>
      <c r="G619" s="97"/>
      <c r="H619" s="97"/>
      <c r="I619" s="97"/>
      <c r="J619" s="97"/>
      <c r="K619" s="77"/>
      <c r="L619" s="77"/>
      <c r="M619" s="77"/>
      <c r="N619" s="77"/>
      <c r="P619" s="77"/>
      <c r="Q619" s="98"/>
    </row>
    <row r="620" spans="2:18" ht="16.5" x14ac:dyDescent="0.2">
      <c r="B620" s="95"/>
      <c r="C620" s="94"/>
      <c r="D620" s="94"/>
      <c r="E620" s="94"/>
      <c r="F620" s="94"/>
      <c r="G620" s="97"/>
      <c r="H620" s="97"/>
      <c r="I620" s="97"/>
      <c r="J620" s="97"/>
      <c r="K620" s="77"/>
      <c r="L620" s="77"/>
      <c r="M620" s="77"/>
      <c r="N620" s="77"/>
      <c r="P620" s="77"/>
      <c r="Q620" s="98"/>
    </row>
    <row r="621" spans="2:18" ht="16.5" x14ac:dyDescent="0.2">
      <c r="B621" s="95"/>
      <c r="C621" s="94"/>
      <c r="D621" s="94"/>
      <c r="E621" s="94"/>
      <c r="F621" s="94"/>
      <c r="G621" s="97"/>
      <c r="H621" s="97"/>
      <c r="I621" s="97"/>
      <c r="J621" s="97"/>
      <c r="K621" s="77"/>
      <c r="L621" s="77"/>
      <c r="M621" s="77"/>
      <c r="N621" s="77"/>
      <c r="P621" s="77"/>
      <c r="Q621" s="98"/>
    </row>
    <row r="622" spans="2:18" ht="16.5" x14ac:dyDescent="0.2">
      <c r="B622" s="95"/>
      <c r="C622" s="94"/>
      <c r="D622" s="94"/>
      <c r="E622" s="94"/>
      <c r="F622" s="94"/>
      <c r="G622" s="97"/>
      <c r="H622" s="97"/>
      <c r="I622" s="97"/>
      <c r="J622" s="97"/>
      <c r="K622" s="77"/>
      <c r="L622" s="77"/>
      <c r="M622" s="77"/>
      <c r="N622" s="77"/>
      <c r="P622" s="77"/>
      <c r="Q622" s="98"/>
    </row>
    <row r="623" spans="2:18" ht="16.5" x14ac:dyDescent="0.2">
      <c r="B623" s="95"/>
      <c r="C623" s="94"/>
      <c r="D623" s="94"/>
      <c r="E623" s="94"/>
      <c r="F623" s="94"/>
      <c r="G623" s="97"/>
      <c r="H623" s="97"/>
      <c r="I623" s="97"/>
      <c r="J623" s="97"/>
      <c r="K623" s="77"/>
      <c r="L623" s="77"/>
      <c r="M623" s="77"/>
      <c r="N623" s="77"/>
      <c r="P623" s="77"/>
      <c r="Q623" s="98"/>
    </row>
    <row r="624" spans="2:18" ht="16.5" x14ac:dyDescent="0.2">
      <c r="B624" s="95"/>
      <c r="C624" s="94"/>
      <c r="D624" s="94"/>
      <c r="E624" s="94"/>
      <c r="F624" s="94"/>
      <c r="G624" s="97"/>
      <c r="H624" s="97"/>
      <c r="I624" s="97"/>
      <c r="J624" s="97"/>
      <c r="K624" s="77"/>
      <c r="L624" s="77"/>
      <c r="M624" s="77"/>
      <c r="N624" s="77"/>
      <c r="P624" s="77"/>
      <c r="Q624" s="98"/>
    </row>
    <row r="625" spans="2:17" ht="16.5" x14ac:dyDescent="0.2">
      <c r="B625" s="95"/>
      <c r="C625" s="94"/>
      <c r="D625" s="94"/>
      <c r="E625" s="94"/>
      <c r="F625" s="94"/>
      <c r="G625" s="97"/>
      <c r="H625" s="97"/>
      <c r="I625" s="97"/>
      <c r="J625" s="97"/>
      <c r="K625" s="77"/>
      <c r="L625" s="77"/>
      <c r="M625" s="77"/>
      <c r="N625" s="77"/>
      <c r="P625" s="77"/>
      <c r="Q625" s="98"/>
    </row>
    <row r="626" spans="2:17" ht="16.5" x14ac:dyDescent="0.2">
      <c r="B626" s="95"/>
      <c r="C626" s="94"/>
      <c r="D626" s="94"/>
      <c r="E626" s="94"/>
      <c r="F626" s="94"/>
      <c r="G626" s="97"/>
      <c r="H626" s="97"/>
      <c r="I626" s="97"/>
      <c r="J626" s="97"/>
      <c r="K626" s="77"/>
      <c r="L626" s="77"/>
      <c r="M626" s="77"/>
      <c r="N626" s="77"/>
      <c r="P626" s="77"/>
      <c r="Q626" s="98"/>
    </row>
    <row r="627" spans="2:17" ht="16.5" x14ac:dyDescent="0.2">
      <c r="B627" s="95"/>
      <c r="C627" s="94"/>
      <c r="D627" s="94"/>
      <c r="E627" s="94"/>
      <c r="F627" s="94"/>
      <c r="G627" s="97"/>
      <c r="H627" s="97"/>
      <c r="I627" s="97"/>
      <c r="J627" s="97"/>
      <c r="K627" s="77"/>
      <c r="L627" s="77"/>
      <c r="M627" s="77"/>
      <c r="N627" s="77"/>
      <c r="P627" s="77"/>
      <c r="Q627" s="98"/>
    </row>
    <row r="628" spans="2:17" ht="16.5" x14ac:dyDescent="0.2">
      <c r="B628" s="95"/>
      <c r="C628" s="94"/>
      <c r="D628" s="94"/>
      <c r="E628" s="94"/>
      <c r="F628" s="94"/>
      <c r="G628" s="97"/>
      <c r="H628" s="97"/>
      <c r="I628" s="97"/>
      <c r="J628" s="97"/>
      <c r="K628" s="77"/>
      <c r="L628" s="77"/>
      <c r="M628" s="77"/>
      <c r="N628" s="77"/>
      <c r="P628" s="77"/>
      <c r="Q628" s="98"/>
    </row>
    <row r="629" spans="2:17" ht="16.5" x14ac:dyDescent="0.2">
      <c r="B629" s="95"/>
      <c r="C629" s="94"/>
      <c r="D629" s="94"/>
      <c r="E629" s="94"/>
      <c r="F629" s="94"/>
      <c r="G629" s="97"/>
      <c r="H629" s="97"/>
      <c r="I629" s="97"/>
      <c r="J629" s="97"/>
      <c r="K629" s="77"/>
      <c r="L629" s="77"/>
      <c r="M629" s="77"/>
      <c r="N629" s="77"/>
      <c r="P629" s="77"/>
      <c r="Q629" s="98"/>
    </row>
    <row r="630" spans="2:17" ht="16.5" x14ac:dyDescent="0.2">
      <c r="B630" s="95"/>
      <c r="C630" s="94"/>
      <c r="D630" s="94"/>
      <c r="E630" s="94"/>
      <c r="F630" s="94"/>
      <c r="G630" s="97"/>
      <c r="H630" s="97"/>
      <c r="I630" s="97"/>
      <c r="J630" s="97"/>
      <c r="K630" s="77"/>
      <c r="L630" s="77"/>
      <c r="M630" s="77"/>
      <c r="N630" s="77"/>
      <c r="P630" s="77"/>
      <c r="Q630" s="98"/>
    </row>
    <row r="631" spans="2:17" ht="16.5" x14ac:dyDescent="0.2">
      <c r="B631" s="95"/>
      <c r="C631" s="94"/>
      <c r="D631" s="94"/>
      <c r="E631" s="94"/>
      <c r="F631" s="94"/>
      <c r="G631" s="97"/>
      <c r="H631" s="97"/>
      <c r="I631" s="97"/>
      <c r="J631" s="97"/>
      <c r="K631" s="77"/>
      <c r="L631" s="77"/>
      <c r="M631" s="77"/>
      <c r="N631" s="77"/>
      <c r="P631" s="77"/>
      <c r="Q631" s="98"/>
    </row>
    <row r="632" spans="2:17" ht="16.5" x14ac:dyDescent="0.2">
      <c r="B632" s="95"/>
      <c r="C632" s="94"/>
      <c r="D632" s="94"/>
      <c r="E632" s="94"/>
      <c r="F632" s="94"/>
      <c r="G632" s="97"/>
      <c r="H632" s="97"/>
      <c r="I632" s="97"/>
      <c r="J632" s="97"/>
      <c r="K632" s="77"/>
      <c r="L632" s="77"/>
      <c r="M632" s="77"/>
      <c r="N632" s="77"/>
      <c r="P632" s="77"/>
      <c r="Q632" s="98"/>
    </row>
    <row r="633" spans="2:17" ht="16.5" x14ac:dyDescent="0.2">
      <c r="B633" s="95"/>
      <c r="C633" s="94"/>
      <c r="D633" s="94"/>
      <c r="E633" s="94"/>
      <c r="F633" s="94"/>
      <c r="G633" s="97"/>
      <c r="H633" s="97"/>
      <c r="I633" s="97"/>
      <c r="J633" s="97"/>
      <c r="K633" s="77"/>
      <c r="L633" s="77"/>
      <c r="M633" s="77"/>
      <c r="N633" s="77"/>
      <c r="P633" s="77"/>
      <c r="Q633" s="98"/>
    </row>
    <row r="634" spans="2:17" ht="16.5" x14ac:dyDescent="0.2">
      <c r="B634" s="95"/>
      <c r="C634" s="94"/>
      <c r="D634" s="94"/>
      <c r="E634" s="94"/>
      <c r="F634" s="94"/>
      <c r="G634" s="97"/>
      <c r="H634" s="97"/>
      <c r="I634" s="97"/>
      <c r="J634" s="97"/>
      <c r="K634" s="77"/>
      <c r="L634" s="77"/>
      <c r="M634" s="77"/>
      <c r="N634" s="77"/>
      <c r="P634" s="77"/>
      <c r="Q634" s="98"/>
    </row>
    <row r="635" spans="2:17" ht="16.5" x14ac:dyDescent="0.2">
      <c r="B635" s="95"/>
      <c r="C635" s="94"/>
      <c r="D635" s="94"/>
      <c r="E635" s="94"/>
      <c r="F635" s="94"/>
      <c r="G635" s="97"/>
      <c r="H635" s="97"/>
      <c r="I635" s="97"/>
      <c r="J635" s="97"/>
      <c r="K635" s="77"/>
      <c r="L635" s="77"/>
      <c r="M635" s="77"/>
      <c r="N635" s="77"/>
      <c r="P635" s="77"/>
      <c r="Q635" s="98"/>
    </row>
    <row r="636" spans="2:17" ht="16.5" x14ac:dyDescent="0.2">
      <c r="B636" s="95"/>
      <c r="C636" s="94"/>
      <c r="D636" s="94"/>
      <c r="E636" s="94"/>
      <c r="F636" s="94"/>
      <c r="G636" s="97"/>
      <c r="H636" s="97"/>
      <c r="I636" s="97"/>
      <c r="J636" s="97"/>
      <c r="K636" s="77"/>
      <c r="L636" s="77"/>
      <c r="M636" s="77"/>
      <c r="N636" s="77"/>
      <c r="P636" s="77"/>
      <c r="Q636" s="98"/>
    </row>
    <row r="637" spans="2:17" ht="16.5" x14ac:dyDescent="0.2">
      <c r="B637" s="95"/>
      <c r="C637" s="94"/>
      <c r="D637" s="94"/>
      <c r="E637" s="94"/>
      <c r="F637" s="94"/>
      <c r="G637" s="97"/>
      <c r="H637" s="97"/>
      <c r="I637" s="97"/>
      <c r="J637" s="97"/>
      <c r="K637" s="77"/>
      <c r="L637" s="77"/>
      <c r="M637" s="77"/>
      <c r="N637" s="77"/>
      <c r="P637" s="77"/>
      <c r="Q637" s="98"/>
    </row>
    <row r="638" spans="2:17" ht="16.5" x14ac:dyDescent="0.2">
      <c r="B638" s="95"/>
      <c r="C638" s="94"/>
      <c r="D638" s="94"/>
      <c r="E638" s="94"/>
      <c r="F638" s="94"/>
      <c r="G638" s="97"/>
      <c r="H638" s="97"/>
      <c r="I638" s="97"/>
      <c r="J638" s="97"/>
      <c r="K638" s="77"/>
      <c r="L638" s="77"/>
      <c r="M638" s="77"/>
      <c r="N638" s="77"/>
      <c r="P638" s="77"/>
      <c r="Q638" s="98"/>
    </row>
    <row r="639" spans="2:17" ht="16.5" x14ac:dyDescent="0.2">
      <c r="B639" s="95"/>
      <c r="C639" s="94"/>
      <c r="D639" s="94"/>
      <c r="E639" s="94"/>
      <c r="F639" s="94"/>
      <c r="G639" s="97"/>
      <c r="H639" s="97"/>
      <c r="I639" s="97"/>
      <c r="J639" s="97"/>
      <c r="K639" s="77"/>
      <c r="L639" s="77"/>
      <c r="M639" s="77"/>
      <c r="N639" s="77"/>
      <c r="P639" s="77"/>
      <c r="Q639" s="98"/>
    </row>
    <row r="640" spans="2:17" ht="16.5" x14ac:dyDescent="0.2">
      <c r="B640" s="95"/>
      <c r="C640" s="94"/>
      <c r="D640" s="94"/>
      <c r="E640" s="94"/>
      <c r="F640" s="94"/>
      <c r="G640" s="97"/>
      <c r="H640" s="97"/>
      <c r="I640" s="97"/>
      <c r="J640" s="97"/>
      <c r="K640" s="77"/>
      <c r="L640" s="77"/>
      <c r="M640" s="77"/>
      <c r="N640" s="77"/>
      <c r="P640" s="77"/>
      <c r="Q640" s="98"/>
    </row>
    <row r="641" spans="2:17" ht="16.5" x14ac:dyDescent="0.2">
      <c r="B641" s="95"/>
      <c r="C641" s="94"/>
      <c r="D641" s="94"/>
      <c r="E641" s="94"/>
      <c r="F641" s="94"/>
      <c r="G641" s="97"/>
      <c r="H641" s="97"/>
      <c r="I641" s="97"/>
      <c r="J641" s="97"/>
      <c r="K641" s="77"/>
      <c r="L641" s="77"/>
      <c r="M641" s="77"/>
      <c r="N641" s="77"/>
      <c r="P641" s="77"/>
      <c r="Q641" s="98"/>
    </row>
    <row r="642" spans="2:17" ht="16.5" x14ac:dyDescent="0.2">
      <c r="B642" s="95"/>
      <c r="C642" s="94"/>
      <c r="D642" s="94"/>
      <c r="E642" s="94"/>
      <c r="F642" s="94"/>
      <c r="G642" s="97"/>
      <c r="H642" s="97"/>
      <c r="I642" s="97"/>
      <c r="J642" s="97"/>
      <c r="K642" s="77"/>
      <c r="L642" s="77"/>
      <c r="M642" s="77"/>
      <c r="N642" s="77"/>
      <c r="P642" s="77"/>
      <c r="Q642" s="98"/>
    </row>
    <row r="643" spans="2:17" ht="16.5" x14ac:dyDescent="0.2">
      <c r="B643" s="95"/>
      <c r="C643" s="94"/>
      <c r="D643" s="94"/>
      <c r="E643" s="94"/>
      <c r="F643" s="94"/>
      <c r="G643" s="97"/>
      <c r="H643" s="97"/>
      <c r="I643" s="97"/>
      <c r="J643" s="97"/>
      <c r="K643" s="77"/>
      <c r="L643" s="77"/>
      <c r="M643" s="77"/>
      <c r="N643" s="77"/>
      <c r="P643" s="77"/>
      <c r="Q643" s="98"/>
    </row>
    <row r="644" spans="2:17" ht="16.5" x14ac:dyDescent="0.2">
      <c r="B644" s="95"/>
      <c r="C644" s="94"/>
      <c r="D644" s="94"/>
      <c r="E644" s="94"/>
      <c r="F644" s="94"/>
      <c r="G644" s="97"/>
      <c r="H644" s="97"/>
      <c r="I644" s="97"/>
      <c r="J644" s="97"/>
      <c r="K644" s="77"/>
      <c r="L644" s="77"/>
      <c r="M644" s="77"/>
      <c r="N644" s="77"/>
      <c r="P644" s="77"/>
      <c r="Q644" s="98"/>
    </row>
    <row r="645" spans="2:17" ht="16.5" x14ac:dyDescent="0.2">
      <c r="B645" s="95"/>
      <c r="C645" s="94"/>
      <c r="D645" s="94"/>
      <c r="E645" s="94"/>
      <c r="F645" s="94"/>
      <c r="G645" s="97"/>
      <c r="H645" s="97"/>
      <c r="I645" s="97"/>
      <c r="J645" s="97"/>
      <c r="K645" s="77"/>
      <c r="L645" s="77"/>
      <c r="M645" s="77"/>
      <c r="N645" s="77"/>
      <c r="P645" s="77"/>
      <c r="Q645" s="98"/>
    </row>
    <row r="646" spans="2:17" ht="16.5" x14ac:dyDescent="0.2">
      <c r="B646" s="95"/>
      <c r="C646" s="94"/>
      <c r="D646" s="94"/>
      <c r="E646" s="94"/>
      <c r="F646" s="94"/>
      <c r="G646" s="97"/>
      <c r="H646" s="97"/>
      <c r="I646" s="97"/>
      <c r="J646" s="97"/>
      <c r="K646" s="77"/>
      <c r="L646" s="77"/>
      <c r="M646" s="77"/>
      <c r="N646" s="77"/>
      <c r="P646" s="77"/>
      <c r="Q646" s="98"/>
    </row>
    <row r="647" spans="2:17" ht="16.5" x14ac:dyDescent="0.2">
      <c r="B647" s="95"/>
      <c r="C647" s="94"/>
      <c r="D647" s="94"/>
      <c r="E647" s="94"/>
      <c r="F647" s="94"/>
      <c r="G647" s="97"/>
      <c r="H647" s="97"/>
      <c r="I647" s="97"/>
      <c r="J647" s="97"/>
      <c r="K647" s="77"/>
      <c r="L647" s="77"/>
      <c r="M647" s="77"/>
      <c r="N647" s="77"/>
      <c r="P647" s="77"/>
      <c r="Q647" s="98"/>
    </row>
    <row r="648" spans="2:17" ht="16.5" x14ac:dyDescent="0.2">
      <c r="B648" s="95"/>
      <c r="C648" s="94"/>
      <c r="D648" s="94"/>
      <c r="E648" s="94"/>
      <c r="F648" s="94"/>
      <c r="G648" s="97"/>
      <c r="H648" s="97"/>
      <c r="I648" s="97"/>
      <c r="J648" s="97"/>
      <c r="K648" s="77"/>
      <c r="L648" s="77"/>
      <c r="M648" s="77"/>
      <c r="N648" s="77"/>
      <c r="P648" s="77"/>
      <c r="Q648" s="98"/>
    </row>
    <row r="649" spans="2:17" ht="16.5" x14ac:dyDescent="0.2">
      <c r="B649" s="95"/>
      <c r="C649" s="94"/>
      <c r="D649" s="94"/>
      <c r="E649" s="94"/>
      <c r="F649" s="94"/>
      <c r="G649" s="97"/>
      <c r="H649" s="97"/>
      <c r="I649" s="97"/>
      <c r="J649" s="97"/>
      <c r="K649" s="77"/>
      <c r="L649" s="77"/>
      <c r="M649" s="77"/>
      <c r="N649" s="77"/>
      <c r="P649" s="77"/>
      <c r="Q649" s="98"/>
    </row>
    <row r="650" spans="2:17" ht="16.5" x14ac:dyDescent="0.2">
      <c r="B650" s="95"/>
      <c r="C650" s="94"/>
      <c r="D650" s="94"/>
      <c r="E650" s="94"/>
      <c r="F650" s="94"/>
      <c r="G650" s="97"/>
      <c r="H650" s="97"/>
      <c r="I650" s="97"/>
      <c r="J650" s="97"/>
      <c r="K650" s="77"/>
      <c r="L650" s="77"/>
      <c r="M650" s="77"/>
      <c r="N650" s="77"/>
      <c r="P650" s="77"/>
      <c r="Q650" s="98"/>
    </row>
    <row r="651" spans="2:17" ht="16.5" x14ac:dyDescent="0.2">
      <c r="B651" s="95"/>
      <c r="C651" s="94"/>
      <c r="D651" s="94"/>
      <c r="E651" s="94"/>
      <c r="F651" s="94"/>
      <c r="G651" s="97"/>
      <c r="H651" s="97"/>
      <c r="I651" s="97"/>
      <c r="J651" s="97"/>
      <c r="K651" s="77"/>
      <c r="L651" s="77"/>
      <c r="M651" s="77"/>
      <c r="N651" s="77"/>
      <c r="P651" s="77"/>
      <c r="Q651" s="98"/>
    </row>
    <row r="652" spans="2:17" ht="16.5" x14ac:dyDescent="0.2">
      <c r="B652" s="95"/>
      <c r="C652" s="94"/>
      <c r="D652" s="94"/>
      <c r="E652" s="94"/>
      <c r="F652" s="94"/>
      <c r="G652" s="97"/>
      <c r="H652" s="97"/>
      <c r="I652" s="97"/>
      <c r="J652" s="97"/>
      <c r="K652" s="77"/>
      <c r="L652" s="77"/>
      <c r="M652" s="77"/>
      <c r="N652" s="77"/>
      <c r="P652" s="77"/>
      <c r="Q652" s="98"/>
    </row>
    <row r="653" spans="2:17" ht="16.5" x14ac:dyDescent="0.2">
      <c r="B653" s="95"/>
      <c r="C653" s="94"/>
      <c r="D653" s="94"/>
      <c r="E653" s="94"/>
      <c r="F653" s="94"/>
      <c r="G653" s="97"/>
      <c r="H653" s="97"/>
      <c r="I653" s="97"/>
      <c r="J653" s="97"/>
      <c r="K653" s="77"/>
      <c r="L653" s="77"/>
      <c r="M653" s="77"/>
      <c r="N653" s="77"/>
      <c r="P653" s="77"/>
      <c r="Q653" s="98"/>
    </row>
    <row r="654" spans="2:17" ht="16.5" x14ac:dyDescent="0.2">
      <c r="B654" s="95"/>
      <c r="C654" s="94"/>
      <c r="D654" s="94"/>
      <c r="E654" s="94"/>
      <c r="F654" s="94"/>
      <c r="G654" s="97"/>
      <c r="H654" s="97"/>
      <c r="I654" s="97"/>
      <c r="J654" s="97"/>
      <c r="K654" s="77"/>
      <c r="L654" s="77"/>
      <c r="M654" s="77"/>
      <c r="N654" s="77"/>
      <c r="P654" s="77"/>
      <c r="Q654" s="98"/>
    </row>
    <row r="655" spans="2:17" ht="16.5" x14ac:dyDescent="0.2">
      <c r="B655" s="95"/>
      <c r="C655" s="94"/>
      <c r="D655" s="94"/>
      <c r="E655" s="94"/>
      <c r="F655" s="94"/>
      <c r="G655" s="97"/>
      <c r="H655" s="97"/>
      <c r="I655" s="97"/>
      <c r="J655" s="97"/>
      <c r="K655" s="77"/>
      <c r="L655" s="77"/>
      <c r="M655" s="77"/>
      <c r="N655" s="77"/>
      <c r="P655" s="77"/>
      <c r="Q655" s="98"/>
    </row>
    <row r="656" spans="2:17" ht="16.5" x14ac:dyDescent="0.2">
      <c r="B656" s="95"/>
      <c r="C656" s="94"/>
      <c r="D656" s="94"/>
      <c r="E656" s="94"/>
      <c r="F656" s="94"/>
      <c r="G656" s="97"/>
      <c r="H656" s="97"/>
      <c r="I656" s="97"/>
      <c r="J656" s="97"/>
      <c r="K656" s="77"/>
      <c r="L656" s="77"/>
      <c r="M656" s="77"/>
      <c r="N656" s="77"/>
      <c r="P656" s="77"/>
      <c r="Q656" s="98"/>
    </row>
    <row r="657" spans="2:17" ht="16.5" x14ac:dyDescent="0.2">
      <c r="B657" s="95"/>
      <c r="C657" s="94"/>
      <c r="D657" s="94"/>
      <c r="E657" s="94"/>
      <c r="F657" s="94"/>
      <c r="G657" s="97"/>
      <c r="H657" s="97"/>
      <c r="I657" s="97"/>
      <c r="J657" s="97"/>
      <c r="K657" s="77"/>
      <c r="L657" s="77"/>
      <c r="M657" s="77"/>
      <c r="N657" s="77"/>
      <c r="P657" s="77"/>
      <c r="Q657" s="98"/>
    </row>
    <row r="658" spans="2:17" ht="16.5" x14ac:dyDescent="0.2">
      <c r="B658" s="95"/>
      <c r="C658" s="94"/>
      <c r="D658" s="94"/>
      <c r="E658" s="94"/>
      <c r="F658" s="94"/>
      <c r="G658" s="97"/>
      <c r="H658" s="97"/>
      <c r="I658" s="97"/>
      <c r="J658" s="97"/>
      <c r="K658" s="77"/>
      <c r="L658" s="77"/>
      <c r="M658" s="77"/>
      <c r="N658" s="77"/>
      <c r="P658" s="77"/>
      <c r="Q658" s="98"/>
    </row>
    <row r="659" spans="2:17" ht="16.5" x14ac:dyDescent="0.2">
      <c r="B659" s="95"/>
      <c r="C659" s="94"/>
      <c r="D659" s="94"/>
      <c r="E659" s="94"/>
      <c r="F659" s="94"/>
      <c r="G659" s="97"/>
      <c r="H659" s="97"/>
      <c r="I659" s="97"/>
      <c r="J659" s="97"/>
      <c r="K659" s="77"/>
      <c r="L659" s="77"/>
      <c r="M659" s="77"/>
      <c r="N659" s="77"/>
      <c r="P659" s="77"/>
      <c r="Q659" s="98"/>
    </row>
    <row r="660" spans="2:17" ht="16.5" x14ac:dyDescent="0.2">
      <c r="B660" s="95"/>
      <c r="C660" s="94"/>
      <c r="D660" s="94"/>
      <c r="E660" s="94"/>
      <c r="F660" s="94"/>
      <c r="G660" s="97"/>
      <c r="H660" s="97"/>
      <c r="I660" s="97"/>
      <c r="J660" s="97"/>
      <c r="K660" s="77"/>
      <c r="L660" s="77"/>
      <c r="M660" s="77"/>
      <c r="N660" s="77"/>
      <c r="P660" s="77"/>
      <c r="Q660" s="98"/>
    </row>
    <row r="661" spans="2:17" ht="16.5" x14ac:dyDescent="0.2">
      <c r="B661" s="95"/>
      <c r="C661" s="94"/>
      <c r="D661" s="94"/>
      <c r="E661" s="94"/>
      <c r="F661" s="94"/>
      <c r="G661" s="97"/>
      <c r="H661" s="97"/>
      <c r="I661" s="97"/>
      <c r="J661" s="97"/>
      <c r="K661" s="77"/>
      <c r="L661" s="77"/>
      <c r="M661" s="77"/>
      <c r="N661" s="77"/>
      <c r="P661" s="77"/>
      <c r="Q661" s="98"/>
    </row>
    <row r="662" spans="2:17" ht="16.5" x14ac:dyDescent="0.2">
      <c r="B662" s="95"/>
      <c r="C662" s="94"/>
      <c r="D662" s="94"/>
      <c r="E662" s="94"/>
      <c r="F662" s="94"/>
      <c r="G662" s="97"/>
      <c r="H662" s="97"/>
      <c r="I662" s="97"/>
      <c r="J662" s="97"/>
      <c r="K662" s="77"/>
      <c r="L662" s="77"/>
      <c r="M662" s="77"/>
      <c r="N662" s="77"/>
      <c r="P662" s="77"/>
      <c r="Q662" s="98"/>
    </row>
    <row r="663" spans="2:17" ht="16.5" x14ac:dyDescent="0.2">
      <c r="B663" s="95"/>
      <c r="C663" s="94"/>
      <c r="D663" s="94"/>
      <c r="E663" s="94"/>
      <c r="F663" s="94"/>
      <c r="G663" s="97"/>
      <c r="H663" s="97"/>
      <c r="I663" s="97"/>
      <c r="J663" s="97"/>
      <c r="K663" s="77"/>
      <c r="L663" s="77"/>
      <c r="M663" s="77"/>
      <c r="N663" s="77"/>
      <c r="P663" s="77"/>
      <c r="Q663" s="98"/>
    </row>
    <row r="664" spans="2:17" ht="16.5" x14ac:dyDescent="0.2">
      <c r="B664" s="95"/>
      <c r="C664" s="94"/>
      <c r="D664" s="94"/>
      <c r="E664" s="94"/>
      <c r="F664" s="94"/>
      <c r="G664" s="97"/>
      <c r="H664" s="97"/>
      <c r="I664" s="97"/>
      <c r="J664" s="97"/>
      <c r="K664" s="77"/>
      <c r="L664" s="77"/>
      <c r="M664" s="77"/>
      <c r="N664" s="77"/>
      <c r="P664" s="77"/>
      <c r="Q664" s="98"/>
    </row>
    <row r="665" spans="2:17" ht="16.5" x14ac:dyDescent="0.2">
      <c r="B665" s="95"/>
      <c r="C665" s="94"/>
      <c r="D665" s="94"/>
      <c r="E665" s="94"/>
      <c r="F665" s="94"/>
      <c r="G665" s="97"/>
      <c r="H665" s="97"/>
      <c r="I665" s="97"/>
      <c r="J665" s="97"/>
      <c r="K665" s="77"/>
      <c r="L665" s="77"/>
      <c r="M665" s="77"/>
      <c r="N665" s="77"/>
      <c r="P665" s="77"/>
      <c r="Q665" s="98"/>
    </row>
    <row r="666" spans="2:17" ht="16.5" x14ac:dyDescent="0.2">
      <c r="B666" s="95"/>
      <c r="C666" s="94"/>
      <c r="D666" s="94"/>
      <c r="E666" s="94"/>
      <c r="F666" s="94"/>
      <c r="G666" s="97"/>
      <c r="H666" s="97"/>
      <c r="I666" s="97"/>
      <c r="J666" s="97"/>
      <c r="K666" s="77"/>
      <c r="L666" s="77"/>
      <c r="M666" s="77"/>
      <c r="N666" s="77"/>
      <c r="P666" s="77"/>
      <c r="Q666" s="98"/>
    </row>
    <row r="667" spans="2:17" ht="16.5" x14ac:dyDescent="0.2">
      <c r="B667" s="95"/>
      <c r="C667" s="94"/>
      <c r="D667" s="94"/>
      <c r="E667" s="94"/>
      <c r="F667" s="94"/>
      <c r="G667" s="97"/>
      <c r="H667" s="97"/>
      <c r="I667" s="97"/>
      <c r="J667" s="97"/>
      <c r="K667" s="77"/>
      <c r="L667" s="77"/>
      <c r="M667" s="77"/>
      <c r="N667" s="77"/>
      <c r="P667" s="77"/>
      <c r="Q667" s="98"/>
    </row>
    <row r="668" spans="2:17" ht="16.5" x14ac:dyDescent="0.2">
      <c r="B668" s="95"/>
      <c r="C668" s="94"/>
      <c r="D668" s="94"/>
      <c r="E668" s="94"/>
      <c r="F668" s="94"/>
      <c r="G668" s="97"/>
      <c r="H668" s="97"/>
      <c r="I668" s="97"/>
      <c r="J668" s="97"/>
      <c r="K668" s="77"/>
      <c r="L668" s="77"/>
      <c r="M668" s="77"/>
      <c r="N668" s="77"/>
      <c r="P668" s="77"/>
      <c r="Q668" s="98"/>
    </row>
    <row r="669" spans="2:17" ht="16.5" x14ac:dyDescent="0.2">
      <c r="B669" s="95"/>
      <c r="C669" s="94"/>
      <c r="D669" s="94"/>
      <c r="E669" s="94"/>
      <c r="F669" s="94"/>
      <c r="G669" s="97"/>
      <c r="H669" s="97"/>
      <c r="I669" s="97"/>
      <c r="J669" s="97"/>
      <c r="K669" s="77"/>
      <c r="L669" s="77"/>
      <c r="M669" s="77"/>
      <c r="N669" s="77"/>
      <c r="P669" s="77"/>
      <c r="Q669" s="98"/>
    </row>
    <row r="670" spans="2:17" ht="16.5" x14ac:dyDescent="0.2">
      <c r="B670" s="95"/>
      <c r="C670" s="94"/>
      <c r="D670" s="94"/>
      <c r="E670" s="94"/>
      <c r="F670" s="94"/>
      <c r="G670" s="97"/>
      <c r="H670" s="97"/>
      <c r="I670" s="97"/>
      <c r="J670" s="97"/>
      <c r="K670" s="77"/>
      <c r="L670" s="77"/>
      <c r="M670" s="77"/>
      <c r="N670" s="77"/>
      <c r="P670" s="77"/>
      <c r="Q670" s="98"/>
    </row>
    <row r="671" spans="2:17" ht="16.5" x14ac:dyDescent="0.2">
      <c r="B671" s="95"/>
      <c r="C671" s="94"/>
      <c r="D671" s="94"/>
      <c r="E671" s="94"/>
      <c r="F671" s="94"/>
      <c r="G671" s="97"/>
      <c r="H671" s="97"/>
      <c r="I671" s="97"/>
      <c r="J671" s="97"/>
      <c r="K671" s="77"/>
      <c r="L671" s="77"/>
      <c r="M671" s="77"/>
      <c r="N671" s="77"/>
      <c r="P671" s="77"/>
      <c r="Q671" s="98"/>
    </row>
    <row r="672" spans="2:17" ht="16.5" x14ac:dyDescent="0.2">
      <c r="B672" s="95"/>
      <c r="C672" s="94"/>
      <c r="D672" s="94"/>
      <c r="E672" s="94"/>
      <c r="F672" s="94"/>
      <c r="G672" s="97"/>
      <c r="H672" s="97"/>
      <c r="I672" s="97"/>
      <c r="J672" s="97"/>
      <c r="K672" s="77"/>
      <c r="L672" s="77"/>
      <c r="M672" s="77"/>
      <c r="N672" s="77"/>
      <c r="P672" s="77"/>
      <c r="Q672" s="98"/>
    </row>
    <row r="673" spans="2:17" ht="16.5" x14ac:dyDescent="0.2">
      <c r="B673" s="95"/>
      <c r="C673" s="94"/>
      <c r="D673" s="94"/>
      <c r="E673" s="94"/>
      <c r="F673" s="94"/>
      <c r="G673" s="97"/>
      <c r="H673" s="97"/>
      <c r="I673" s="97"/>
      <c r="J673" s="97"/>
      <c r="K673" s="77"/>
      <c r="L673" s="77"/>
      <c r="M673" s="77"/>
      <c r="N673" s="77"/>
      <c r="P673" s="77"/>
      <c r="Q673" s="98"/>
    </row>
    <row r="674" spans="2:17" ht="16.5" x14ac:dyDescent="0.2">
      <c r="B674" s="95"/>
      <c r="C674" s="94"/>
      <c r="D674" s="94"/>
      <c r="E674" s="94"/>
      <c r="F674" s="94"/>
      <c r="G674" s="97"/>
      <c r="H674" s="97"/>
      <c r="I674" s="97"/>
      <c r="J674" s="97"/>
      <c r="K674" s="77"/>
      <c r="L674" s="77"/>
      <c r="M674" s="77"/>
      <c r="N674" s="77"/>
      <c r="P674" s="77"/>
      <c r="Q674" s="98"/>
    </row>
    <row r="675" spans="2:17" ht="16.5" x14ac:dyDescent="0.2">
      <c r="B675" s="95"/>
      <c r="C675" s="94"/>
      <c r="D675" s="94"/>
      <c r="E675" s="94"/>
      <c r="F675" s="94"/>
      <c r="G675" s="97"/>
      <c r="H675" s="97"/>
      <c r="I675" s="97"/>
      <c r="J675" s="97"/>
      <c r="K675" s="77"/>
      <c r="L675" s="77"/>
      <c r="M675" s="77"/>
      <c r="N675" s="77"/>
      <c r="P675" s="77"/>
      <c r="Q675" s="98"/>
    </row>
    <row r="676" spans="2:17" ht="16.5" x14ac:dyDescent="0.2">
      <c r="B676" s="95"/>
      <c r="C676" s="94"/>
      <c r="D676" s="94"/>
      <c r="E676" s="94"/>
      <c r="F676" s="94"/>
      <c r="G676" s="97"/>
      <c r="H676" s="97"/>
      <c r="I676" s="97"/>
      <c r="J676" s="97"/>
      <c r="K676" s="77"/>
      <c r="L676" s="77"/>
      <c r="M676" s="77"/>
      <c r="N676" s="77"/>
      <c r="P676" s="77"/>
      <c r="Q676" s="98"/>
    </row>
    <row r="677" spans="2:17" ht="16.5" x14ac:dyDescent="0.2">
      <c r="B677" s="95"/>
      <c r="C677" s="94"/>
      <c r="D677" s="94"/>
      <c r="E677" s="94"/>
      <c r="F677" s="94"/>
      <c r="G677" s="97"/>
      <c r="H677" s="97"/>
      <c r="I677" s="97"/>
      <c r="J677" s="97"/>
      <c r="K677" s="77"/>
      <c r="L677" s="77"/>
      <c r="M677" s="77"/>
      <c r="N677" s="77"/>
      <c r="P677" s="77"/>
      <c r="Q677" s="98"/>
    </row>
    <row r="678" spans="2:17" ht="16.5" x14ac:dyDescent="0.2">
      <c r="B678" s="95"/>
      <c r="C678" s="94"/>
      <c r="D678" s="94"/>
      <c r="E678" s="94"/>
      <c r="F678" s="94"/>
      <c r="G678" s="97"/>
      <c r="H678" s="97"/>
      <c r="I678" s="97"/>
      <c r="J678" s="97"/>
      <c r="K678" s="77"/>
      <c r="L678" s="77"/>
      <c r="M678" s="77"/>
      <c r="N678" s="77"/>
      <c r="P678" s="77"/>
      <c r="Q678" s="98"/>
    </row>
    <row r="679" spans="2:17" ht="16.5" x14ac:dyDescent="0.2">
      <c r="B679" s="95"/>
      <c r="C679" s="94"/>
      <c r="D679" s="94"/>
      <c r="E679" s="94"/>
      <c r="F679" s="94"/>
      <c r="G679" s="97"/>
      <c r="H679" s="97"/>
      <c r="I679" s="97"/>
      <c r="J679" s="97"/>
      <c r="K679" s="77"/>
      <c r="L679" s="77"/>
      <c r="M679" s="77"/>
      <c r="N679" s="77"/>
      <c r="P679" s="77"/>
      <c r="Q679" s="98"/>
    </row>
    <row r="680" spans="2:17" ht="16.5" x14ac:dyDescent="0.2">
      <c r="B680" s="95"/>
      <c r="C680" s="94"/>
      <c r="D680" s="94"/>
      <c r="E680" s="94"/>
      <c r="F680" s="94"/>
      <c r="G680" s="97"/>
      <c r="H680" s="97"/>
      <c r="I680" s="97"/>
      <c r="J680" s="97"/>
      <c r="K680" s="77"/>
      <c r="L680" s="77"/>
      <c r="M680" s="77"/>
      <c r="N680" s="77"/>
      <c r="P680" s="77"/>
      <c r="Q680" s="98"/>
    </row>
    <row r="681" spans="2:17" ht="16.5" x14ac:dyDescent="0.2">
      <c r="B681" s="95"/>
      <c r="C681" s="94"/>
      <c r="D681" s="94"/>
      <c r="E681" s="94"/>
      <c r="F681" s="94"/>
      <c r="G681" s="97"/>
      <c r="H681" s="97"/>
      <c r="I681" s="97"/>
      <c r="J681" s="97"/>
      <c r="K681" s="77"/>
      <c r="L681" s="77"/>
      <c r="M681" s="77"/>
      <c r="N681" s="77"/>
      <c r="P681" s="77"/>
      <c r="Q681" s="98"/>
    </row>
    <row r="682" spans="2:17" ht="16.5" x14ac:dyDescent="0.2">
      <c r="B682" s="95"/>
      <c r="C682" s="94"/>
      <c r="D682" s="94"/>
      <c r="E682" s="94"/>
      <c r="F682" s="94"/>
      <c r="G682" s="97"/>
      <c r="H682" s="97"/>
      <c r="I682" s="97"/>
      <c r="J682" s="97"/>
      <c r="K682" s="77"/>
      <c r="L682" s="77"/>
      <c r="M682" s="77"/>
      <c r="N682" s="77"/>
      <c r="P682" s="77"/>
      <c r="Q682" s="98"/>
    </row>
    <row r="683" spans="2:17" ht="16.5" x14ac:dyDescent="0.2">
      <c r="B683" s="95"/>
      <c r="C683" s="94"/>
      <c r="D683" s="94"/>
      <c r="E683" s="94"/>
      <c r="F683" s="94"/>
      <c r="G683" s="97"/>
      <c r="H683" s="97"/>
      <c r="I683" s="97"/>
      <c r="J683" s="97"/>
      <c r="K683" s="77"/>
      <c r="L683" s="77"/>
      <c r="M683" s="77"/>
      <c r="N683" s="77"/>
      <c r="P683" s="77"/>
      <c r="Q683" s="98"/>
    </row>
    <row r="684" spans="2:17" ht="16.5" x14ac:dyDescent="0.2">
      <c r="B684" s="95"/>
      <c r="C684" s="94"/>
      <c r="D684" s="94"/>
      <c r="E684" s="94"/>
      <c r="F684" s="94"/>
      <c r="G684" s="97"/>
      <c r="H684" s="97"/>
      <c r="I684" s="97"/>
      <c r="J684" s="97"/>
      <c r="K684" s="77"/>
      <c r="L684" s="77"/>
      <c r="M684" s="77"/>
      <c r="N684" s="77"/>
      <c r="P684" s="77"/>
      <c r="Q684" s="98"/>
    </row>
    <row r="685" spans="2:17" ht="16.5" x14ac:dyDescent="0.2">
      <c r="B685" s="95"/>
      <c r="C685" s="94"/>
      <c r="D685" s="94"/>
      <c r="E685" s="94"/>
      <c r="F685" s="94"/>
      <c r="G685" s="97"/>
      <c r="H685" s="97"/>
      <c r="I685" s="97"/>
      <c r="J685" s="97"/>
      <c r="K685" s="77"/>
      <c r="L685" s="77"/>
      <c r="M685" s="77"/>
      <c r="N685" s="77"/>
      <c r="P685" s="77"/>
      <c r="Q685" s="98"/>
    </row>
    <row r="686" spans="2:17" ht="16.5" x14ac:dyDescent="0.2">
      <c r="B686" s="95"/>
      <c r="C686" s="94"/>
      <c r="D686" s="94"/>
      <c r="E686" s="94"/>
      <c r="F686" s="94"/>
      <c r="G686" s="97"/>
      <c r="H686" s="97"/>
      <c r="I686" s="97"/>
      <c r="J686" s="97"/>
      <c r="K686" s="77"/>
      <c r="L686" s="77"/>
      <c r="M686" s="77"/>
      <c r="N686" s="77"/>
      <c r="P686" s="77"/>
      <c r="Q686" s="98"/>
    </row>
    <row r="687" spans="2:17" ht="16.5" x14ac:dyDescent="0.2">
      <c r="B687" s="95"/>
      <c r="C687" s="94"/>
      <c r="D687" s="94"/>
      <c r="E687" s="94"/>
      <c r="F687" s="94"/>
      <c r="G687" s="97"/>
      <c r="H687" s="97"/>
      <c r="I687" s="97"/>
      <c r="J687" s="97"/>
      <c r="K687" s="77"/>
      <c r="L687" s="77"/>
      <c r="M687" s="77"/>
      <c r="N687" s="77"/>
      <c r="P687" s="77"/>
      <c r="Q687" s="98"/>
    </row>
    <row r="688" spans="2:17" ht="16.5" x14ac:dyDescent="0.2">
      <c r="B688" s="95"/>
      <c r="C688" s="94"/>
      <c r="D688" s="94"/>
      <c r="E688" s="94"/>
      <c r="F688" s="94"/>
      <c r="G688" s="97"/>
      <c r="H688" s="97"/>
      <c r="I688" s="97"/>
      <c r="J688" s="97"/>
      <c r="K688" s="77"/>
      <c r="L688" s="77"/>
      <c r="M688" s="77"/>
      <c r="N688" s="77"/>
      <c r="P688" s="77"/>
      <c r="Q688" s="98"/>
    </row>
    <row r="689" spans="2:17" ht="16.5" x14ac:dyDescent="0.2">
      <c r="B689" s="95"/>
      <c r="C689" s="94"/>
      <c r="D689" s="94"/>
      <c r="E689" s="94"/>
      <c r="F689" s="94"/>
      <c r="G689" s="97"/>
      <c r="H689" s="97"/>
      <c r="I689" s="97"/>
      <c r="J689" s="97"/>
      <c r="K689" s="77"/>
      <c r="L689" s="77"/>
      <c r="M689" s="77"/>
      <c r="N689" s="77"/>
      <c r="P689" s="77"/>
      <c r="Q689" s="98"/>
    </row>
    <row r="690" spans="2:17" ht="16.5" x14ac:dyDescent="0.2">
      <c r="B690" s="95"/>
      <c r="C690" s="94"/>
      <c r="D690" s="94"/>
      <c r="E690" s="94"/>
      <c r="F690" s="94"/>
      <c r="G690" s="97"/>
      <c r="H690" s="97"/>
      <c r="I690" s="97"/>
      <c r="J690" s="97"/>
      <c r="K690" s="77"/>
      <c r="L690" s="77"/>
      <c r="M690" s="77"/>
      <c r="N690" s="77"/>
      <c r="P690" s="77"/>
      <c r="Q690" s="98"/>
    </row>
    <row r="691" spans="2:17" ht="16.5" x14ac:dyDescent="0.2">
      <c r="B691" s="95"/>
      <c r="C691" s="94"/>
      <c r="D691" s="94"/>
      <c r="E691" s="94"/>
      <c r="F691" s="94"/>
      <c r="G691" s="97"/>
      <c r="H691" s="97"/>
      <c r="I691" s="97"/>
      <c r="J691" s="97"/>
      <c r="K691" s="77"/>
      <c r="L691" s="77"/>
      <c r="M691" s="77"/>
      <c r="N691" s="77"/>
      <c r="P691" s="77"/>
      <c r="Q691" s="98"/>
    </row>
    <row r="692" spans="2:17" ht="16.5" x14ac:dyDescent="0.2">
      <c r="B692" s="95"/>
      <c r="C692" s="94"/>
      <c r="D692" s="94"/>
      <c r="E692" s="94"/>
      <c r="F692" s="94"/>
      <c r="G692" s="97"/>
      <c r="H692" s="97"/>
      <c r="I692" s="97"/>
      <c r="J692" s="97"/>
      <c r="K692" s="77"/>
      <c r="L692" s="77"/>
      <c r="M692" s="77"/>
      <c r="N692" s="77"/>
      <c r="P692" s="77"/>
      <c r="Q692" s="98"/>
    </row>
    <row r="693" spans="2:17" ht="16.5" x14ac:dyDescent="0.2">
      <c r="B693" s="95"/>
      <c r="C693" s="94"/>
      <c r="D693" s="94"/>
      <c r="E693" s="94"/>
      <c r="F693" s="94"/>
      <c r="G693" s="97"/>
      <c r="H693" s="97"/>
      <c r="I693" s="97"/>
      <c r="J693" s="97"/>
      <c r="K693" s="77"/>
      <c r="L693" s="77"/>
      <c r="M693" s="77"/>
      <c r="N693" s="77"/>
      <c r="P693" s="77"/>
      <c r="Q693" s="98"/>
    </row>
    <row r="694" spans="2:17" ht="16.5" x14ac:dyDescent="0.2">
      <c r="B694" s="95"/>
      <c r="C694" s="94"/>
      <c r="D694" s="94"/>
      <c r="E694" s="94"/>
      <c r="F694" s="94"/>
      <c r="G694" s="97"/>
      <c r="H694" s="97"/>
      <c r="I694" s="97"/>
      <c r="J694" s="97"/>
      <c r="K694" s="77"/>
      <c r="L694" s="77"/>
      <c r="M694" s="77"/>
      <c r="N694" s="77"/>
      <c r="P694" s="77"/>
      <c r="Q694" s="98"/>
    </row>
    <row r="695" spans="2:17" ht="16.5" x14ac:dyDescent="0.2">
      <c r="B695" s="95"/>
      <c r="C695" s="94"/>
      <c r="D695" s="94"/>
      <c r="E695" s="94"/>
      <c r="F695" s="94"/>
      <c r="G695" s="97"/>
      <c r="H695" s="97"/>
      <c r="I695" s="97"/>
      <c r="J695" s="97"/>
      <c r="K695" s="77"/>
      <c r="L695" s="77"/>
      <c r="M695" s="77"/>
      <c r="N695" s="77"/>
      <c r="P695" s="77"/>
      <c r="Q695" s="98"/>
    </row>
    <row r="696" spans="2:17" ht="16.5" x14ac:dyDescent="0.2">
      <c r="B696" s="95"/>
      <c r="C696" s="94"/>
      <c r="D696" s="94"/>
      <c r="E696" s="94"/>
      <c r="F696" s="94"/>
      <c r="G696" s="97"/>
      <c r="H696" s="97"/>
      <c r="I696" s="97"/>
      <c r="J696" s="97"/>
      <c r="K696" s="77"/>
      <c r="L696" s="77"/>
      <c r="M696" s="77"/>
      <c r="N696" s="77"/>
      <c r="P696" s="77"/>
      <c r="Q696" s="98"/>
    </row>
    <row r="697" spans="2:17" ht="16.5" x14ac:dyDescent="0.2">
      <c r="B697" s="95"/>
      <c r="C697" s="94"/>
      <c r="D697" s="94"/>
      <c r="E697" s="94"/>
      <c r="F697" s="94"/>
      <c r="G697" s="97"/>
      <c r="H697" s="97"/>
      <c r="I697" s="97"/>
      <c r="J697" s="97"/>
      <c r="K697" s="77"/>
      <c r="L697" s="77"/>
      <c r="M697" s="77"/>
      <c r="N697" s="77"/>
      <c r="P697" s="77"/>
      <c r="Q697" s="98"/>
    </row>
    <row r="698" spans="2:17" ht="16.5" x14ac:dyDescent="0.2">
      <c r="B698" s="95"/>
      <c r="C698" s="94"/>
      <c r="D698" s="94"/>
      <c r="E698" s="94"/>
      <c r="F698" s="94"/>
      <c r="G698" s="97"/>
      <c r="H698" s="97"/>
      <c r="I698" s="97"/>
      <c r="J698" s="97"/>
      <c r="K698" s="77"/>
      <c r="L698" s="77"/>
      <c r="M698" s="77"/>
      <c r="N698" s="77"/>
      <c r="P698" s="77"/>
      <c r="Q698" s="98"/>
    </row>
    <row r="699" spans="2:17" ht="16.5" x14ac:dyDescent="0.2">
      <c r="B699" s="95"/>
      <c r="C699" s="94"/>
      <c r="D699" s="94"/>
      <c r="E699" s="94"/>
      <c r="F699" s="94"/>
      <c r="G699" s="97"/>
      <c r="H699" s="97"/>
      <c r="I699" s="97"/>
      <c r="J699" s="97"/>
      <c r="K699" s="77"/>
      <c r="L699" s="77"/>
      <c r="M699" s="77"/>
      <c r="N699" s="77"/>
      <c r="P699" s="77"/>
      <c r="Q699" s="98"/>
    </row>
    <row r="700" spans="2:17" ht="16.5" x14ac:dyDescent="0.2">
      <c r="B700" s="95"/>
      <c r="C700" s="94"/>
      <c r="D700" s="94"/>
      <c r="E700" s="94"/>
      <c r="F700" s="94"/>
      <c r="G700" s="97"/>
      <c r="H700" s="97"/>
      <c r="I700" s="97"/>
      <c r="J700" s="97"/>
      <c r="K700" s="77"/>
      <c r="L700" s="77"/>
      <c r="M700" s="77"/>
      <c r="N700" s="77"/>
      <c r="P700" s="77"/>
      <c r="Q700" s="98"/>
    </row>
    <row r="701" spans="2:17" ht="16.5" x14ac:dyDescent="0.2">
      <c r="B701" s="95"/>
      <c r="C701" s="94"/>
      <c r="D701" s="94"/>
      <c r="E701" s="94"/>
      <c r="F701" s="94"/>
      <c r="G701" s="97"/>
      <c r="H701" s="97"/>
      <c r="I701" s="97"/>
      <c r="J701" s="97"/>
      <c r="K701" s="77"/>
      <c r="L701" s="77"/>
      <c r="M701" s="77"/>
      <c r="N701" s="77"/>
      <c r="P701" s="77"/>
      <c r="Q701" s="98"/>
    </row>
    <row r="702" spans="2:17" ht="16.5" x14ac:dyDescent="0.2">
      <c r="B702" s="95"/>
      <c r="C702" s="94"/>
      <c r="D702" s="94"/>
      <c r="E702" s="94"/>
      <c r="F702" s="94"/>
      <c r="G702" s="97"/>
      <c r="H702" s="97"/>
      <c r="I702" s="97"/>
      <c r="J702" s="97"/>
      <c r="K702" s="77"/>
      <c r="L702" s="77"/>
      <c r="M702" s="77"/>
      <c r="N702" s="77"/>
      <c r="P702" s="77"/>
      <c r="Q702" s="98"/>
    </row>
    <row r="703" spans="2:17" ht="16.5" x14ac:dyDescent="0.2">
      <c r="B703" s="95"/>
      <c r="C703" s="94"/>
      <c r="D703" s="94"/>
      <c r="E703" s="94"/>
      <c r="F703" s="94"/>
      <c r="G703" s="97"/>
      <c r="H703" s="97"/>
      <c r="I703" s="97"/>
      <c r="J703" s="97"/>
      <c r="K703" s="77"/>
      <c r="L703" s="77"/>
      <c r="M703" s="77"/>
      <c r="N703" s="77"/>
      <c r="P703" s="77"/>
      <c r="Q703" s="98"/>
    </row>
    <row r="704" spans="2:17" ht="16.5" x14ac:dyDescent="0.2">
      <c r="B704" s="95"/>
      <c r="C704" s="94"/>
      <c r="D704" s="94"/>
      <c r="E704" s="94"/>
      <c r="F704" s="94"/>
      <c r="G704" s="97"/>
      <c r="H704" s="97"/>
      <c r="I704" s="97"/>
      <c r="J704" s="97"/>
      <c r="K704" s="77"/>
      <c r="L704" s="77"/>
      <c r="M704" s="77"/>
      <c r="N704" s="77"/>
      <c r="P704" s="77"/>
      <c r="Q704" s="98"/>
    </row>
    <row r="705" spans="2:17" ht="16.5" x14ac:dyDescent="0.2">
      <c r="B705" s="95"/>
      <c r="C705" s="94"/>
      <c r="D705" s="94"/>
      <c r="E705" s="94"/>
      <c r="F705" s="94"/>
      <c r="G705" s="97"/>
      <c r="H705" s="97"/>
      <c r="I705" s="97"/>
      <c r="J705" s="97"/>
      <c r="K705" s="77"/>
      <c r="L705" s="77"/>
      <c r="M705" s="77"/>
      <c r="N705" s="77"/>
      <c r="P705" s="77"/>
      <c r="Q705" s="98"/>
    </row>
    <row r="706" spans="2:17" ht="16.5" x14ac:dyDescent="0.2">
      <c r="B706" s="95"/>
      <c r="C706" s="94"/>
      <c r="D706" s="94"/>
      <c r="E706" s="94"/>
      <c r="F706" s="94"/>
      <c r="G706" s="97"/>
      <c r="H706" s="97"/>
      <c r="I706" s="97"/>
      <c r="J706" s="97"/>
      <c r="K706" s="77"/>
      <c r="L706" s="77"/>
      <c r="M706" s="77"/>
      <c r="N706" s="77"/>
      <c r="P706" s="77"/>
      <c r="Q706" s="98"/>
    </row>
    <row r="707" spans="2:17" ht="16.5" x14ac:dyDescent="0.2">
      <c r="B707" s="95"/>
      <c r="C707" s="94"/>
      <c r="D707" s="94"/>
      <c r="E707" s="94"/>
      <c r="F707" s="94"/>
      <c r="G707" s="97"/>
      <c r="H707" s="97"/>
      <c r="I707" s="97"/>
      <c r="J707" s="97"/>
      <c r="K707" s="77"/>
      <c r="L707" s="77"/>
      <c r="M707" s="77"/>
      <c r="N707" s="77"/>
      <c r="P707" s="77"/>
      <c r="Q707" s="98"/>
    </row>
    <row r="708" spans="2:17" ht="16.5" x14ac:dyDescent="0.2">
      <c r="B708" s="95"/>
      <c r="C708" s="94"/>
      <c r="D708" s="94"/>
      <c r="E708" s="94"/>
      <c r="F708" s="94"/>
      <c r="G708" s="97"/>
      <c r="H708" s="97"/>
      <c r="I708" s="97"/>
      <c r="J708" s="97"/>
      <c r="K708" s="77"/>
      <c r="L708" s="77"/>
      <c r="M708" s="77"/>
      <c r="N708" s="77"/>
      <c r="P708" s="77"/>
      <c r="Q708" s="98"/>
    </row>
    <row r="709" spans="2:17" ht="16.5" x14ac:dyDescent="0.2">
      <c r="B709" s="95"/>
      <c r="C709" s="94"/>
      <c r="D709" s="94"/>
      <c r="E709" s="94"/>
      <c r="F709" s="94"/>
      <c r="G709" s="97"/>
      <c r="H709" s="97"/>
      <c r="I709" s="97"/>
      <c r="J709" s="97"/>
      <c r="K709" s="77"/>
      <c r="L709" s="77"/>
      <c r="M709" s="77"/>
      <c r="N709" s="77"/>
      <c r="P709" s="77"/>
      <c r="Q709" s="98"/>
    </row>
    <row r="710" spans="2:17" ht="16.5" x14ac:dyDescent="0.2">
      <c r="B710" s="95"/>
      <c r="C710" s="94"/>
      <c r="D710" s="94"/>
      <c r="E710" s="94"/>
      <c r="F710" s="94"/>
      <c r="G710" s="97"/>
      <c r="H710" s="97"/>
      <c r="I710" s="97"/>
      <c r="J710" s="97"/>
      <c r="K710" s="77"/>
      <c r="L710" s="77"/>
      <c r="M710" s="77"/>
      <c r="N710" s="77"/>
      <c r="P710" s="77"/>
      <c r="Q710" s="98"/>
    </row>
    <row r="711" spans="2:17" ht="16.5" x14ac:dyDescent="0.2">
      <c r="B711" s="95"/>
      <c r="C711" s="94"/>
      <c r="D711" s="94"/>
      <c r="E711" s="94"/>
      <c r="F711" s="94"/>
      <c r="G711" s="97"/>
      <c r="H711" s="97"/>
      <c r="I711" s="97"/>
      <c r="J711" s="97"/>
      <c r="K711" s="77"/>
      <c r="L711" s="77"/>
      <c r="M711" s="77"/>
      <c r="N711" s="77"/>
      <c r="P711" s="77"/>
      <c r="Q711" s="98"/>
    </row>
    <row r="712" spans="2:17" ht="16.5" x14ac:dyDescent="0.2">
      <c r="B712" s="95"/>
      <c r="C712" s="94"/>
      <c r="D712" s="94"/>
      <c r="E712" s="94"/>
      <c r="F712" s="94"/>
      <c r="G712" s="97"/>
      <c r="H712" s="97"/>
      <c r="I712" s="97"/>
      <c r="J712" s="97"/>
      <c r="K712" s="77"/>
      <c r="L712" s="77"/>
      <c r="M712" s="77"/>
      <c r="N712" s="77"/>
      <c r="P712" s="77"/>
      <c r="Q712" s="98"/>
    </row>
    <row r="713" spans="2:17" ht="16.5" x14ac:dyDescent="0.2">
      <c r="B713" s="95"/>
      <c r="C713" s="94"/>
      <c r="D713" s="94"/>
      <c r="E713" s="94"/>
      <c r="F713" s="94"/>
      <c r="G713" s="97"/>
      <c r="H713" s="97"/>
      <c r="I713" s="97"/>
      <c r="J713" s="97"/>
      <c r="K713" s="77"/>
      <c r="L713" s="77"/>
      <c r="M713" s="77"/>
      <c r="N713" s="77"/>
      <c r="P713" s="77"/>
      <c r="Q713" s="98"/>
    </row>
    <row r="714" spans="2:17" ht="16.5" x14ac:dyDescent="0.2">
      <c r="B714" s="95"/>
      <c r="C714" s="94"/>
      <c r="D714" s="94"/>
      <c r="E714" s="94"/>
      <c r="F714" s="94"/>
      <c r="G714" s="97"/>
      <c r="H714" s="97"/>
      <c r="I714" s="97"/>
      <c r="J714" s="97"/>
      <c r="K714" s="77"/>
      <c r="L714" s="77"/>
      <c r="M714" s="77"/>
      <c r="N714" s="77"/>
      <c r="P714" s="77"/>
      <c r="Q714" s="98"/>
    </row>
    <row r="715" spans="2:17" ht="16.5" x14ac:dyDescent="0.2">
      <c r="B715" s="95"/>
      <c r="C715" s="94"/>
      <c r="D715" s="94"/>
      <c r="E715" s="94"/>
      <c r="F715" s="94"/>
      <c r="G715" s="97"/>
      <c r="H715" s="97"/>
      <c r="I715" s="97"/>
      <c r="J715" s="97"/>
      <c r="K715" s="77"/>
      <c r="L715" s="77"/>
      <c r="M715" s="77"/>
      <c r="N715" s="77"/>
      <c r="P715" s="77"/>
      <c r="Q715" s="98"/>
    </row>
    <row r="716" spans="2:17" ht="16.5" x14ac:dyDescent="0.2">
      <c r="B716" s="95"/>
      <c r="C716" s="94"/>
      <c r="D716" s="94"/>
      <c r="E716" s="94"/>
      <c r="F716" s="94"/>
      <c r="G716" s="97"/>
      <c r="H716" s="97"/>
      <c r="I716" s="97"/>
      <c r="J716" s="97"/>
      <c r="K716" s="77"/>
      <c r="L716" s="77"/>
      <c r="M716" s="77"/>
      <c r="N716" s="77"/>
      <c r="P716" s="77"/>
      <c r="Q716" s="98"/>
    </row>
    <row r="717" spans="2:17" ht="16.5" x14ac:dyDescent="0.2">
      <c r="B717" s="95"/>
      <c r="C717" s="94"/>
      <c r="D717" s="94"/>
      <c r="E717" s="94"/>
      <c r="F717" s="94"/>
      <c r="G717" s="97"/>
      <c r="H717" s="97"/>
      <c r="I717" s="97"/>
      <c r="J717" s="97"/>
      <c r="K717" s="77"/>
      <c r="L717" s="77"/>
      <c r="M717" s="77"/>
      <c r="N717" s="77"/>
      <c r="P717" s="77"/>
      <c r="Q717" s="98"/>
    </row>
    <row r="718" spans="2:17" ht="16.5" x14ac:dyDescent="0.2">
      <c r="B718" s="95"/>
      <c r="C718" s="94"/>
      <c r="D718" s="94"/>
      <c r="E718" s="94"/>
      <c r="F718" s="94"/>
      <c r="G718" s="97"/>
      <c r="H718" s="97"/>
      <c r="I718" s="97"/>
      <c r="J718" s="97"/>
      <c r="K718" s="77"/>
      <c r="L718" s="77"/>
      <c r="M718" s="77"/>
      <c r="N718" s="77"/>
      <c r="P718" s="77"/>
      <c r="Q718" s="98"/>
    </row>
    <row r="719" spans="2:17" ht="16.5" x14ac:dyDescent="0.2">
      <c r="B719" s="95"/>
      <c r="C719" s="94"/>
      <c r="D719" s="94"/>
      <c r="E719" s="94"/>
      <c r="F719" s="94"/>
      <c r="G719" s="97"/>
      <c r="H719" s="97"/>
      <c r="I719" s="97"/>
      <c r="J719" s="97"/>
      <c r="K719" s="77"/>
      <c r="L719" s="77"/>
      <c r="M719" s="77"/>
      <c r="N719" s="77"/>
      <c r="P719" s="77"/>
      <c r="Q719" s="98"/>
    </row>
    <row r="720" spans="2:17" ht="16.5" x14ac:dyDescent="0.2">
      <c r="B720" s="95"/>
      <c r="C720" s="94"/>
      <c r="D720" s="94"/>
      <c r="E720" s="94"/>
      <c r="F720" s="94"/>
      <c r="G720" s="97"/>
      <c r="H720" s="97"/>
      <c r="I720" s="97"/>
      <c r="J720" s="97"/>
      <c r="K720" s="77"/>
      <c r="L720" s="77"/>
      <c r="M720" s="77"/>
      <c r="N720" s="77"/>
      <c r="P720" s="77"/>
      <c r="Q720" s="98"/>
    </row>
    <row r="721" spans="2:18" ht="16.5" x14ac:dyDescent="0.2">
      <c r="B721" s="95"/>
      <c r="C721" s="94"/>
      <c r="D721" s="94"/>
      <c r="E721" s="94"/>
      <c r="F721" s="94"/>
      <c r="G721" s="97"/>
      <c r="H721" s="97"/>
      <c r="I721" s="97"/>
      <c r="J721" s="97"/>
      <c r="K721" s="77"/>
      <c r="L721" s="77"/>
      <c r="M721" s="77"/>
      <c r="N721" s="77"/>
      <c r="P721" s="77"/>
      <c r="Q721" s="98"/>
    </row>
    <row r="722" spans="2:18" ht="16.5" x14ac:dyDescent="0.2">
      <c r="B722" s="95"/>
      <c r="C722" s="94"/>
      <c r="D722" s="94"/>
      <c r="E722" s="94"/>
      <c r="F722" s="94"/>
      <c r="G722" s="97"/>
      <c r="H722" s="97"/>
      <c r="I722" s="97"/>
      <c r="J722" s="97"/>
      <c r="K722" s="77"/>
      <c r="L722" s="77"/>
      <c r="M722" s="77"/>
      <c r="N722" s="77"/>
      <c r="P722" s="77"/>
      <c r="Q722" s="98"/>
    </row>
    <row r="723" spans="2:18" ht="16.5" x14ac:dyDescent="0.2">
      <c r="B723" s="95"/>
      <c r="C723" s="94"/>
      <c r="D723" s="94"/>
      <c r="E723" s="94"/>
      <c r="F723" s="94"/>
      <c r="G723" s="97"/>
      <c r="H723" s="97"/>
      <c r="I723" s="97"/>
      <c r="J723" s="97"/>
      <c r="K723" s="77"/>
      <c r="L723" s="77"/>
      <c r="M723" s="77"/>
      <c r="N723" s="77"/>
      <c r="P723" s="77"/>
      <c r="Q723" s="98"/>
    </row>
    <row r="724" spans="2:18" ht="16.5" x14ac:dyDescent="0.2">
      <c r="B724" s="95"/>
      <c r="C724" s="94"/>
      <c r="D724" s="94"/>
      <c r="E724" s="94"/>
      <c r="F724" s="94"/>
      <c r="G724" s="97"/>
      <c r="H724" s="97"/>
      <c r="I724" s="97"/>
      <c r="J724" s="97"/>
      <c r="K724" s="77"/>
      <c r="L724" s="77"/>
      <c r="M724" s="77"/>
      <c r="N724" s="77"/>
      <c r="P724" s="77"/>
      <c r="Q724" s="98"/>
    </row>
    <row r="725" spans="2:18" ht="16.5" x14ac:dyDescent="0.2">
      <c r="B725" s="95"/>
      <c r="C725" s="94"/>
      <c r="D725" s="94"/>
      <c r="E725" s="94"/>
      <c r="F725" s="94"/>
      <c r="G725" s="97"/>
      <c r="H725" s="97"/>
      <c r="I725" s="97"/>
      <c r="J725" s="97"/>
      <c r="K725" s="77"/>
      <c r="L725" s="77"/>
      <c r="M725" s="77"/>
      <c r="N725" s="77"/>
      <c r="P725" s="77"/>
      <c r="Q725" s="98"/>
    </row>
    <row r="726" spans="2:18" ht="16.5" x14ac:dyDescent="0.2">
      <c r="B726" s="95"/>
      <c r="C726" s="94"/>
      <c r="D726" s="94"/>
      <c r="E726" s="94"/>
      <c r="F726" s="94"/>
      <c r="G726" s="97"/>
      <c r="H726" s="97"/>
      <c r="I726" s="97"/>
      <c r="J726" s="97"/>
      <c r="K726" s="77"/>
      <c r="L726" s="77"/>
      <c r="M726" s="77"/>
      <c r="N726" s="77"/>
      <c r="P726" s="77"/>
      <c r="Q726" s="98"/>
    </row>
    <row r="727" spans="2:18" ht="16.5" x14ac:dyDescent="0.2">
      <c r="B727" s="95"/>
      <c r="C727" s="94"/>
      <c r="D727" s="94"/>
      <c r="E727" s="94"/>
      <c r="F727" s="94"/>
      <c r="G727" s="97"/>
      <c r="H727" s="97"/>
      <c r="I727" s="97"/>
      <c r="J727" s="97"/>
      <c r="K727" s="77"/>
      <c r="L727" s="77"/>
      <c r="M727" s="77"/>
      <c r="N727" s="77"/>
      <c r="P727" s="77"/>
      <c r="Q727" s="98"/>
    </row>
    <row r="728" spans="2:18" ht="16.5" x14ac:dyDescent="0.2">
      <c r="B728" s="95"/>
      <c r="C728" s="94"/>
      <c r="D728" s="94"/>
      <c r="E728" s="94"/>
      <c r="F728" s="94"/>
      <c r="G728" s="97"/>
      <c r="H728" s="97"/>
      <c r="I728" s="97"/>
      <c r="J728" s="97"/>
      <c r="K728" s="77"/>
      <c r="L728" s="77"/>
      <c r="M728" s="77"/>
      <c r="N728" s="77"/>
      <c r="P728" s="77"/>
      <c r="Q728" s="98"/>
    </row>
    <row r="729" spans="2:18" ht="16.5" x14ac:dyDescent="0.2">
      <c r="B729" s="95"/>
      <c r="C729" s="94"/>
      <c r="D729" s="94"/>
      <c r="E729" s="94"/>
      <c r="F729" s="94"/>
      <c r="G729" s="97"/>
      <c r="H729" s="97"/>
      <c r="I729" s="97"/>
      <c r="J729" s="97"/>
      <c r="K729" s="77"/>
      <c r="L729" s="77"/>
      <c r="M729" s="77"/>
      <c r="N729" s="77"/>
      <c r="P729" s="77"/>
      <c r="Q729" s="98"/>
    </row>
    <row r="730" spans="2:18" ht="16.5" x14ac:dyDescent="0.2">
      <c r="B730" s="95"/>
      <c r="C730" s="94"/>
      <c r="D730" s="94"/>
      <c r="E730" s="94"/>
      <c r="F730" s="94"/>
      <c r="G730" s="97"/>
      <c r="H730" s="97"/>
      <c r="I730" s="97"/>
      <c r="J730" s="97"/>
      <c r="K730" s="77"/>
      <c r="L730" s="77"/>
      <c r="M730" s="77"/>
      <c r="N730" s="77"/>
      <c r="P730" s="77"/>
      <c r="Q730" s="98"/>
    </row>
    <row r="731" spans="2:18" ht="16.5" x14ac:dyDescent="0.2">
      <c r="B731" s="95"/>
      <c r="C731" s="94"/>
      <c r="D731" s="94"/>
      <c r="E731" s="94"/>
      <c r="F731" s="94"/>
      <c r="G731" s="97"/>
      <c r="H731" s="97"/>
      <c r="I731" s="97"/>
      <c r="J731" s="97"/>
      <c r="K731" s="77"/>
      <c r="L731" s="77"/>
      <c r="M731" s="77"/>
      <c r="N731" s="77"/>
      <c r="P731" s="77"/>
      <c r="Q731" s="98"/>
    </row>
    <row r="732" spans="2:18" ht="16.5" x14ac:dyDescent="0.2">
      <c r="B732" s="95"/>
      <c r="C732" s="94"/>
      <c r="D732" s="94"/>
      <c r="E732" s="94"/>
      <c r="F732" s="94"/>
      <c r="G732" s="97"/>
      <c r="H732" s="97"/>
      <c r="I732" s="97"/>
      <c r="J732" s="97"/>
      <c r="K732" s="77"/>
      <c r="L732" s="77"/>
      <c r="M732" s="77"/>
      <c r="N732" s="99"/>
      <c r="P732" s="77"/>
      <c r="R732" s="100"/>
    </row>
    <row r="733" spans="2:18" ht="16.5" x14ac:dyDescent="0.2">
      <c r="B733" s="95"/>
      <c r="C733" s="94"/>
      <c r="D733" s="94"/>
      <c r="E733" s="94"/>
      <c r="F733" s="94"/>
      <c r="G733" s="97"/>
      <c r="H733" s="97"/>
      <c r="I733" s="97"/>
      <c r="J733" s="97"/>
      <c r="K733" s="77"/>
      <c r="L733" s="77"/>
      <c r="M733" s="77"/>
      <c r="N733" s="77"/>
      <c r="P733" s="77"/>
      <c r="Q733" s="98"/>
    </row>
    <row r="734" spans="2:18" ht="16.5" x14ac:dyDescent="0.2">
      <c r="B734" s="95"/>
      <c r="C734" s="94"/>
      <c r="D734" s="94"/>
      <c r="E734" s="94"/>
      <c r="F734" s="94"/>
      <c r="G734" s="97"/>
      <c r="H734" s="97"/>
      <c r="I734" s="97"/>
      <c r="J734" s="97"/>
      <c r="K734" s="77"/>
      <c r="L734" s="77"/>
      <c r="M734" s="77"/>
      <c r="N734" s="77"/>
      <c r="P734" s="77"/>
      <c r="Q734" s="98"/>
    </row>
    <row r="735" spans="2:18" ht="16.5" x14ac:dyDescent="0.2">
      <c r="B735" s="95"/>
      <c r="C735" s="94"/>
      <c r="D735" s="94"/>
      <c r="E735" s="94"/>
      <c r="F735" s="94"/>
      <c r="G735" s="97"/>
      <c r="H735" s="97"/>
      <c r="I735" s="97"/>
      <c r="J735" s="97"/>
      <c r="K735" s="77"/>
      <c r="L735" s="77"/>
      <c r="M735" s="77"/>
      <c r="N735" s="77"/>
      <c r="P735" s="77"/>
      <c r="Q735" s="98"/>
    </row>
    <row r="736" spans="2:18" ht="16.5" x14ac:dyDescent="0.2">
      <c r="B736" s="95"/>
      <c r="C736" s="94"/>
      <c r="D736" s="94"/>
      <c r="E736" s="94"/>
      <c r="F736" s="94"/>
      <c r="G736" s="97"/>
      <c r="H736" s="97"/>
      <c r="I736" s="97"/>
      <c r="J736" s="97"/>
      <c r="K736" s="77"/>
      <c r="L736" s="77"/>
      <c r="M736" s="77"/>
      <c r="N736" s="77"/>
      <c r="P736" s="77"/>
      <c r="Q736" s="98"/>
    </row>
    <row r="737" spans="2:17" ht="16.5" x14ac:dyDescent="0.2">
      <c r="B737" s="95"/>
      <c r="C737" s="94"/>
      <c r="D737" s="94"/>
      <c r="E737" s="94"/>
      <c r="F737" s="94"/>
      <c r="G737" s="97"/>
      <c r="H737" s="97"/>
      <c r="I737" s="97"/>
      <c r="J737" s="97"/>
      <c r="K737" s="77"/>
      <c r="L737" s="77"/>
      <c r="M737" s="77"/>
      <c r="N737" s="77"/>
      <c r="P737" s="77"/>
      <c r="Q737" s="98"/>
    </row>
    <row r="738" spans="2:17" ht="16.5" x14ac:dyDescent="0.2">
      <c r="B738" s="95"/>
      <c r="C738" s="94"/>
      <c r="D738" s="94"/>
      <c r="E738" s="94"/>
      <c r="F738" s="94"/>
      <c r="G738" s="97"/>
      <c r="H738" s="97"/>
      <c r="I738" s="97"/>
      <c r="J738" s="97"/>
      <c r="K738" s="77"/>
      <c r="L738" s="77"/>
      <c r="M738" s="77"/>
      <c r="N738" s="77"/>
      <c r="P738" s="77"/>
      <c r="Q738" s="98"/>
    </row>
    <row r="739" spans="2:17" ht="16.5" x14ac:dyDescent="0.2">
      <c r="B739" s="95"/>
      <c r="C739" s="94"/>
      <c r="D739" s="94"/>
      <c r="E739" s="94"/>
      <c r="F739" s="94"/>
      <c r="G739" s="97"/>
      <c r="H739" s="97"/>
      <c r="I739" s="97"/>
      <c r="J739" s="97"/>
      <c r="K739" s="77"/>
      <c r="L739" s="77"/>
      <c r="M739" s="77"/>
      <c r="N739" s="77"/>
      <c r="P739" s="77"/>
      <c r="Q739" s="98"/>
    </row>
    <row r="740" spans="2:17" ht="16.5" x14ac:dyDescent="0.2">
      <c r="B740" s="95"/>
      <c r="C740" s="94"/>
      <c r="D740" s="94"/>
      <c r="E740" s="94"/>
      <c r="F740" s="94"/>
      <c r="G740" s="97"/>
      <c r="H740" s="97"/>
      <c r="I740" s="97"/>
      <c r="J740" s="97"/>
      <c r="K740" s="77"/>
      <c r="L740" s="77"/>
      <c r="M740" s="77"/>
      <c r="N740" s="77"/>
      <c r="P740" s="77"/>
      <c r="Q740" s="98"/>
    </row>
    <row r="741" spans="2:17" ht="16.5" x14ac:dyDescent="0.2">
      <c r="B741" s="95"/>
      <c r="C741" s="94"/>
      <c r="D741" s="94"/>
      <c r="E741" s="94"/>
      <c r="F741" s="94"/>
      <c r="G741" s="97"/>
      <c r="H741" s="97"/>
      <c r="I741" s="97"/>
      <c r="J741" s="97"/>
      <c r="K741" s="77"/>
      <c r="L741" s="77"/>
      <c r="M741" s="77"/>
      <c r="N741" s="77"/>
      <c r="P741" s="77"/>
      <c r="Q741" s="98"/>
    </row>
    <row r="742" spans="2:17" ht="16.5" x14ac:dyDescent="0.2">
      <c r="B742" s="95"/>
      <c r="C742" s="94"/>
      <c r="D742" s="94"/>
      <c r="E742" s="94"/>
      <c r="F742" s="94"/>
      <c r="G742" s="97"/>
      <c r="H742" s="97"/>
      <c r="I742" s="97"/>
      <c r="J742" s="97"/>
      <c r="K742" s="77"/>
      <c r="L742" s="77"/>
      <c r="M742" s="77"/>
      <c r="N742" s="77"/>
      <c r="P742" s="77"/>
      <c r="Q742" s="98"/>
    </row>
    <row r="743" spans="2:17" ht="16.5" x14ac:dyDescent="0.2">
      <c r="B743" s="95"/>
      <c r="C743" s="94"/>
      <c r="D743" s="94"/>
      <c r="E743" s="94"/>
      <c r="F743" s="94"/>
      <c r="G743" s="97"/>
      <c r="H743" s="97"/>
      <c r="I743" s="97"/>
      <c r="J743" s="97"/>
      <c r="K743" s="77"/>
      <c r="L743" s="77"/>
      <c r="M743" s="77"/>
      <c r="N743" s="77"/>
      <c r="P743" s="77"/>
      <c r="Q743" s="98"/>
    </row>
    <row r="744" spans="2:17" ht="16.5" x14ac:dyDescent="0.2">
      <c r="B744" s="95"/>
      <c r="C744" s="94"/>
      <c r="D744" s="94"/>
      <c r="E744" s="94"/>
      <c r="F744" s="94"/>
      <c r="G744" s="97"/>
      <c r="H744" s="97"/>
      <c r="I744" s="97"/>
      <c r="J744" s="97"/>
      <c r="K744" s="77"/>
      <c r="L744" s="77"/>
      <c r="M744" s="77"/>
      <c r="N744" s="77"/>
      <c r="P744" s="77"/>
      <c r="Q744" s="98"/>
    </row>
    <row r="745" spans="2:17" ht="16.5" x14ac:dyDescent="0.2">
      <c r="B745" s="95"/>
      <c r="C745" s="94"/>
      <c r="D745" s="94"/>
      <c r="E745" s="94"/>
      <c r="F745" s="94"/>
      <c r="G745" s="97"/>
      <c r="H745" s="97"/>
      <c r="I745" s="97"/>
      <c r="J745" s="97"/>
      <c r="K745" s="77"/>
      <c r="L745" s="77"/>
      <c r="M745" s="77"/>
      <c r="N745" s="77"/>
      <c r="P745" s="77"/>
      <c r="Q745" s="98"/>
    </row>
    <row r="746" spans="2:17" ht="16.5" x14ac:dyDescent="0.2">
      <c r="B746" s="95"/>
      <c r="C746" s="94"/>
      <c r="D746" s="94"/>
      <c r="E746" s="94"/>
      <c r="F746" s="94"/>
      <c r="G746" s="97"/>
      <c r="H746" s="97"/>
      <c r="I746" s="97"/>
      <c r="J746" s="97"/>
      <c r="K746" s="77"/>
      <c r="L746" s="77"/>
      <c r="M746" s="77"/>
      <c r="N746" s="77"/>
      <c r="P746" s="77"/>
      <c r="Q746" s="98"/>
    </row>
    <row r="747" spans="2:17" ht="16.5" x14ac:dyDescent="0.2">
      <c r="B747" s="95"/>
      <c r="C747" s="94"/>
      <c r="D747" s="94"/>
      <c r="E747" s="94"/>
      <c r="F747" s="94"/>
      <c r="G747" s="97"/>
      <c r="H747" s="97"/>
      <c r="I747" s="97"/>
      <c r="J747" s="97"/>
      <c r="K747" s="77"/>
      <c r="L747" s="77"/>
      <c r="M747" s="77"/>
      <c r="N747" s="77"/>
      <c r="P747" s="77"/>
      <c r="Q747" s="98"/>
    </row>
    <row r="748" spans="2:17" ht="16.5" x14ac:dyDescent="0.2">
      <c r="B748" s="95"/>
      <c r="C748" s="94"/>
      <c r="D748" s="94"/>
      <c r="E748" s="94"/>
      <c r="F748" s="94"/>
      <c r="G748" s="97"/>
      <c r="H748" s="97"/>
      <c r="I748" s="97"/>
      <c r="J748" s="97"/>
      <c r="K748" s="77"/>
      <c r="L748" s="77"/>
      <c r="M748" s="77"/>
      <c r="N748" s="77"/>
      <c r="P748" s="77"/>
      <c r="Q748" s="98"/>
    </row>
    <row r="749" spans="2:17" ht="16.5" x14ac:dyDescent="0.2">
      <c r="B749" s="95"/>
      <c r="C749" s="94"/>
      <c r="D749" s="94"/>
      <c r="E749" s="94"/>
      <c r="F749" s="94"/>
      <c r="G749" s="97"/>
      <c r="H749" s="97"/>
      <c r="I749" s="97"/>
      <c r="J749" s="97"/>
      <c r="K749" s="77"/>
      <c r="L749" s="77"/>
      <c r="M749" s="77"/>
      <c r="N749" s="77"/>
      <c r="P749" s="77"/>
      <c r="Q749" s="98"/>
    </row>
    <row r="750" spans="2:17" ht="16.5" x14ac:dyDescent="0.2">
      <c r="B750" s="95"/>
      <c r="C750" s="94"/>
      <c r="D750" s="94"/>
      <c r="E750" s="94"/>
      <c r="F750" s="94"/>
      <c r="G750" s="97"/>
      <c r="H750" s="97"/>
      <c r="I750" s="97"/>
      <c r="J750" s="97"/>
      <c r="K750" s="77"/>
      <c r="L750" s="77"/>
      <c r="M750" s="77"/>
      <c r="N750" s="77"/>
      <c r="P750" s="77"/>
      <c r="Q750" s="98"/>
    </row>
    <row r="751" spans="2:17" ht="16.5" x14ac:dyDescent="0.2">
      <c r="B751" s="95"/>
      <c r="C751" s="94"/>
      <c r="D751" s="94"/>
      <c r="E751" s="94"/>
      <c r="F751" s="94"/>
      <c r="G751" s="97"/>
      <c r="H751" s="97"/>
      <c r="I751" s="97"/>
      <c r="J751" s="97"/>
      <c r="K751" s="77"/>
      <c r="L751" s="77"/>
      <c r="M751" s="77"/>
      <c r="N751" s="77"/>
      <c r="P751" s="77"/>
      <c r="Q751" s="98"/>
    </row>
    <row r="752" spans="2:17" ht="16.5" x14ac:dyDescent="0.2">
      <c r="B752" s="95"/>
      <c r="C752" s="94"/>
      <c r="D752" s="94"/>
      <c r="E752" s="94"/>
      <c r="F752" s="94"/>
      <c r="G752" s="97"/>
      <c r="H752" s="97"/>
      <c r="I752" s="97"/>
      <c r="J752" s="97"/>
      <c r="K752" s="77"/>
      <c r="L752" s="77"/>
      <c r="M752" s="77"/>
      <c r="N752" s="77"/>
      <c r="P752" s="77"/>
      <c r="Q752" s="98"/>
    </row>
    <row r="753" spans="2:18" ht="16.5" x14ac:dyDescent="0.2">
      <c r="B753" s="95"/>
      <c r="C753" s="94"/>
      <c r="D753" s="94"/>
      <c r="E753" s="94"/>
      <c r="F753" s="94"/>
      <c r="G753" s="97"/>
      <c r="H753" s="97"/>
      <c r="I753" s="97"/>
      <c r="J753" s="97"/>
      <c r="K753" s="77"/>
      <c r="L753" s="77"/>
      <c r="M753" s="77"/>
      <c r="N753" s="77"/>
      <c r="P753" s="77"/>
      <c r="Q753" s="98"/>
    </row>
    <row r="754" spans="2:18" ht="16.5" x14ac:dyDescent="0.2">
      <c r="B754" s="95"/>
      <c r="C754" s="94"/>
      <c r="D754" s="94"/>
      <c r="E754" s="94"/>
      <c r="F754" s="94"/>
      <c r="G754" s="97"/>
      <c r="H754" s="97"/>
      <c r="I754" s="97"/>
      <c r="J754" s="97"/>
      <c r="K754" s="77"/>
      <c r="L754" s="77"/>
      <c r="M754" s="77"/>
      <c r="N754" s="77"/>
      <c r="P754" s="77"/>
      <c r="Q754" s="98"/>
    </row>
    <row r="755" spans="2:18" ht="16.5" x14ac:dyDescent="0.2">
      <c r="B755" s="95"/>
      <c r="C755" s="94"/>
      <c r="D755" s="94"/>
      <c r="E755" s="94"/>
      <c r="F755" s="94"/>
      <c r="G755" s="97"/>
      <c r="H755" s="97"/>
      <c r="I755" s="97"/>
      <c r="J755" s="97"/>
      <c r="K755" s="77"/>
      <c r="L755" s="77"/>
      <c r="M755" s="77"/>
      <c r="N755" s="77"/>
      <c r="P755" s="77"/>
      <c r="Q755" s="98"/>
    </row>
    <row r="756" spans="2:18" ht="16.5" x14ac:dyDescent="0.2">
      <c r="B756" s="95"/>
      <c r="C756" s="94"/>
      <c r="D756" s="94"/>
      <c r="E756" s="94"/>
      <c r="F756" s="94"/>
      <c r="G756" s="97"/>
      <c r="H756" s="97"/>
      <c r="I756" s="97"/>
      <c r="J756" s="97"/>
      <c r="K756" s="77"/>
      <c r="L756" s="77"/>
      <c r="M756" s="77"/>
      <c r="N756" s="77"/>
      <c r="P756" s="77"/>
      <c r="Q756" s="98"/>
    </row>
    <row r="757" spans="2:18" ht="16.5" x14ac:dyDescent="0.2">
      <c r="B757" s="95"/>
      <c r="C757" s="94"/>
      <c r="D757" s="94"/>
      <c r="E757" s="94"/>
      <c r="F757" s="94"/>
      <c r="G757" s="97"/>
      <c r="H757" s="97"/>
      <c r="I757" s="97"/>
      <c r="J757" s="97"/>
      <c r="K757" s="77"/>
      <c r="L757" s="77"/>
      <c r="M757" s="77"/>
      <c r="N757" s="77"/>
      <c r="P757" s="77"/>
      <c r="Q757" s="98"/>
    </row>
    <row r="758" spans="2:18" ht="16.5" x14ac:dyDescent="0.2">
      <c r="B758" s="95"/>
      <c r="C758" s="94"/>
      <c r="D758" s="94"/>
      <c r="E758" s="94"/>
      <c r="F758" s="94"/>
      <c r="G758" s="97"/>
      <c r="H758" s="97"/>
      <c r="I758" s="97"/>
      <c r="J758" s="97"/>
      <c r="K758" s="77"/>
      <c r="L758" s="77"/>
      <c r="M758" s="77"/>
      <c r="N758" s="77"/>
      <c r="P758" s="77"/>
      <c r="Q758" s="98"/>
    </row>
    <row r="759" spans="2:18" ht="16.5" x14ac:dyDescent="0.2">
      <c r="B759" s="95"/>
      <c r="C759" s="94"/>
      <c r="D759" s="94"/>
      <c r="E759" s="94"/>
      <c r="F759" s="94"/>
      <c r="G759" s="97"/>
      <c r="H759" s="97"/>
      <c r="I759" s="97"/>
      <c r="J759" s="97"/>
      <c r="K759" s="77"/>
      <c r="L759" s="77"/>
      <c r="M759" s="77"/>
      <c r="N759" s="77"/>
      <c r="P759" s="77"/>
      <c r="Q759" s="98"/>
    </row>
    <row r="760" spans="2:18" ht="16.5" x14ac:dyDescent="0.2">
      <c r="B760" s="95"/>
      <c r="C760" s="94"/>
      <c r="D760" s="94"/>
      <c r="E760" s="94"/>
      <c r="F760" s="94"/>
      <c r="G760" s="97"/>
      <c r="H760" s="97"/>
      <c r="I760" s="97"/>
      <c r="J760" s="97"/>
      <c r="K760" s="77"/>
      <c r="L760" s="77"/>
      <c r="M760" s="77"/>
      <c r="N760" s="77"/>
      <c r="P760" s="77"/>
      <c r="Q760" s="98"/>
    </row>
    <row r="761" spans="2:18" ht="16.5" x14ac:dyDescent="0.2">
      <c r="B761" s="95"/>
      <c r="C761" s="96"/>
      <c r="D761" s="96"/>
      <c r="E761" s="96"/>
      <c r="F761" s="96"/>
      <c r="G761" s="97"/>
      <c r="H761" s="97"/>
      <c r="I761" s="97"/>
      <c r="J761" s="97"/>
      <c r="K761" s="77"/>
      <c r="L761" s="77"/>
      <c r="M761" s="77"/>
      <c r="N761" s="99"/>
      <c r="P761" s="77"/>
      <c r="R761" s="100"/>
    </row>
    <row r="762" spans="2:18" ht="16.5" x14ac:dyDescent="0.2">
      <c r="B762" s="95"/>
      <c r="C762" s="94"/>
      <c r="D762" s="94"/>
      <c r="E762" s="94"/>
      <c r="F762" s="94"/>
      <c r="G762" s="97"/>
      <c r="H762" s="97"/>
      <c r="I762" s="97"/>
      <c r="J762" s="97"/>
      <c r="K762" s="77"/>
      <c r="L762" s="77"/>
      <c r="M762" s="77"/>
      <c r="N762" s="77"/>
      <c r="P762" s="77"/>
      <c r="Q762" s="98"/>
    </row>
    <row r="763" spans="2:18" ht="16.5" x14ac:dyDescent="0.2">
      <c r="B763" s="95"/>
      <c r="C763" s="94"/>
      <c r="D763" s="94"/>
      <c r="E763" s="94"/>
      <c r="F763" s="94"/>
      <c r="G763" s="97"/>
      <c r="H763" s="97"/>
      <c r="I763" s="97"/>
      <c r="J763" s="97"/>
      <c r="K763" s="77"/>
      <c r="L763" s="77"/>
      <c r="M763" s="77"/>
      <c r="N763" s="77"/>
      <c r="P763" s="77"/>
      <c r="Q763" s="98"/>
    </row>
    <row r="764" spans="2:18" ht="16.5" x14ac:dyDescent="0.2">
      <c r="B764" s="95"/>
      <c r="C764" s="94"/>
      <c r="D764" s="94"/>
      <c r="E764" s="94"/>
      <c r="F764" s="94"/>
      <c r="G764" s="97"/>
      <c r="H764" s="97"/>
      <c r="I764" s="97"/>
      <c r="J764" s="97"/>
      <c r="K764" s="77"/>
      <c r="L764" s="77"/>
      <c r="M764" s="77"/>
      <c r="N764" s="77"/>
      <c r="P764" s="77"/>
      <c r="Q764" s="98"/>
    </row>
    <row r="765" spans="2:18" ht="16.5" x14ac:dyDescent="0.2">
      <c r="B765" s="95"/>
      <c r="C765" s="96"/>
      <c r="D765" s="96"/>
      <c r="E765" s="96"/>
      <c r="F765" s="96"/>
      <c r="G765" s="97"/>
      <c r="H765" s="97"/>
      <c r="I765" s="97"/>
      <c r="J765" s="97"/>
      <c r="K765" s="77"/>
      <c r="L765" s="77"/>
      <c r="M765" s="77"/>
      <c r="N765" s="99"/>
      <c r="P765" s="77"/>
      <c r="R765" s="100"/>
    </row>
    <row r="766" spans="2:18" ht="16.5" x14ac:dyDescent="0.2">
      <c r="B766" s="95"/>
      <c r="C766" s="94"/>
      <c r="D766" s="94"/>
      <c r="E766" s="94"/>
      <c r="F766" s="94"/>
      <c r="G766" s="97"/>
      <c r="H766" s="97"/>
      <c r="I766" s="97"/>
      <c r="J766" s="97"/>
      <c r="K766" s="77"/>
      <c r="L766" s="77"/>
      <c r="M766" s="77"/>
      <c r="N766" s="77"/>
      <c r="P766" s="77"/>
      <c r="Q766" s="98"/>
    </row>
    <row r="767" spans="2:18" ht="16.5" x14ac:dyDescent="0.2">
      <c r="B767" s="95"/>
      <c r="C767" s="94"/>
      <c r="D767" s="94"/>
      <c r="E767" s="94"/>
      <c r="F767" s="94"/>
      <c r="G767" s="97"/>
      <c r="H767" s="97"/>
      <c r="I767" s="97"/>
      <c r="J767" s="97"/>
      <c r="K767" s="77"/>
      <c r="L767" s="77"/>
      <c r="M767" s="77"/>
      <c r="N767" s="77"/>
      <c r="P767" s="77"/>
      <c r="Q767" s="98"/>
    </row>
    <row r="768" spans="2:18" ht="16.5" x14ac:dyDescent="0.2">
      <c r="B768" s="95"/>
      <c r="C768" s="94"/>
      <c r="D768" s="94"/>
      <c r="E768" s="94"/>
      <c r="F768" s="94"/>
      <c r="G768" s="97"/>
      <c r="H768" s="97"/>
      <c r="I768" s="97"/>
      <c r="J768" s="97"/>
      <c r="K768" s="77"/>
      <c r="L768" s="77"/>
      <c r="M768" s="77"/>
      <c r="N768" s="77"/>
      <c r="P768" s="77"/>
      <c r="Q768" s="98"/>
    </row>
    <row r="769" spans="2:18" ht="16.5" x14ac:dyDescent="0.2">
      <c r="B769" s="95"/>
      <c r="C769" s="94"/>
      <c r="D769" s="94"/>
      <c r="E769" s="94"/>
      <c r="F769" s="94"/>
      <c r="G769" s="97"/>
      <c r="H769" s="97"/>
      <c r="I769" s="97"/>
      <c r="J769" s="97"/>
      <c r="K769" s="77"/>
      <c r="L769" s="77"/>
      <c r="M769" s="77"/>
      <c r="N769" s="77"/>
      <c r="P769" s="77"/>
      <c r="Q769" s="98"/>
    </row>
    <row r="770" spans="2:18" ht="16.5" x14ac:dyDescent="0.2">
      <c r="B770" s="95"/>
      <c r="G770" s="97"/>
      <c r="H770" s="97"/>
      <c r="I770" s="97"/>
      <c r="J770" s="97"/>
      <c r="K770" s="77"/>
      <c r="L770" s="77"/>
      <c r="M770" s="77"/>
      <c r="N770" s="77"/>
      <c r="P770" s="77"/>
      <c r="Q770" s="98"/>
    </row>
    <row r="771" spans="2:18" ht="16.5" x14ac:dyDescent="0.2">
      <c r="B771" s="95"/>
      <c r="C771" s="96"/>
      <c r="D771" s="96"/>
      <c r="E771" s="96"/>
      <c r="F771" s="96"/>
      <c r="G771" s="97"/>
      <c r="H771" s="97"/>
      <c r="I771" s="97"/>
      <c r="J771" s="97"/>
      <c r="K771" s="77"/>
      <c r="L771" s="77"/>
      <c r="M771" s="77"/>
      <c r="N771" s="99"/>
      <c r="P771" s="77"/>
      <c r="R771" s="100"/>
    </row>
    <row r="772" spans="2:18" ht="16.5" x14ac:dyDescent="0.2">
      <c r="B772" s="95"/>
      <c r="C772" s="96"/>
      <c r="D772" s="96"/>
      <c r="E772" s="96"/>
      <c r="F772" s="96"/>
      <c r="G772" s="97"/>
      <c r="H772" s="97"/>
      <c r="I772" s="97"/>
      <c r="J772" s="97"/>
      <c r="K772" s="77"/>
      <c r="L772" s="77"/>
      <c r="M772" s="77"/>
      <c r="N772" s="77"/>
      <c r="P772" s="77"/>
      <c r="Q772" s="98"/>
    </row>
    <row r="773" spans="2:18" ht="16.5" x14ac:dyDescent="0.2">
      <c r="B773" s="95"/>
      <c r="C773" s="96"/>
      <c r="D773" s="96"/>
      <c r="E773" s="96"/>
      <c r="F773" s="96"/>
      <c r="G773" s="97"/>
      <c r="H773" s="97"/>
      <c r="I773" s="97"/>
      <c r="J773" s="97"/>
      <c r="K773" s="77"/>
      <c r="L773" s="77"/>
      <c r="M773" s="77"/>
      <c r="N773" s="99"/>
      <c r="P773" s="77"/>
      <c r="R773" s="100"/>
    </row>
    <row r="774" spans="2:18" ht="16.5" x14ac:dyDescent="0.2">
      <c r="B774" s="95"/>
      <c r="C774" s="96"/>
      <c r="D774" s="96"/>
      <c r="E774" s="96"/>
      <c r="F774" s="96"/>
      <c r="G774" s="96"/>
      <c r="H774" s="96"/>
      <c r="I774" s="96"/>
      <c r="J774" s="96"/>
      <c r="K774" s="96"/>
      <c r="L774" s="96"/>
    </row>
    <row r="775" spans="2:18" ht="16.5" x14ac:dyDescent="0.2">
      <c r="B775" s="95"/>
      <c r="C775" s="96"/>
      <c r="D775" s="96"/>
      <c r="E775" s="96"/>
      <c r="F775" s="96"/>
      <c r="G775" s="96"/>
      <c r="H775" s="96"/>
      <c r="I775" s="96"/>
      <c r="J775" s="96"/>
      <c r="K775" s="96"/>
      <c r="L775" s="96"/>
      <c r="M775" s="77"/>
      <c r="N775" s="99"/>
      <c r="P775" s="77"/>
      <c r="R775" s="100"/>
    </row>
    <row r="776" spans="2:18" ht="16.5" x14ac:dyDescent="0.2">
      <c r="B776" s="95"/>
      <c r="C776" s="96"/>
      <c r="D776" s="96"/>
      <c r="E776" s="96"/>
      <c r="F776" s="96"/>
      <c r="G776" s="96"/>
      <c r="H776" s="96"/>
      <c r="I776" s="96"/>
      <c r="J776" s="96"/>
      <c r="K776" s="96"/>
      <c r="L776" s="96"/>
    </row>
    <row r="777" spans="2:18" ht="16.5" x14ac:dyDescent="0.2">
      <c r="B777" s="95"/>
      <c r="C777" s="96"/>
      <c r="D777" s="96"/>
      <c r="E777" s="96"/>
      <c r="F777" s="96"/>
      <c r="G777" s="96"/>
      <c r="H777" s="96"/>
      <c r="I777" s="96"/>
      <c r="J777" s="96"/>
      <c r="K777" s="96"/>
      <c r="L777" s="96"/>
      <c r="M777" s="77"/>
      <c r="N777" s="99"/>
      <c r="P777" s="77"/>
      <c r="R777" s="100"/>
    </row>
    <row r="778" spans="2:18" ht="16.5" x14ac:dyDescent="0.2">
      <c r="B778" s="95"/>
      <c r="C778" s="96"/>
      <c r="D778" s="96"/>
      <c r="E778" s="96"/>
      <c r="F778" s="96"/>
      <c r="G778" s="97"/>
      <c r="H778" s="97"/>
      <c r="I778" s="97"/>
      <c r="J778" s="97"/>
      <c r="K778" s="77"/>
      <c r="L778" s="77"/>
      <c r="M778" s="77"/>
      <c r="N778" s="77"/>
      <c r="P778" s="77"/>
      <c r="Q778" s="98"/>
    </row>
    <row r="779" spans="2:18" ht="16.5" x14ac:dyDescent="0.2">
      <c r="B779" s="95"/>
      <c r="C779" s="96"/>
      <c r="D779" s="96"/>
      <c r="E779" s="96"/>
      <c r="F779" s="96"/>
      <c r="G779" s="97"/>
      <c r="H779" s="97"/>
      <c r="I779" s="97"/>
      <c r="J779" s="97"/>
      <c r="K779" s="77"/>
      <c r="L779" s="77"/>
      <c r="M779" s="77"/>
      <c r="N779" s="77"/>
      <c r="P779" s="77"/>
      <c r="Q779" s="98"/>
    </row>
    <row r="780" spans="2:18" ht="16.5" x14ac:dyDescent="0.2">
      <c r="B780" s="95"/>
      <c r="C780" s="96"/>
      <c r="D780" s="96"/>
      <c r="E780" s="96"/>
      <c r="F780" s="96"/>
      <c r="G780" s="97"/>
      <c r="H780" s="97"/>
      <c r="I780" s="97"/>
      <c r="J780" s="97"/>
      <c r="K780" s="77"/>
      <c r="L780" s="77"/>
      <c r="M780" s="77"/>
      <c r="N780" s="77"/>
      <c r="P780" s="77"/>
      <c r="Q780" s="98"/>
    </row>
    <row r="781" spans="2:18" ht="16.5" x14ac:dyDescent="0.2">
      <c r="B781" s="95"/>
      <c r="C781" s="96"/>
      <c r="D781" s="96"/>
      <c r="E781" s="96"/>
      <c r="F781" s="96"/>
      <c r="G781" s="97"/>
      <c r="H781" s="97"/>
      <c r="I781" s="97"/>
      <c r="J781" s="97"/>
      <c r="K781" s="77"/>
      <c r="L781" s="77"/>
      <c r="M781" s="77"/>
      <c r="N781" s="77"/>
      <c r="P781" s="77"/>
      <c r="Q781" s="98"/>
    </row>
    <row r="782" spans="2:18" ht="16.5" x14ac:dyDescent="0.2">
      <c r="B782" s="95"/>
      <c r="C782" s="96"/>
      <c r="D782" s="96"/>
      <c r="E782" s="96"/>
      <c r="F782" s="96"/>
      <c r="G782" s="97"/>
      <c r="H782" s="97"/>
      <c r="I782" s="97"/>
      <c r="J782" s="97"/>
      <c r="K782" s="77"/>
      <c r="L782" s="77"/>
      <c r="M782" s="77"/>
      <c r="N782" s="77"/>
      <c r="P782" s="77"/>
      <c r="Q782" s="98"/>
    </row>
    <row r="783" spans="2:18" ht="16.5" x14ac:dyDescent="0.2">
      <c r="B783" s="95"/>
      <c r="C783" s="96"/>
      <c r="D783" s="96"/>
      <c r="E783" s="96"/>
      <c r="F783" s="96"/>
      <c r="G783" s="97"/>
      <c r="H783" s="97"/>
      <c r="I783" s="97"/>
      <c r="J783" s="97"/>
      <c r="K783" s="77"/>
      <c r="L783" s="77"/>
      <c r="M783" s="77"/>
      <c r="N783" s="77"/>
      <c r="P783" s="77"/>
      <c r="Q783" s="98"/>
    </row>
    <row r="784" spans="2:18" ht="16.5" x14ac:dyDescent="0.2">
      <c r="B784" s="95"/>
      <c r="C784" s="96"/>
      <c r="D784" s="96"/>
      <c r="E784" s="96"/>
      <c r="F784" s="96"/>
      <c r="G784" s="97"/>
      <c r="H784" s="97"/>
      <c r="I784" s="97"/>
      <c r="J784" s="97"/>
      <c r="K784" s="77"/>
      <c r="L784" s="77"/>
      <c r="M784" s="77"/>
      <c r="N784" s="99"/>
      <c r="P784" s="77"/>
      <c r="Q784" s="98"/>
    </row>
    <row r="785" spans="2:17" ht="16.5" x14ac:dyDescent="0.2">
      <c r="B785" s="95"/>
      <c r="C785" s="96"/>
      <c r="D785" s="96"/>
      <c r="E785" s="96"/>
      <c r="F785" s="96"/>
      <c r="G785" s="97"/>
      <c r="H785" s="97"/>
      <c r="I785" s="97"/>
      <c r="J785" s="97"/>
      <c r="K785" s="77"/>
      <c r="L785" s="77"/>
      <c r="M785" s="77"/>
      <c r="N785" s="99"/>
      <c r="P785" s="77"/>
      <c r="Q785" s="98"/>
    </row>
    <row r="786" spans="2:17" ht="16.5" x14ac:dyDescent="0.2">
      <c r="B786" s="95"/>
      <c r="C786" s="96"/>
      <c r="D786" s="96"/>
      <c r="E786" s="96"/>
      <c r="F786" s="96"/>
      <c r="G786" s="97"/>
      <c r="H786" s="97"/>
      <c r="I786" s="97"/>
      <c r="J786" s="97"/>
      <c r="K786" s="77"/>
      <c r="L786" s="77"/>
      <c r="M786" s="77"/>
      <c r="N786" s="99"/>
      <c r="P786" s="77"/>
      <c r="Q786" s="98"/>
    </row>
    <row r="787" spans="2:17" ht="16.5" x14ac:dyDescent="0.2">
      <c r="B787" s="95"/>
      <c r="C787" s="96"/>
      <c r="D787" s="96"/>
      <c r="E787" s="96"/>
      <c r="F787" s="96"/>
      <c r="G787" s="97"/>
      <c r="H787" s="97"/>
      <c r="I787" s="97"/>
      <c r="J787" s="97"/>
      <c r="K787" s="77"/>
      <c r="L787" s="77"/>
      <c r="M787" s="77"/>
      <c r="N787" s="99"/>
      <c r="P787" s="77"/>
      <c r="Q787" s="98"/>
    </row>
    <row r="788" spans="2:17" ht="16.5" x14ac:dyDescent="0.2">
      <c r="B788" s="95"/>
      <c r="C788" s="96"/>
      <c r="D788" s="96"/>
      <c r="E788" s="96"/>
      <c r="F788" s="96"/>
      <c r="G788" s="97"/>
      <c r="H788" s="97"/>
      <c r="I788" s="97"/>
      <c r="J788" s="97"/>
      <c r="K788" s="77"/>
      <c r="L788" s="77"/>
      <c r="M788" s="77"/>
      <c r="N788" s="99"/>
      <c r="P788" s="77"/>
      <c r="Q788" s="98"/>
    </row>
    <row r="789" spans="2:17" ht="16.5" x14ac:dyDescent="0.2">
      <c r="B789" s="95"/>
      <c r="C789" s="96"/>
      <c r="D789" s="96"/>
      <c r="E789" s="96"/>
      <c r="F789" s="96"/>
      <c r="G789" s="97"/>
      <c r="H789" s="97"/>
      <c r="I789" s="97"/>
      <c r="J789" s="97"/>
      <c r="K789" s="97"/>
      <c r="L789" s="97"/>
      <c r="M789" s="97"/>
      <c r="N789" s="97"/>
      <c r="O789" s="97"/>
      <c r="P789" s="77"/>
      <c r="Q789" s="101"/>
    </row>
    <row r="790" spans="2:17" ht="16.5" x14ac:dyDescent="0.2">
      <c r="B790" s="95"/>
      <c r="C790" s="96"/>
      <c r="D790" s="96"/>
      <c r="E790" s="96"/>
      <c r="F790" s="96"/>
      <c r="G790" s="97"/>
      <c r="H790" s="97"/>
      <c r="I790" s="97"/>
      <c r="J790" s="97"/>
      <c r="K790" s="97"/>
      <c r="L790" s="97"/>
      <c r="M790" s="97"/>
      <c r="N790" s="97"/>
      <c r="O790" s="97"/>
      <c r="P790" s="77"/>
      <c r="Q790" s="101"/>
    </row>
    <row r="791" spans="2:17" ht="16.5" x14ac:dyDescent="0.2">
      <c r="B791" s="95"/>
      <c r="C791" s="96"/>
      <c r="D791" s="96"/>
      <c r="E791" s="96"/>
      <c r="F791" s="96"/>
      <c r="G791" s="97"/>
      <c r="H791" s="97"/>
      <c r="I791" s="97"/>
      <c r="J791" s="97"/>
      <c r="K791" s="97"/>
      <c r="L791" s="97"/>
      <c r="M791" s="97"/>
      <c r="N791" s="97"/>
      <c r="O791" s="97"/>
      <c r="P791" s="77"/>
      <c r="Q791" s="101"/>
    </row>
    <row r="792" spans="2:17" ht="16.5" x14ac:dyDescent="0.2">
      <c r="B792" s="95"/>
      <c r="C792" s="96"/>
      <c r="D792" s="96"/>
      <c r="E792" s="96"/>
      <c r="F792" s="96"/>
      <c r="G792" s="97"/>
      <c r="H792" s="97"/>
      <c r="I792" s="97"/>
      <c r="J792" s="97"/>
      <c r="K792" s="97"/>
      <c r="L792" s="97"/>
      <c r="M792" s="97"/>
      <c r="N792" s="97"/>
      <c r="O792" s="97"/>
      <c r="P792" s="77"/>
      <c r="Q792" s="101"/>
    </row>
    <row r="793" spans="2:17" ht="16.5" x14ac:dyDescent="0.2">
      <c r="B793" s="95"/>
      <c r="C793" s="96"/>
      <c r="D793" s="96"/>
      <c r="E793" s="96"/>
      <c r="F793" s="96"/>
      <c r="G793" s="97"/>
      <c r="H793" s="97"/>
      <c r="I793" s="97"/>
      <c r="J793" s="97"/>
      <c r="K793" s="97"/>
      <c r="L793" s="97"/>
      <c r="M793" s="97"/>
      <c r="N793" s="97"/>
      <c r="O793" s="97"/>
      <c r="P793" s="77"/>
      <c r="Q793" s="101"/>
    </row>
    <row r="794" spans="2:17" ht="16.5" x14ac:dyDescent="0.2">
      <c r="B794" s="95"/>
      <c r="C794" s="96"/>
      <c r="D794" s="96"/>
      <c r="E794" s="96"/>
      <c r="F794" s="96"/>
      <c r="G794" s="97"/>
      <c r="H794" s="97"/>
      <c r="I794" s="97"/>
      <c r="J794" s="97"/>
      <c r="K794" s="97"/>
      <c r="L794" s="97"/>
      <c r="M794" s="97"/>
      <c r="N794" s="97"/>
      <c r="O794" s="97"/>
      <c r="P794" s="77"/>
      <c r="Q794" s="101"/>
    </row>
    <row r="795" spans="2:17" ht="16.5" x14ac:dyDescent="0.2">
      <c r="B795" s="95"/>
      <c r="C795" s="96"/>
      <c r="D795" s="96"/>
      <c r="E795" s="96"/>
      <c r="F795" s="96"/>
      <c r="G795" s="97"/>
      <c r="H795" s="97"/>
      <c r="I795" s="97"/>
      <c r="J795" s="97"/>
      <c r="K795" s="97"/>
      <c r="L795" s="97"/>
      <c r="M795" s="97"/>
      <c r="N795" s="97"/>
      <c r="O795" s="97"/>
      <c r="P795" s="77"/>
      <c r="Q795" s="101"/>
    </row>
    <row r="796" spans="2:17" ht="16.5" x14ac:dyDescent="0.2">
      <c r="B796" s="95"/>
      <c r="C796" s="96"/>
      <c r="D796" s="96"/>
      <c r="E796" s="96"/>
      <c r="F796" s="96"/>
      <c r="G796" s="97"/>
      <c r="H796" s="97"/>
      <c r="I796" s="97"/>
      <c r="J796" s="97"/>
      <c r="K796" s="97"/>
      <c r="L796" s="97"/>
      <c r="M796" s="97"/>
      <c r="N796" s="97"/>
      <c r="O796" s="97"/>
      <c r="P796" s="77"/>
      <c r="Q796" s="101"/>
    </row>
    <row r="797" spans="2:17" ht="16.5" x14ac:dyDescent="0.2">
      <c r="B797" s="95"/>
      <c r="C797" s="96"/>
      <c r="D797" s="96"/>
      <c r="E797" s="96"/>
      <c r="F797" s="96"/>
      <c r="G797" s="97"/>
      <c r="H797" s="97"/>
      <c r="I797" s="97"/>
      <c r="J797" s="97"/>
      <c r="K797" s="97"/>
      <c r="L797" s="97"/>
      <c r="M797" s="97"/>
      <c r="N797" s="97"/>
      <c r="O797" s="97"/>
      <c r="P797" s="77"/>
      <c r="Q797" s="101"/>
    </row>
    <row r="798" spans="2:17" ht="16.5" x14ac:dyDescent="0.2">
      <c r="B798" s="95"/>
      <c r="C798" s="96"/>
      <c r="D798" s="96"/>
      <c r="E798" s="96"/>
      <c r="F798" s="96"/>
      <c r="G798" s="97"/>
      <c r="H798" s="97"/>
      <c r="I798" s="97"/>
      <c r="J798" s="97"/>
      <c r="K798" s="97"/>
      <c r="L798" s="97"/>
      <c r="M798" s="97"/>
      <c r="N798" s="97"/>
      <c r="O798" s="97"/>
      <c r="P798" s="77"/>
      <c r="Q798" s="101"/>
    </row>
    <row r="799" spans="2:17" ht="16.5" x14ac:dyDescent="0.2">
      <c r="B799" s="95"/>
      <c r="C799" s="96"/>
      <c r="D799" s="96"/>
      <c r="E799" s="96"/>
      <c r="F799" s="96"/>
      <c r="G799" s="97"/>
      <c r="H799" s="97"/>
      <c r="I799" s="97"/>
      <c r="J799" s="97"/>
      <c r="K799" s="97"/>
      <c r="L799" s="97"/>
      <c r="M799" s="97"/>
      <c r="N799" s="97"/>
      <c r="O799" s="97"/>
      <c r="P799" s="77"/>
      <c r="Q799" s="101"/>
    </row>
    <row r="800" spans="2:17" ht="16.5" x14ac:dyDescent="0.2">
      <c r="B800" s="95"/>
      <c r="C800" s="96"/>
      <c r="D800" s="96"/>
      <c r="E800" s="96"/>
      <c r="F800" s="96"/>
      <c r="G800" s="97"/>
      <c r="H800" s="97"/>
      <c r="I800" s="97"/>
      <c r="J800" s="97"/>
      <c r="K800" s="97"/>
      <c r="L800" s="97"/>
      <c r="M800" s="97"/>
      <c r="N800" s="97"/>
      <c r="O800" s="97"/>
      <c r="P800" s="77"/>
      <c r="Q800" s="101"/>
    </row>
    <row r="801" spans="2:17" ht="16.5" x14ac:dyDescent="0.2">
      <c r="B801" s="95"/>
      <c r="C801" s="96"/>
      <c r="D801" s="96"/>
      <c r="E801" s="96"/>
      <c r="F801" s="96"/>
      <c r="G801" s="97"/>
      <c r="H801" s="97"/>
      <c r="I801" s="97"/>
      <c r="J801" s="97"/>
      <c r="K801" s="97"/>
      <c r="L801" s="97"/>
      <c r="M801" s="97"/>
      <c r="N801" s="97"/>
      <c r="O801" s="97"/>
      <c r="P801" s="77"/>
      <c r="Q801" s="102"/>
    </row>
    <row r="802" spans="2:17" ht="16.5" x14ac:dyDescent="0.2">
      <c r="B802" s="95"/>
      <c r="C802" s="96"/>
      <c r="D802" s="96"/>
      <c r="E802" s="96"/>
      <c r="F802" s="96"/>
      <c r="G802" s="97"/>
      <c r="H802" s="97"/>
      <c r="I802" s="97"/>
      <c r="J802" s="97"/>
      <c r="K802" s="97"/>
      <c r="L802" s="97"/>
      <c r="M802" s="97"/>
      <c r="N802" s="97"/>
      <c r="O802" s="97"/>
      <c r="P802" s="77"/>
      <c r="Q802" s="102"/>
    </row>
    <row r="803" spans="2:17" ht="16.5" x14ac:dyDescent="0.2">
      <c r="B803" s="95"/>
      <c r="C803" s="96"/>
      <c r="D803" s="96"/>
      <c r="E803" s="96"/>
      <c r="F803" s="96"/>
      <c r="G803" s="97"/>
      <c r="H803" s="97"/>
      <c r="I803" s="97"/>
      <c r="J803" s="97"/>
      <c r="K803" s="97"/>
      <c r="L803" s="97"/>
      <c r="M803" s="97"/>
      <c r="N803" s="97"/>
      <c r="O803" s="97"/>
      <c r="P803" s="77"/>
      <c r="Q803" s="102"/>
    </row>
    <row r="804" spans="2:17" ht="16.5" x14ac:dyDescent="0.2">
      <c r="B804" s="95"/>
      <c r="C804" s="96"/>
      <c r="D804" s="96"/>
      <c r="E804" s="96"/>
      <c r="F804" s="96"/>
      <c r="G804" s="97"/>
      <c r="H804" s="97"/>
      <c r="I804" s="97"/>
      <c r="J804" s="97"/>
      <c r="K804" s="97"/>
      <c r="L804" s="97"/>
      <c r="M804" s="97"/>
      <c r="N804" s="97"/>
      <c r="O804" s="97"/>
      <c r="P804" s="77"/>
      <c r="Q804" s="102"/>
    </row>
    <row r="805" spans="2:17" ht="16.5" x14ac:dyDescent="0.2">
      <c r="B805" s="95"/>
      <c r="C805" s="96"/>
      <c r="D805" s="96"/>
      <c r="E805" s="96"/>
      <c r="F805" s="96"/>
      <c r="G805" s="97"/>
      <c r="H805" s="97"/>
      <c r="I805" s="97"/>
      <c r="J805" s="97"/>
      <c r="K805" s="97"/>
      <c r="L805" s="97"/>
      <c r="M805" s="97"/>
      <c r="N805" s="97"/>
      <c r="O805" s="97"/>
      <c r="P805" s="77"/>
      <c r="Q805" s="102"/>
    </row>
    <row r="806" spans="2:17" ht="16.5" x14ac:dyDescent="0.2">
      <c r="B806" s="95"/>
      <c r="C806" s="96"/>
      <c r="D806" s="96"/>
      <c r="E806" s="96"/>
      <c r="F806" s="96"/>
      <c r="G806" s="97"/>
      <c r="H806" s="97"/>
      <c r="I806" s="97"/>
      <c r="J806" s="97"/>
      <c r="K806" s="97"/>
      <c r="L806" s="97"/>
      <c r="M806" s="97"/>
      <c r="N806" s="97"/>
      <c r="O806" s="97"/>
      <c r="P806" s="77"/>
      <c r="Q806" s="102"/>
    </row>
    <row r="807" spans="2:17" ht="16.5" x14ac:dyDescent="0.2">
      <c r="B807" s="95"/>
      <c r="C807" s="96"/>
      <c r="D807" s="96"/>
      <c r="E807" s="96"/>
      <c r="F807" s="96"/>
      <c r="G807" s="97"/>
      <c r="H807" s="97"/>
      <c r="I807" s="97"/>
      <c r="J807" s="97"/>
      <c r="K807" s="97"/>
      <c r="L807" s="97"/>
      <c r="M807" s="97"/>
      <c r="N807" s="97"/>
      <c r="O807" s="97"/>
      <c r="P807" s="77"/>
      <c r="Q807" s="102"/>
    </row>
    <row r="808" spans="2:17" ht="16.5" x14ac:dyDescent="0.2">
      <c r="B808" s="95"/>
      <c r="C808" s="96"/>
      <c r="D808" s="96"/>
      <c r="E808" s="96"/>
      <c r="F808" s="96"/>
      <c r="G808" s="97"/>
      <c r="H808" s="97"/>
      <c r="I808" s="97"/>
      <c r="J808" s="97"/>
      <c r="K808" s="97"/>
      <c r="L808" s="97"/>
      <c r="M808" s="97"/>
      <c r="N808" s="97"/>
      <c r="O808" s="97"/>
      <c r="P808" s="77"/>
      <c r="Q808" s="102"/>
    </row>
    <row r="809" spans="2:17" ht="16.5" x14ac:dyDescent="0.2">
      <c r="B809" s="95"/>
      <c r="C809" s="96"/>
      <c r="D809" s="96"/>
      <c r="E809" s="96"/>
      <c r="F809" s="96"/>
      <c r="G809" s="97"/>
      <c r="H809" s="97"/>
      <c r="I809" s="97"/>
      <c r="J809" s="97"/>
      <c r="K809" s="97"/>
      <c r="L809" s="97"/>
      <c r="M809" s="97"/>
      <c r="N809" s="97"/>
      <c r="O809" s="97"/>
      <c r="P809" s="77"/>
      <c r="Q809" s="102"/>
    </row>
    <row r="810" spans="2:17" ht="16.5" x14ac:dyDescent="0.2">
      <c r="B810" s="95"/>
      <c r="C810" s="96"/>
      <c r="D810" s="96"/>
      <c r="E810" s="96"/>
      <c r="F810" s="96"/>
      <c r="G810" s="97"/>
      <c r="H810" s="97"/>
      <c r="I810" s="97"/>
      <c r="J810" s="97"/>
      <c r="K810" s="97"/>
      <c r="L810" s="97"/>
      <c r="M810" s="97"/>
      <c r="N810" s="97"/>
      <c r="O810" s="97"/>
      <c r="P810" s="77"/>
      <c r="Q810" s="102"/>
    </row>
    <row r="811" spans="2:17" ht="16.5" x14ac:dyDescent="0.2">
      <c r="B811" s="95"/>
      <c r="C811" s="96"/>
      <c r="D811" s="96"/>
      <c r="E811" s="96"/>
      <c r="F811" s="96"/>
      <c r="G811" s="97"/>
      <c r="H811" s="97"/>
      <c r="I811" s="97"/>
      <c r="J811" s="97"/>
      <c r="K811" s="97"/>
      <c r="L811" s="97"/>
      <c r="M811" s="97"/>
      <c r="N811" s="97"/>
      <c r="O811" s="97"/>
      <c r="P811" s="77"/>
      <c r="Q811" s="102"/>
    </row>
    <row r="812" spans="2:17" ht="16.5" x14ac:dyDescent="0.2">
      <c r="B812" s="95"/>
      <c r="C812" s="96"/>
      <c r="D812" s="96"/>
      <c r="E812" s="96"/>
      <c r="F812" s="96"/>
      <c r="G812" s="97"/>
      <c r="H812" s="97"/>
      <c r="I812" s="97"/>
      <c r="J812" s="97"/>
      <c r="K812" s="97"/>
      <c r="L812" s="97"/>
      <c r="M812" s="97"/>
      <c r="N812" s="97"/>
      <c r="O812" s="97"/>
      <c r="P812" s="77"/>
      <c r="Q812" s="102"/>
    </row>
    <row r="813" spans="2:17" ht="16.5" x14ac:dyDescent="0.2">
      <c r="B813" s="95"/>
      <c r="C813" s="103"/>
      <c r="D813" s="103"/>
      <c r="E813" s="103"/>
      <c r="F813" s="103"/>
      <c r="G813" s="97"/>
      <c r="H813" s="97"/>
      <c r="I813" s="97"/>
      <c r="J813" s="97"/>
      <c r="K813" s="97"/>
      <c r="L813" s="97"/>
      <c r="M813" s="97"/>
      <c r="N813" s="97"/>
      <c r="O813" s="97"/>
      <c r="P813" s="77"/>
      <c r="Q813" s="102"/>
    </row>
    <row r="814" spans="2:17" ht="16.5" x14ac:dyDescent="0.2">
      <c r="B814" s="95"/>
      <c r="C814" s="96"/>
      <c r="D814" s="96"/>
      <c r="E814" s="96"/>
      <c r="F814" s="96"/>
      <c r="G814" s="97"/>
      <c r="H814" s="97"/>
      <c r="I814" s="97"/>
      <c r="J814" s="97"/>
      <c r="K814" s="97"/>
      <c r="L814" s="97"/>
      <c r="M814" s="97"/>
      <c r="N814" s="97"/>
      <c r="O814" s="97"/>
      <c r="P814" s="77"/>
      <c r="Q814" s="102"/>
    </row>
    <row r="815" spans="2:17" ht="16.5" x14ac:dyDescent="0.2">
      <c r="B815" s="95"/>
      <c r="C815" s="96"/>
      <c r="D815" s="96"/>
      <c r="E815" s="96"/>
      <c r="F815" s="96"/>
      <c r="G815" s="97"/>
      <c r="H815" s="97"/>
      <c r="I815" s="97"/>
      <c r="J815" s="97"/>
      <c r="K815" s="97"/>
      <c r="L815" s="97"/>
      <c r="M815" s="97"/>
      <c r="N815" s="97"/>
      <c r="O815" s="97"/>
      <c r="P815" s="77"/>
      <c r="Q815" s="102"/>
    </row>
    <row r="816" spans="2:17" ht="16.5" x14ac:dyDescent="0.2">
      <c r="B816" s="95"/>
      <c r="C816" s="96"/>
      <c r="D816" s="96"/>
      <c r="E816" s="96"/>
      <c r="F816" s="96"/>
      <c r="G816" s="97"/>
      <c r="H816" s="97"/>
      <c r="I816" s="97"/>
      <c r="J816" s="97"/>
      <c r="K816" s="97"/>
      <c r="L816" s="97"/>
      <c r="M816" s="97"/>
      <c r="N816" s="97"/>
      <c r="O816" s="97"/>
      <c r="P816" s="77"/>
      <c r="Q816" s="102"/>
    </row>
    <row r="817" spans="2:16" ht="16.5" x14ac:dyDescent="0.2">
      <c r="B817" s="95"/>
      <c r="C817" s="96"/>
      <c r="D817" s="96"/>
      <c r="E817" s="96"/>
      <c r="F817" s="96"/>
      <c r="G817" s="97"/>
      <c r="H817" s="97"/>
      <c r="I817" s="97"/>
      <c r="J817" s="97"/>
      <c r="K817" s="77"/>
      <c r="L817" s="77"/>
      <c r="M817" s="77"/>
      <c r="N817" s="77"/>
      <c r="P817" s="77"/>
    </row>
    <row r="818" spans="2:16" x14ac:dyDescent="0.2">
      <c r="B818" s="98"/>
      <c r="C818" s="104"/>
      <c r="D818" s="96"/>
      <c r="E818" s="96"/>
      <c r="F818" s="96"/>
      <c r="G818" s="97"/>
      <c r="H818" s="97"/>
      <c r="I818" s="97"/>
      <c r="J818" s="97"/>
    </row>
    <row r="819" spans="2:16" x14ac:dyDescent="0.2">
      <c r="B819" s="98"/>
      <c r="C819" s="104"/>
      <c r="D819" s="96"/>
      <c r="E819" s="96"/>
      <c r="F819" s="96"/>
      <c r="G819" s="97"/>
      <c r="H819" s="97"/>
      <c r="I819" s="97"/>
      <c r="J819" s="97"/>
    </row>
    <row r="820" spans="2:16" x14ac:dyDescent="0.2">
      <c r="B820" s="98"/>
      <c r="C820" s="104"/>
      <c r="D820" s="96"/>
      <c r="E820" s="96"/>
      <c r="F820" s="96"/>
      <c r="G820" s="97"/>
      <c r="H820" s="97"/>
      <c r="I820" s="97"/>
      <c r="J820" s="97"/>
    </row>
    <row r="821" spans="2:16" x14ac:dyDescent="0.2">
      <c r="B821" s="98"/>
      <c r="C821" s="104"/>
      <c r="D821" s="96"/>
      <c r="E821" s="96"/>
      <c r="F821" s="96"/>
      <c r="G821" s="97"/>
      <c r="H821" s="97"/>
      <c r="I821" s="97"/>
      <c r="J821" s="97"/>
    </row>
    <row r="822" spans="2:16" x14ac:dyDescent="0.2">
      <c r="B822" s="98"/>
      <c r="C822" s="104"/>
      <c r="D822" s="96"/>
      <c r="E822" s="96"/>
      <c r="F822" s="96"/>
      <c r="G822" s="97"/>
      <c r="H822" s="97"/>
      <c r="I822" s="97"/>
      <c r="J822" s="97"/>
    </row>
    <row r="823" spans="2:16" x14ac:dyDescent="0.2">
      <c r="B823" s="98"/>
      <c r="C823" s="104"/>
      <c r="D823" s="96"/>
      <c r="E823" s="96"/>
      <c r="F823" s="96"/>
      <c r="G823" s="97"/>
      <c r="H823" s="97"/>
      <c r="I823" s="97"/>
      <c r="J823" s="97"/>
    </row>
    <row r="824" spans="2:16" x14ac:dyDescent="0.2">
      <c r="B824" s="98"/>
      <c r="C824" s="104"/>
      <c r="D824" s="96"/>
      <c r="E824" s="96"/>
      <c r="F824" s="96"/>
      <c r="G824" s="97"/>
      <c r="H824" s="97"/>
      <c r="I824" s="97"/>
      <c r="J824" s="97"/>
    </row>
    <row r="825" spans="2:16" x14ac:dyDescent="0.2">
      <c r="B825" s="98"/>
      <c r="C825" s="104"/>
      <c r="D825" s="96"/>
      <c r="E825" s="96"/>
      <c r="F825" s="96"/>
      <c r="G825" s="97"/>
      <c r="H825" s="97"/>
      <c r="I825" s="97"/>
      <c r="J825" s="97"/>
    </row>
    <row r="826" spans="2:16" x14ac:dyDescent="0.2">
      <c r="B826" s="98"/>
      <c r="C826" s="77"/>
      <c r="D826" s="77"/>
      <c r="E826" s="77"/>
      <c r="F826" s="77"/>
      <c r="G826" s="97"/>
      <c r="H826" s="97"/>
      <c r="I826" s="97"/>
      <c r="J826" s="97"/>
    </row>
    <row r="827" spans="2:16" x14ac:dyDescent="0.2">
      <c r="B827" s="98"/>
      <c r="D827" s="96"/>
      <c r="E827" s="96"/>
      <c r="F827" s="96"/>
      <c r="G827" s="97"/>
      <c r="H827" s="97"/>
      <c r="I827" s="97"/>
      <c r="J827" s="97"/>
    </row>
    <row r="828" spans="2:16" x14ac:dyDescent="0.2">
      <c r="B828" s="98"/>
      <c r="C828" s="104"/>
      <c r="D828" s="96"/>
      <c r="E828" s="96"/>
      <c r="F828" s="96"/>
      <c r="G828" s="97"/>
      <c r="H828" s="97"/>
      <c r="I828" s="97"/>
      <c r="J828" s="97"/>
    </row>
    <row r="829" spans="2:16" x14ac:dyDescent="0.2">
      <c r="B829" s="98"/>
      <c r="C829" s="104"/>
      <c r="D829" s="96"/>
      <c r="E829" s="96"/>
      <c r="F829" s="96"/>
      <c r="G829" s="97"/>
      <c r="H829" s="97"/>
      <c r="I829" s="97"/>
      <c r="J829" s="97"/>
    </row>
    <row r="830" spans="2:16" x14ac:dyDescent="0.2">
      <c r="B830" s="98"/>
      <c r="C830" s="104"/>
      <c r="D830" s="96"/>
      <c r="E830" s="96"/>
      <c r="F830" s="96"/>
      <c r="G830" s="97"/>
      <c r="H830" s="97"/>
      <c r="I830" s="97"/>
      <c r="J830" s="97"/>
    </row>
    <row r="831" spans="2:16" x14ac:dyDescent="0.2">
      <c r="B831" s="98"/>
      <c r="C831" s="104"/>
      <c r="D831" s="96"/>
      <c r="E831" s="96"/>
      <c r="F831" s="96"/>
      <c r="G831" s="97"/>
      <c r="H831" s="97"/>
      <c r="I831" s="97"/>
      <c r="J831" s="97"/>
    </row>
    <row r="832" spans="2:16" x14ac:dyDescent="0.2">
      <c r="B832" s="98"/>
      <c r="C832" s="104"/>
      <c r="D832" s="96"/>
      <c r="E832" s="96"/>
      <c r="F832" s="96"/>
      <c r="G832" s="97"/>
      <c r="H832" s="97"/>
      <c r="I832" s="97"/>
      <c r="J832" s="97"/>
    </row>
    <row r="833" spans="2:17" x14ac:dyDescent="0.2">
      <c r="C833" s="77"/>
      <c r="D833" s="77"/>
      <c r="E833" s="77"/>
      <c r="F833" s="77"/>
    </row>
    <row r="834" spans="2:17" x14ac:dyDescent="0.2">
      <c r="B834" s="98"/>
      <c r="C834" s="104"/>
      <c r="D834" s="96"/>
      <c r="E834" s="96"/>
      <c r="F834" s="96"/>
    </row>
    <row r="835" spans="2:17" x14ac:dyDescent="0.2">
      <c r="B835" s="98"/>
      <c r="C835" s="104"/>
      <c r="D835" s="96"/>
      <c r="E835" s="96"/>
      <c r="F835" s="96"/>
    </row>
    <row r="836" spans="2:17" x14ac:dyDescent="0.2">
      <c r="B836" s="98"/>
      <c r="C836" s="77"/>
      <c r="D836" s="77"/>
      <c r="E836" s="77"/>
      <c r="F836" s="77"/>
      <c r="G836" s="98"/>
    </row>
    <row r="837" spans="2:17" x14ac:dyDescent="0.2">
      <c r="C837" s="77"/>
      <c r="D837" s="77"/>
      <c r="E837" s="77"/>
      <c r="F837" s="77"/>
      <c r="G837" s="77"/>
      <c r="H837" s="77"/>
      <c r="I837" s="77"/>
      <c r="J837" s="77"/>
      <c r="K837" s="98"/>
    </row>
    <row r="838" spans="2:17" x14ac:dyDescent="0.2">
      <c r="B838" s="98"/>
      <c r="C838" s="77"/>
      <c r="D838" s="77"/>
      <c r="E838" s="77"/>
      <c r="F838" s="77"/>
      <c r="K838" s="98"/>
    </row>
    <row r="839" spans="2:17" ht="13.5" thickBot="1" x14ac:dyDescent="0.25">
      <c r="B839" s="98"/>
      <c r="C839" s="77"/>
      <c r="D839" s="77"/>
      <c r="E839" s="77"/>
      <c r="F839" s="77"/>
      <c r="G839" s="31"/>
      <c r="H839" s="31"/>
      <c r="I839" s="31"/>
      <c r="J839" s="31"/>
      <c r="K839" s="105"/>
    </row>
    <row r="840" spans="2:17" x14ac:dyDescent="0.2">
      <c r="B840" s="98"/>
      <c r="C840" s="77"/>
      <c r="D840" s="77"/>
      <c r="E840" s="77"/>
      <c r="F840" s="77"/>
      <c r="K840" s="106"/>
    </row>
    <row r="841" spans="2:17" x14ac:dyDescent="0.2">
      <c r="B841" s="98"/>
      <c r="C841" s="77"/>
      <c r="D841" s="77"/>
      <c r="E841" s="77"/>
      <c r="F841" s="77"/>
      <c r="G841" s="77"/>
      <c r="H841" s="77"/>
      <c r="I841" s="77"/>
      <c r="J841" s="77"/>
      <c r="K841" s="77"/>
      <c r="L841" s="77"/>
      <c r="M841" s="77"/>
      <c r="N841" s="77"/>
      <c r="P841" s="77"/>
      <c r="Q841" s="107"/>
    </row>
    <row r="842" spans="2:17" x14ac:dyDescent="0.2">
      <c r="B842" s="98"/>
      <c r="C842" s="77"/>
      <c r="D842" s="77"/>
      <c r="E842" s="77"/>
      <c r="F842" s="77"/>
      <c r="G842" s="77"/>
      <c r="H842" s="77"/>
      <c r="I842" s="77"/>
      <c r="J842" s="77"/>
      <c r="K842" s="77"/>
      <c r="L842" s="77"/>
      <c r="M842" s="77"/>
      <c r="N842" s="77"/>
      <c r="P842" s="77"/>
      <c r="Q842" s="107"/>
    </row>
    <row r="843" spans="2:17" x14ac:dyDescent="0.2">
      <c r="B843" s="98"/>
      <c r="C843" s="77"/>
      <c r="D843" s="77"/>
      <c r="E843" s="77"/>
      <c r="F843" s="77"/>
    </row>
    <row r="844" spans="2:17" x14ac:dyDescent="0.2">
      <c r="B844" s="98"/>
      <c r="C844" s="77"/>
      <c r="D844" s="77"/>
      <c r="E844" s="77"/>
      <c r="F844" s="77"/>
    </row>
    <row r="845" spans="2:17" x14ac:dyDescent="0.2">
      <c r="B845" s="98"/>
      <c r="C845" s="77"/>
      <c r="D845" s="77"/>
      <c r="E845" s="77"/>
      <c r="F845" s="77"/>
    </row>
    <row r="846" spans="2:17" x14ac:dyDescent="0.2">
      <c r="B846" s="98"/>
      <c r="C846" s="77"/>
      <c r="D846" s="77"/>
      <c r="E846" s="77"/>
      <c r="F846" s="77"/>
    </row>
    <row r="847" spans="2:17" x14ac:dyDescent="0.2">
      <c r="B847" s="98"/>
      <c r="C847" s="77"/>
      <c r="D847" s="77"/>
      <c r="E847" s="77"/>
      <c r="F847" s="77"/>
      <c r="G847" s="77"/>
      <c r="H847" s="77"/>
      <c r="I847" s="77"/>
      <c r="J847" s="77"/>
      <c r="K847" s="77"/>
      <c r="L847" s="77"/>
      <c r="M847" s="77"/>
      <c r="N847" s="77"/>
      <c r="P847" s="77"/>
      <c r="Q847" s="107"/>
    </row>
    <row r="848" spans="2:17" x14ac:dyDescent="0.2">
      <c r="B848" s="108"/>
      <c r="C848" s="116"/>
      <c r="D848" s="116"/>
      <c r="E848" s="116"/>
      <c r="F848" s="116"/>
      <c r="G848" s="77"/>
      <c r="H848" s="77"/>
      <c r="I848" s="77"/>
      <c r="J848" s="77"/>
      <c r="K848" s="77"/>
      <c r="L848" s="77"/>
      <c r="M848" s="77"/>
      <c r="N848" s="77"/>
      <c r="P848" s="77"/>
      <c r="Q848" s="107"/>
    </row>
    <row r="849" spans="2:17" ht="13.5" thickBot="1" x14ac:dyDescent="0.25">
      <c r="B849" s="108"/>
      <c r="C849" s="117"/>
      <c r="D849" s="117"/>
      <c r="E849" s="117"/>
      <c r="F849" s="117"/>
      <c r="G849" s="77"/>
      <c r="H849" s="77"/>
      <c r="I849" s="77"/>
      <c r="J849" s="77"/>
      <c r="K849" s="77"/>
      <c r="L849" s="77"/>
      <c r="M849" s="77"/>
      <c r="N849" s="77"/>
      <c r="P849" s="77"/>
      <c r="Q849" s="107"/>
    </row>
    <row r="850" spans="2:17" ht="16.5" x14ac:dyDescent="0.2">
      <c r="B850" s="109"/>
      <c r="C850" s="28"/>
      <c r="D850" s="28"/>
      <c r="E850" s="28"/>
      <c r="F850" s="28"/>
      <c r="G850" s="28"/>
      <c r="H850" s="28"/>
      <c r="I850" s="28"/>
      <c r="J850" s="28"/>
      <c r="K850" s="28"/>
      <c r="L850" s="28"/>
      <c r="N850" s="110"/>
    </row>
    <row r="851" spans="2:17" x14ac:dyDescent="0.2">
      <c r="B851" s="111"/>
      <c r="C851" s="28"/>
      <c r="D851" s="28"/>
      <c r="E851" s="28"/>
      <c r="F851" s="28"/>
      <c r="G851" s="28"/>
      <c r="H851" s="28"/>
      <c r="I851" s="28"/>
      <c r="J851" s="28"/>
      <c r="K851" s="28"/>
      <c r="L851" s="28"/>
    </row>
    <row r="852" spans="2:17" x14ac:dyDescent="0.2">
      <c r="B852" s="111"/>
      <c r="C852" s="28"/>
      <c r="D852" s="28"/>
      <c r="E852" s="28"/>
      <c r="F852" s="28"/>
      <c r="G852" s="77"/>
      <c r="H852" s="77"/>
      <c r="I852" s="77"/>
      <c r="J852" s="77"/>
      <c r="K852" s="77"/>
      <c r="L852" s="77"/>
      <c r="M852" s="77"/>
      <c r="N852" s="77"/>
      <c r="P852" s="77"/>
      <c r="Q852" s="107"/>
    </row>
    <row r="853" spans="2:17" x14ac:dyDescent="0.2">
      <c r="B853" s="108"/>
      <c r="C853" s="116"/>
      <c r="D853" s="116"/>
      <c r="E853" s="116"/>
      <c r="F853" s="116"/>
      <c r="G853" s="112"/>
      <c r="N853" s="110"/>
    </row>
    <row r="854" spans="2:17" x14ac:dyDescent="0.2">
      <c r="B854" s="108"/>
      <c r="C854" s="117"/>
      <c r="D854" s="117"/>
      <c r="E854" s="117"/>
      <c r="F854" s="117"/>
      <c r="G854" s="113"/>
    </row>
    <row r="855" spans="2:17" x14ac:dyDescent="0.2">
      <c r="B855" s="111"/>
      <c r="C855" s="28"/>
      <c r="D855" s="28"/>
      <c r="E855" s="28"/>
      <c r="F855" s="28"/>
      <c r="G855" s="28"/>
      <c r="H855" s="28"/>
      <c r="I855" s="28"/>
      <c r="J855" s="28"/>
      <c r="K855" s="28"/>
      <c r="L855" s="28"/>
    </row>
    <row r="856" spans="2:17" x14ac:dyDescent="0.2">
      <c r="B856" s="111"/>
      <c r="C856" s="28"/>
      <c r="D856" s="28"/>
      <c r="E856" s="28"/>
      <c r="F856" s="28"/>
      <c r="G856" s="28"/>
      <c r="H856" s="28"/>
      <c r="I856" s="28"/>
      <c r="J856" s="28"/>
      <c r="K856" s="28"/>
      <c r="L856" s="28"/>
    </row>
    <row r="857" spans="2:17" x14ac:dyDescent="0.2">
      <c r="B857" s="111"/>
      <c r="C857" s="28"/>
      <c r="D857" s="28"/>
      <c r="E857" s="28"/>
      <c r="F857" s="28"/>
      <c r="G857" s="28"/>
      <c r="H857" s="28"/>
      <c r="I857" s="28"/>
      <c r="J857" s="28"/>
      <c r="K857" s="28"/>
      <c r="L857" s="28"/>
    </row>
    <row r="858" spans="2:17" x14ac:dyDescent="0.2">
      <c r="B858" s="111"/>
      <c r="C858" s="28"/>
      <c r="D858" s="28"/>
      <c r="E858" s="28"/>
      <c r="F858" s="28"/>
      <c r="G858" s="28"/>
      <c r="H858" s="28"/>
      <c r="I858" s="28"/>
      <c r="J858" s="28"/>
      <c r="K858" s="28"/>
      <c r="L858" s="28"/>
    </row>
    <row r="859" spans="2:17" x14ac:dyDescent="0.2">
      <c r="B859" s="111"/>
      <c r="C859" s="28"/>
      <c r="D859" s="28"/>
      <c r="E859" s="28"/>
      <c r="F859" s="28"/>
      <c r="G859" s="28"/>
      <c r="H859" s="28"/>
      <c r="I859" s="28"/>
      <c r="J859" s="28"/>
      <c r="K859" s="28"/>
      <c r="L859" s="28"/>
    </row>
    <row r="860" spans="2:17" x14ac:dyDescent="0.2">
      <c r="B860" s="111"/>
      <c r="C860" s="28"/>
      <c r="D860" s="28"/>
      <c r="E860" s="28"/>
      <c r="F860" s="28"/>
      <c r="G860" s="77"/>
      <c r="H860" s="77"/>
      <c r="I860" s="77"/>
      <c r="J860" s="77"/>
      <c r="K860" s="77"/>
      <c r="L860" s="77"/>
      <c r="M860" s="77"/>
      <c r="N860" s="77"/>
      <c r="P860" s="77"/>
      <c r="Q860" s="107"/>
    </row>
    <row r="861" spans="2:17" x14ac:dyDescent="0.2">
      <c r="B861" s="111"/>
      <c r="C861" s="28"/>
      <c r="D861" s="28"/>
      <c r="E861" s="28"/>
      <c r="F861" s="28"/>
      <c r="G861" s="77"/>
      <c r="H861" s="77"/>
      <c r="I861" s="77"/>
      <c r="J861" s="77"/>
      <c r="K861" s="77"/>
      <c r="L861" s="77"/>
      <c r="M861" s="77"/>
      <c r="N861" s="77"/>
      <c r="P861" s="77"/>
      <c r="Q861" s="107"/>
    </row>
    <row r="862" spans="2:17" x14ac:dyDescent="0.2">
      <c r="J862" s="110"/>
      <c r="N862" s="110"/>
    </row>
  </sheetData>
  <customSheetViews>
    <customSheetView guid="{7043DB3C-32B3-43B5-9ACE-4B1C78863594}">
      <pane ySplit="3.1818181818181817" topLeftCell="A1189" activePane="bottomLeft"/>
      <selection pane="bottomLeft" activeCell="E1196" sqref="E1196"/>
      <pageMargins left="0.75" right="0.75" top="1" bottom="1" header="0" footer="0"/>
      <pageSetup orientation="portrait" r:id="rId1"/>
      <headerFooter alignWithMargins="0"/>
    </customSheetView>
  </customSheetViews>
  <mergeCells count="17">
    <mergeCell ref="M1:M3"/>
    <mergeCell ref="F1:F3"/>
    <mergeCell ref="B1:B3"/>
    <mergeCell ref="C1:C3"/>
    <mergeCell ref="D1:D3"/>
    <mergeCell ref="E1:E3"/>
    <mergeCell ref="G1:G3"/>
    <mergeCell ref="H1:H3"/>
    <mergeCell ref="I1:I3"/>
    <mergeCell ref="J1:J3"/>
    <mergeCell ref="K1:K3"/>
    <mergeCell ref="L1:L3"/>
    <mergeCell ref="N1:N3"/>
    <mergeCell ref="O1:O3"/>
    <mergeCell ref="P1:P3"/>
    <mergeCell ref="Q1:Q3"/>
    <mergeCell ref="R1:R3"/>
  </mergeCells>
  <phoneticPr fontId="0" type="noConversion"/>
  <conditionalFormatting sqref="B745:B752 B742 B755:B817 B850:B852 B855:B862 B9:F12 B9:B679 C5:F8">
    <cfRule type="cellIs" dxfId="84" priority="263" stopIfTrue="1" operator="equal">
      <formula>"NO ADMISIBLE"</formula>
    </cfRule>
  </conditionalFormatting>
  <conditionalFormatting sqref="B14">
    <cfRule type="cellIs" dxfId="83" priority="35" stopIfTrue="1" operator="equal">
      <formula>"NO ADMISIBLE"</formula>
    </cfRule>
  </conditionalFormatting>
  <conditionalFormatting sqref="B14">
    <cfRule type="cellIs" dxfId="82" priority="34" stopIfTrue="1" operator="equal">
      <formula>"NO ADMISIBLE"</formula>
    </cfRule>
  </conditionalFormatting>
  <conditionalFormatting sqref="B15">
    <cfRule type="cellIs" dxfId="81" priority="33" stopIfTrue="1" operator="equal">
      <formula>"NO ADMISIBLE"</formula>
    </cfRule>
  </conditionalFormatting>
  <conditionalFormatting sqref="B16">
    <cfRule type="cellIs" dxfId="80" priority="32" stopIfTrue="1" operator="equal">
      <formula>"NO ADMISIBLE"</formula>
    </cfRule>
  </conditionalFormatting>
  <conditionalFormatting sqref="B17:B18">
    <cfRule type="cellIs" dxfId="79" priority="31" stopIfTrue="1" operator="equal">
      <formula>"NO ADMISIBLE"</formula>
    </cfRule>
  </conditionalFormatting>
  <conditionalFormatting sqref="B20">
    <cfRule type="cellIs" dxfId="78" priority="30" stopIfTrue="1" operator="equal">
      <formula>"NO ADMISIBLE"</formula>
    </cfRule>
  </conditionalFormatting>
  <conditionalFormatting sqref="B21:B22">
    <cfRule type="cellIs" dxfId="77" priority="29" stopIfTrue="1" operator="equal">
      <formula>"NO ADMISIBLE"</formula>
    </cfRule>
  </conditionalFormatting>
  <conditionalFormatting sqref="B23:B24">
    <cfRule type="cellIs" dxfId="76" priority="28" stopIfTrue="1" operator="equal">
      <formula>"NO ADMISIBLE"</formula>
    </cfRule>
  </conditionalFormatting>
  <conditionalFormatting sqref="B25:B26">
    <cfRule type="cellIs" dxfId="75" priority="27" stopIfTrue="1" operator="equal">
      <formula>"NO ADMISIBLE"</formula>
    </cfRule>
  </conditionalFormatting>
  <conditionalFormatting sqref="B25">
    <cfRule type="cellIs" dxfId="74" priority="26" stopIfTrue="1" operator="equal">
      <formula>"NO ADMISIBLE"</formula>
    </cfRule>
  </conditionalFormatting>
  <conditionalFormatting sqref="B26">
    <cfRule type="cellIs" dxfId="73" priority="25" stopIfTrue="1" operator="equal">
      <formula>"NO ADMISIBLE"</formula>
    </cfRule>
  </conditionalFormatting>
  <conditionalFormatting sqref="B27">
    <cfRule type="cellIs" dxfId="72" priority="24" stopIfTrue="1" operator="equal">
      <formula>"NO ADMISIBLE"</formula>
    </cfRule>
  </conditionalFormatting>
  <conditionalFormatting sqref="B28:B29">
    <cfRule type="cellIs" dxfId="71" priority="23" stopIfTrue="1" operator="equal">
      <formula>"NO ADMISIBLE"</formula>
    </cfRule>
  </conditionalFormatting>
  <conditionalFormatting sqref="B30:B31">
    <cfRule type="cellIs" dxfId="70" priority="22" stopIfTrue="1" operator="equal">
      <formula>"NO ADMISIBLE"</formula>
    </cfRule>
  </conditionalFormatting>
  <conditionalFormatting sqref="B32">
    <cfRule type="cellIs" dxfId="69" priority="21" stopIfTrue="1" operator="equal">
      <formula>"NO ADMISIBLE"</formula>
    </cfRule>
  </conditionalFormatting>
  <conditionalFormatting sqref="B33">
    <cfRule type="cellIs" dxfId="68" priority="20" stopIfTrue="1" operator="equal">
      <formula>"NO ADMISIBLE"</formula>
    </cfRule>
  </conditionalFormatting>
  <conditionalFormatting sqref="B34:B35">
    <cfRule type="cellIs" dxfId="67" priority="19" stopIfTrue="1" operator="equal">
      <formula>"NO ADMISIBLE"</formula>
    </cfRule>
  </conditionalFormatting>
  <conditionalFormatting sqref="B36">
    <cfRule type="cellIs" dxfId="66" priority="18" stopIfTrue="1" operator="equal">
      <formula>"NO ADMISIBLE"</formula>
    </cfRule>
  </conditionalFormatting>
  <conditionalFormatting sqref="B37">
    <cfRule type="cellIs" dxfId="65" priority="17" stopIfTrue="1" operator="equal">
      <formula>"NO ADMISIBLE"</formula>
    </cfRule>
  </conditionalFormatting>
  <conditionalFormatting sqref="B38:B40">
    <cfRule type="cellIs" dxfId="64" priority="16" stopIfTrue="1" operator="equal">
      <formula>"NO ADMISIBLE"</formula>
    </cfRule>
  </conditionalFormatting>
  <conditionalFormatting sqref="B41">
    <cfRule type="cellIs" dxfId="63" priority="15" stopIfTrue="1" operator="equal">
      <formula>"NO ADMISIBLE"</formula>
    </cfRule>
  </conditionalFormatting>
  <conditionalFormatting sqref="B42">
    <cfRule type="cellIs" dxfId="62" priority="14" stopIfTrue="1" operator="equal">
      <formula>"NO ADMISIBLE"</formula>
    </cfRule>
  </conditionalFormatting>
  <conditionalFormatting sqref="B42">
    <cfRule type="cellIs" dxfId="61" priority="13" stopIfTrue="1" operator="equal">
      <formula>"NO ADMISIBLE"</formula>
    </cfRule>
  </conditionalFormatting>
  <conditionalFormatting sqref="B43:B44">
    <cfRule type="cellIs" dxfId="60" priority="12" stopIfTrue="1" operator="equal">
      <formula>"NO ADMISIBLE"</formula>
    </cfRule>
  </conditionalFormatting>
  <conditionalFormatting sqref="B45:B47">
    <cfRule type="cellIs" dxfId="59" priority="11" stopIfTrue="1" operator="equal">
      <formula>"NO ADMISIBLE"</formula>
    </cfRule>
  </conditionalFormatting>
  <conditionalFormatting sqref="B48">
    <cfRule type="cellIs" dxfId="58" priority="10" stopIfTrue="1" operator="equal">
      <formula>"NO ADMISIBLE"</formula>
    </cfRule>
  </conditionalFormatting>
  <conditionalFormatting sqref="B9:B12 A4:B4">
    <cfRule type="cellIs" dxfId="57" priority="7" stopIfTrue="1" operator="equal">
      <formula>"NO ADMISIBLE"</formula>
    </cfRule>
  </conditionalFormatting>
  <conditionalFormatting sqref="C4:F4 C9:F11">
    <cfRule type="cellIs" dxfId="56" priority="6" stopIfTrue="1" operator="equal">
      <formula>"NO ADMISIBLE"</formula>
    </cfRule>
  </conditionalFormatting>
  <conditionalFormatting sqref="B6:B8">
    <cfRule type="cellIs" dxfId="55" priority="3" stopIfTrue="1" operator="equal">
      <formula>"NO ADMISIBLE"</formula>
    </cfRule>
  </conditionalFormatting>
  <conditionalFormatting sqref="B5">
    <cfRule type="cellIs" dxfId="54" priority="2" stopIfTrue="1" operator="equal">
      <formula>"NO ADMISIBLE"</formula>
    </cfRule>
  </conditionalFormatting>
  <dataValidations count="2">
    <dataValidation type="list" allowBlank="1" showInputMessage="1" showErrorMessage="1" sqref="B850:B851 B20:B48 B14:B18 B9:B12 B5" xr:uid="{00000000-0002-0000-0100-000000000000}">
      <formula1>prueba</formula1>
    </dataValidation>
    <dataValidation type="list" allowBlank="1" showInputMessage="1" showErrorMessage="1" sqref="B133 B610 B121:B122 B116 B84" xr:uid="{00000000-0002-0000-0100-000001000000}">
      <formula1>A</formula1>
    </dataValidation>
  </dataValidations>
  <pageMargins left="0.75" right="0.75" top="1" bottom="1" header="0" footer="0"/>
  <pageSetup orientation="portrait" r:id="rId2"/>
  <headerFooter alignWithMargins="0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5"/>
  <dimension ref="A3:E6"/>
  <sheetViews>
    <sheetView workbookViewId="0">
      <selection activeCell="C24" sqref="C24"/>
    </sheetView>
  </sheetViews>
  <sheetFormatPr baseColWidth="10" defaultRowHeight="12.75" x14ac:dyDescent="0.2"/>
  <cols>
    <col min="1" max="1" width="16.140625" customWidth="1"/>
    <col min="2" max="2" width="27.28515625" customWidth="1"/>
    <col min="3" max="3" width="22.28515625" customWidth="1"/>
    <col min="4" max="4" width="27.5703125" customWidth="1"/>
    <col min="5" max="5" width="22.5703125" customWidth="1"/>
  </cols>
  <sheetData>
    <row r="3" spans="1:5" x14ac:dyDescent="0.2">
      <c r="A3" s="81"/>
      <c r="B3" s="84" t="s">
        <v>2</v>
      </c>
      <c r="C3" s="82"/>
      <c r="D3" s="82"/>
      <c r="E3" s="83"/>
    </row>
    <row r="4" spans="1:5" x14ac:dyDescent="0.2">
      <c r="A4" s="84" t="s">
        <v>164</v>
      </c>
      <c r="B4" s="81" t="s">
        <v>3</v>
      </c>
      <c r="C4" s="87" t="s">
        <v>4</v>
      </c>
      <c r="D4" s="87" t="s">
        <v>5</v>
      </c>
      <c r="E4" s="86" t="s">
        <v>6</v>
      </c>
    </row>
    <row r="5" spans="1:5" x14ac:dyDescent="0.2">
      <c r="A5" s="81" t="s">
        <v>0</v>
      </c>
      <c r="B5" s="88"/>
      <c r="C5" s="90"/>
      <c r="D5" s="90"/>
      <c r="E5" s="92"/>
    </row>
    <row r="6" spans="1:5" x14ac:dyDescent="0.2">
      <c r="A6" s="85" t="s">
        <v>1</v>
      </c>
      <c r="B6" s="89"/>
      <c r="C6" s="91"/>
      <c r="D6" s="91"/>
      <c r="E6" s="93"/>
    </row>
  </sheetData>
  <customSheetViews>
    <customSheetView guid="{7043DB3C-32B3-43B5-9ACE-4B1C78863594}" topLeftCell="A1006">
      <selection activeCell="A1030" sqref="A1030"/>
      <pageMargins left="0.75" right="0.75" top="1" bottom="1" header="0" footer="0"/>
      <headerFooter alignWithMargins="0"/>
    </customSheetView>
  </customSheetViews>
  <phoneticPr fontId="21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>
    <tabColor rgb="FFFFC000"/>
  </sheetPr>
  <dimension ref="A1:I16"/>
  <sheetViews>
    <sheetView workbookViewId="0">
      <selection activeCell="B3" sqref="B3"/>
    </sheetView>
  </sheetViews>
  <sheetFormatPr baseColWidth="10" defaultColWidth="11.42578125" defaultRowHeight="12.75" x14ac:dyDescent="0.2"/>
  <cols>
    <col min="1" max="1" width="11.42578125" style="136"/>
    <col min="2" max="2" width="17.5703125" style="136" bestFit="1" customWidth="1"/>
    <col min="3" max="3" width="11.42578125" style="136"/>
    <col min="4" max="4" width="18.140625" style="136" customWidth="1"/>
    <col min="5" max="5" width="22.28515625" style="136" customWidth="1"/>
    <col min="6" max="6" width="12.85546875" style="136" bestFit="1" customWidth="1"/>
    <col min="7" max="7" width="11.42578125" style="138"/>
    <col min="8" max="8" width="18.140625" style="138" bestFit="1" customWidth="1"/>
    <col min="9" max="16384" width="11.42578125" style="138"/>
  </cols>
  <sheetData>
    <row r="1" spans="1:9" ht="13.5" thickBot="1" x14ac:dyDescent="0.25">
      <c r="A1" s="126" t="s">
        <v>173</v>
      </c>
      <c r="B1" s="126" t="s">
        <v>247</v>
      </c>
      <c r="C1" s="126" t="s">
        <v>7</v>
      </c>
      <c r="D1" s="126" t="s">
        <v>190</v>
      </c>
      <c r="E1" s="139"/>
      <c r="F1" s="173" t="s">
        <v>254</v>
      </c>
      <c r="I1" s="140"/>
    </row>
    <row r="2" spans="1:9" ht="13.5" thickBot="1" x14ac:dyDescent="0.25">
      <c r="A2" s="123">
        <v>1</v>
      </c>
      <c r="B2" s="256">
        <v>119999666</v>
      </c>
      <c r="C2" s="125"/>
      <c r="D2" s="124"/>
      <c r="E2" s="141"/>
      <c r="F2" s="174">
        <v>828116</v>
      </c>
      <c r="H2" s="142"/>
    </row>
    <row r="3" spans="1:9" x14ac:dyDescent="0.2">
      <c r="A3" s="123">
        <v>2</v>
      </c>
      <c r="B3" s="124"/>
      <c r="C3" s="125"/>
      <c r="D3" s="124"/>
      <c r="E3" s="141"/>
      <c r="F3" s="141"/>
      <c r="H3" s="143"/>
    </row>
    <row r="4" spans="1:9" x14ac:dyDescent="0.2">
      <c r="A4" s="123">
        <v>3</v>
      </c>
      <c r="B4" s="124"/>
      <c r="C4" s="125"/>
      <c r="D4" s="124"/>
      <c r="E4" s="141"/>
      <c r="F4" s="141"/>
    </row>
    <row r="5" spans="1:9" x14ac:dyDescent="0.2">
      <c r="A5" s="123">
        <v>4</v>
      </c>
      <c r="B5" s="124"/>
      <c r="C5" s="125"/>
      <c r="D5" s="124"/>
      <c r="E5" s="141"/>
      <c r="F5" s="141"/>
    </row>
    <row r="6" spans="1:9" hidden="1" x14ac:dyDescent="0.2">
      <c r="A6" s="123"/>
      <c r="B6" s="124"/>
      <c r="C6" s="125"/>
      <c r="D6" s="124"/>
      <c r="E6" s="141"/>
      <c r="F6" s="141"/>
    </row>
    <row r="7" spans="1:9" hidden="1" x14ac:dyDescent="0.2">
      <c r="A7" s="123"/>
      <c r="B7" s="124"/>
      <c r="C7" s="125"/>
      <c r="D7" s="124"/>
      <c r="E7" s="141"/>
      <c r="F7" s="141"/>
    </row>
    <row r="8" spans="1:9" hidden="1" x14ac:dyDescent="0.2">
      <c r="A8" s="123"/>
      <c r="B8" s="124"/>
      <c r="C8" s="125"/>
      <c r="D8" s="124"/>
      <c r="E8" s="141"/>
      <c r="F8" s="141"/>
    </row>
    <row r="9" spans="1:9" hidden="1" x14ac:dyDescent="0.2">
      <c r="A9" s="123"/>
      <c r="B9" s="124"/>
      <c r="C9" s="125"/>
      <c r="D9" s="124"/>
      <c r="E9" s="141"/>
      <c r="F9" s="141"/>
    </row>
    <row r="10" spans="1:9" hidden="1" x14ac:dyDescent="0.2">
      <c r="A10" s="123"/>
      <c r="B10" s="124"/>
      <c r="C10" s="125"/>
      <c r="D10" s="124"/>
      <c r="E10" s="141"/>
      <c r="F10" s="141"/>
    </row>
    <row r="11" spans="1:9" hidden="1" x14ac:dyDescent="0.2">
      <c r="A11" s="123"/>
      <c r="B11" s="124"/>
      <c r="C11" s="125"/>
      <c r="D11" s="124"/>
      <c r="E11" s="141"/>
      <c r="F11" s="141"/>
    </row>
    <row r="12" spans="1:9" hidden="1" x14ac:dyDescent="0.2">
      <c r="A12" s="123"/>
      <c r="B12" s="124"/>
      <c r="C12" s="125"/>
      <c r="D12" s="124"/>
    </row>
    <row r="13" spans="1:9" hidden="1" x14ac:dyDescent="0.2">
      <c r="A13" s="123"/>
      <c r="B13" s="124"/>
      <c r="C13" s="125"/>
      <c r="D13" s="124"/>
    </row>
    <row r="14" spans="1:9" hidden="1" x14ac:dyDescent="0.2">
      <c r="A14" s="123"/>
      <c r="B14" s="124"/>
      <c r="C14" s="125"/>
      <c r="D14" s="124"/>
    </row>
    <row r="16" spans="1:9" x14ac:dyDescent="0.2">
      <c r="D16" s="137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1" type="noConversion"/>
  <conditionalFormatting sqref="B2">
    <cfRule type="cellIs" dxfId="53" priority="1" stopIfTrue="1" operator="equal">
      <formula>"NO ADMISIBLE"</formula>
    </cfRule>
  </conditionalFormatting>
  <pageMargins left="0.75" right="0.75" top="1" bottom="1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4">
    <tabColor rgb="FFFFC000"/>
  </sheetPr>
  <dimension ref="B1:H16"/>
  <sheetViews>
    <sheetView workbookViewId="0">
      <selection activeCell="H6" sqref="H6"/>
    </sheetView>
  </sheetViews>
  <sheetFormatPr baseColWidth="10" defaultColWidth="11.42578125" defaultRowHeight="12.75" x14ac:dyDescent="0.2"/>
  <cols>
    <col min="1" max="2" width="11.42578125" style="136"/>
    <col min="3" max="3" width="15.28515625" style="136" bestFit="1" customWidth="1"/>
    <col min="4" max="6" width="11.42578125" style="136"/>
    <col min="7" max="7" width="11.42578125" style="136" customWidth="1"/>
    <col min="8" max="16384" width="11.42578125" style="136"/>
  </cols>
  <sheetData>
    <row r="1" spans="2:8" ht="13.5" thickBot="1" x14ac:dyDescent="0.25"/>
    <row r="2" spans="2:8" ht="13.5" thickBot="1" x14ac:dyDescent="0.25">
      <c r="B2" s="322" t="s">
        <v>199</v>
      </c>
      <c r="C2" s="323"/>
      <c r="D2" s="324"/>
      <c r="F2" s="322" t="s">
        <v>207</v>
      </c>
      <c r="G2" s="323"/>
      <c r="H2" s="324"/>
    </row>
    <row r="3" spans="2:8" ht="13.5" thickBot="1" x14ac:dyDescent="0.25">
      <c r="B3" s="167" t="s">
        <v>203</v>
      </c>
      <c r="C3" s="169" t="s">
        <v>205</v>
      </c>
      <c r="D3" s="168" t="s">
        <v>204</v>
      </c>
      <c r="F3" s="167" t="s">
        <v>208</v>
      </c>
      <c r="G3" s="169" t="s">
        <v>209</v>
      </c>
      <c r="H3" s="168" t="s">
        <v>204</v>
      </c>
    </row>
    <row r="4" spans="2:8" x14ac:dyDescent="0.2">
      <c r="B4" s="159">
        <v>0</v>
      </c>
      <c r="C4" s="159">
        <v>3</v>
      </c>
      <c r="D4" s="159">
        <v>60</v>
      </c>
      <c r="F4" s="159">
        <v>1</v>
      </c>
      <c r="G4" s="159">
        <v>5</v>
      </c>
      <c r="H4" s="159">
        <v>20</v>
      </c>
    </row>
    <row r="5" spans="2:8" x14ac:dyDescent="0.2">
      <c r="B5" s="160">
        <v>3</v>
      </c>
      <c r="C5" s="160">
        <v>6</v>
      </c>
      <c r="D5" s="160">
        <v>80</v>
      </c>
      <c r="F5" s="160">
        <v>6</v>
      </c>
      <c r="G5" s="160">
        <v>10</v>
      </c>
      <c r="H5" s="160">
        <v>30</v>
      </c>
    </row>
    <row r="6" spans="2:8" ht="13.5" thickBot="1" x14ac:dyDescent="0.25">
      <c r="B6" s="160">
        <v>6</v>
      </c>
      <c r="C6" s="160">
        <v>10</v>
      </c>
      <c r="D6" s="160">
        <v>100</v>
      </c>
      <c r="F6" s="161">
        <v>11</v>
      </c>
      <c r="G6" s="162" t="s">
        <v>206</v>
      </c>
      <c r="H6" s="161">
        <v>40</v>
      </c>
    </row>
    <row r="7" spans="2:8" ht="13.5" thickBot="1" x14ac:dyDescent="0.25">
      <c r="B7" s="161">
        <v>10</v>
      </c>
      <c r="C7" s="162" t="s">
        <v>206</v>
      </c>
      <c r="D7" s="161">
        <v>120</v>
      </c>
      <c r="F7" s="170"/>
      <c r="G7" s="171"/>
      <c r="H7" s="170"/>
    </row>
    <row r="9" spans="2:8" ht="13.5" thickBot="1" x14ac:dyDescent="0.25"/>
    <row r="10" spans="2:8" ht="13.5" thickBot="1" x14ac:dyDescent="0.25">
      <c r="B10" s="322" t="s">
        <v>194</v>
      </c>
      <c r="C10" s="323"/>
      <c r="D10" s="324"/>
    </row>
    <row r="11" spans="2:8" ht="13.5" thickBot="1" x14ac:dyDescent="0.25">
      <c r="B11" s="167" t="s">
        <v>203</v>
      </c>
      <c r="C11" s="169" t="s">
        <v>205</v>
      </c>
      <c r="D11" s="168" t="s">
        <v>204</v>
      </c>
    </row>
    <row r="12" spans="2:8" x14ac:dyDescent="0.2">
      <c r="B12" s="159">
        <v>0</v>
      </c>
      <c r="C12" s="159">
        <v>0.5</v>
      </c>
      <c r="D12" s="159">
        <v>20</v>
      </c>
    </row>
    <row r="13" spans="2:8" x14ac:dyDescent="0.2">
      <c r="B13" s="160">
        <v>0.5</v>
      </c>
      <c r="C13" s="160">
        <v>0.75</v>
      </c>
      <c r="D13" s="160">
        <v>25</v>
      </c>
    </row>
    <row r="14" spans="2:8" x14ac:dyDescent="0.2">
      <c r="B14" s="160">
        <v>0.75</v>
      </c>
      <c r="C14" s="166">
        <v>1</v>
      </c>
      <c r="D14" s="160">
        <v>30</v>
      </c>
    </row>
    <row r="15" spans="2:8" x14ac:dyDescent="0.2">
      <c r="B15" s="165">
        <v>1</v>
      </c>
      <c r="C15" s="164">
        <v>1.5</v>
      </c>
      <c r="D15" s="163">
        <v>35</v>
      </c>
    </row>
    <row r="16" spans="2:8" ht="13.5" thickBot="1" x14ac:dyDescent="0.25">
      <c r="B16" s="161">
        <v>1.5</v>
      </c>
      <c r="C16" s="162" t="s">
        <v>206</v>
      </c>
      <c r="D16" s="161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3">
    <tabColor rgb="FFFF0000"/>
  </sheetPr>
  <dimension ref="A1:AC24"/>
  <sheetViews>
    <sheetView tabSelected="1" view="pageBreakPreview" zoomScale="80" zoomScaleNormal="60" zoomScaleSheetLayoutView="80" workbookViewId="0">
      <selection activeCell="A16" sqref="A16:C16"/>
    </sheetView>
  </sheetViews>
  <sheetFormatPr baseColWidth="10" defaultColWidth="11.42578125" defaultRowHeight="18" customHeight="1" x14ac:dyDescent="0.2"/>
  <cols>
    <col min="1" max="1" width="4.85546875" style="232" customWidth="1"/>
    <col min="2" max="2" width="39.42578125" style="129" customWidth="1"/>
    <col min="3" max="3" width="7.7109375" style="129" customWidth="1"/>
    <col min="4" max="4" width="19.140625" style="129" customWidth="1"/>
    <col min="5" max="5" width="19.5703125" style="131" customWidth="1"/>
    <col min="6" max="6" width="15.42578125" style="131" customWidth="1"/>
    <col min="7" max="7" width="15.7109375" style="131" customWidth="1"/>
    <col min="8" max="8" width="18.5703125" style="132" customWidth="1"/>
    <col min="9" max="9" width="16" style="132" customWidth="1"/>
    <col min="10" max="10" width="16.5703125" style="132" customWidth="1"/>
    <col min="11" max="11" width="4.5703125" style="133" customWidth="1"/>
    <col min="12" max="12" width="16.28515625" style="133" customWidth="1"/>
    <col min="13" max="13" width="18.7109375" style="242" customWidth="1"/>
    <col min="14" max="14" width="14.85546875" style="242" customWidth="1"/>
    <col min="15" max="15" width="20.7109375" style="242" customWidth="1"/>
    <col min="16" max="16" width="19" style="242" customWidth="1"/>
    <col min="17" max="17" width="13.140625" style="133" customWidth="1"/>
    <col min="18" max="18" width="11.140625" style="133" customWidth="1"/>
    <col min="19" max="19" width="14.7109375" style="133" customWidth="1"/>
    <col min="20" max="20" width="14.5703125" style="133" customWidth="1"/>
    <col min="21" max="21" width="0.28515625" style="133" hidden="1" customWidth="1"/>
    <col min="22" max="23" width="13.140625" style="133" customWidth="1"/>
    <col min="24" max="24" width="15.28515625" style="131" customWidth="1"/>
    <col min="25" max="25" width="13.85546875" style="134" customWidth="1"/>
    <col min="26" max="26" width="12.7109375" style="129" customWidth="1"/>
    <col min="27" max="27" width="12" style="134" customWidth="1"/>
    <col min="28" max="28" width="12.42578125" style="129" customWidth="1"/>
    <col min="29" max="29" width="17" style="129" customWidth="1"/>
    <col min="30" max="16384" width="11.42578125" style="129"/>
  </cols>
  <sheetData>
    <row r="1" spans="1:29" s="130" customFormat="1" ht="23.25" x14ac:dyDescent="0.35">
      <c r="A1" s="350" t="s">
        <v>157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</row>
    <row r="2" spans="1:29" s="130" customFormat="1" x14ac:dyDescent="0.25">
      <c r="A2" s="349" t="s">
        <v>211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</row>
    <row r="3" spans="1:29" ht="18" customHeight="1" x14ac:dyDescent="0.25">
      <c r="A3" s="349" t="s">
        <v>255</v>
      </c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</row>
    <row r="4" spans="1:29" ht="18" customHeight="1" x14ac:dyDescent="0.2">
      <c r="A4" s="360" t="s">
        <v>156</v>
      </c>
      <c r="B4" s="360"/>
      <c r="C4" s="360"/>
      <c r="D4" s="360"/>
      <c r="E4" s="360"/>
      <c r="F4" s="360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</row>
    <row r="5" spans="1:29" ht="18" customHeight="1" thickBot="1" x14ac:dyDescent="0.25">
      <c r="A5" s="326" t="s">
        <v>245</v>
      </c>
      <c r="B5" s="326"/>
      <c r="C5" s="327">
        <v>84999255</v>
      </c>
      <c r="D5" s="327"/>
      <c r="E5" s="244" t="s">
        <v>256</v>
      </c>
      <c r="F5" s="250">
        <f>C5/877803</f>
        <v>96.831811921353648</v>
      </c>
      <c r="G5" s="243" t="s">
        <v>241</v>
      </c>
      <c r="I5" s="179"/>
      <c r="J5" s="179"/>
      <c r="K5" s="135"/>
      <c r="L5" s="135"/>
      <c r="M5" s="240"/>
      <c r="N5" s="240"/>
      <c r="O5" s="240"/>
      <c r="P5" s="240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</row>
    <row r="6" spans="1:29" ht="87.6" customHeight="1" thickBot="1" x14ac:dyDescent="0.25">
      <c r="A6" s="355" t="s">
        <v>159</v>
      </c>
      <c r="B6" s="356"/>
      <c r="C6" s="356"/>
      <c r="D6" s="332" t="s">
        <v>170</v>
      </c>
      <c r="E6" s="332"/>
      <c r="F6" s="332"/>
      <c r="G6" s="332"/>
      <c r="H6" s="332"/>
      <c r="I6" s="332"/>
      <c r="J6" s="332"/>
      <c r="K6" s="337"/>
      <c r="L6" s="338"/>
      <c r="M6" s="333" t="s">
        <v>238</v>
      </c>
      <c r="N6" s="334"/>
      <c r="O6" s="343" t="s">
        <v>242</v>
      </c>
      <c r="P6" s="344"/>
      <c r="Q6" s="347" t="s">
        <v>172</v>
      </c>
      <c r="R6" s="348"/>
      <c r="S6" s="339" t="s">
        <v>158</v>
      </c>
      <c r="T6" s="340"/>
      <c r="U6" s="122"/>
      <c r="V6" s="339" t="s">
        <v>181</v>
      </c>
      <c r="W6" s="340"/>
      <c r="X6" s="268" t="s">
        <v>183</v>
      </c>
      <c r="Y6" s="339" t="s">
        <v>249</v>
      </c>
      <c r="Z6" s="340"/>
      <c r="AA6" s="339" t="s">
        <v>250</v>
      </c>
      <c r="AB6" s="340"/>
      <c r="AC6" s="247" t="s">
        <v>184</v>
      </c>
    </row>
    <row r="7" spans="1:29" ht="40.5" customHeight="1" x14ac:dyDescent="0.2">
      <c r="A7" s="361" t="s">
        <v>165</v>
      </c>
      <c r="B7" s="318" t="s">
        <v>164</v>
      </c>
      <c r="C7" s="357" t="s">
        <v>235</v>
      </c>
      <c r="D7" s="320" t="s">
        <v>167</v>
      </c>
      <c r="E7" s="315" t="s">
        <v>162</v>
      </c>
      <c r="F7" s="315" t="s">
        <v>166</v>
      </c>
      <c r="G7" s="315" t="s">
        <v>163</v>
      </c>
      <c r="H7" s="313" t="s">
        <v>168</v>
      </c>
      <c r="I7" s="127"/>
      <c r="J7" s="127"/>
      <c r="K7" s="353" t="s">
        <v>8</v>
      </c>
      <c r="L7" s="351" t="s">
        <v>248</v>
      </c>
      <c r="M7" s="335" t="s">
        <v>239</v>
      </c>
      <c r="N7" s="336"/>
      <c r="O7" s="335" t="s">
        <v>243</v>
      </c>
      <c r="P7" s="336"/>
      <c r="Q7" s="345" t="s">
        <v>174</v>
      </c>
      <c r="R7" s="346"/>
      <c r="S7" s="341" t="s">
        <v>187</v>
      </c>
      <c r="T7" s="341"/>
      <c r="U7" s="363" t="s">
        <v>176</v>
      </c>
      <c r="V7" s="341" t="s">
        <v>244</v>
      </c>
      <c r="W7" s="341"/>
      <c r="X7" s="342" t="s">
        <v>177</v>
      </c>
      <c r="Y7" s="341" t="s">
        <v>237</v>
      </c>
      <c r="Z7" s="341"/>
      <c r="AA7" s="359" t="s">
        <v>253</v>
      </c>
      <c r="AB7" s="359"/>
      <c r="AC7" s="342" t="s">
        <v>177</v>
      </c>
    </row>
    <row r="8" spans="1:29" ht="46.5" customHeight="1" thickBot="1" x14ac:dyDescent="0.25">
      <c r="A8" s="362"/>
      <c r="B8" s="318"/>
      <c r="C8" s="358"/>
      <c r="D8" s="320"/>
      <c r="E8" s="316"/>
      <c r="F8" s="315"/>
      <c r="G8" s="316"/>
      <c r="H8" s="313"/>
      <c r="I8" s="127" t="s">
        <v>179</v>
      </c>
      <c r="J8" s="127" t="s">
        <v>180</v>
      </c>
      <c r="K8" s="354"/>
      <c r="L8" s="352"/>
      <c r="M8" s="72" t="s">
        <v>240</v>
      </c>
      <c r="N8" s="241">
        <f>+(1)*C5/2</f>
        <v>42499627.5</v>
      </c>
      <c r="O8" s="72" t="s">
        <v>252</v>
      </c>
      <c r="P8" s="241">
        <f>C5*0.1</f>
        <v>8499925.5</v>
      </c>
      <c r="Q8" s="72" t="s">
        <v>169</v>
      </c>
      <c r="R8" s="71">
        <v>1.2</v>
      </c>
      <c r="S8" s="72" t="s">
        <v>188</v>
      </c>
      <c r="T8" s="121">
        <v>0.7</v>
      </c>
      <c r="U8" s="364"/>
      <c r="V8" s="72" t="s">
        <v>182</v>
      </c>
      <c r="W8" s="71">
        <v>1</v>
      </c>
      <c r="X8" s="315"/>
      <c r="Y8" s="128" t="s">
        <v>185</v>
      </c>
      <c r="Z8" s="182">
        <v>0.03</v>
      </c>
      <c r="AA8" s="128" t="s">
        <v>186</v>
      </c>
      <c r="AB8" s="183">
        <v>0</v>
      </c>
      <c r="AC8" s="315"/>
    </row>
    <row r="9" spans="1:29" ht="23.25" customHeight="1" x14ac:dyDescent="0.2">
      <c r="A9" s="362"/>
      <c r="B9" s="318"/>
      <c r="C9" s="358"/>
      <c r="D9" s="320"/>
      <c r="E9" s="316"/>
      <c r="F9" s="315"/>
      <c r="G9" s="316"/>
      <c r="H9" s="313"/>
      <c r="I9" s="127"/>
      <c r="J9" s="127"/>
      <c r="K9" s="354"/>
      <c r="L9" s="352"/>
      <c r="M9" s="239" t="s">
        <v>161</v>
      </c>
      <c r="N9" s="239" t="s">
        <v>160</v>
      </c>
      <c r="O9" s="239" t="s">
        <v>161</v>
      </c>
      <c r="P9" s="239" t="s">
        <v>160</v>
      </c>
      <c r="Q9" s="73" t="s">
        <v>161</v>
      </c>
      <c r="R9" s="74" t="s">
        <v>160</v>
      </c>
      <c r="S9" s="73" t="s">
        <v>161</v>
      </c>
      <c r="T9" s="74" t="s">
        <v>160</v>
      </c>
      <c r="U9" s="364"/>
      <c r="V9" s="73" t="s">
        <v>161</v>
      </c>
      <c r="W9" s="74" t="s">
        <v>160</v>
      </c>
      <c r="X9" s="315"/>
      <c r="Y9" s="248" t="s">
        <v>161</v>
      </c>
      <c r="Z9" s="74" t="s">
        <v>160</v>
      </c>
      <c r="AA9" s="248" t="s">
        <v>161</v>
      </c>
      <c r="AB9" s="74" t="s">
        <v>160</v>
      </c>
      <c r="AC9" s="315"/>
    </row>
    <row r="10" spans="1:29" s="225" customFormat="1" ht="24" customHeight="1" x14ac:dyDescent="0.25">
      <c r="A10" s="245">
        <v>1</v>
      </c>
      <c r="B10" s="227" t="s">
        <v>257</v>
      </c>
      <c r="C10" s="255">
        <v>100</v>
      </c>
      <c r="D10" s="229">
        <v>450993017</v>
      </c>
      <c r="E10" s="229">
        <v>470602620</v>
      </c>
      <c r="F10" s="229">
        <v>104089616</v>
      </c>
      <c r="G10" s="229">
        <v>129595616</v>
      </c>
      <c r="H10" s="229">
        <f>+E10-G10</f>
        <v>341007004</v>
      </c>
      <c r="I10" s="229">
        <v>77290915</v>
      </c>
      <c r="J10" s="229">
        <v>958000</v>
      </c>
      <c r="K10" s="252">
        <v>1</v>
      </c>
      <c r="L10" s="221">
        <f>+C5</f>
        <v>84999255</v>
      </c>
      <c r="M10" s="249">
        <f>+D10-F10</f>
        <v>346903401</v>
      </c>
      <c r="N10" s="203" t="str">
        <f>IF(M10=0,"",IF(M10&gt;=$N$8,"HABIL","NO HABIL"))</f>
        <v>HABIL</v>
      </c>
      <c r="O10" s="249">
        <f>+E10-G10</f>
        <v>341007004</v>
      </c>
      <c r="P10" s="203" t="str">
        <f>IF(O10=0,"",IF(O10&gt;=$P$8,"HABIL","NO HABIL"))</f>
        <v>HABIL</v>
      </c>
      <c r="Q10" s="202">
        <f>SUM(D10/F10)</f>
        <v>4.3327378304479476</v>
      </c>
      <c r="R10" s="203" t="str">
        <f>IF(Q10=0,"",IF(Q10&gt;=$R$8,"HABIL","NO HABIL"))</f>
        <v>HABIL</v>
      </c>
      <c r="S10" s="204">
        <f>+G10/E10</f>
        <v>0.27538226625257634</v>
      </c>
      <c r="T10" s="203" t="str">
        <f>IF(S10=0,"",IF(S10&lt;=$T$8,"HABIL","NO HABIL"))</f>
        <v>HABIL</v>
      </c>
      <c r="U10" s="201">
        <f>+SUM(U12:U12)</f>
        <v>0</v>
      </c>
      <c r="V10" s="216">
        <f>SUM(I10/J10)</f>
        <v>80.679451983298534</v>
      </c>
      <c r="W10" s="203" t="str">
        <f>IF(V10=0,"",IF(V10&gt;=$W$8,"HABIL","NO HABIL"))</f>
        <v>HABIL</v>
      </c>
      <c r="X10" s="203" t="str">
        <f>IF(N10=0,"",IF(N10="NO HABIL","NO HABIL",IF(P10=0,"",IF(P10="NO HABIL","NO HABIL",IF(R10=0,"",IF(R10="NO HABIL","NO HABIL",IF(T10="NO HABIL","NO HABIL",IF(W10="NO HABIL","NO HABIL",IF(W10="NO HABIL","NO HABIL","HABIL")))))))))</f>
        <v>HABIL</v>
      </c>
      <c r="Y10" s="205">
        <f>SUM(I10/H10)</f>
        <v>0.22665491938106938</v>
      </c>
      <c r="Z10" s="203" t="str">
        <f>IF(Y10=0,"",IF(Y10&gt;=$Z$8,"HABIL","NO HABIL"))</f>
        <v>HABIL</v>
      </c>
      <c r="AA10" s="205">
        <f>SUM(I10/E10)</f>
        <v>0.16423817402461549</v>
      </c>
      <c r="AB10" s="203" t="str">
        <f>IF(AA10=0,"",IF(AA10&gt;=$AB$8,"HABIL","NO HABIL"))</f>
        <v>HABIL</v>
      </c>
      <c r="AC10" s="203" t="str">
        <f>IF(Z10=0,"",IF(Z10="NO HABIL","NO HABIL",IF(AB10="NO HABIL","NO HABIL",IF(AB10="NO HABIL","NO HABIL","HABIL"))))</f>
        <v>HABIL</v>
      </c>
    </row>
    <row r="11" spans="1:29" s="191" customFormat="1" ht="21" customHeight="1" x14ac:dyDescent="0.2">
      <c r="A11" s="257"/>
      <c r="B11" s="258"/>
      <c r="C11" s="259"/>
      <c r="D11" s="190"/>
      <c r="E11" s="190"/>
      <c r="F11" s="190"/>
      <c r="G11" s="190"/>
      <c r="H11" s="190"/>
      <c r="I11" s="190"/>
      <c r="J11" s="190"/>
      <c r="K11" s="260"/>
      <c r="L11" s="261"/>
      <c r="M11" s="262"/>
      <c r="N11" s="196"/>
      <c r="O11" s="263"/>
      <c r="P11" s="264"/>
      <c r="Q11" s="195"/>
      <c r="R11" s="196"/>
      <c r="S11" s="197"/>
      <c r="T11" s="196"/>
      <c r="U11" s="192"/>
      <c r="V11" s="265"/>
      <c r="W11" s="196"/>
      <c r="X11" s="196"/>
      <c r="Y11" s="199"/>
      <c r="Z11" s="196"/>
      <c r="AA11" s="199"/>
      <c r="AB11" s="196"/>
      <c r="AC11" s="196"/>
    </row>
    <row r="12" spans="1:29" s="191" customFormat="1" ht="18.75" customHeight="1" x14ac:dyDescent="0.2">
      <c r="A12" s="257"/>
      <c r="B12" s="258"/>
      <c r="C12" s="259"/>
      <c r="D12" s="190"/>
      <c r="E12" s="190"/>
      <c r="F12" s="190"/>
      <c r="G12" s="190"/>
      <c r="H12" s="190"/>
      <c r="I12" s="190"/>
      <c r="J12" s="190"/>
      <c r="K12" s="260"/>
      <c r="L12" s="261"/>
      <c r="M12" s="266"/>
      <c r="N12" s="196"/>
      <c r="O12" s="263"/>
      <c r="P12" s="264"/>
      <c r="Q12" s="195"/>
      <c r="R12" s="196"/>
      <c r="S12" s="197"/>
      <c r="T12" s="196"/>
      <c r="U12" s="192"/>
      <c r="V12" s="265"/>
      <c r="W12" s="196"/>
      <c r="X12" s="196"/>
      <c r="Y12" s="199"/>
      <c r="Z12" s="196"/>
      <c r="AA12" s="199"/>
      <c r="AB12" s="196"/>
      <c r="AC12" s="196"/>
    </row>
    <row r="13" spans="1:29" s="191" customFormat="1" ht="21" customHeight="1" x14ac:dyDescent="0.2">
      <c r="A13" s="325" t="s">
        <v>232</v>
      </c>
      <c r="B13" s="325"/>
      <c r="C13" s="325"/>
      <c r="D13" s="325"/>
      <c r="E13" s="325"/>
      <c r="F13" s="325"/>
      <c r="G13" s="226"/>
      <c r="H13" s="190"/>
      <c r="I13" s="190"/>
      <c r="J13" s="190"/>
      <c r="K13" s="192"/>
      <c r="L13" s="194"/>
      <c r="M13" s="242"/>
      <c r="N13" s="242"/>
      <c r="O13" s="242"/>
      <c r="P13" s="242"/>
      <c r="Q13" s="195"/>
      <c r="R13" s="196"/>
      <c r="S13" s="197"/>
      <c r="T13" s="196"/>
      <c r="U13" s="193"/>
      <c r="V13" s="198"/>
      <c r="W13" s="196"/>
      <c r="X13" s="196"/>
      <c r="Y13" s="199"/>
      <c r="Z13" s="196"/>
      <c r="AA13" s="199"/>
      <c r="AB13" s="196"/>
      <c r="AC13" s="196"/>
    </row>
    <row r="14" spans="1:29" s="191" customFormat="1" ht="21" customHeight="1" x14ac:dyDescent="0.2">
      <c r="A14" s="296"/>
      <c r="B14" s="296"/>
      <c r="C14" s="296"/>
      <c r="D14" s="296"/>
      <c r="E14" s="296"/>
      <c r="F14" s="296"/>
      <c r="G14" s="296"/>
      <c r="H14" s="190"/>
      <c r="I14" s="190"/>
      <c r="J14" s="190"/>
      <c r="K14" s="192"/>
      <c r="L14" s="194"/>
      <c r="M14" s="242"/>
      <c r="N14" s="242"/>
      <c r="O14" s="242"/>
      <c r="P14" s="242"/>
      <c r="Q14" s="195"/>
      <c r="R14" s="196"/>
      <c r="S14" s="197"/>
      <c r="T14" s="196"/>
      <c r="U14" s="193"/>
      <c r="V14" s="198"/>
      <c r="W14" s="196"/>
      <c r="X14" s="196"/>
      <c r="Y14" s="199"/>
      <c r="Z14" s="196"/>
      <c r="AA14" s="199"/>
      <c r="AB14" s="196"/>
      <c r="AC14" s="196"/>
    </row>
    <row r="15" spans="1:29" s="191" customFormat="1" ht="18.75" customHeight="1" x14ac:dyDescent="0.25">
      <c r="A15" s="331"/>
      <c r="B15" s="331"/>
      <c r="C15" s="331"/>
      <c r="D15" s="331"/>
      <c r="E15" s="331"/>
      <c r="F15" s="331"/>
      <c r="G15" s="331"/>
      <c r="H15" s="331"/>
      <c r="I15" s="331"/>
      <c r="J15" s="331"/>
      <c r="K15" s="331"/>
      <c r="L15" s="331"/>
      <c r="M15" s="331"/>
      <c r="N15" s="254"/>
      <c r="O15" s="254"/>
      <c r="P15" s="254"/>
      <c r="Q15" s="195"/>
      <c r="R15" s="196"/>
      <c r="S15" s="197"/>
      <c r="T15" s="196"/>
      <c r="U15" s="193"/>
      <c r="V15" s="198"/>
      <c r="W15" s="196"/>
      <c r="X15" s="196"/>
      <c r="Y15" s="199"/>
      <c r="Z15" s="196"/>
      <c r="AA15" s="199"/>
      <c r="AB15" s="196"/>
      <c r="AC15" s="196"/>
    </row>
    <row r="16" spans="1:29" s="191" customFormat="1" ht="20.25" customHeight="1" x14ac:dyDescent="0.2">
      <c r="A16" s="325" t="s">
        <v>258</v>
      </c>
      <c r="B16" s="325"/>
      <c r="C16" s="325"/>
      <c r="D16" s="190"/>
      <c r="E16" s="190"/>
      <c r="F16" s="190"/>
      <c r="G16" s="190"/>
      <c r="H16" s="190"/>
      <c r="I16" s="190"/>
      <c r="J16" s="190"/>
      <c r="K16" s="192"/>
      <c r="L16" s="194"/>
      <c r="M16" s="242"/>
      <c r="N16" s="242"/>
      <c r="O16" s="242"/>
      <c r="P16" s="242"/>
      <c r="Q16" s="195"/>
      <c r="R16" s="196"/>
      <c r="S16" s="197"/>
      <c r="T16" s="196"/>
      <c r="U16" s="193"/>
      <c r="V16" s="198"/>
      <c r="W16" s="196"/>
      <c r="X16" s="196"/>
      <c r="Y16" s="199"/>
      <c r="Z16" s="196"/>
      <c r="AA16" s="199"/>
      <c r="AB16" s="196"/>
      <c r="AC16" s="196"/>
    </row>
    <row r="17" spans="1:29" s="191" customFormat="1" ht="25.5" customHeight="1" x14ac:dyDescent="0.2">
      <c r="A17" s="330" t="s">
        <v>233</v>
      </c>
      <c r="B17" s="330"/>
      <c r="C17" s="330"/>
      <c r="D17" s="330"/>
      <c r="E17" s="190"/>
      <c r="F17" s="190"/>
      <c r="G17" s="190"/>
      <c r="H17" s="190"/>
      <c r="I17" s="190"/>
      <c r="J17" s="190"/>
      <c r="K17" s="192"/>
      <c r="L17" s="194"/>
      <c r="M17" s="242"/>
      <c r="N17" s="242"/>
      <c r="O17" s="242"/>
      <c r="P17" s="242"/>
      <c r="Q17" s="195"/>
      <c r="R17" s="196"/>
      <c r="S17" s="197"/>
      <c r="T17" s="196"/>
      <c r="U17" s="193"/>
      <c r="V17" s="198"/>
      <c r="W17" s="196"/>
      <c r="X17" s="196"/>
      <c r="Y17" s="199"/>
      <c r="Z17" s="196"/>
      <c r="AA17" s="199"/>
      <c r="AB17" s="196"/>
      <c r="AC17" s="196"/>
    </row>
    <row r="18" spans="1:29" s="191" customFormat="1" ht="18" customHeight="1" x14ac:dyDescent="0.2">
      <c r="A18" s="328" t="s">
        <v>236</v>
      </c>
      <c r="B18" s="328"/>
      <c r="C18" s="237"/>
      <c r="D18" s="237"/>
      <c r="E18" s="190"/>
      <c r="F18" s="190"/>
      <c r="G18" s="190"/>
      <c r="H18" s="190"/>
      <c r="I18" s="190"/>
      <c r="J18" s="190"/>
      <c r="K18" s="192"/>
      <c r="L18" s="194"/>
      <c r="M18" s="242"/>
      <c r="N18" s="242"/>
      <c r="O18" s="242"/>
      <c r="P18" s="242"/>
      <c r="Q18" s="195"/>
      <c r="R18" s="196"/>
      <c r="S18" s="197"/>
      <c r="T18" s="196"/>
      <c r="U18" s="193"/>
      <c r="V18" s="198"/>
      <c r="W18" s="196"/>
      <c r="X18" s="196"/>
      <c r="Y18" s="199"/>
      <c r="Z18" s="196"/>
      <c r="AA18" s="199"/>
      <c r="AB18" s="196"/>
      <c r="AC18" s="196"/>
    </row>
    <row r="19" spans="1:29" ht="21" customHeight="1" x14ac:dyDescent="0.2">
      <c r="A19" s="329" t="s">
        <v>234</v>
      </c>
      <c r="B19" s="329"/>
      <c r="H19" s="189"/>
    </row>
    <row r="20" spans="1:29" ht="18" customHeight="1" x14ac:dyDescent="0.2">
      <c r="H20" s="189"/>
    </row>
    <row r="21" spans="1:29" ht="18" customHeight="1" x14ac:dyDescent="0.2">
      <c r="H21" s="189"/>
    </row>
    <row r="22" spans="1:29" ht="18" customHeight="1" x14ac:dyDescent="0.2">
      <c r="H22" s="189"/>
    </row>
    <row r="23" spans="1:29" ht="18" customHeight="1" x14ac:dyDescent="0.2">
      <c r="H23" s="189"/>
    </row>
    <row r="24" spans="1:29" ht="18" customHeight="1" x14ac:dyDescent="0.2">
      <c r="H24" s="189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4">
    <mergeCell ref="A3:AC3"/>
    <mergeCell ref="A2:AC2"/>
    <mergeCell ref="A1:AC1"/>
    <mergeCell ref="L7:L9"/>
    <mergeCell ref="K7:K9"/>
    <mergeCell ref="B7:B9"/>
    <mergeCell ref="H7:H9"/>
    <mergeCell ref="D7:D9"/>
    <mergeCell ref="A6:C6"/>
    <mergeCell ref="C7:C9"/>
    <mergeCell ref="AA6:AB6"/>
    <mergeCell ref="AA7:AB7"/>
    <mergeCell ref="AC7:AC9"/>
    <mergeCell ref="A4:AC4"/>
    <mergeCell ref="A7:A9"/>
    <mergeCell ref="U7:U9"/>
    <mergeCell ref="K6:L6"/>
    <mergeCell ref="V6:W6"/>
    <mergeCell ref="V7:W7"/>
    <mergeCell ref="Y6:Z6"/>
    <mergeCell ref="Y7:Z7"/>
    <mergeCell ref="X7:X9"/>
    <mergeCell ref="O6:P6"/>
    <mergeCell ref="O7:P7"/>
    <mergeCell ref="S6:T6"/>
    <mergeCell ref="S7:T7"/>
    <mergeCell ref="Q7:R7"/>
    <mergeCell ref="Q6:R6"/>
    <mergeCell ref="A16:C16"/>
    <mergeCell ref="A5:B5"/>
    <mergeCell ref="C5:D5"/>
    <mergeCell ref="A18:B18"/>
    <mergeCell ref="A19:B19"/>
    <mergeCell ref="A17:D17"/>
    <mergeCell ref="A15:M15"/>
    <mergeCell ref="G7:G9"/>
    <mergeCell ref="D6:J6"/>
    <mergeCell ref="E7:E9"/>
    <mergeCell ref="A13:B13"/>
    <mergeCell ref="C13:D13"/>
    <mergeCell ref="E13:F13"/>
    <mergeCell ref="M6:N6"/>
    <mergeCell ref="M7:N7"/>
    <mergeCell ref="F7:F9"/>
  </mergeCells>
  <phoneticPr fontId="0" type="noConversion"/>
  <conditionalFormatting sqref="X6:X9 AC6:AC9 E17:J18 Y13:AB18 H13:L14 D16:J16 A15 K16:L18 U12:W18 Y12 Q12:Q18 C11:C12 AA11:AB12 AD1:IQ9 K11:L12 H11:H12">
    <cfRule type="cellIs" dxfId="52" priority="1527" stopIfTrue="1" operator="equal">
      <formula>"NO ADMISIBLE"</formula>
    </cfRule>
  </conditionalFormatting>
  <conditionalFormatting sqref="V13:AC18 R12:T18 V12:Y12 P11:P12 AA11:AC12 N10:N12">
    <cfRule type="cellIs" dxfId="51" priority="1528" stopIfTrue="1" operator="equal">
      <formula>"NO ADMISIBLE"</formula>
    </cfRule>
    <cfRule type="cellIs" dxfId="50" priority="1529" stopIfTrue="1" operator="equal">
      <formula>"ADMISIBLE"</formula>
    </cfRule>
  </conditionalFormatting>
  <conditionalFormatting sqref="D12:G12 I12:J12">
    <cfRule type="cellIs" dxfId="49" priority="93" stopIfTrue="1" operator="equal">
      <formula>"NO ADMISIBLE"</formula>
    </cfRule>
  </conditionalFormatting>
  <conditionalFormatting sqref="D11:G11 I11:J11">
    <cfRule type="cellIs" dxfId="48" priority="92" stopIfTrue="1" operator="equal">
      <formula>"NO ADMISIBLE"</formula>
    </cfRule>
  </conditionalFormatting>
  <conditionalFormatting sqref="B11:B12">
    <cfRule type="cellIs" dxfId="47" priority="90" stopIfTrue="1" operator="equal">
      <formula>"NO ADMISIBLE"</formula>
    </cfRule>
  </conditionalFormatting>
  <conditionalFormatting sqref="A5">
    <cfRule type="cellIs" dxfId="46" priority="89" stopIfTrue="1" operator="equal">
      <formula>"NO ADMISIBLE"</formula>
    </cfRule>
  </conditionalFormatting>
  <conditionalFormatting sqref="B10:C10 Y11:Z11 Z12 K10 Q10:Q11 Y10:AB10">
    <cfRule type="cellIs" dxfId="45" priority="74" stopIfTrue="1" operator="equal">
      <formula>"NO ADMISIBLE"</formula>
    </cfRule>
  </conditionalFormatting>
  <conditionalFormatting sqref="U10:W11">
    <cfRule type="cellIs" dxfId="44" priority="71" stopIfTrue="1" operator="equal">
      <formula>"NO ADMISIBLE"</formula>
    </cfRule>
  </conditionalFormatting>
  <conditionalFormatting sqref="V11:Z11 Z12 R10:T11 V10:AC10">
    <cfRule type="cellIs" dxfId="43" priority="72" stopIfTrue="1" operator="equal">
      <formula>"NO ADMISIBLE"</formula>
    </cfRule>
    <cfRule type="cellIs" dxfId="42" priority="73" stopIfTrue="1" operator="equal">
      <formula>"ADMISIBLE"</formula>
    </cfRule>
  </conditionalFormatting>
  <conditionalFormatting sqref="D10:J10">
    <cfRule type="cellIs" dxfId="41" priority="70" stopIfTrue="1" operator="equal">
      <formula>"NO ADMISIBLE"</formula>
    </cfRule>
  </conditionalFormatting>
  <conditionalFormatting sqref="P10">
    <cfRule type="cellIs" dxfId="40" priority="66" stopIfTrue="1" operator="equal">
      <formula>"NO ADMISIBLE"</formula>
    </cfRule>
    <cfRule type="cellIs" dxfId="39" priority="67" stopIfTrue="1" operator="equal">
      <formula>"ADMISIBLE"</formula>
    </cfRule>
  </conditionalFormatting>
  <conditionalFormatting sqref="L10">
    <cfRule type="cellIs" dxfId="38" priority="13" stopIfTrue="1" operator="equal">
      <formula>"NO ADMISIBLE"</formula>
    </cfRule>
  </conditionalFormatting>
  <dataValidations count="1">
    <dataValidation type="list" allowBlank="1" showInputMessage="1" showErrorMessage="1" sqref="B10 A15 B17 C17:C18" xr:uid="{00000000-0002-0000-0500-000000000000}">
      <formula1>prueba</formula1>
    </dataValidation>
  </dataValidations>
  <printOptions horizontalCentered="1" verticalCentered="1"/>
  <pageMargins left="0.19685039370078741" right="0.74803149606299213" top="0.55118110236220474" bottom="0.43307086614173229" header="0" footer="0"/>
  <pageSetup paperSize="14" scale="7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/>
  <dimension ref="C2:L10"/>
  <sheetViews>
    <sheetView topLeftCell="B1" zoomScale="90" zoomScaleNormal="90" workbookViewId="0">
      <selection activeCell="F19" sqref="F19"/>
    </sheetView>
  </sheetViews>
  <sheetFormatPr baseColWidth="10" defaultColWidth="11.42578125" defaultRowHeight="12.75" x14ac:dyDescent="0.2"/>
  <cols>
    <col min="1" max="1" width="11.42578125" style="138" customWidth="1"/>
    <col min="2" max="2" width="11.28515625" style="138" customWidth="1"/>
    <col min="3" max="3" width="4.85546875" style="138" customWidth="1"/>
    <col min="4" max="4" width="36.5703125" style="138" customWidth="1"/>
    <col min="5" max="6" width="18.7109375" style="133" customWidth="1"/>
    <col min="7" max="7" width="14.7109375" style="133" bestFit="1" customWidth="1"/>
    <col min="8" max="8" width="42.42578125" style="133" customWidth="1"/>
    <col min="9" max="9" width="13.85546875" style="154" customWidth="1"/>
    <col min="10" max="10" width="9.7109375" style="155" customWidth="1"/>
    <col min="11" max="11" width="12.5703125" style="138" customWidth="1"/>
    <col min="12" max="12" width="12.7109375" style="138" customWidth="1"/>
    <col min="13" max="16384" width="11.42578125" style="138"/>
  </cols>
  <sheetData>
    <row r="2" spans="3:12" s="144" customFormat="1" ht="20.25" customHeight="1" x14ac:dyDescent="0.2">
      <c r="C2" s="370" t="s">
        <v>197</v>
      </c>
      <c r="D2" s="370"/>
      <c r="E2" s="370"/>
      <c r="F2" s="370"/>
      <c r="G2" s="370"/>
      <c r="H2" s="370"/>
      <c r="I2" s="145"/>
      <c r="J2" s="146"/>
    </row>
    <row r="3" spans="3:12" s="144" customFormat="1" ht="18" customHeight="1" x14ac:dyDescent="0.2">
      <c r="C3" s="371" t="s">
        <v>211</v>
      </c>
      <c r="D3" s="371"/>
      <c r="E3" s="371"/>
      <c r="F3" s="371"/>
      <c r="G3" s="371"/>
      <c r="H3" s="371"/>
      <c r="I3" s="145"/>
      <c r="J3" s="146"/>
    </row>
    <row r="4" spans="3:12" s="144" customFormat="1" ht="13.5" customHeight="1" x14ac:dyDescent="0.2">
      <c r="C4" s="372" t="str">
        <f>'Capacidad Financiera'!A3</f>
        <v>IP-DT-COR-005-2020</v>
      </c>
      <c r="D4" s="372"/>
      <c r="E4" s="372"/>
      <c r="F4" s="372"/>
      <c r="G4" s="372"/>
      <c r="H4" s="372"/>
      <c r="I4" s="145"/>
      <c r="J4" s="146"/>
    </row>
    <row r="5" spans="3:12" s="144" customFormat="1" ht="13.5" customHeight="1" x14ac:dyDescent="0.2">
      <c r="C5" s="372" t="s">
        <v>216</v>
      </c>
      <c r="D5" s="372"/>
      <c r="E5" s="372"/>
      <c r="F5" s="372"/>
      <c r="G5" s="372"/>
      <c r="H5" s="372"/>
      <c r="I5" s="145"/>
      <c r="J5" s="146"/>
    </row>
    <row r="6" spans="3:12" s="144" customFormat="1" ht="14.25" thickBot="1" x14ac:dyDescent="0.25">
      <c r="C6" s="147"/>
      <c r="D6" s="148"/>
      <c r="E6" s="152"/>
      <c r="F6" s="152"/>
      <c r="G6" s="152"/>
      <c r="H6" s="152"/>
      <c r="I6" s="145"/>
      <c r="J6" s="146"/>
    </row>
    <row r="7" spans="3:12" ht="43.5" customHeight="1" x14ac:dyDescent="0.2">
      <c r="C7" s="373" t="s">
        <v>165</v>
      </c>
      <c r="D7" s="375" t="s">
        <v>164</v>
      </c>
      <c r="E7" s="365" t="s">
        <v>217</v>
      </c>
      <c r="F7" s="367" t="s">
        <v>218</v>
      </c>
      <c r="G7" s="367" t="s">
        <v>219</v>
      </c>
      <c r="H7" s="176" t="s">
        <v>216</v>
      </c>
    </row>
    <row r="8" spans="3:12" ht="84.75" customHeight="1" thickBot="1" x14ac:dyDescent="0.25">
      <c r="C8" s="374"/>
      <c r="D8" s="376"/>
      <c r="E8" s="366"/>
      <c r="F8" s="368"/>
      <c r="G8" s="369"/>
      <c r="H8" s="178" t="s">
        <v>220</v>
      </c>
    </row>
    <row r="9" spans="3:12" ht="27" customHeight="1" x14ac:dyDescent="0.2">
      <c r="C9" s="245">
        <v>1</v>
      </c>
      <c r="D9" s="227" t="s">
        <v>257</v>
      </c>
      <c r="E9" s="238">
        <f>+'Capacidad Financiera'!D10</f>
        <v>450993017</v>
      </c>
      <c r="F9" s="238">
        <f>+'Capacidad Financiera'!F10</f>
        <v>104089616</v>
      </c>
      <c r="G9" s="236">
        <f>IF(OR(D9="",E9="",F9=""),"",IF(OR(E9=0,F9=0),0,E9/F9))</f>
        <v>4.3327378304479476</v>
      </c>
      <c r="H9" s="228">
        <v>40</v>
      </c>
      <c r="I9" s="156"/>
      <c r="J9" s="157"/>
      <c r="K9" s="139"/>
      <c r="L9" s="158"/>
    </row>
    <row r="10" spans="3:12" ht="15" x14ac:dyDescent="0.2">
      <c r="C10" s="245"/>
      <c r="D10" s="227"/>
      <c r="E10" s="238"/>
      <c r="F10" s="238"/>
      <c r="G10" s="236"/>
      <c r="H10" s="293"/>
      <c r="I10" s="156"/>
      <c r="J10" s="157"/>
      <c r="K10" s="139"/>
      <c r="L10" s="158"/>
    </row>
  </sheetData>
  <sheetProtection formatCells="0" formatColumns="0" formatRows="0" insertColumns="0" insertRows="0" insertHyperlinks="0" deleteColumns="0" deleteRows="0" sort="0" autoFilter="0" pivotTables="0"/>
  <mergeCells count="9">
    <mergeCell ref="E7:E8"/>
    <mergeCell ref="F7:F8"/>
    <mergeCell ref="G7:G8"/>
    <mergeCell ref="C2:H2"/>
    <mergeCell ref="C3:H3"/>
    <mergeCell ref="C4:H4"/>
    <mergeCell ref="C5:H5"/>
    <mergeCell ref="C7:C8"/>
    <mergeCell ref="D7:D8"/>
  </mergeCells>
  <conditionalFormatting sqref="D6:H6">
    <cfRule type="cellIs" dxfId="37" priority="118" stopIfTrue="1" operator="equal">
      <formula>"NO ADMISIBLE"</formula>
    </cfRule>
  </conditionalFormatting>
  <conditionalFormatting sqref="G9:H10">
    <cfRule type="cellIs" dxfId="36" priority="69" stopIfTrue="1" operator="equal">
      <formula>"NO ADMISIBLE"</formula>
    </cfRule>
  </conditionalFormatting>
  <conditionalFormatting sqref="E9:F10">
    <cfRule type="cellIs" dxfId="35" priority="38" stopIfTrue="1" operator="equal">
      <formula>"NO ADMISIBLE"</formula>
    </cfRule>
  </conditionalFormatting>
  <conditionalFormatting sqref="D10">
    <cfRule type="cellIs" dxfId="34" priority="4" stopIfTrue="1" operator="equal">
      <formula>"NO ADMISIBLE"</formula>
    </cfRule>
  </conditionalFormatting>
  <conditionalFormatting sqref="D9">
    <cfRule type="cellIs" dxfId="33" priority="1" stopIfTrue="1" operator="equal">
      <formula>"NO ADMISIBLE"</formula>
    </cfRule>
  </conditionalFormatting>
  <dataValidations count="1">
    <dataValidation type="list" allowBlank="1" showInputMessage="1" showErrorMessage="1" sqref="D6 D9:D10" xr:uid="{00000000-0002-0000-06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1"/>
  <dimension ref="A2:M11"/>
  <sheetViews>
    <sheetView zoomScale="70" zoomScaleNormal="70" workbookViewId="0">
      <selection activeCell="D13" sqref="D13:D15"/>
    </sheetView>
  </sheetViews>
  <sheetFormatPr baseColWidth="10" defaultColWidth="11.42578125" defaultRowHeight="12.75" x14ac:dyDescent="0.2"/>
  <cols>
    <col min="1" max="1" width="5.42578125" style="138" customWidth="1"/>
    <col min="2" max="2" width="46.7109375" style="138" customWidth="1"/>
    <col min="3" max="3" width="15.85546875" style="138" customWidth="1"/>
    <col min="4" max="4" width="17.7109375" style="138" customWidth="1"/>
    <col min="5" max="6" width="17" style="138" customWidth="1"/>
    <col min="7" max="7" width="13.85546875" style="133" customWidth="1"/>
    <col min="8" max="8" width="33.7109375" style="133" customWidth="1"/>
    <col min="9" max="9" width="32.28515625" style="138" customWidth="1"/>
    <col min="10" max="10" width="13.85546875" style="154" customWidth="1"/>
    <col min="11" max="11" width="9.7109375" style="155" customWidth="1"/>
    <col min="12" max="12" width="12.5703125" style="138" customWidth="1"/>
    <col min="13" max="13" width="12.7109375" style="138" customWidth="1"/>
    <col min="14" max="16384" width="11.42578125" style="138"/>
  </cols>
  <sheetData>
    <row r="2" spans="1:13" s="144" customFormat="1" ht="20.25" customHeight="1" x14ac:dyDescent="0.2">
      <c r="A2" s="370" t="s">
        <v>197</v>
      </c>
      <c r="B2" s="370"/>
      <c r="C2" s="370"/>
      <c r="D2" s="370"/>
      <c r="E2" s="370"/>
      <c r="F2" s="370"/>
      <c r="G2" s="370"/>
      <c r="H2" s="370"/>
      <c r="J2" s="145"/>
      <c r="K2" s="146"/>
    </row>
    <row r="3" spans="1:13" s="144" customFormat="1" ht="18" customHeight="1" x14ac:dyDescent="0.2">
      <c r="A3" s="371" t="s">
        <v>211</v>
      </c>
      <c r="B3" s="371"/>
      <c r="C3" s="371"/>
      <c r="D3" s="371"/>
      <c r="E3" s="371"/>
      <c r="F3" s="371"/>
      <c r="G3" s="371"/>
      <c r="H3" s="371"/>
      <c r="J3" s="145"/>
      <c r="K3" s="146"/>
    </row>
    <row r="4" spans="1:13" s="144" customFormat="1" ht="18.75" customHeight="1" x14ac:dyDescent="0.2">
      <c r="A4" s="384" t="str">
        <f>'Capacidad Financiera'!A3</f>
        <v>IP-DT-COR-005-2020</v>
      </c>
      <c r="B4" s="384"/>
      <c r="C4" s="384"/>
      <c r="D4" s="384"/>
      <c r="E4" s="384"/>
      <c r="F4" s="384"/>
      <c r="G4" s="384"/>
      <c r="H4" s="384"/>
      <c r="J4" s="145"/>
      <c r="K4" s="146"/>
    </row>
    <row r="5" spans="1:13" s="144" customFormat="1" ht="13.5" customHeight="1" x14ac:dyDescent="0.2">
      <c r="A5" s="372" t="s">
        <v>213</v>
      </c>
      <c r="B5" s="372"/>
      <c r="C5" s="372"/>
      <c r="D5" s="372"/>
      <c r="E5" s="372"/>
      <c r="F5" s="372"/>
      <c r="G5" s="372"/>
      <c r="H5" s="372"/>
      <c r="J5" s="145"/>
      <c r="K5" s="146"/>
    </row>
    <row r="6" spans="1:13" s="144" customFormat="1" ht="14.25" thickBot="1" x14ac:dyDescent="0.25">
      <c r="A6" s="147"/>
      <c r="B6" s="148"/>
      <c r="C6" s="149"/>
      <c r="D6" s="149"/>
      <c r="E6" s="149"/>
      <c r="F6" s="150"/>
      <c r="G6" s="152"/>
      <c r="H6" s="152"/>
      <c r="J6" s="145"/>
      <c r="K6" s="146"/>
    </row>
    <row r="7" spans="1:13" ht="69" customHeight="1" x14ac:dyDescent="0.2">
      <c r="A7" s="377" t="s">
        <v>165</v>
      </c>
      <c r="B7" s="379" t="s">
        <v>164</v>
      </c>
      <c r="C7" s="380" t="s">
        <v>175</v>
      </c>
      <c r="D7" s="365" t="s">
        <v>229</v>
      </c>
      <c r="E7" s="365" t="s">
        <v>230</v>
      </c>
      <c r="F7" s="365" t="s">
        <v>231</v>
      </c>
      <c r="G7" s="382" t="s">
        <v>213</v>
      </c>
      <c r="H7" s="383"/>
    </row>
    <row r="8" spans="1:13" ht="114.75" customHeight="1" thickBot="1" x14ac:dyDescent="0.25">
      <c r="A8" s="378"/>
      <c r="B8" s="379"/>
      <c r="C8" s="381"/>
      <c r="D8" s="385"/>
      <c r="E8" s="385"/>
      <c r="F8" s="366"/>
      <c r="G8" s="177" t="s">
        <v>214</v>
      </c>
      <c r="H8" s="272" t="s">
        <v>215</v>
      </c>
    </row>
    <row r="9" spans="1:13" s="187" customFormat="1" ht="36.6" customHeight="1" x14ac:dyDescent="0.2">
      <c r="A9" s="245">
        <v>1</v>
      </c>
      <c r="B9" s="227" t="s">
        <v>257</v>
      </c>
      <c r="C9" s="293">
        <v>100</v>
      </c>
      <c r="D9" s="230">
        <v>210637607.90000001</v>
      </c>
      <c r="E9" s="230">
        <f>D9/877803</f>
        <v>239.96000002278416</v>
      </c>
      <c r="F9" s="271">
        <f>84999255/877803</f>
        <v>96.831811921353648</v>
      </c>
      <c r="G9" s="267">
        <f>IF(OR(B9="",C9="",E9=""),"",IF(A9&lt;&gt;"",E9/(F9*C9),""))</f>
        <v>2.4781112246219098E-2</v>
      </c>
      <c r="H9" s="228">
        <f>IF(OR(B9="",C9="",D9=""),"",IF(AND(G9&gt;0,G9&lt;=Experiencia1),Puntajes!$D$4,IF(AND(G9&gt;Experiencia1,G9&lt;=Experiencia2),Puntajes!$D$5,IF(AND(G9&gt;Experiencia2,G9&lt;=Experiencia3),Puntajes!$D$6,IF(G9&gt;Experiencia3,Puntajes!$D$7,0)))))</f>
        <v>60</v>
      </c>
      <c r="J9" s="217"/>
      <c r="K9" s="218"/>
      <c r="L9" s="219"/>
      <c r="M9" s="220"/>
    </row>
    <row r="10" spans="1:13" s="235" customFormat="1" ht="28.15" customHeight="1" x14ac:dyDescent="0.2">
      <c r="A10" s="245"/>
      <c r="B10" s="227"/>
      <c r="C10" s="293"/>
      <c r="D10" s="251"/>
      <c r="E10" s="230"/>
      <c r="F10" s="271"/>
      <c r="G10" s="267"/>
      <c r="H10" s="293"/>
      <c r="J10" s="233"/>
      <c r="K10" s="234"/>
    </row>
    <row r="11" spans="1:13" ht="25.5" customHeight="1" x14ac:dyDescent="0.2"/>
  </sheetData>
  <sheetProtection formatCells="0" formatColumns="0" formatRows="0" insertColumns="0" insertRows="0" insertHyperlinks="0" deleteColumns="0" deleteRows="0" sort="0" autoFilter="0" pivotTables="0"/>
  <mergeCells count="11">
    <mergeCell ref="A7:A8"/>
    <mergeCell ref="B7:B8"/>
    <mergeCell ref="C7:C8"/>
    <mergeCell ref="G7:H7"/>
    <mergeCell ref="A2:H2"/>
    <mergeCell ref="A3:H3"/>
    <mergeCell ref="A4:H4"/>
    <mergeCell ref="A5:H5"/>
    <mergeCell ref="D7:D8"/>
    <mergeCell ref="F7:F8"/>
    <mergeCell ref="E7:E8"/>
  </mergeCells>
  <conditionalFormatting sqref="C6:F6">
    <cfRule type="expression" dxfId="32" priority="219" stopIfTrue="1">
      <formula>IF(#REF!-INT(#REF!)&gt;0,TRUE,FALSE)</formula>
    </cfRule>
  </conditionalFormatting>
  <conditionalFormatting sqref="B6 G6:H6">
    <cfRule type="cellIs" dxfId="31" priority="220" stopIfTrue="1" operator="equal">
      <formula>"NO ADMISIBLE"</formula>
    </cfRule>
  </conditionalFormatting>
  <conditionalFormatting sqref="D9:E9 E9:E10 G9:H10">
    <cfRule type="cellIs" dxfId="30" priority="97" stopIfTrue="1" operator="equal">
      <formula>"NO ADMISIBLE"</formula>
    </cfRule>
  </conditionalFormatting>
  <conditionalFormatting sqref="D10">
    <cfRule type="expression" dxfId="29" priority="84" stopIfTrue="1">
      <formula>IF(#REF!-INT(#REF!)&gt;0,TRUE,FALSE)</formula>
    </cfRule>
  </conditionalFormatting>
  <conditionalFormatting sqref="D10">
    <cfRule type="expression" dxfId="28" priority="83" stopIfTrue="1">
      <formula>IF(#REF!-INT(#REF!)&gt;0,TRUE,FALSE)</formula>
    </cfRule>
  </conditionalFormatting>
  <conditionalFormatting sqref="C10">
    <cfRule type="cellIs" dxfId="27" priority="6" stopIfTrue="1" operator="equal">
      <formula>"NO ADMISIBLE"</formula>
    </cfRule>
  </conditionalFormatting>
  <conditionalFormatting sqref="C9">
    <cfRule type="cellIs" dxfId="26" priority="5" stopIfTrue="1" operator="equal">
      <formula>"NO ADMISIBLE"</formula>
    </cfRule>
  </conditionalFormatting>
  <conditionalFormatting sqref="B9">
    <cfRule type="cellIs" dxfId="25" priority="1" stopIfTrue="1" operator="equal">
      <formula>"NO ADMISIBLE"</formula>
    </cfRule>
  </conditionalFormatting>
  <conditionalFormatting sqref="B10">
    <cfRule type="cellIs" dxfId="24" priority="4" stopIfTrue="1" operator="equal">
      <formula>"NO ADMISIBLE"</formula>
    </cfRule>
  </conditionalFormatting>
  <dataValidations count="1">
    <dataValidation type="list" allowBlank="1" showInputMessage="1" showErrorMessage="1" sqref="B6 B9:B10" xr:uid="{00000000-0002-0000-07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3"/>
  <dimension ref="A2:I11"/>
  <sheetViews>
    <sheetView topLeftCell="A4" workbookViewId="0">
      <selection activeCell="D9" sqref="D9"/>
    </sheetView>
  </sheetViews>
  <sheetFormatPr baseColWidth="10" defaultColWidth="11.42578125" defaultRowHeight="12.75" x14ac:dyDescent="0.2"/>
  <cols>
    <col min="1" max="1" width="5.7109375" style="138" customWidth="1"/>
    <col min="2" max="2" width="39" style="138" customWidth="1"/>
    <col min="3" max="3" width="35" style="136" customWidth="1"/>
    <col min="4" max="4" width="35" style="172" customWidth="1"/>
    <col min="5" max="5" width="11.42578125" style="138"/>
    <col min="6" max="6" width="13.85546875" style="154" customWidth="1"/>
    <col min="7" max="7" width="9.7109375" style="155" customWidth="1"/>
    <col min="8" max="8" width="12.5703125" style="138" customWidth="1"/>
    <col min="9" max="9" width="12.7109375" style="138" customWidth="1"/>
    <col min="10" max="16384" width="11.42578125" style="138"/>
  </cols>
  <sheetData>
    <row r="2" spans="1:9" s="144" customFormat="1" ht="20.25" customHeight="1" x14ac:dyDescent="0.2">
      <c r="A2" s="370" t="s">
        <v>197</v>
      </c>
      <c r="B2" s="370"/>
      <c r="C2" s="370"/>
      <c r="D2" s="370"/>
      <c r="F2" s="145"/>
      <c r="G2" s="146"/>
    </row>
    <row r="3" spans="1:9" s="144" customFormat="1" ht="18" customHeight="1" x14ac:dyDescent="0.2">
      <c r="A3" s="371" t="s">
        <v>211</v>
      </c>
      <c r="B3" s="371"/>
      <c r="C3" s="371"/>
      <c r="D3" s="371"/>
      <c r="F3" s="145"/>
      <c r="G3" s="146"/>
    </row>
    <row r="4" spans="1:9" s="144" customFormat="1" ht="13.5" customHeight="1" x14ac:dyDescent="0.2">
      <c r="A4" s="372" t="str">
        <f>'Capacidad Financiera'!A3</f>
        <v>IP-DT-COR-005-2020</v>
      </c>
      <c r="B4" s="372"/>
      <c r="C4" s="372"/>
      <c r="D4" s="372"/>
      <c r="F4" s="145"/>
      <c r="G4" s="146"/>
    </row>
    <row r="5" spans="1:9" s="144" customFormat="1" ht="13.5" customHeight="1" x14ac:dyDescent="0.2">
      <c r="A5" s="372" t="s">
        <v>210</v>
      </c>
      <c r="B5" s="372"/>
      <c r="C5" s="372"/>
      <c r="D5" s="372"/>
      <c r="F5" s="145"/>
      <c r="G5" s="146"/>
    </row>
    <row r="6" spans="1:9" s="144" customFormat="1" ht="14.25" thickBot="1" x14ac:dyDescent="0.25">
      <c r="A6" s="147"/>
      <c r="B6" s="148"/>
      <c r="C6" s="151"/>
      <c r="D6" s="152"/>
      <c r="F6" s="145"/>
      <c r="G6" s="146"/>
    </row>
    <row r="7" spans="1:9" ht="19.5" customHeight="1" x14ac:dyDescent="0.2">
      <c r="A7" s="373" t="s">
        <v>165</v>
      </c>
      <c r="B7" s="375" t="s">
        <v>164</v>
      </c>
      <c r="C7" s="175" t="s">
        <v>200</v>
      </c>
      <c r="D7" s="176" t="s">
        <v>210</v>
      </c>
    </row>
    <row r="8" spans="1:9" ht="67.5" customHeight="1" thickBot="1" x14ac:dyDescent="0.25">
      <c r="A8" s="374"/>
      <c r="B8" s="386"/>
      <c r="C8" s="177" t="s">
        <v>201</v>
      </c>
      <c r="D8" s="178" t="s">
        <v>212</v>
      </c>
    </row>
    <row r="9" spans="1:9" ht="28.5" customHeight="1" x14ac:dyDescent="0.2">
      <c r="A9" s="245">
        <v>1</v>
      </c>
      <c r="B9" s="227" t="s">
        <v>257</v>
      </c>
      <c r="C9" s="228">
        <v>2</v>
      </c>
      <c r="D9" s="228">
        <f>IF(OR(B9="",C9=""),"",IF(AND(C9&gt;0,C9&lt;=CapTecnica1),Puntajes!$H$4,IF(AND(C9&gt;CapTecnica1,C9&lt;=CapTecnica2),Puntajes!$H$5,IF(C9&gt;CapTecnica2,Puntajes!$H$6,0))))</f>
        <v>20</v>
      </c>
      <c r="F9" s="156"/>
      <c r="G9" s="157"/>
      <c r="H9" s="139"/>
      <c r="I9" s="158"/>
    </row>
    <row r="10" spans="1:9" ht="16.5" customHeight="1" x14ac:dyDescent="0.2">
      <c r="A10" s="245"/>
      <c r="B10" s="227"/>
      <c r="C10" s="255"/>
      <c r="D10" s="255"/>
      <c r="F10" s="156"/>
      <c r="G10" s="157"/>
      <c r="H10" s="139"/>
      <c r="I10" s="158"/>
    </row>
    <row r="11" spans="1:9" ht="22.5" customHeight="1" x14ac:dyDescent="0.2">
      <c r="A11" s="245"/>
      <c r="B11" s="227"/>
      <c r="C11" s="274"/>
      <c r="D11" s="270"/>
    </row>
  </sheetData>
  <sheetProtection formatCells="0" formatColumns="0" formatRows="0" insertColumns="0" insertRows="0" insertHyperlinks="0" deleteColumns="0" deleteRows="0" sort="0" autoFilter="0" pivotTables="0"/>
  <mergeCells count="6">
    <mergeCell ref="A2:D2"/>
    <mergeCell ref="A3:D3"/>
    <mergeCell ref="A4:D4"/>
    <mergeCell ref="A5:D5"/>
    <mergeCell ref="A7:A8"/>
    <mergeCell ref="B7:B8"/>
  </mergeCells>
  <conditionalFormatting sqref="C6">
    <cfRule type="expression" dxfId="23" priority="80" stopIfTrue="1">
      <formula>IF(#REF!-INT(#REF!)&gt;0,TRUE,FALSE)</formula>
    </cfRule>
  </conditionalFormatting>
  <conditionalFormatting sqref="B6 D6 D9:D10 B11">
    <cfRule type="cellIs" dxfId="22" priority="81" stopIfTrue="1" operator="equal">
      <formula>"NO ADMISIBLE"</formula>
    </cfRule>
  </conditionalFormatting>
  <conditionalFormatting sqref="C10">
    <cfRule type="cellIs" dxfId="21" priority="32" stopIfTrue="1" operator="equal">
      <formula>"NO ADMISIBLE"</formula>
    </cfRule>
  </conditionalFormatting>
  <conditionalFormatting sqref="C9">
    <cfRule type="cellIs" dxfId="20" priority="33" stopIfTrue="1" operator="equal">
      <formula>"NO ADMISIBLE"</formula>
    </cfRule>
  </conditionalFormatting>
  <conditionalFormatting sqref="D11">
    <cfRule type="cellIs" dxfId="19" priority="5" stopIfTrue="1" operator="equal">
      <formula>"NO ADMISIBLE"</formula>
    </cfRule>
  </conditionalFormatting>
  <conditionalFormatting sqref="B10">
    <cfRule type="cellIs" dxfId="18" priority="4" stopIfTrue="1" operator="equal">
      <formula>"NO ADMISIBLE"</formula>
    </cfRule>
  </conditionalFormatting>
  <conditionalFormatting sqref="B9">
    <cfRule type="cellIs" dxfId="17" priority="1" stopIfTrue="1" operator="equal">
      <formula>"NO ADMISIBLE"</formula>
    </cfRule>
  </conditionalFormatting>
  <dataValidations count="1">
    <dataValidation type="list" allowBlank="1" showInputMessage="1" showErrorMessage="1" sqref="B6 B9:B11" xr:uid="{00000000-0002-0000-08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2"/>
  <dimension ref="C2:J10"/>
  <sheetViews>
    <sheetView zoomScaleNormal="100" workbookViewId="0">
      <selection activeCell="E9" sqref="E9"/>
    </sheetView>
  </sheetViews>
  <sheetFormatPr baseColWidth="10" defaultColWidth="11.42578125" defaultRowHeight="12.75" x14ac:dyDescent="0.2"/>
  <cols>
    <col min="1" max="1" width="11.42578125" style="138" customWidth="1"/>
    <col min="2" max="2" width="11.28515625" style="138" customWidth="1"/>
    <col min="3" max="3" width="5.28515625" style="138" customWidth="1"/>
    <col min="4" max="4" width="40.42578125" style="138" customWidth="1"/>
    <col min="5" max="5" width="23.85546875" style="133" customWidth="1"/>
    <col min="6" max="6" width="11.42578125" style="138"/>
    <col min="7" max="7" width="13.85546875" style="154" customWidth="1"/>
    <col min="8" max="8" width="9.7109375" style="155" customWidth="1"/>
    <col min="9" max="9" width="12.5703125" style="138" customWidth="1"/>
    <col min="10" max="10" width="12.7109375" style="138" customWidth="1"/>
    <col min="11" max="16384" width="11.42578125" style="138"/>
  </cols>
  <sheetData>
    <row r="2" spans="3:10" s="144" customFormat="1" ht="20.25" customHeight="1" x14ac:dyDescent="0.2">
      <c r="C2" s="370" t="s">
        <v>197</v>
      </c>
      <c r="D2" s="370"/>
      <c r="E2" s="370"/>
      <c r="G2" s="145"/>
      <c r="H2" s="146"/>
    </row>
    <row r="3" spans="3:10" s="144" customFormat="1" ht="18" customHeight="1" x14ac:dyDescent="0.2">
      <c r="C3" s="371" t="s">
        <v>211</v>
      </c>
      <c r="D3" s="371"/>
      <c r="E3" s="371"/>
      <c r="G3" s="145"/>
      <c r="H3" s="146"/>
    </row>
    <row r="4" spans="3:10" s="144" customFormat="1" ht="13.5" customHeight="1" x14ac:dyDescent="0.2">
      <c r="C4" s="372" t="str">
        <f>'Capacidad Financiera'!A3</f>
        <v>IP-DT-COR-005-2020</v>
      </c>
      <c r="D4" s="372"/>
      <c r="E4" s="372"/>
      <c r="G4" s="145"/>
      <c r="H4" s="146"/>
    </row>
    <row r="5" spans="3:10" s="144" customFormat="1" ht="13.5" customHeight="1" x14ac:dyDescent="0.2">
      <c r="C5" s="372" t="s">
        <v>221</v>
      </c>
      <c r="D5" s="372"/>
      <c r="E5" s="372"/>
      <c r="G5" s="145"/>
      <c r="H5" s="146"/>
    </row>
    <row r="6" spans="3:10" s="144" customFormat="1" ht="14.25" thickBot="1" x14ac:dyDescent="0.25">
      <c r="C6" s="147"/>
      <c r="D6" s="148"/>
      <c r="E6" s="152"/>
      <c r="G6" s="145"/>
      <c r="H6" s="146"/>
    </row>
    <row r="7" spans="3:10" ht="36" customHeight="1" x14ac:dyDescent="0.2">
      <c r="C7" s="373" t="s">
        <v>165</v>
      </c>
      <c r="D7" s="375" t="s">
        <v>164</v>
      </c>
      <c r="E7" s="387" t="s">
        <v>222</v>
      </c>
    </row>
    <row r="8" spans="3:10" ht="36" customHeight="1" x14ac:dyDescent="0.2">
      <c r="C8" s="389"/>
      <c r="D8" s="376"/>
      <c r="E8" s="388"/>
    </row>
    <row r="9" spans="3:10" ht="22.5" customHeight="1" x14ac:dyDescent="0.2">
      <c r="C9" s="245">
        <v>1</v>
      </c>
      <c r="D9" s="227" t="s">
        <v>257</v>
      </c>
      <c r="E9" s="230">
        <v>122213764.67</v>
      </c>
      <c r="G9" s="156"/>
      <c r="H9" s="157"/>
      <c r="I9" s="139"/>
      <c r="J9" s="158"/>
    </row>
    <row r="10" spans="3:10" ht="21.75" customHeight="1" x14ac:dyDescent="0.2">
      <c r="C10" s="245"/>
      <c r="D10" s="227"/>
      <c r="E10" s="230"/>
      <c r="G10" s="156"/>
      <c r="H10" s="157"/>
      <c r="I10" s="139"/>
      <c r="J10" s="158"/>
    </row>
  </sheetData>
  <sheetProtection formatCells="0" formatColumns="0" formatRows="0" insertColumns="0" insertRows="0" insertHyperlinks="0" deleteColumns="0" deleteRows="0" sort="0" autoFilter="0" pivotTables="0"/>
  <mergeCells count="7">
    <mergeCell ref="E7:E8"/>
    <mergeCell ref="C2:E2"/>
    <mergeCell ref="C3:E3"/>
    <mergeCell ref="C4:E4"/>
    <mergeCell ref="C5:E5"/>
    <mergeCell ref="C7:C8"/>
    <mergeCell ref="D7:D8"/>
  </mergeCells>
  <conditionalFormatting sqref="D6:E6">
    <cfRule type="cellIs" dxfId="16" priority="80" stopIfTrue="1" operator="equal">
      <formula>"NO ADMISIBLE"</formula>
    </cfRule>
  </conditionalFormatting>
  <conditionalFormatting sqref="E9:E10">
    <cfRule type="cellIs" dxfId="15" priority="35" stopIfTrue="1" operator="equal">
      <formula>"NO ADMISIBLE"</formula>
    </cfRule>
  </conditionalFormatting>
  <conditionalFormatting sqref="D10">
    <cfRule type="cellIs" dxfId="14" priority="3" stopIfTrue="1" operator="equal">
      <formula>"NO ADMISIBLE"</formula>
    </cfRule>
  </conditionalFormatting>
  <conditionalFormatting sqref="D9">
    <cfRule type="cellIs" dxfId="13" priority="1" stopIfTrue="1" operator="equal">
      <formula>"NO ADMISIBLE"</formula>
    </cfRule>
  </conditionalFormatting>
  <dataValidations count="1">
    <dataValidation type="list" allowBlank="1" showInputMessage="1" showErrorMessage="1" sqref="D6 D9:D10" xr:uid="{00000000-0002-0000-0900-000000000000}">
      <formula1>prueba</formula1>
    </dataValidation>
  </dataValidations>
  <pageMargins left="0.75" right="0.75" top="1" bottom="1" header="0" footer="0"/>
  <pageSetup paperSize="9" scale="54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MacroSaldoContratos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8"/>
  <dimension ref="B2:I11"/>
  <sheetViews>
    <sheetView workbookViewId="0">
      <selection activeCell="E9" sqref="E9"/>
    </sheetView>
  </sheetViews>
  <sheetFormatPr baseColWidth="10" defaultColWidth="11.42578125" defaultRowHeight="12.75" x14ac:dyDescent="0.2"/>
  <cols>
    <col min="1" max="1" width="11.42578125" style="138" customWidth="1"/>
    <col min="2" max="2" width="11.28515625" style="138" customWidth="1"/>
    <col min="3" max="3" width="4.7109375" style="138" customWidth="1"/>
    <col min="4" max="4" width="41" style="138" customWidth="1"/>
    <col min="5" max="5" width="36.42578125" style="133" customWidth="1"/>
    <col min="6" max="6" width="13.85546875" style="154" customWidth="1"/>
    <col min="7" max="7" width="9.7109375" style="155" customWidth="1"/>
    <col min="8" max="8" width="12.5703125" style="138" customWidth="1"/>
    <col min="9" max="9" width="12.7109375" style="138" customWidth="1"/>
    <col min="10" max="16384" width="11.42578125" style="138"/>
  </cols>
  <sheetData>
    <row r="2" spans="2:9" s="144" customFormat="1" ht="20.25" customHeight="1" x14ac:dyDescent="0.2">
      <c r="B2" s="144">
        <v>0</v>
      </c>
      <c r="C2" s="370" t="s">
        <v>197</v>
      </c>
      <c r="D2" s="370"/>
      <c r="E2" s="370"/>
      <c r="F2" s="145"/>
      <c r="G2" s="146"/>
    </row>
    <row r="3" spans="2:9" s="144" customFormat="1" ht="18" customHeight="1" x14ac:dyDescent="0.2">
      <c r="C3" s="371" t="s">
        <v>211</v>
      </c>
      <c r="D3" s="371"/>
      <c r="E3" s="371"/>
      <c r="F3" s="145"/>
      <c r="G3" s="146"/>
    </row>
    <row r="4" spans="2:9" s="144" customFormat="1" ht="13.5" customHeight="1" x14ac:dyDescent="0.2">
      <c r="C4" s="372" t="str">
        <f>'Capacidad Financiera'!A3</f>
        <v>IP-DT-COR-005-2020</v>
      </c>
      <c r="D4" s="372"/>
      <c r="E4" s="372"/>
      <c r="F4" s="145"/>
      <c r="G4" s="146"/>
    </row>
    <row r="5" spans="2:9" s="144" customFormat="1" ht="13.5" customHeight="1" x14ac:dyDescent="0.2">
      <c r="C5" s="372" t="s">
        <v>223</v>
      </c>
      <c r="D5" s="372"/>
      <c r="E5" s="372"/>
      <c r="F5" s="145"/>
      <c r="G5" s="146"/>
    </row>
    <row r="6" spans="2:9" s="144" customFormat="1" ht="13.5" x14ac:dyDescent="0.2">
      <c r="C6" s="147"/>
      <c r="D6" s="148"/>
      <c r="E6" s="152"/>
      <c r="F6" s="145"/>
      <c r="G6" s="146"/>
    </row>
    <row r="7" spans="2:9" ht="23.25" customHeight="1" x14ac:dyDescent="0.2">
      <c r="C7" s="390" t="s">
        <v>165</v>
      </c>
      <c r="D7" s="391" t="s">
        <v>164</v>
      </c>
      <c r="E7" s="215" t="s">
        <v>224</v>
      </c>
    </row>
    <row r="8" spans="2:9" ht="81.75" customHeight="1" x14ac:dyDescent="0.2">
      <c r="C8" s="390"/>
      <c r="D8" s="391"/>
      <c r="E8" s="215" t="s">
        <v>228</v>
      </c>
    </row>
    <row r="9" spans="2:9" s="130" customFormat="1" ht="21" customHeight="1" x14ac:dyDescent="0.2">
      <c r="C9" s="245">
        <v>1</v>
      </c>
      <c r="D9" s="227" t="s">
        <v>257</v>
      </c>
      <c r="E9" s="230">
        <v>1122952613</v>
      </c>
      <c r="F9" s="156"/>
      <c r="G9" s="157"/>
      <c r="H9" s="139"/>
      <c r="I9" s="158"/>
    </row>
    <row r="10" spans="2:9" ht="16.5" customHeight="1" x14ac:dyDescent="0.2">
      <c r="C10" s="246"/>
      <c r="D10" s="231"/>
      <c r="E10" s="273"/>
    </row>
    <row r="11" spans="2:9" ht="16.5" customHeight="1" x14ac:dyDescent="0.2">
      <c r="C11" s="245"/>
      <c r="D11" s="227"/>
      <c r="E11" s="275"/>
    </row>
  </sheetData>
  <sheetProtection formatCells="0" formatColumns="0" formatRows="0" insertColumns="0" insertRows="0" insertHyperlinks="0" deleteColumns="0" deleteRows="0" sort="0" autoFilter="0" pivotTables="0"/>
  <mergeCells count="6">
    <mergeCell ref="C2:E2"/>
    <mergeCell ref="C3:E3"/>
    <mergeCell ref="C4:E4"/>
    <mergeCell ref="C5:E5"/>
    <mergeCell ref="C7:C8"/>
    <mergeCell ref="D7:D8"/>
  </mergeCells>
  <conditionalFormatting sqref="D6:E6 D10:D11">
    <cfRule type="cellIs" dxfId="12" priority="100" stopIfTrue="1" operator="equal">
      <formula>"NO ADMISIBLE"</formula>
    </cfRule>
  </conditionalFormatting>
  <conditionalFormatting sqref="E9">
    <cfRule type="cellIs" dxfId="11" priority="7" stopIfTrue="1" operator="equal">
      <formula>"NO ADMISIBLE"</formula>
    </cfRule>
  </conditionalFormatting>
  <conditionalFormatting sqref="D9">
    <cfRule type="cellIs" dxfId="10" priority="1" stopIfTrue="1" operator="equal">
      <formula>"NO ADMISIBLE"</formula>
    </cfRule>
  </conditionalFormatting>
  <dataValidations disablePrompts="1" count="1">
    <dataValidation type="list" allowBlank="1" showInputMessage="1" showErrorMessage="1" sqref="D6 D9:D11" xr:uid="{00000000-0002-0000-0A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7"/>
  <dimension ref="A2:T17"/>
  <sheetViews>
    <sheetView topLeftCell="A4" zoomScale="70" zoomScaleNormal="70" workbookViewId="0">
      <pane xSplit="5" topLeftCell="F1" activePane="topRight" state="frozen"/>
      <selection activeCell="A8" sqref="A8"/>
      <selection pane="topRight" activeCell="A5" sqref="A5:O5"/>
    </sheetView>
  </sheetViews>
  <sheetFormatPr baseColWidth="10" defaultColWidth="11.42578125" defaultRowHeight="12.75" x14ac:dyDescent="0.2"/>
  <cols>
    <col min="1" max="1" width="5.42578125" style="269" customWidth="1"/>
    <col min="2" max="2" width="42.7109375" style="138" customWidth="1"/>
    <col min="3" max="3" width="12.85546875" style="253" customWidth="1"/>
    <col min="4" max="4" width="0.28515625" style="138" hidden="1" customWidth="1"/>
    <col min="5" max="5" width="21.85546875" style="138" bestFit="1" customWidth="1"/>
    <col min="6" max="6" width="20.42578125" style="138" bestFit="1" customWidth="1"/>
    <col min="7" max="7" width="3.7109375" style="223" customWidth="1"/>
    <col min="8" max="8" width="20.5703125" style="138" customWidth="1"/>
    <col min="9" max="9" width="23.42578125" style="133" customWidth="1"/>
    <col min="10" max="10" width="23.5703125" style="133" customWidth="1"/>
    <col min="11" max="11" width="12.7109375" style="133" customWidth="1"/>
    <col min="12" max="12" width="14.85546875" style="133" bestFit="1" customWidth="1"/>
    <col min="13" max="13" width="22.42578125" style="133" customWidth="1"/>
    <col min="14" max="14" width="27.85546875" style="133" customWidth="1"/>
    <col min="15" max="15" width="19.7109375" style="269" customWidth="1"/>
    <col min="16" max="16" width="18.140625" style="138" customWidth="1"/>
    <col min="17" max="17" width="13.85546875" style="154" customWidth="1"/>
    <col min="18" max="18" width="9.7109375" style="155" customWidth="1"/>
    <col min="19" max="19" width="12.5703125" style="138" customWidth="1"/>
    <col min="20" max="20" width="12.7109375" style="138" customWidth="1"/>
    <col min="21" max="16384" width="11.42578125" style="138"/>
  </cols>
  <sheetData>
    <row r="2" spans="1:20" s="144" customFormat="1" ht="20.25" customHeight="1" x14ac:dyDescent="0.2">
      <c r="A2" s="370" t="s">
        <v>197</v>
      </c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Q2" s="145"/>
      <c r="R2" s="146"/>
    </row>
    <row r="3" spans="1:20" s="144" customFormat="1" ht="20.25" customHeight="1" x14ac:dyDescent="0.2">
      <c r="A3" s="370" t="s">
        <v>251</v>
      </c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Q3" s="145"/>
      <c r="R3" s="146"/>
    </row>
    <row r="4" spans="1:20" s="144" customFormat="1" ht="18" customHeight="1" x14ac:dyDescent="0.2">
      <c r="A4" s="392" t="s">
        <v>211</v>
      </c>
      <c r="B4" s="392"/>
      <c r="C4" s="392"/>
      <c r="D4" s="392"/>
      <c r="E4" s="392"/>
      <c r="F4" s="392"/>
      <c r="G4" s="392"/>
      <c r="H4" s="392"/>
      <c r="I4" s="392"/>
      <c r="J4" s="392"/>
      <c r="K4" s="392"/>
      <c r="L4" s="392"/>
      <c r="M4" s="392"/>
      <c r="N4" s="392"/>
      <c r="O4" s="392"/>
      <c r="Q4" s="145"/>
      <c r="R4" s="146"/>
    </row>
    <row r="5" spans="1:20" s="144" customFormat="1" ht="26.25" customHeight="1" x14ac:dyDescent="0.2">
      <c r="A5" s="392" t="s">
        <v>255</v>
      </c>
      <c r="B5" s="392"/>
      <c r="C5" s="392"/>
      <c r="D5" s="392"/>
      <c r="E5" s="392"/>
      <c r="F5" s="392"/>
      <c r="G5" s="392"/>
      <c r="H5" s="392"/>
      <c r="I5" s="392"/>
      <c r="J5" s="392"/>
      <c r="K5" s="392"/>
      <c r="L5" s="392"/>
      <c r="M5" s="392"/>
      <c r="N5" s="392"/>
      <c r="O5" s="392"/>
      <c r="Q5" s="145"/>
      <c r="R5" s="146"/>
    </row>
    <row r="6" spans="1:20" s="144" customFormat="1" ht="19.149999999999999" customHeight="1" x14ac:dyDescent="0.2">
      <c r="A6" s="392" t="str">
        <f>'Capacidad Financiera'!A4</f>
        <v>EVALUACIÓN FINANCIERA</v>
      </c>
      <c r="B6" s="392"/>
      <c r="C6" s="392"/>
      <c r="D6" s="392"/>
      <c r="E6" s="392"/>
      <c r="F6" s="392"/>
      <c r="G6" s="392"/>
      <c r="H6" s="392"/>
      <c r="I6" s="392"/>
      <c r="J6" s="392"/>
      <c r="K6" s="392"/>
      <c r="L6" s="392"/>
      <c r="M6" s="392"/>
      <c r="N6" s="392"/>
      <c r="O6" s="392"/>
      <c r="Q6" s="145"/>
      <c r="R6" s="146"/>
    </row>
    <row r="7" spans="1:20" s="144" customFormat="1" ht="13.5" customHeight="1" x14ac:dyDescent="0.2">
      <c r="A7" s="392" t="s">
        <v>198</v>
      </c>
      <c r="B7" s="392"/>
      <c r="C7" s="392"/>
      <c r="D7" s="392"/>
      <c r="E7" s="392"/>
      <c r="F7" s="392"/>
      <c r="G7" s="392"/>
      <c r="H7" s="392"/>
      <c r="I7" s="392"/>
      <c r="J7" s="392"/>
      <c r="K7" s="392"/>
      <c r="L7" s="392"/>
      <c r="M7" s="392"/>
      <c r="N7" s="392"/>
      <c r="O7" s="392"/>
      <c r="Q7" s="145"/>
      <c r="R7" s="146"/>
    </row>
    <row r="8" spans="1:20" s="144" customFormat="1" ht="24.75" customHeight="1" x14ac:dyDescent="0.2">
      <c r="A8" s="147"/>
      <c r="B8" s="148"/>
      <c r="C8" s="149"/>
      <c r="D8" s="149"/>
      <c r="E8" s="150"/>
      <c r="F8" s="150"/>
      <c r="G8" s="222"/>
      <c r="H8" s="151"/>
      <c r="J8" s="152"/>
      <c r="K8" s="152"/>
      <c r="L8" s="152"/>
      <c r="M8" s="152"/>
      <c r="N8" s="152"/>
      <c r="O8" s="153"/>
      <c r="Q8" s="145"/>
      <c r="R8" s="146"/>
    </row>
    <row r="9" spans="1:20" ht="61.5" customHeight="1" x14ac:dyDescent="0.2">
      <c r="A9" s="397" t="s">
        <v>165</v>
      </c>
      <c r="B9" s="379" t="s">
        <v>164</v>
      </c>
      <c r="C9" s="276" t="s">
        <v>202</v>
      </c>
      <c r="D9" s="399" t="s">
        <v>171</v>
      </c>
      <c r="E9" s="276" t="s">
        <v>189</v>
      </c>
      <c r="F9" s="276" t="s">
        <v>190</v>
      </c>
      <c r="G9" s="400" t="s">
        <v>8</v>
      </c>
      <c r="H9" s="277" t="s">
        <v>191</v>
      </c>
      <c r="I9" s="276" t="s">
        <v>192</v>
      </c>
      <c r="J9" s="276" t="s">
        <v>193</v>
      </c>
      <c r="K9" s="276" t="s">
        <v>207</v>
      </c>
      <c r="L9" s="278" t="s">
        <v>194</v>
      </c>
      <c r="M9" s="278" t="s">
        <v>226</v>
      </c>
      <c r="N9" s="277" t="s">
        <v>195</v>
      </c>
      <c r="O9" s="294" t="s">
        <v>227</v>
      </c>
    </row>
    <row r="10" spans="1:20" x14ac:dyDescent="0.2">
      <c r="A10" s="397"/>
      <c r="B10" s="379"/>
      <c r="C10" s="394" t="s">
        <v>9</v>
      </c>
      <c r="D10" s="399"/>
      <c r="E10" s="394" t="s">
        <v>10</v>
      </c>
      <c r="F10" s="394" t="s">
        <v>10</v>
      </c>
      <c r="G10" s="400"/>
      <c r="H10" s="395" t="s">
        <v>196</v>
      </c>
      <c r="I10" s="396" t="s">
        <v>225</v>
      </c>
      <c r="J10" s="396" t="s">
        <v>204</v>
      </c>
      <c r="K10" s="396" t="s">
        <v>204</v>
      </c>
      <c r="L10" s="396" t="s">
        <v>204</v>
      </c>
      <c r="M10" s="396" t="s">
        <v>225</v>
      </c>
      <c r="N10" s="395" t="s">
        <v>246</v>
      </c>
      <c r="O10" s="393" t="s">
        <v>178</v>
      </c>
    </row>
    <row r="11" spans="1:20" ht="68.25" customHeight="1" x14ac:dyDescent="0.2">
      <c r="A11" s="397"/>
      <c r="B11" s="379"/>
      <c r="C11" s="394"/>
      <c r="D11" s="399"/>
      <c r="E11" s="394"/>
      <c r="F11" s="394"/>
      <c r="G11" s="400"/>
      <c r="H11" s="395"/>
      <c r="I11" s="396"/>
      <c r="J11" s="396"/>
      <c r="K11" s="396"/>
      <c r="L11" s="396"/>
      <c r="M11" s="396"/>
      <c r="N11" s="395"/>
      <c r="O11" s="393"/>
    </row>
    <row r="12" spans="1:20" s="287" customFormat="1" ht="33.75" customHeight="1" x14ac:dyDescent="0.2">
      <c r="A12" s="245">
        <v>1</v>
      </c>
      <c r="B12" s="227" t="s">
        <v>257</v>
      </c>
      <c r="C12" s="293">
        <v>100</v>
      </c>
      <c r="D12" s="280"/>
      <c r="E12" s="281">
        <v>84999255</v>
      </c>
      <c r="F12" s="281">
        <f>+E12*0.1</f>
        <v>8499925.5</v>
      </c>
      <c r="G12" s="281">
        <v>5</v>
      </c>
      <c r="H12" s="281">
        <f>IF(G12="","",IF(G12&lt;12,(E12-F12),IF(G12&gt;=12,(((E12-F12)/G12)*12),"")))</f>
        <v>76499329.5</v>
      </c>
      <c r="I12" s="281">
        <f>+'Cap Organización'!E9</f>
        <v>1122952613</v>
      </c>
      <c r="J12" s="281">
        <f>+'Puntaje Exp'!H9</f>
        <v>60</v>
      </c>
      <c r="K12" s="281">
        <f>+'Puntaje CT'!D9</f>
        <v>20</v>
      </c>
      <c r="L12" s="281">
        <f>+'Puntaje CF'!H9</f>
        <v>40</v>
      </c>
      <c r="M12" s="281">
        <f>+'Saldo CtosEjecución'!E9</f>
        <v>122213764.67</v>
      </c>
      <c r="N12" s="281">
        <f>+I12*((J12+K12+L12)/100)-M12</f>
        <v>1225329370.9299998</v>
      </c>
      <c r="O12" s="295" t="str">
        <f>+IF(N12=0,"",IF(N12&gt;=H12,"HABIL","NO HABIL"))</f>
        <v>HABIL</v>
      </c>
      <c r="P12" s="282"/>
      <c r="Q12" s="283"/>
      <c r="R12" s="284"/>
      <c r="S12" s="285"/>
      <c r="T12" s="286"/>
    </row>
    <row r="13" spans="1:20" s="289" customFormat="1" ht="30.75" customHeight="1" x14ac:dyDescent="0.2">
      <c r="A13" s="292"/>
      <c r="B13" s="279"/>
      <c r="C13" s="279"/>
      <c r="D13" s="288"/>
      <c r="E13" s="281"/>
      <c r="F13" s="281"/>
      <c r="G13" s="281"/>
      <c r="H13" s="281"/>
      <c r="I13" s="281"/>
      <c r="J13" s="281"/>
      <c r="K13" s="281"/>
      <c r="L13" s="281"/>
      <c r="M13" s="281"/>
      <c r="N13" s="281"/>
      <c r="O13" s="295"/>
      <c r="Q13" s="290"/>
      <c r="R13" s="291"/>
    </row>
    <row r="16" spans="1:20" ht="22.5" customHeight="1" x14ac:dyDescent="0.2">
      <c r="K16" s="398"/>
      <c r="L16" s="398"/>
    </row>
    <row r="17" spans="11:12" ht="20.25" customHeight="1" x14ac:dyDescent="0.2">
      <c r="K17" s="398"/>
      <c r="L17" s="398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3">
    <mergeCell ref="K16:L16"/>
    <mergeCell ref="K17:L17"/>
    <mergeCell ref="A5:O5"/>
    <mergeCell ref="B9:B11"/>
    <mergeCell ref="C10:C11"/>
    <mergeCell ref="D9:D11"/>
    <mergeCell ref="G9:G11"/>
    <mergeCell ref="A2:O2"/>
    <mergeCell ref="A4:O4"/>
    <mergeCell ref="A6:O6"/>
    <mergeCell ref="A7:O7"/>
    <mergeCell ref="O10:O11"/>
    <mergeCell ref="E10:E11"/>
    <mergeCell ref="H10:H11"/>
    <mergeCell ref="I10:I11"/>
    <mergeCell ref="F10:F11"/>
    <mergeCell ref="N10:N11"/>
    <mergeCell ref="J10:J11"/>
    <mergeCell ref="L10:L11"/>
    <mergeCell ref="M10:M11"/>
    <mergeCell ref="A3:O3"/>
    <mergeCell ref="K10:K11"/>
    <mergeCell ref="A9:A11"/>
  </mergeCells>
  <phoneticPr fontId="21" type="noConversion"/>
  <conditionalFormatting sqref="O8 C8:H8">
    <cfRule type="expression" dxfId="9" priority="2728" stopIfTrue="1">
      <formula>IF(#REF!-INT(#REF!)&gt;0,TRUE,FALSE)</formula>
    </cfRule>
  </conditionalFormatting>
  <conditionalFormatting sqref="B8 J8:N8">
    <cfRule type="cellIs" dxfId="8" priority="2729" stopIfTrue="1" operator="equal">
      <formula>"NO ADMISIBLE"</formula>
    </cfRule>
  </conditionalFormatting>
  <conditionalFormatting sqref="O12:O13">
    <cfRule type="cellIs" dxfId="7" priority="2724" stopIfTrue="1" operator="equal">
      <formula>"NO ADMISIBLE"</formula>
    </cfRule>
    <cfRule type="cellIs" dxfId="6" priority="2725" stopIfTrue="1" operator="equal">
      <formula>"ADMISIBLE"</formula>
    </cfRule>
  </conditionalFormatting>
  <conditionalFormatting sqref="O12:O13">
    <cfRule type="cellIs" dxfId="5" priority="2723" stopIfTrue="1" operator="equal">
      <formula>"PENDIENTE"</formula>
    </cfRule>
  </conditionalFormatting>
  <conditionalFormatting sqref="D12">
    <cfRule type="expression" dxfId="4" priority="171" stopIfTrue="1">
      <formula>IF(#REF!-INT(#REF!)&gt;0,TRUE,FALSE)</formula>
    </cfRule>
  </conditionalFormatting>
  <conditionalFormatting sqref="C13">
    <cfRule type="cellIs" dxfId="3" priority="6" stopIfTrue="1" operator="equal">
      <formula>"NO ADMISIBLE"</formula>
    </cfRule>
  </conditionalFormatting>
  <conditionalFormatting sqref="B13">
    <cfRule type="cellIs" dxfId="2" priority="10" stopIfTrue="1" operator="equal">
      <formula>"NO ADMISIBLE"</formula>
    </cfRule>
  </conditionalFormatting>
  <conditionalFormatting sqref="C12">
    <cfRule type="cellIs" dxfId="1" priority="2" stopIfTrue="1" operator="equal">
      <formula>"NO ADMISIBLE"</formula>
    </cfRule>
  </conditionalFormatting>
  <conditionalFormatting sqref="B12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B8 B12:B13" xr:uid="{00000000-0002-0000-0B00-000000000000}">
      <formula1>prueba</formula1>
    </dataValidation>
  </dataValidations>
  <pageMargins left="0.75" right="0.75" top="1" bottom="1" header="0" footer="0"/>
  <pageSetup paperSize="9" scale="51" orientation="portrait" r:id="rId1"/>
  <headerFooter alignWithMargins="0"/>
  <colBreaks count="2" manualBreakCount="2">
    <brk id="10" max="28" man="1"/>
    <brk id="1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0</xdr:colOff>
                    <xdr:row>3</xdr:row>
                    <xdr:rowOff>114300</xdr:rowOff>
                  </from>
                  <to>
                    <xdr:col>0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14</v>
      </c>
    </row>
    <row r="3" spans="1:2" ht="51" x14ac:dyDescent="0.2">
      <c r="A3" s="14" t="s">
        <v>15</v>
      </c>
      <c r="B3" s="15" t="s">
        <v>16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121</v>
      </c>
      <c r="B5" s="20">
        <v>16097532669.306931</v>
      </c>
    </row>
    <row r="6" spans="1:2" s="21" customFormat="1" ht="13.5" outlineLevel="1" x14ac:dyDescent="0.2">
      <c r="A6" s="19" t="s">
        <v>122</v>
      </c>
      <c r="B6" s="20">
        <v>18724260670</v>
      </c>
    </row>
    <row r="7" spans="1:2" s="21" customFormat="1" ht="13.5" outlineLevel="1" x14ac:dyDescent="0.2">
      <c r="A7" s="19" t="s">
        <v>123</v>
      </c>
      <c r="B7" s="20">
        <v>15886461489</v>
      </c>
    </row>
    <row r="8" spans="1:2" s="21" customFormat="1" ht="13.5" outlineLevel="1" x14ac:dyDescent="0.2">
      <c r="A8" s="19" t="s">
        <v>124</v>
      </c>
      <c r="B8" s="20">
        <v>18533406621</v>
      </c>
    </row>
    <row r="9" spans="1:2" s="23" customFormat="1" ht="13.5" outlineLevel="1" x14ac:dyDescent="0.2">
      <c r="A9" s="19" t="s">
        <v>125</v>
      </c>
      <c r="B9" s="20">
        <v>14971945628</v>
      </c>
    </row>
    <row r="10" spans="1:2" s="23" customFormat="1" ht="13.5" outlineLevel="1" x14ac:dyDescent="0.2">
      <c r="A10" s="19" t="s">
        <v>126</v>
      </c>
      <c r="B10" s="20">
        <v>16484340849</v>
      </c>
    </row>
    <row r="11" spans="1:2" s="21" customFormat="1" ht="13.5" outlineLevel="1" x14ac:dyDescent="0.2">
      <c r="A11" s="19" t="s">
        <v>127</v>
      </c>
      <c r="B11" s="20">
        <v>16686919713.999998</v>
      </c>
    </row>
    <row r="12" spans="1:2" s="21" customFormat="1" ht="13.5" outlineLevel="1" x14ac:dyDescent="0.2">
      <c r="A12" s="19" t="s">
        <v>128</v>
      </c>
      <c r="B12" s="20">
        <v>11566305868</v>
      </c>
    </row>
    <row r="13" spans="1:2" s="21" customFormat="1" ht="13.5" outlineLevel="1" x14ac:dyDescent="0.2">
      <c r="A13" s="19" t="s">
        <v>129</v>
      </c>
      <c r="B13" s="20">
        <v>6300474910</v>
      </c>
    </row>
    <row r="14" spans="1:2" s="21" customFormat="1" ht="13.5" outlineLevel="1" x14ac:dyDescent="0.2">
      <c r="A14" s="19" t="s">
        <v>17</v>
      </c>
      <c r="B14" s="20">
        <v>1428162158.4158416</v>
      </c>
    </row>
    <row r="15" spans="1:2" s="21" customFormat="1" ht="13.5" outlineLevel="1" x14ac:dyDescent="0.2">
      <c r="A15" s="19" t="s">
        <v>18</v>
      </c>
      <c r="B15" s="20">
        <v>1292851961.3861387</v>
      </c>
    </row>
    <row r="16" spans="1:2" s="23" customFormat="1" ht="13.5" outlineLevel="1" x14ac:dyDescent="0.2">
      <c r="A16" s="19" t="s">
        <v>19</v>
      </c>
      <c r="B16" s="40">
        <v>14200237260</v>
      </c>
    </row>
    <row r="17" spans="1:2" s="23" customFormat="1" ht="13.5" outlineLevel="1" x14ac:dyDescent="0.2">
      <c r="A17" s="19" t="s">
        <v>20</v>
      </c>
      <c r="B17" s="20">
        <v>14388115033</v>
      </c>
    </row>
    <row r="18" spans="1:2" s="21" customFormat="1" ht="13.5" outlineLevel="1" x14ac:dyDescent="0.2">
      <c r="A18" s="19" t="s">
        <v>21</v>
      </c>
      <c r="B18" s="20">
        <v>7076050599</v>
      </c>
    </row>
    <row r="19" spans="1:2" s="21" customFormat="1" ht="13.5" outlineLevel="1" x14ac:dyDescent="0.2">
      <c r="A19" s="19" t="s">
        <v>22</v>
      </c>
      <c r="B19" s="20">
        <v>20893814942</v>
      </c>
    </row>
    <row r="20" spans="1:2" s="23" customFormat="1" ht="13.5" outlineLevel="1" x14ac:dyDescent="0.2">
      <c r="A20" s="19" t="s">
        <v>23</v>
      </c>
      <c r="B20" s="40">
        <v>8810989120</v>
      </c>
    </row>
    <row r="21" spans="1:2" s="21" customFormat="1" ht="13.5" outlineLevel="1" x14ac:dyDescent="0.2">
      <c r="A21" s="19" t="s">
        <v>24</v>
      </c>
      <c r="B21" s="20">
        <v>5818381842</v>
      </c>
    </row>
    <row r="22" spans="1:2" s="21" customFormat="1" ht="13.5" outlineLevel="1" x14ac:dyDescent="0.2">
      <c r="A22" s="19" t="s">
        <v>25</v>
      </c>
      <c r="B22" s="20">
        <v>9650261634</v>
      </c>
    </row>
    <row r="23" spans="1:2" s="21" customFormat="1" ht="13.5" outlineLevel="1" x14ac:dyDescent="0.2">
      <c r="A23" s="19" t="s">
        <v>26</v>
      </c>
      <c r="B23" s="20">
        <v>5385776414</v>
      </c>
    </row>
    <row r="24" spans="1:2" s="23" customFormat="1" ht="13.5" outlineLevel="1" x14ac:dyDescent="0.2">
      <c r="A24" s="19" t="s">
        <v>27</v>
      </c>
      <c r="B24" s="20">
        <v>5759505844</v>
      </c>
    </row>
    <row r="25" spans="1:2" s="23" customFormat="1" ht="13.5" outlineLevel="1" x14ac:dyDescent="0.2">
      <c r="A25" s="19" t="s">
        <v>28</v>
      </c>
      <c r="B25" s="20">
        <v>11365045650</v>
      </c>
    </row>
    <row r="26" spans="1:2" s="23" customFormat="1" ht="13.5" outlineLevel="1" x14ac:dyDescent="0.2">
      <c r="A26" s="19" t="s">
        <v>29</v>
      </c>
      <c r="B26" s="20">
        <v>15652530637</v>
      </c>
    </row>
    <row r="27" spans="1:2" s="23" customFormat="1" ht="13.5" outlineLevel="1" x14ac:dyDescent="0.2">
      <c r="A27" s="19" t="s">
        <v>30</v>
      </c>
      <c r="B27" s="20">
        <v>5772808797</v>
      </c>
    </row>
    <row r="28" spans="1:2" s="23" customFormat="1" ht="13.5" outlineLevel="1" x14ac:dyDescent="0.2">
      <c r="A28" s="19" t="s">
        <v>31</v>
      </c>
      <c r="B28" s="20">
        <v>7512106130</v>
      </c>
    </row>
    <row r="29" spans="1:2" s="23" customFormat="1" ht="13.5" outlineLevel="1" x14ac:dyDescent="0.2">
      <c r="A29" s="19" t="s">
        <v>32</v>
      </c>
      <c r="B29" s="20">
        <v>9347559589</v>
      </c>
    </row>
    <row r="30" spans="1:2" s="23" customFormat="1" ht="13.5" outlineLevel="1" x14ac:dyDescent="0.2">
      <c r="A30" s="19" t="s">
        <v>33</v>
      </c>
      <c r="B30" s="20">
        <v>19825977010</v>
      </c>
    </row>
    <row r="31" spans="1:2" s="23" customFormat="1" ht="13.5" outlineLevel="1" x14ac:dyDescent="0.2">
      <c r="A31" s="19" t="s">
        <v>34</v>
      </c>
      <c r="B31" s="20">
        <v>9200191515</v>
      </c>
    </row>
    <row r="32" spans="1:2" s="23" customFormat="1" ht="13.5" outlineLevel="1" x14ac:dyDescent="0.2">
      <c r="A32" s="19" t="s">
        <v>35</v>
      </c>
      <c r="B32" s="20">
        <v>18743806542</v>
      </c>
    </row>
    <row r="33" spans="1:2" s="23" customFormat="1" ht="13.5" outlineLevel="1" x14ac:dyDescent="0.2">
      <c r="A33" s="19" t="s">
        <v>36</v>
      </c>
      <c r="B33" s="20">
        <v>12488203547</v>
      </c>
    </row>
    <row r="34" spans="1:2" s="23" customFormat="1" ht="13.5" outlineLevel="1" x14ac:dyDescent="0.2">
      <c r="A34" s="19" t="s">
        <v>37</v>
      </c>
      <c r="B34" s="20">
        <v>12337277639</v>
      </c>
    </row>
    <row r="35" spans="1:2" s="23" customFormat="1" ht="13.5" outlineLevel="1" x14ac:dyDescent="0.2">
      <c r="A35" s="19" t="s">
        <v>38</v>
      </c>
      <c r="B35" s="20">
        <v>16198497482.999998</v>
      </c>
    </row>
    <row r="36" spans="1:2" s="23" customFormat="1" ht="13.5" outlineLevel="1" x14ac:dyDescent="0.2">
      <c r="A36" s="19" t="s">
        <v>39</v>
      </c>
      <c r="B36" s="20">
        <v>17764576319</v>
      </c>
    </row>
    <row r="37" spans="1:2" s="23" customFormat="1" ht="13.5" outlineLevel="1" x14ac:dyDescent="0.2">
      <c r="A37" s="19" t="s">
        <v>40</v>
      </c>
      <c r="B37" s="20">
        <v>22882731815</v>
      </c>
    </row>
    <row r="38" spans="1:2" s="23" customFormat="1" ht="13.5" outlineLevel="1" x14ac:dyDescent="0.2">
      <c r="A38" s="19" t="s">
        <v>41</v>
      </c>
      <c r="B38" s="20">
        <v>7383905477</v>
      </c>
    </row>
    <row r="39" spans="1:2" s="23" customFormat="1" ht="13.5" outlineLevel="1" x14ac:dyDescent="0.2">
      <c r="A39" s="19" t="s">
        <v>42</v>
      </c>
      <c r="B39" s="20">
        <v>12423743774</v>
      </c>
    </row>
    <row r="40" spans="1:2" s="23" customFormat="1" ht="13.5" outlineLevel="1" x14ac:dyDescent="0.2">
      <c r="A40" s="19" t="s">
        <v>43</v>
      </c>
      <c r="B40" s="20">
        <v>14187262851</v>
      </c>
    </row>
    <row r="41" spans="1:2" s="23" customFormat="1" ht="13.5" outlineLevel="1" x14ac:dyDescent="0.2">
      <c r="A41" s="19" t="s">
        <v>44</v>
      </c>
      <c r="B41" s="20">
        <v>9099377756</v>
      </c>
    </row>
    <row r="42" spans="1:2" s="23" customFormat="1" ht="13.5" outlineLevel="1" x14ac:dyDescent="0.2">
      <c r="A42" s="19" t="s">
        <v>45</v>
      </c>
      <c r="B42" s="20">
        <v>7416098511</v>
      </c>
    </row>
    <row r="43" spans="1:2" s="23" customFormat="1" ht="13.5" outlineLevel="1" x14ac:dyDescent="0.2">
      <c r="A43" s="19" t="s">
        <v>46</v>
      </c>
      <c r="B43" s="20">
        <v>16654736652</v>
      </c>
    </row>
    <row r="44" spans="1:2" s="23" customFormat="1" ht="13.5" outlineLevel="1" x14ac:dyDescent="0.2">
      <c r="A44" s="19" t="s">
        <v>47</v>
      </c>
      <c r="B44" s="20">
        <v>12006016561</v>
      </c>
    </row>
    <row r="45" spans="1:2" s="23" customFormat="1" ht="13.5" outlineLevel="1" x14ac:dyDescent="0.2">
      <c r="A45" s="19" t="s">
        <v>48</v>
      </c>
      <c r="B45" s="20">
        <v>14602426835</v>
      </c>
    </row>
    <row r="46" spans="1:2" s="23" customFormat="1" ht="13.5" outlineLevel="1" x14ac:dyDescent="0.2">
      <c r="A46" s="19" t="s">
        <v>49</v>
      </c>
      <c r="B46" s="20">
        <v>16600395825</v>
      </c>
    </row>
    <row r="47" spans="1:2" s="23" customFormat="1" ht="13.5" outlineLevel="1" x14ac:dyDescent="0.2">
      <c r="A47" s="19" t="s">
        <v>50</v>
      </c>
      <c r="B47" s="20">
        <v>9490692823</v>
      </c>
    </row>
    <row r="48" spans="1:2" s="23" customFormat="1" ht="13.5" outlineLevel="1" x14ac:dyDescent="0.2">
      <c r="A48" s="19" t="s">
        <v>51</v>
      </c>
      <c r="B48" s="20">
        <v>14966356774</v>
      </c>
    </row>
    <row r="49" spans="1:2" s="23" customFormat="1" ht="13.5" outlineLevel="1" x14ac:dyDescent="0.2">
      <c r="A49" s="19" t="s">
        <v>52</v>
      </c>
      <c r="B49" s="20">
        <v>16628059484</v>
      </c>
    </row>
    <row r="50" spans="1:2" s="23" customFormat="1" ht="13.5" outlineLevel="1" x14ac:dyDescent="0.2">
      <c r="A50" s="19" t="s">
        <v>53</v>
      </c>
      <c r="B50" s="20">
        <v>11545020876</v>
      </c>
    </row>
    <row r="51" spans="1:2" s="23" customFormat="1" ht="13.5" outlineLevel="1" x14ac:dyDescent="0.2">
      <c r="A51" s="19" t="s">
        <v>54</v>
      </c>
      <c r="B51" s="20">
        <v>11069859631</v>
      </c>
    </row>
    <row r="52" spans="1:2" s="23" customFormat="1" ht="13.5" outlineLevel="1" x14ac:dyDescent="0.2">
      <c r="A52" s="19" t="s">
        <v>55</v>
      </c>
      <c r="B52" s="20">
        <v>16462254401</v>
      </c>
    </row>
    <row r="53" spans="1:2" s="23" customFormat="1" ht="13.5" outlineLevel="1" x14ac:dyDescent="0.2">
      <c r="A53" s="19" t="s">
        <v>56</v>
      </c>
      <c r="B53" s="20">
        <v>29122451003</v>
      </c>
    </row>
    <row r="54" spans="1:2" s="23" customFormat="1" ht="13.5" outlineLevel="1" x14ac:dyDescent="0.2">
      <c r="A54" s="19" t="s">
        <v>57</v>
      </c>
      <c r="B54" s="20">
        <v>19110837484</v>
      </c>
    </row>
    <row r="55" spans="1:2" s="23" customFormat="1" ht="13.5" outlineLevel="1" x14ac:dyDescent="0.2">
      <c r="A55" s="19" t="s">
        <v>58</v>
      </c>
      <c r="B55" s="20">
        <v>14355039068</v>
      </c>
    </row>
    <row r="56" spans="1:2" s="23" customFormat="1" ht="13.5" outlineLevel="1" x14ac:dyDescent="0.2">
      <c r="A56" s="19" t="s">
        <v>59</v>
      </c>
      <c r="B56" s="20">
        <v>10742553232</v>
      </c>
    </row>
    <row r="57" spans="1:2" s="23" customFormat="1" ht="13.5" outlineLevel="1" x14ac:dyDescent="0.2">
      <c r="A57" s="19" t="s">
        <v>60</v>
      </c>
      <c r="B57" s="20">
        <v>12944688820</v>
      </c>
    </row>
    <row r="58" spans="1:2" s="23" customFormat="1" ht="13.5" outlineLevel="1" x14ac:dyDescent="0.2">
      <c r="A58" s="19" t="s">
        <v>61</v>
      </c>
      <c r="B58" s="20">
        <v>11689433662</v>
      </c>
    </row>
    <row r="59" spans="1:2" s="23" customFormat="1" ht="13.5" outlineLevel="1" x14ac:dyDescent="0.2">
      <c r="A59" s="19" t="s">
        <v>62</v>
      </c>
      <c r="B59" s="20">
        <v>11397659254</v>
      </c>
    </row>
    <row r="60" spans="1:2" s="23" customFormat="1" ht="13.5" outlineLevel="1" x14ac:dyDescent="0.2">
      <c r="A60" s="19" t="s">
        <v>63</v>
      </c>
      <c r="B60" s="20">
        <v>16236395384</v>
      </c>
    </row>
    <row r="61" spans="1:2" s="23" customFormat="1" ht="13.5" outlineLevel="1" x14ac:dyDescent="0.2">
      <c r="A61" s="19" t="s">
        <v>64</v>
      </c>
      <c r="B61" s="20">
        <v>6151462908.9075203</v>
      </c>
    </row>
    <row r="62" spans="1:2" s="23" customFormat="1" ht="13.5" outlineLevel="1" x14ac:dyDescent="0.2">
      <c r="A62" s="19" t="s">
        <v>65</v>
      </c>
      <c r="B62" s="20">
        <v>24188206629</v>
      </c>
    </row>
    <row r="63" spans="1:2" s="23" customFormat="1" ht="13.5" outlineLevel="1" x14ac:dyDescent="0.2">
      <c r="A63" s="19" t="s">
        <v>66</v>
      </c>
      <c r="B63" s="20">
        <v>22229863427</v>
      </c>
    </row>
    <row r="64" spans="1:2" s="23" customFormat="1" ht="13.5" outlineLevel="1" x14ac:dyDescent="0.2">
      <c r="A64" s="19" t="s">
        <v>67</v>
      </c>
      <c r="B64" s="20">
        <v>23200278421</v>
      </c>
    </row>
    <row r="65" spans="1:2" s="23" customFormat="1" ht="13.5" outlineLevel="1" x14ac:dyDescent="0.2">
      <c r="A65" s="19" t="s">
        <v>68</v>
      </c>
      <c r="B65" s="20">
        <v>33729146012</v>
      </c>
    </row>
    <row r="66" spans="1:2" s="23" customFormat="1" ht="13.5" outlineLevel="1" x14ac:dyDescent="0.2">
      <c r="A66" s="19" t="s">
        <v>69</v>
      </c>
      <c r="B66" s="20">
        <v>25741331764</v>
      </c>
    </row>
    <row r="67" spans="1:2" s="23" customFormat="1" ht="13.5" outlineLevel="1" x14ac:dyDescent="0.2">
      <c r="A67" s="19" t="s">
        <v>70</v>
      </c>
      <c r="B67" s="20">
        <v>10895316694.06304</v>
      </c>
    </row>
    <row r="68" spans="1:2" s="23" customFormat="1" ht="13.5" outlineLevel="1" x14ac:dyDescent="0.2">
      <c r="A68" s="19" t="s">
        <v>71</v>
      </c>
      <c r="B68" s="20">
        <v>15574902572</v>
      </c>
    </row>
    <row r="69" spans="1:2" s="22" customFormat="1" ht="13.5" outlineLevel="1" x14ac:dyDescent="0.2">
      <c r="A69" s="19" t="s">
        <v>72</v>
      </c>
      <c r="B69" s="20">
        <v>11085498362</v>
      </c>
    </row>
    <row r="70" spans="1:2" s="23" customFormat="1" ht="13.5" outlineLevel="1" x14ac:dyDescent="0.2">
      <c r="A70" s="19" t="s">
        <v>73</v>
      </c>
      <c r="B70" s="20">
        <v>15569378930</v>
      </c>
    </row>
    <row r="71" spans="1:2" s="23" customFormat="1" ht="13.5" outlineLevel="1" x14ac:dyDescent="0.2">
      <c r="A71" s="19" t="s">
        <v>74</v>
      </c>
      <c r="B71" s="20">
        <v>19872456988.21376</v>
      </c>
    </row>
    <row r="72" spans="1:2" s="23" customFormat="1" ht="13.5" outlineLevel="1" x14ac:dyDescent="0.2">
      <c r="A72" s="19" t="s">
        <v>75</v>
      </c>
      <c r="B72" s="20">
        <v>9279916346</v>
      </c>
    </row>
    <row r="73" spans="1:2" s="23" customFormat="1" ht="13.5" outlineLevel="1" x14ac:dyDescent="0.2">
      <c r="A73" s="19" t="s">
        <v>76</v>
      </c>
      <c r="B73" s="20">
        <v>11879598172</v>
      </c>
    </row>
    <row r="74" spans="1:2" s="23" customFormat="1" ht="13.5" outlineLevel="1" x14ac:dyDescent="0.2">
      <c r="A74" s="19" t="s">
        <v>77</v>
      </c>
      <c r="B74" s="20">
        <v>14944234555</v>
      </c>
    </row>
    <row r="75" spans="1:2" s="23" customFormat="1" ht="13.5" outlineLevel="1" x14ac:dyDescent="0.2">
      <c r="A75" s="19" t="s">
        <v>78</v>
      </c>
      <c r="B75" s="20">
        <v>8486287813</v>
      </c>
    </row>
    <row r="76" spans="1:2" s="23" customFormat="1" ht="13.5" outlineLevel="1" x14ac:dyDescent="0.2">
      <c r="A76" s="19" t="s">
        <v>79</v>
      </c>
      <c r="B76" s="20">
        <v>7048832262</v>
      </c>
    </row>
    <row r="77" spans="1:2" s="23" customFormat="1" ht="13.5" outlineLevel="1" x14ac:dyDescent="0.2">
      <c r="A77" s="19" t="s">
        <v>80</v>
      </c>
      <c r="B77" s="20">
        <v>5348779190</v>
      </c>
    </row>
    <row r="78" spans="1:2" s="21" customFormat="1" ht="13.5" outlineLevel="1" x14ac:dyDescent="0.2">
      <c r="A78" s="19" t="s">
        <v>81</v>
      </c>
      <c r="B78" s="20">
        <v>5466387046</v>
      </c>
    </row>
    <row r="79" spans="1:2" s="21" customFormat="1" ht="13.5" outlineLevel="1" x14ac:dyDescent="0.2">
      <c r="A79" s="19" t="s">
        <v>82</v>
      </c>
      <c r="B79" s="20">
        <v>16518448889</v>
      </c>
    </row>
    <row r="80" spans="1:2" s="21" customFormat="1" ht="13.5" outlineLevel="1" x14ac:dyDescent="0.2">
      <c r="A80" s="19" t="s">
        <v>83</v>
      </c>
      <c r="B80" s="20">
        <v>8675202615</v>
      </c>
    </row>
    <row r="81" spans="1:2" s="21" customFormat="1" ht="13.5" outlineLevel="1" x14ac:dyDescent="0.2">
      <c r="A81" s="19" t="s">
        <v>84</v>
      </c>
      <c r="B81" s="20">
        <v>16760013498</v>
      </c>
    </row>
    <row r="82" spans="1:2" s="23" customFormat="1" ht="13.5" outlineLevel="1" x14ac:dyDescent="0.2">
      <c r="A82" s="19" t="s">
        <v>85</v>
      </c>
      <c r="B82" s="20">
        <v>12438755743</v>
      </c>
    </row>
    <row r="83" spans="1:2" s="21" customFormat="1" ht="13.5" outlineLevel="1" x14ac:dyDescent="0.2">
      <c r="A83" s="19" t="s">
        <v>86</v>
      </c>
      <c r="B83" s="20">
        <v>14593425402</v>
      </c>
    </row>
    <row r="84" spans="1:2" s="21" customFormat="1" ht="13.5" outlineLevel="1" x14ac:dyDescent="0.2">
      <c r="A84" s="19" t="s">
        <v>87</v>
      </c>
      <c r="B84" s="20">
        <v>6689468251</v>
      </c>
    </row>
    <row r="85" spans="1:2" s="21" customFormat="1" ht="13.5" outlineLevel="1" x14ac:dyDescent="0.2">
      <c r="A85" s="19" t="s">
        <v>88</v>
      </c>
      <c r="B85" s="20">
        <v>8186369892</v>
      </c>
    </row>
    <row r="86" spans="1:2" s="21" customFormat="1" ht="13.5" outlineLevel="1" x14ac:dyDescent="0.2">
      <c r="A86" s="19" t="s">
        <v>89</v>
      </c>
      <c r="B86" s="20">
        <v>28561249598</v>
      </c>
    </row>
    <row r="87" spans="1:2" s="21" customFormat="1" ht="13.5" outlineLevel="1" x14ac:dyDescent="0.2">
      <c r="A87" s="19" t="s">
        <v>90</v>
      </c>
      <c r="B87" s="20">
        <v>34980509996</v>
      </c>
    </row>
    <row r="88" spans="1:2" s="21" customFormat="1" ht="13.5" outlineLevel="1" x14ac:dyDescent="0.2">
      <c r="A88" s="19" t="s">
        <v>91</v>
      </c>
      <c r="B88" s="20">
        <v>6950846586</v>
      </c>
    </row>
    <row r="89" spans="1:2" s="21" customFormat="1" ht="13.5" outlineLevel="1" x14ac:dyDescent="0.2">
      <c r="A89" s="19" t="s">
        <v>92</v>
      </c>
      <c r="B89" s="20">
        <v>11116163961</v>
      </c>
    </row>
    <row r="90" spans="1:2" s="21" customFormat="1" ht="13.5" outlineLevel="1" x14ac:dyDescent="0.2">
      <c r="A90" s="19" t="s">
        <v>93</v>
      </c>
      <c r="B90" s="20">
        <v>21274070645</v>
      </c>
    </row>
    <row r="91" spans="1:2" s="21" customFormat="1" ht="13.5" outlineLevel="1" x14ac:dyDescent="0.2">
      <c r="A91" s="19" t="s">
        <v>94</v>
      </c>
      <c r="B91" s="20">
        <v>2826770201</v>
      </c>
    </row>
    <row r="92" spans="1:2" s="21" customFormat="1" ht="13.5" outlineLevel="1" x14ac:dyDescent="0.2">
      <c r="A92" s="19" t="s">
        <v>95</v>
      </c>
      <c r="B92" s="20">
        <v>4775546619</v>
      </c>
    </row>
    <row r="93" spans="1:2" s="21" customFormat="1" ht="13.5" outlineLevel="1" x14ac:dyDescent="0.2">
      <c r="A93" s="19" t="s">
        <v>96</v>
      </c>
      <c r="B93" s="20">
        <v>23755514236</v>
      </c>
    </row>
    <row r="94" spans="1:2" s="21" customFormat="1" ht="13.5" outlineLevel="1" x14ac:dyDescent="0.2">
      <c r="A94" s="19" t="s">
        <v>97</v>
      </c>
      <c r="B94" s="20">
        <v>22463613073</v>
      </c>
    </row>
    <row r="95" spans="1:2" s="21" customFormat="1" ht="13.5" outlineLevel="1" x14ac:dyDescent="0.2">
      <c r="A95" s="19" t="s">
        <v>98</v>
      </c>
      <c r="B95" s="20">
        <v>20949816946</v>
      </c>
    </row>
    <row r="96" spans="1:2" s="21" customFormat="1" ht="13.5" outlineLevel="1" x14ac:dyDescent="0.2">
      <c r="A96" s="19" t="s">
        <v>99</v>
      </c>
      <c r="B96" s="20">
        <v>14104036918</v>
      </c>
    </row>
    <row r="97" spans="1:2" s="21" customFormat="1" ht="13.5" outlineLevel="1" x14ac:dyDescent="0.2">
      <c r="A97" s="19" t="s">
        <v>100</v>
      </c>
      <c r="B97" s="20">
        <v>1396272140.5940592</v>
      </c>
    </row>
    <row r="98" spans="1:2" s="21" customFormat="1" ht="13.5" outlineLevel="1" x14ac:dyDescent="0.2">
      <c r="A98" s="19" t="s">
        <v>101</v>
      </c>
      <c r="B98" s="20">
        <v>1211346171.2871287</v>
      </c>
    </row>
    <row r="99" spans="1:2" s="21" customFormat="1" ht="13.5" outlineLevel="1" x14ac:dyDescent="0.2">
      <c r="A99" s="19" t="s">
        <v>102</v>
      </c>
      <c r="B99" s="20">
        <v>1239693623.7623763</v>
      </c>
    </row>
    <row r="100" spans="1:2" s="21" customFormat="1" ht="13.5" outlineLevel="1" x14ac:dyDescent="0.2">
      <c r="A100" s="19" t="s">
        <v>103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21</vt:i4>
      </vt:variant>
    </vt:vector>
  </HeadingPairs>
  <TitlesOfParts>
    <vt:vector size="34" baseType="lpstr">
      <vt:lpstr>Verificaciones</vt:lpstr>
      <vt:lpstr>BD</vt:lpstr>
      <vt:lpstr>TD</vt:lpstr>
      <vt:lpstr>POA</vt:lpstr>
      <vt:lpstr>Puntajes</vt:lpstr>
      <vt:lpstr>Capacidad Financiera</vt:lpstr>
      <vt:lpstr>Puntaje CF</vt:lpstr>
      <vt:lpstr>Puntaje Exp</vt:lpstr>
      <vt:lpstr>Puntaje CT</vt:lpstr>
      <vt:lpstr>Saldo CtosEjecución</vt:lpstr>
      <vt:lpstr>Cap Organización</vt:lpstr>
      <vt:lpstr>Capacidad Residual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'Capacidad Residual'!Área_de_impresión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prueba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Nestor Elean Lemus Villadiego</cp:lastModifiedBy>
  <cp:lastPrinted>2017-03-07T21:30:00Z</cp:lastPrinted>
  <dcterms:created xsi:type="dcterms:W3CDTF">2005-03-19T14:11:58Z</dcterms:created>
  <dcterms:modified xsi:type="dcterms:W3CDTF">2020-07-06T20:41:59Z</dcterms:modified>
</cp:coreProperties>
</file>