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fmunozt_deaj_ramajudicial_gov_co/Documents/2024/Auditorias Energeticas para sedes de la Rama Judicial/Evaluacion/"/>
    </mc:Choice>
  </mc:AlternateContent>
  <xr:revisionPtr revIDLastSave="37" documentId="13_ncr:1_{DD114174-00B6-4EE5-9F3D-0DCA63782020}" xr6:coauthVersionLast="47" xr6:coauthVersionMax="47" xr10:uidLastSave="{D7C67E11-7CE4-4E79-A442-EBF3DFFA2F23}"/>
  <bookViews>
    <workbookView xWindow="-120" yWindow="-120" windowWidth="20730" windowHeight="11040" xr2:uid="{D009AD57-06B6-46B2-BF84-023C21804F06}"/>
  </bookViews>
  <sheets>
    <sheet name="Evaluación CM-08-24" sheetId="1" r:id="rId1"/>
  </sheets>
  <definedNames>
    <definedName name="_xlnm._FilterDatabase" localSheetId="0" hidden="1">'Evaluación CM-08-24'!$A$8:$W$15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8" i="1" l="1"/>
  <c r="V10" i="1"/>
  <c r="V11" i="1"/>
  <c r="V12" i="1"/>
  <c r="V13" i="1"/>
  <c r="V14" i="1"/>
  <c r="V15" i="1"/>
  <c r="V9" i="1"/>
  <c r="K14" i="1"/>
  <c r="R14" i="1" s="1"/>
  <c r="I14" i="1"/>
  <c r="K10" i="1" l="1"/>
  <c r="K12" i="1" l="1"/>
  <c r="I12" i="1" l="1"/>
  <c r="I11" i="1" l="1"/>
  <c r="I9" i="1" l="1"/>
  <c r="R9" i="1" s="1"/>
  <c r="I13" i="1"/>
  <c r="R13" i="1" s="1"/>
  <c r="I15" i="1" l="1"/>
  <c r="R15" i="1" s="1"/>
  <c r="R11" i="1"/>
  <c r="I10" i="1"/>
  <c r="R10" i="1" s="1"/>
  <c r="R12" i="1"/>
</calcChain>
</file>

<file path=xl/sharedStrings.xml><?xml version="1.0" encoding="utf-8"?>
<sst xmlns="http://schemas.openxmlformats.org/spreadsheetml/2006/main" count="114" uniqueCount="60">
  <si>
    <t>INFORME DE VERIFICACIÓN O EVALUACIÓN DE LAS OFERTAS</t>
  </si>
  <si>
    <t>PROCESO:</t>
  </si>
  <si>
    <t>OBJETO:</t>
  </si>
  <si>
    <t xml:space="preserve">No </t>
  </si>
  <si>
    <t>PROPONENTE</t>
  </si>
  <si>
    <t>CONFORMADO POR</t>
  </si>
  <si>
    <t xml:space="preserve">REQUISITOS HABILITANTES </t>
  </si>
  <si>
    <t>CRITERIOS PONDERABLES</t>
  </si>
  <si>
    <t>SUMATORIA PUNTAJE</t>
  </si>
  <si>
    <t>OBSERVACIONES</t>
  </si>
  <si>
    <t>JURIDICO</t>
  </si>
  <si>
    <t xml:space="preserve">FINANCIERO </t>
  </si>
  <si>
    <t>RESULTADO</t>
  </si>
  <si>
    <t>Experiencia adicional puntuable del proponente</t>
  </si>
  <si>
    <t>EMPRENDIMIENTO Y EMPRESA DE MUJERES</t>
  </si>
  <si>
    <t>MIPYME</t>
  </si>
  <si>
    <t>APOYO INDUSTRIA NACIONAL</t>
  </si>
  <si>
    <t>INCENTIVO ADICIONAL PARA PROPONENTES CON TRABAJADORES CON DISCAPACIDAD</t>
  </si>
  <si>
    <t>Hasta 15 puntos</t>
  </si>
  <si>
    <t>0,25 puntos</t>
  </si>
  <si>
    <t>Hasta 0,25 puntos</t>
  </si>
  <si>
    <t>Hasta 10 puntos</t>
  </si>
  <si>
    <t>1 puntos</t>
  </si>
  <si>
    <t>CUMPLE</t>
  </si>
  <si>
    <t>NO CUMPLE</t>
  </si>
  <si>
    <t>NO SE ASIGNA PUNTAJE POR NO ESTAR HABILITADO</t>
  </si>
  <si>
    <t>Prestar servicios de consultoría para realizar auditorías energéticas en las edificaciones de propiedad de la Rama Judicial a nivel nacional.</t>
  </si>
  <si>
    <t>CONSORCIO INGTECNOVA - INFRALAR</t>
  </si>
  <si>
    <t>UNIÓN TEMPORAL T&amp;D ENERGY</t>
  </si>
  <si>
    <t>NASHARA GROUP</t>
  </si>
  <si>
    <t>CONSORCIO AUDITORES INGEANDI</t>
  </si>
  <si>
    <t>CONSORCIO ENERGETICO CC</t>
  </si>
  <si>
    <t>EXPERIENCIA ADICIONAL DEL DIRECTOR DE PROYECTO</t>
  </si>
  <si>
    <t>FORMACIÓN ACADÉMICA ADICIONAL DEL DIRECTOR DE PROYECTO</t>
  </si>
  <si>
    <t>CM-08-2024</t>
  </si>
  <si>
    <t xml:space="preserve">CEMOSA INGENIERIA NIT 900.549.062-9
CEMOSA INGENIERÍA Y CONTROL SAS NIT NIT 901.061.715-7 </t>
  </si>
  <si>
    <t>INGENIERIA Y DISEÑO IYD SAS NIT 900448366-9
GLOBAL ASTI SAS NIT 800228515-3
ALEXANDEDR BEDOYA DUQUE CC 75084640</t>
  </si>
  <si>
    <t>INGEPLAN.CO SAS BIC NIT 800.169.622-1
ANDINA DE VALORACION SAS NIT 901.380.786-8</t>
  </si>
  <si>
    <t>TÉCNICO - Director de Proyecto</t>
  </si>
  <si>
    <t>SMMLV Acreditados</t>
  </si>
  <si>
    <t>-</t>
  </si>
  <si>
    <t>Hasta 28 puntos</t>
  </si>
  <si>
    <t>Puntos (Maximo 45,5 )</t>
  </si>
  <si>
    <t>NO ASIGNA PUNTAJE</t>
  </si>
  <si>
    <t xml:space="preserve">NIT.  900.413.588 - 6 </t>
  </si>
  <si>
    <t>INGTECNOVA S.A.S. B.I.C Nit 901.642.556-6
INFRALAR S.A.S NIT 900.284.623-1</t>
  </si>
  <si>
    <t>TERAO COLOMBIA SAS NIT 900.732.796-1
DENKEN SAS NIT 900.797.751-8
FERNANDO BOHORQUEZ Y CIA S.A.S 800.130.904-2</t>
  </si>
  <si>
    <t>Nit. 901206185-8</t>
  </si>
  <si>
    <t>Oferta
Fase 1</t>
  </si>
  <si>
    <t>Oferta
Fase 2</t>
  </si>
  <si>
    <t>Oferta
Fase 3</t>
  </si>
  <si>
    <t>Precio Techo Fase 1</t>
  </si>
  <si>
    <t>Precio Techo Fase 2</t>
  </si>
  <si>
    <t>NO SE ASIGNA PUNTAJE POR NO ESTAR HABILITADO, EL PROPONENTE NO PRESENTÓ SUBSANACIONES</t>
  </si>
  <si>
    <t>CONSORCIO AUDITORIAS IYD GLOBAL</t>
  </si>
  <si>
    <t>Precio Techo Fase 3</t>
  </si>
  <si>
    <t xml:space="preserve">OFERTA ECONOMICA </t>
  </si>
  <si>
    <t>Prespuesto Oficial</t>
  </si>
  <si>
    <t>TÉCNICO EXPERIENCIA</t>
  </si>
  <si>
    <t>INGENIERIA Y SOLUCIONES ESPECIALIZADAS S.A.S - ISES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</si>
</sst>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22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sz val="7"/>
      <name val="Arial"/>
      <family val="2"/>
    </font>
    <font>
      <sz val="9"/>
      <color theme="1"/>
      <name val="Arial"/>
      <family val="2"/>
    </font>
    <font>
      <sz val="10"/>
      <color rgb="FF000000"/>
      <name val="Times New Roman"/>
      <family val="1"/>
    </font>
    <font>
      <sz val="9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13" fillId="0" borderId="0"/>
    <xf numFmtId="44" fontId="19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5" fillId="0" borderId="3" xfId="2" applyFont="1" applyBorder="1" applyAlignment="1">
      <alignment horizontal="center" vertical="center" wrapText="1"/>
    </xf>
    <xf numFmtId="0" fontId="6" fillId="0" borderId="0" xfId="1" applyFont="1"/>
    <xf numFmtId="0" fontId="12" fillId="0" borderId="0" xfId="1" applyFont="1" applyAlignment="1">
      <alignment vertical="center"/>
    </xf>
    <xf numFmtId="0" fontId="14" fillId="0" borderId="17" xfId="3" applyFont="1" applyBorder="1" applyAlignment="1">
      <alignment horizontal="center" vertical="center" wrapText="1"/>
    </xf>
    <xf numFmtId="0" fontId="16" fillId="0" borderId="19" xfId="2" applyFont="1" applyBorder="1" applyAlignment="1">
      <alignment horizontal="left" vertical="center" wrapText="1"/>
    </xf>
    <xf numFmtId="8" fontId="12" fillId="0" borderId="20" xfId="1" applyNumberFormat="1" applyFont="1" applyBorder="1" applyAlignment="1">
      <alignment horizontal="center" vertical="center" wrapText="1"/>
    </xf>
    <xf numFmtId="8" fontId="17" fillId="0" borderId="21" xfId="1" applyNumberFormat="1" applyFont="1" applyBorder="1" applyAlignment="1">
      <alignment horizontal="center" vertical="center" wrapText="1"/>
    </xf>
    <xf numFmtId="2" fontId="14" fillId="0" borderId="22" xfId="1" applyNumberFormat="1" applyFont="1" applyBorder="1" applyAlignment="1">
      <alignment horizontal="center" vertical="center"/>
    </xf>
    <xf numFmtId="2" fontId="14" fillId="3" borderId="18" xfId="1" applyNumberFormat="1" applyFont="1" applyFill="1" applyBorder="1" applyAlignment="1">
      <alignment horizontal="center" vertical="center"/>
    </xf>
    <xf numFmtId="0" fontId="14" fillId="0" borderId="23" xfId="3" applyFont="1" applyBorder="1" applyAlignment="1">
      <alignment horizontal="center" vertical="center" wrapText="1"/>
    </xf>
    <xf numFmtId="8" fontId="17" fillId="0" borderId="24" xfId="1" applyNumberFormat="1" applyFont="1" applyBorder="1" applyAlignment="1">
      <alignment horizontal="center" vertical="center" wrapText="1"/>
    </xf>
    <xf numFmtId="8" fontId="17" fillId="3" borderId="21" xfId="1" applyNumberFormat="1" applyFont="1" applyFill="1" applyBorder="1" applyAlignment="1">
      <alignment horizontal="center" vertical="center" wrapText="1"/>
    </xf>
    <xf numFmtId="8" fontId="17" fillId="4" borderId="18" xfId="1" applyNumberFormat="1" applyFont="1" applyFill="1" applyBorder="1" applyAlignment="1">
      <alignment horizontal="center" vertical="center" wrapText="1"/>
    </xf>
    <xf numFmtId="2" fontId="14" fillId="0" borderId="24" xfId="1" applyNumberFormat="1" applyFont="1" applyBorder="1" applyAlignment="1">
      <alignment horizontal="center" vertical="center"/>
    </xf>
    <xf numFmtId="2" fontId="14" fillId="0" borderId="25" xfId="1" applyNumberFormat="1" applyFont="1" applyBorder="1" applyAlignment="1">
      <alignment horizontal="center" vertical="center"/>
    </xf>
    <xf numFmtId="2" fontId="2" fillId="0" borderId="0" xfId="1" applyNumberFormat="1" applyFont="1"/>
    <xf numFmtId="2" fontId="14" fillId="0" borderId="27" xfId="1" applyNumberFormat="1" applyFont="1" applyBorder="1" applyAlignment="1">
      <alignment horizontal="center" vertical="center"/>
    </xf>
    <xf numFmtId="2" fontId="14" fillId="0" borderId="3" xfId="1" applyNumberFormat="1" applyFont="1" applyBorder="1" applyAlignment="1">
      <alignment horizontal="center" vertical="center"/>
    </xf>
    <xf numFmtId="8" fontId="17" fillId="5" borderId="18" xfId="1" applyNumberFormat="1" applyFont="1" applyFill="1" applyBorder="1" applyAlignment="1">
      <alignment horizontal="center" vertical="center" wrapText="1"/>
    </xf>
    <xf numFmtId="0" fontId="12" fillId="0" borderId="29" xfId="1" applyFont="1" applyBorder="1" applyAlignment="1">
      <alignment horizontal="center" vertical="center" wrapText="1"/>
    </xf>
    <xf numFmtId="0" fontId="18" fillId="0" borderId="0" xfId="1" applyFont="1" applyAlignment="1">
      <alignment wrapText="1"/>
    </xf>
    <xf numFmtId="44" fontId="21" fillId="0" borderId="3" xfId="4" applyFont="1" applyFill="1" applyBorder="1" applyAlignment="1">
      <alignment horizontal="center" vertical="center"/>
    </xf>
    <xf numFmtId="44" fontId="20" fillId="0" borderId="0" xfId="4" applyFont="1" applyFill="1" applyAlignment="1">
      <alignment horizontal="center" wrapText="1"/>
    </xf>
    <xf numFmtId="8" fontId="17" fillId="4" borderId="21" xfId="1" applyNumberFormat="1" applyFont="1" applyFill="1" applyBorder="1" applyAlignment="1">
      <alignment horizontal="center" vertical="center" wrapText="1"/>
    </xf>
    <xf numFmtId="2" fontId="14" fillId="0" borderId="18" xfId="1" applyNumberFormat="1" applyFont="1" applyBorder="1" applyAlignment="1">
      <alignment horizontal="center" vertical="center"/>
    </xf>
    <xf numFmtId="44" fontId="14" fillId="0" borderId="3" xfId="4" applyFont="1" applyFill="1" applyBorder="1" applyAlignment="1">
      <alignment horizontal="center" vertical="center"/>
    </xf>
    <xf numFmtId="2" fontId="14" fillId="6" borderId="3" xfId="1" applyNumberFormat="1" applyFont="1" applyFill="1" applyBorder="1" applyAlignment="1">
      <alignment horizontal="center" vertical="center" wrapText="1"/>
    </xf>
    <xf numFmtId="2" fontId="14" fillId="6" borderId="22" xfId="1" applyNumberFormat="1" applyFont="1" applyFill="1" applyBorder="1" applyAlignment="1">
      <alignment horizontal="center" vertical="center"/>
    </xf>
    <xf numFmtId="2" fontId="14" fillId="5" borderId="18" xfId="1" applyNumberFormat="1" applyFont="1" applyFill="1" applyBorder="1" applyAlignment="1">
      <alignment horizontal="center" vertical="center"/>
    </xf>
    <xf numFmtId="0" fontId="12" fillId="6" borderId="29" xfId="1" applyFont="1" applyFill="1" applyBorder="1" applyAlignment="1">
      <alignment horizontal="center" vertical="center" wrapText="1"/>
    </xf>
    <xf numFmtId="0" fontId="15" fillId="0" borderId="18" xfId="2" applyFont="1" applyBorder="1" applyAlignment="1">
      <alignment horizontal="center" vertical="center" wrapText="1"/>
    </xf>
    <xf numFmtId="0" fontId="9" fillId="6" borderId="6" xfId="2" applyFont="1" applyFill="1" applyBorder="1" applyAlignment="1">
      <alignment horizontal="center" vertical="center" wrapText="1"/>
    </xf>
    <xf numFmtId="0" fontId="9" fillId="6" borderId="3" xfId="2" applyFont="1" applyFill="1" applyBorder="1" applyAlignment="1">
      <alignment horizontal="center" vertical="center" wrapText="1"/>
    </xf>
    <xf numFmtId="0" fontId="11" fillId="6" borderId="28" xfId="2" applyFont="1" applyFill="1" applyBorder="1" applyAlignment="1">
      <alignment horizontal="center" vertical="center" wrapText="1"/>
    </xf>
    <xf numFmtId="0" fontId="11" fillId="6" borderId="3" xfId="2" applyFont="1" applyFill="1" applyBorder="1" applyAlignment="1">
      <alignment horizontal="center" vertical="center" wrapText="1"/>
    </xf>
    <xf numFmtId="0" fontId="10" fillId="6" borderId="16" xfId="1" applyFont="1" applyFill="1" applyBorder="1" applyAlignment="1">
      <alignment horizontal="center" vertical="center" wrapText="1"/>
    </xf>
    <xf numFmtId="44" fontId="20" fillId="0" borderId="0" xfId="4" applyFont="1" applyFill="1" applyAlignment="1">
      <alignment horizontal="center" vertical="center" wrapText="1"/>
    </xf>
    <xf numFmtId="44" fontId="21" fillId="0" borderId="32" xfId="4" applyFont="1" applyFill="1" applyBorder="1" applyAlignment="1">
      <alignment horizontal="center" vertical="center"/>
    </xf>
    <xf numFmtId="44" fontId="20" fillId="0" borderId="0" xfId="4" applyFont="1" applyFill="1" applyBorder="1" applyAlignment="1">
      <alignment horizontal="center" vertical="center" wrapText="1"/>
    </xf>
    <xf numFmtId="0" fontId="7" fillId="6" borderId="14" xfId="1" applyFont="1" applyFill="1" applyBorder="1" applyAlignment="1">
      <alignment horizontal="center" vertical="center"/>
    </xf>
    <xf numFmtId="0" fontId="7" fillId="6" borderId="16" xfId="1" applyFont="1" applyFill="1" applyBorder="1" applyAlignment="1">
      <alignment horizontal="center" vertical="center"/>
    </xf>
    <xf numFmtId="0" fontId="7" fillId="6" borderId="14" xfId="1" applyFont="1" applyFill="1" applyBorder="1" applyAlignment="1">
      <alignment horizontal="center" vertical="center" wrapText="1"/>
    </xf>
    <xf numFmtId="0" fontId="7" fillId="6" borderId="16" xfId="1" applyFont="1" applyFill="1" applyBorder="1" applyAlignment="1">
      <alignment horizontal="center" vertical="center" wrapText="1"/>
    </xf>
    <xf numFmtId="0" fontId="7" fillId="6" borderId="15" xfId="1" applyFont="1" applyFill="1" applyBorder="1" applyAlignment="1">
      <alignment horizontal="center" vertical="center"/>
    </xf>
    <xf numFmtId="0" fontId="7" fillId="6" borderId="6" xfId="1" applyFont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4" fillId="0" borderId="3" xfId="2" applyFont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7" fillId="6" borderId="3" xfId="1" applyFont="1" applyFill="1" applyBorder="1" applyAlignment="1">
      <alignment horizontal="center" vertical="center"/>
    </xf>
    <xf numFmtId="0" fontId="7" fillId="6" borderId="8" xfId="1" applyFont="1" applyFill="1" applyBorder="1" applyAlignment="1">
      <alignment horizontal="center" vertical="center"/>
    </xf>
    <xf numFmtId="0" fontId="8" fillId="6" borderId="9" xfId="1" applyFont="1" applyFill="1" applyBorder="1" applyAlignment="1">
      <alignment horizontal="center" vertical="center" wrapText="1"/>
    </xf>
    <xf numFmtId="0" fontId="8" fillId="6" borderId="10" xfId="1" applyFont="1" applyFill="1" applyBorder="1" applyAlignment="1">
      <alignment horizontal="center" vertical="center"/>
    </xf>
    <xf numFmtId="0" fontId="8" fillId="6" borderId="11" xfId="1" applyFont="1" applyFill="1" applyBorder="1" applyAlignment="1">
      <alignment horizontal="center" vertical="center"/>
    </xf>
    <xf numFmtId="0" fontId="8" fillId="6" borderId="12" xfId="1" applyFont="1" applyFill="1" applyBorder="1" applyAlignment="1">
      <alignment horizontal="center" vertical="center"/>
    </xf>
    <xf numFmtId="0" fontId="7" fillId="6" borderId="9" xfId="1" applyFont="1" applyFill="1" applyBorder="1" applyAlignment="1">
      <alignment horizontal="center" vertical="center" wrapText="1"/>
    </xf>
    <xf numFmtId="0" fontId="7" fillId="6" borderId="0" xfId="1" applyFont="1" applyFill="1" applyAlignment="1">
      <alignment horizontal="center" vertical="center" wrapText="1"/>
    </xf>
    <xf numFmtId="0" fontId="7" fillId="6" borderId="26" xfId="1" applyFont="1" applyFill="1" applyBorder="1" applyAlignment="1">
      <alignment horizontal="center" vertical="center" wrapText="1"/>
    </xf>
    <xf numFmtId="0" fontId="9" fillId="6" borderId="13" xfId="2" applyFont="1" applyFill="1" applyBorder="1" applyAlignment="1">
      <alignment horizontal="center" vertical="center" wrapText="1"/>
    </xf>
    <xf numFmtId="0" fontId="9" fillId="6" borderId="2" xfId="2" applyFont="1" applyFill="1" applyBorder="1" applyAlignment="1">
      <alignment horizontal="center" vertical="center" wrapText="1"/>
    </xf>
    <xf numFmtId="0" fontId="7" fillId="6" borderId="12" xfId="1" applyFont="1" applyFill="1" applyBorder="1" applyAlignment="1">
      <alignment horizontal="center" vertical="center" wrapText="1"/>
    </xf>
    <xf numFmtId="0" fontId="7" fillId="6" borderId="2" xfId="1" applyFont="1" applyFill="1" applyBorder="1" applyAlignment="1">
      <alignment horizontal="center" vertical="center"/>
    </xf>
    <xf numFmtId="0" fontId="7" fillId="6" borderId="7" xfId="1" applyFont="1" applyFill="1" applyBorder="1" applyAlignment="1">
      <alignment horizontal="center" vertical="center"/>
    </xf>
    <xf numFmtId="0" fontId="7" fillId="6" borderId="30" xfId="1" applyFont="1" applyFill="1" applyBorder="1" applyAlignment="1">
      <alignment horizontal="center" vertical="center" wrapText="1"/>
    </xf>
    <xf numFmtId="0" fontId="7" fillId="6" borderId="31" xfId="1" applyFont="1" applyFill="1" applyBorder="1" applyAlignment="1">
      <alignment horizontal="center" vertical="center" wrapText="1"/>
    </xf>
  </cellXfs>
  <cellStyles count="5">
    <cellStyle name="Moneda" xfId="4" builtinId="4"/>
    <cellStyle name="Normal" xfId="0" builtinId="0"/>
    <cellStyle name="Normal 2 2" xfId="2" xr:uid="{0C78D0C9-C487-4A91-A7B5-174B520E934C}"/>
    <cellStyle name="Normal 3" xfId="3" xr:uid="{D8A5981D-9211-401D-90F6-07B7FC04A6EB}"/>
    <cellStyle name="Normal 6" xfId="1" xr:uid="{53D95E63-891A-4476-9633-9F25D6D7AE5C}"/>
  </cellStyles>
  <dxfs count="6">
    <dxf>
      <font>
        <b/>
        <i val="0"/>
      </font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 patternType="solid">
          <bgColor theme="5" tint="0.59996337778862885"/>
        </patternFill>
      </fill>
    </dxf>
    <dxf>
      <font>
        <b val="0"/>
        <i val="0"/>
      </font>
    </dxf>
    <dxf>
      <font>
        <b val="0"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502237</xdr:colOff>
      <xdr:row>0</xdr:row>
      <xdr:rowOff>151940</xdr:rowOff>
    </xdr:from>
    <xdr:to>
      <xdr:col>2</xdr:col>
      <xdr:colOff>1885950</xdr:colOff>
      <xdr:row>4</xdr:row>
      <xdr:rowOff>67001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3694436-D440-4F79-A0CB-BE1414E372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612" y="151940"/>
          <a:ext cx="1898063" cy="7723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68F90-5FED-4090-BF0F-4329240060DD}">
  <dimension ref="A1:W18"/>
  <sheetViews>
    <sheetView tabSelected="1" topLeftCell="A9" zoomScale="115" zoomScaleNormal="115" workbookViewId="0">
      <selection activeCell="C12" sqref="C12"/>
    </sheetView>
  </sheetViews>
  <sheetFormatPr baseColWidth="10" defaultRowHeight="15" x14ac:dyDescent="0.25"/>
  <cols>
    <col min="1" max="1" width="4.5703125" customWidth="1"/>
    <col min="2" max="2" width="7.7109375" customWidth="1"/>
    <col min="3" max="3" width="36.42578125" customWidth="1"/>
    <col min="4" max="4" width="40.7109375" customWidth="1"/>
    <col min="12" max="12" width="17.42578125" customWidth="1"/>
    <col min="13" max="13" width="20.42578125" customWidth="1"/>
    <col min="14" max="14" width="15.140625" customWidth="1"/>
    <col min="17" max="17" width="19.42578125" customWidth="1"/>
    <col min="18" max="18" width="15.28515625" customWidth="1"/>
    <col min="19" max="19" width="19.28515625" customWidth="1"/>
    <col min="20" max="20" width="20.42578125" customWidth="1"/>
    <col min="21" max="21" width="18.7109375" customWidth="1"/>
    <col min="22" max="22" width="21" customWidth="1"/>
    <col min="23" max="23" width="42.140625" customWidth="1"/>
  </cols>
  <sheetData>
    <row r="1" spans="1:23" ht="15.75" x14ac:dyDescent="0.25">
      <c r="A1" s="1"/>
      <c r="B1" s="1"/>
      <c r="C1" s="2"/>
      <c r="D1" s="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3"/>
      <c r="S1" s="3"/>
      <c r="T1" s="3"/>
      <c r="U1" s="3"/>
      <c r="V1" s="3"/>
      <c r="W1" s="1"/>
    </row>
    <row r="2" spans="1:23" ht="18" x14ac:dyDescent="0.25">
      <c r="A2" s="1"/>
      <c r="B2" s="50"/>
      <c r="C2" s="51"/>
      <c r="D2" s="56" t="s">
        <v>0</v>
      </c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15.75" x14ac:dyDescent="0.25">
      <c r="A3" s="1"/>
      <c r="B3" s="52"/>
      <c r="C3" s="53"/>
      <c r="D3" s="4" t="s">
        <v>1</v>
      </c>
      <c r="E3" s="57" t="s">
        <v>34</v>
      </c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</row>
    <row r="4" spans="1:23" ht="18" customHeight="1" x14ac:dyDescent="0.25">
      <c r="A4" s="1"/>
      <c r="B4" s="54"/>
      <c r="C4" s="55"/>
      <c r="D4" s="4" t="s">
        <v>2</v>
      </c>
      <c r="E4" s="58" t="s">
        <v>26</v>
      </c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</row>
    <row r="5" spans="1:23" ht="15.75" x14ac:dyDescent="0.25">
      <c r="A5" s="1"/>
      <c r="B5" s="1"/>
      <c r="C5" s="2"/>
      <c r="D5" s="3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3"/>
      <c r="S5" s="3"/>
      <c r="T5" s="3"/>
      <c r="U5" s="3"/>
      <c r="V5" s="3"/>
      <c r="W5" s="1"/>
    </row>
    <row r="6" spans="1:23" x14ac:dyDescent="0.25">
      <c r="A6" s="5"/>
      <c r="B6" s="59" t="s">
        <v>3</v>
      </c>
      <c r="C6" s="59" t="s">
        <v>4</v>
      </c>
      <c r="D6" s="60" t="s">
        <v>5</v>
      </c>
      <c r="E6" s="61" t="s">
        <v>6</v>
      </c>
      <c r="F6" s="61"/>
      <c r="G6" s="61"/>
      <c r="H6" s="61"/>
      <c r="I6" s="61"/>
      <c r="J6" s="62" t="s">
        <v>7</v>
      </c>
      <c r="K6" s="63"/>
      <c r="L6" s="63"/>
      <c r="M6" s="63"/>
      <c r="N6" s="63"/>
      <c r="O6" s="63"/>
      <c r="P6" s="63"/>
      <c r="Q6" s="64"/>
      <c r="R6" s="65" t="s">
        <v>8</v>
      </c>
      <c r="S6" s="49" t="s">
        <v>48</v>
      </c>
      <c r="T6" s="49" t="s">
        <v>49</v>
      </c>
      <c r="U6" s="49" t="s">
        <v>50</v>
      </c>
      <c r="V6" s="73" t="s">
        <v>56</v>
      </c>
      <c r="W6" s="70" t="s">
        <v>9</v>
      </c>
    </row>
    <row r="7" spans="1:23" ht="45" x14ac:dyDescent="0.25">
      <c r="A7" s="5"/>
      <c r="B7" s="59"/>
      <c r="C7" s="59"/>
      <c r="D7" s="60"/>
      <c r="E7" s="71" t="s">
        <v>10</v>
      </c>
      <c r="F7" s="43" t="s">
        <v>11</v>
      </c>
      <c r="G7" s="45" t="s">
        <v>58</v>
      </c>
      <c r="H7" s="45" t="s">
        <v>38</v>
      </c>
      <c r="I7" s="47" t="s">
        <v>12</v>
      </c>
      <c r="J7" s="68" t="s">
        <v>13</v>
      </c>
      <c r="K7" s="69"/>
      <c r="L7" s="35" t="s">
        <v>32</v>
      </c>
      <c r="M7" s="35" t="s">
        <v>33</v>
      </c>
      <c r="N7" s="36" t="s">
        <v>14</v>
      </c>
      <c r="O7" s="36" t="s">
        <v>15</v>
      </c>
      <c r="P7" s="36" t="s">
        <v>16</v>
      </c>
      <c r="Q7" s="36" t="s">
        <v>17</v>
      </c>
      <c r="R7" s="66"/>
      <c r="S7" s="49"/>
      <c r="T7" s="49"/>
      <c r="U7" s="49"/>
      <c r="V7" s="74"/>
      <c r="W7" s="70"/>
    </row>
    <row r="8" spans="1:23" ht="18" x14ac:dyDescent="0.25">
      <c r="A8" s="5"/>
      <c r="B8" s="59"/>
      <c r="C8" s="59"/>
      <c r="D8" s="60"/>
      <c r="E8" s="72"/>
      <c r="F8" s="44"/>
      <c r="G8" s="46"/>
      <c r="H8" s="46"/>
      <c r="I8" s="48"/>
      <c r="J8" s="37" t="s">
        <v>39</v>
      </c>
      <c r="K8" s="38" t="s">
        <v>42</v>
      </c>
      <c r="L8" s="39" t="s">
        <v>41</v>
      </c>
      <c r="M8" s="39" t="s">
        <v>18</v>
      </c>
      <c r="N8" s="39" t="s">
        <v>19</v>
      </c>
      <c r="O8" s="39" t="s">
        <v>20</v>
      </c>
      <c r="P8" s="39" t="s">
        <v>21</v>
      </c>
      <c r="Q8" s="39" t="s">
        <v>22</v>
      </c>
      <c r="R8" s="67"/>
      <c r="S8" s="49"/>
      <c r="T8" s="49"/>
      <c r="U8" s="49"/>
      <c r="V8" s="46"/>
      <c r="W8" s="70"/>
    </row>
    <row r="9" spans="1:23" ht="36" x14ac:dyDescent="0.25">
      <c r="A9" s="6"/>
      <c r="B9" s="7">
        <v>1</v>
      </c>
      <c r="C9" s="34" t="s">
        <v>31</v>
      </c>
      <c r="D9" s="8" t="s">
        <v>35</v>
      </c>
      <c r="E9" s="9" t="s">
        <v>23</v>
      </c>
      <c r="F9" s="10" t="s">
        <v>23</v>
      </c>
      <c r="G9" s="10" t="s">
        <v>23</v>
      </c>
      <c r="H9" s="15" t="s">
        <v>24</v>
      </c>
      <c r="I9" s="16" t="str">
        <f t="shared" ref="I9:I15" si="0">IF(OR(E9="rechazado",F9="rechazado",H9="rechazado",G9="rechazado"),"RECHAZADO",IF(AND(E9="cumple",F9="cumple",H9="cumple",G9="cumple"),"HABILITADO","NO HABILITADO"))</f>
        <v>NO HABILITADO</v>
      </c>
      <c r="J9" s="31">
        <v>0</v>
      </c>
      <c r="K9" s="30" t="s">
        <v>43</v>
      </c>
      <c r="L9" s="21" t="s">
        <v>40</v>
      </c>
      <c r="M9" s="21" t="s">
        <v>40</v>
      </c>
      <c r="N9" s="21" t="s">
        <v>40</v>
      </c>
      <c r="O9" s="21" t="s">
        <v>40</v>
      </c>
      <c r="P9" s="21" t="s">
        <v>40</v>
      </c>
      <c r="Q9" s="21" t="s">
        <v>40</v>
      </c>
      <c r="R9" s="12" t="str">
        <f>IF(I9="HABILITADO",SUM(J9:Q9),"N/A")</f>
        <v>N/A</v>
      </c>
      <c r="S9" s="29">
        <v>421300757</v>
      </c>
      <c r="T9" s="29">
        <v>670248451</v>
      </c>
      <c r="U9" s="29">
        <v>607750946</v>
      </c>
      <c r="V9" s="29">
        <f>S9+T9+U9</f>
        <v>1699300154</v>
      </c>
      <c r="W9" s="33" t="s">
        <v>25</v>
      </c>
    </row>
    <row r="10" spans="1:23" ht="24" x14ac:dyDescent="0.25">
      <c r="A10" s="6"/>
      <c r="B10" s="13">
        <v>2</v>
      </c>
      <c r="C10" s="34" t="s">
        <v>59</v>
      </c>
      <c r="D10" s="8" t="s">
        <v>44</v>
      </c>
      <c r="E10" s="14" t="s">
        <v>23</v>
      </c>
      <c r="F10" s="10" t="s">
        <v>23</v>
      </c>
      <c r="G10" s="10" t="s">
        <v>23</v>
      </c>
      <c r="H10" s="10" t="s">
        <v>23</v>
      </c>
      <c r="I10" s="22" t="str">
        <f t="shared" si="0"/>
        <v>HABILITADO</v>
      </c>
      <c r="J10" s="11">
        <v>365.98</v>
      </c>
      <c r="K10" s="20">
        <f>(J10/MAX(J7:J13))*45.5</f>
        <v>6.1126083796462849</v>
      </c>
      <c r="L10" s="21">
        <v>28</v>
      </c>
      <c r="M10" s="21">
        <v>5</v>
      </c>
      <c r="N10" s="21">
        <v>0.25</v>
      </c>
      <c r="O10" s="21">
        <v>0</v>
      </c>
      <c r="P10" s="21">
        <v>10</v>
      </c>
      <c r="Q10" s="21">
        <v>0</v>
      </c>
      <c r="R10" s="28">
        <f>IF(I10="HABILITADO",SUM(K10:Q10),"N/A")</f>
        <v>49.362608379646282</v>
      </c>
      <c r="S10" s="29">
        <v>421289203</v>
      </c>
      <c r="T10" s="29">
        <v>670230068</v>
      </c>
      <c r="U10" s="29">
        <v>607734278</v>
      </c>
      <c r="V10" s="29">
        <f t="shared" ref="V10:V15" si="1">S10+T10+U10</f>
        <v>1699253549</v>
      </c>
      <c r="W10" s="23"/>
    </row>
    <row r="11" spans="1:23" ht="36" x14ac:dyDescent="0.25">
      <c r="A11" s="6"/>
      <c r="B11" s="7">
        <v>3</v>
      </c>
      <c r="C11" s="34" t="s">
        <v>27</v>
      </c>
      <c r="D11" s="8" t="s">
        <v>45</v>
      </c>
      <c r="E11" s="10" t="s">
        <v>23</v>
      </c>
      <c r="F11" s="10" t="s">
        <v>23</v>
      </c>
      <c r="G11" s="10" t="s">
        <v>23</v>
      </c>
      <c r="H11" s="15" t="s">
        <v>24</v>
      </c>
      <c r="I11" s="16" t="str">
        <f t="shared" si="0"/>
        <v>NO HABILITADO</v>
      </c>
      <c r="J11" s="31">
        <v>0</v>
      </c>
      <c r="K11" s="30" t="s">
        <v>43</v>
      </c>
      <c r="L11" s="21" t="s">
        <v>40</v>
      </c>
      <c r="M11" s="21" t="s">
        <v>40</v>
      </c>
      <c r="N11" s="21" t="s">
        <v>40</v>
      </c>
      <c r="O11" s="21" t="s">
        <v>40</v>
      </c>
      <c r="P11" s="21" t="s">
        <v>40</v>
      </c>
      <c r="Q11" s="21" t="s">
        <v>40</v>
      </c>
      <c r="R11" s="12" t="str">
        <f>IF(I11="HABILITADO",SUM(J11:Q11),"N/A")</f>
        <v>N/A</v>
      </c>
      <c r="S11" s="29">
        <v>421300000</v>
      </c>
      <c r="T11" s="29">
        <v>670000000</v>
      </c>
      <c r="U11" s="29">
        <v>607700000</v>
      </c>
      <c r="V11" s="29">
        <f t="shared" si="1"/>
        <v>1699000000</v>
      </c>
      <c r="W11" s="33" t="s">
        <v>53</v>
      </c>
    </row>
    <row r="12" spans="1:23" ht="48" x14ac:dyDescent="0.25">
      <c r="A12" s="6"/>
      <c r="B12" s="13">
        <v>4</v>
      </c>
      <c r="C12" s="34" t="s">
        <v>28</v>
      </c>
      <c r="D12" s="8" t="s">
        <v>46</v>
      </c>
      <c r="E12" s="10" t="s">
        <v>23</v>
      </c>
      <c r="F12" s="10" t="s">
        <v>23</v>
      </c>
      <c r="G12" s="10" t="s">
        <v>23</v>
      </c>
      <c r="H12" s="10" t="s">
        <v>23</v>
      </c>
      <c r="I12" s="22" t="str">
        <f t="shared" si="0"/>
        <v>HABILITADO</v>
      </c>
      <c r="J12" s="11">
        <v>2724.22</v>
      </c>
      <c r="K12" s="20">
        <f>(J12/MAX(J9:J15))*45.5</f>
        <v>37.652150800569856</v>
      </c>
      <c r="L12" s="17">
        <v>28</v>
      </c>
      <c r="M12" s="18">
        <v>10</v>
      </c>
      <c r="N12" s="18">
        <v>0.25</v>
      </c>
      <c r="O12" s="18">
        <v>0.2</v>
      </c>
      <c r="P12" s="18">
        <v>10</v>
      </c>
      <c r="Q12" s="18">
        <v>0</v>
      </c>
      <c r="R12" s="32">
        <f>IF(I12="HABILITADO",SUM(K12:Q12),"N/A")</f>
        <v>86.102150800569859</v>
      </c>
      <c r="S12" s="29">
        <v>421300757.01999998</v>
      </c>
      <c r="T12" s="29">
        <v>670248000</v>
      </c>
      <c r="U12" s="29">
        <v>607750946.26999998</v>
      </c>
      <c r="V12" s="29">
        <f t="shared" si="1"/>
        <v>1699299703.29</v>
      </c>
      <c r="W12" s="23"/>
    </row>
    <row r="13" spans="1:23" ht="48" x14ac:dyDescent="0.25">
      <c r="A13" s="6"/>
      <c r="B13" s="7">
        <v>5</v>
      </c>
      <c r="C13" s="34" t="s">
        <v>54</v>
      </c>
      <c r="D13" s="8" t="s">
        <v>36</v>
      </c>
      <c r="E13" s="10" t="s">
        <v>23</v>
      </c>
      <c r="F13" s="10" t="s">
        <v>23</v>
      </c>
      <c r="G13" s="10" t="s">
        <v>23</v>
      </c>
      <c r="H13" s="15" t="s">
        <v>24</v>
      </c>
      <c r="I13" s="16" t="str">
        <f t="shared" si="0"/>
        <v>NO HABILITADO</v>
      </c>
      <c r="J13" s="31">
        <v>0</v>
      </c>
      <c r="K13" s="30" t="s">
        <v>43</v>
      </c>
      <c r="L13" s="21" t="s">
        <v>40</v>
      </c>
      <c r="M13" s="21" t="s">
        <v>40</v>
      </c>
      <c r="N13" s="21" t="s">
        <v>40</v>
      </c>
      <c r="O13" s="21" t="s">
        <v>40</v>
      </c>
      <c r="P13" s="21" t="s">
        <v>40</v>
      </c>
      <c r="Q13" s="21" t="s">
        <v>40</v>
      </c>
      <c r="R13" s="12" t="str">
        <f>IF(I13="HABILITADO",SUM(K13:Q13),"N/A")</f>
        <v>N/A</v>
      </c>
      <c r="S13" s="29">
        <v>421300000</v>
      </c>
      <c r="T13" s="29">
        <v>670167839</v>
      </c>
      <c r="U13" s="29">
        <v>607750000</v>
      </c>
      <c r="V13" s="29">
        <f t="shared" si="1"/>
        <v>1699217839</v>
      </c>
      <c r="W13" s="33" t="s">
        <v>53</v>
      </c>
    </row>
    <row r="14" spans="1:23" ht="29.25" customHeight="1" x14ac:dyDescent="0.25">
      <c r="A14" s="6"/>
      <c r="B14" s="13">
        <v>6</v>
      </c>
      <c r="C14" s="34" t="s">
        <v>29</v>
      </c>
      <c r="D14" s="8" t="s">
        <v>47</v>
      </c>
      <c r="E14" s="10" t="s">
        <v>23</v>
      </c>
      <c r="F14" s="10" t="s">
        <v>23</v>
      </c>
      <c r="G14" s="10" t="s">
        <v>23</v>
      </c>
      <c r="H14" s="10" t="s">
        <v>23</v>
      </c>
      <c r="I14" s="22" t="str">
        <f t="shared" ref="I14" si="2">IF(OR(E14="rechazado",F14="rechazado",H14="rechazado",G14="rechazado"),"RECHAZADO",IF(AND(E14="cumple",F14="cumple",H14="cumple",G14="cumple"),"HABILITADO","NO HABILITADO"))</f>
        <v>HABILITADO</v>
      </c>
      <c r="J14" s="11">
        <v>3292.03</v>
      </c>
      <c r="K14" s="20">
        <f>(J14/MAX(J11:J17))*45.5</f>
        <v>45.5</v>
      </c>
      <c r="L14" s="21">
        <v>0</v>
      </c>
      <c r="M14" s="21">
        <v>15</v>
      </c>
      <c r="N14" s="21">
        <v>0</v>
      </c>
      <c r="O14" s="21">
        <v>0.2</v>
      </c>
      <c r="P14" s="21">
        <v>10</v>
      </c>
      <c r="Q14" s="21">
        <v>1</v>
      </c>
      <c r="R14" s="28">
        <f>SUM(K14:Q14)</f>
        <v>71.7</v>
      </c>
      <c r="S14" s="29">
        <v>421300722</v>
      </c>
      <c r="T14" s="29">
        <v>670248451</v>
      </c>
      <c r="U14" s="29">
        <v>607750946</v>
      </c>
      <c r="V14" s="29">
        <f t="shared" si="1"/>
        <v>1699300119</v>
      </c>
      <c r="W14" s="23"/>
    </row>
    <row r="15" spans="1:23" ht="36" x14ac:dyDescent="0.25">
      <c r="A15" s="1"/>
      <c r="B15" s="7">
        <v>7</v>
      </c>
      <c r="C15" s="34" t="s">
        <v>30</v>
      </c>
      <c r="D15" s="8" t="s">
        <v>37</v>
      </c>
      <c r="E15" s="27" t="s">
        <v>24</v>
      </c>
      <c r="F15" s="10" t="s">
        <v>23</v>
      </c>
      <c r="G15" s="10" t="s">
        <v>23</v>
      </c>
      <c r="H15" s="15" t="s">
        <v>24</v>
      </c>
      <c r="I15" s="16" t="str">
        <f t="shared" si="0"/>
        <v>NO HABILITADO</v>
      </c>
      <c r="J15" s="31">
        <v>0</v>
      </c>
      <c r="K15" s="30" t="s">
        <v>43</v>
      </c>
      <c r="L15" s="21" t="s">
        <v>40</v>
      </c>
      <c r="M15" s="21" t="s">
        <v>40</v>
      </c>
      <c r="N15" s="21" t="s">
        <v>40</v>
      </c>
      <c r="O15" s="21" t="s">
        <v>40</v>
      </c>
      <c r="P15" s="21" t="s">
        <v>40</v>
      </c>
      <c r="Q15" s="21" t="s">
        <v>40</v>
      </c>
      <c r="R15" s="12" t="str">
        <f>IF(I15="HABILITADO",SUM(J15:Q15),"N/A")</f>
        <v>N/A</v>
      </c>
      <c r="S15" s="29">
        <v>421300757.01999998</v>
      </c>
      <c r="T15" s="29">
        <v>670248451.54999995</v>
      </c>
      <c r="U15" s="29">
        <v>607750946.26999998</v>
      </c>
      <c r="V15" s="29">
        <f t="shared" si="1"/>
        <v>1699300154.8399999</v>
      </c>
      <c r="W15" s="33" t="s">
        <v>25</v>
      </c>
    </row>
    <row r="16" spans="1:23" ht="15.75" x14ac:dyDescent="0.25">
      <c r="A16" s="1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</row>
    <row r="17" spans="1:23" ht="34.5" customHeight="1" x14ac:dyDescent="0.25">
      <c r="A17" s="1"/>
      <c r="B17" s="1"/>
      <c r="C17" s="2"/>
      <c r="D17" s="3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3"/>
      <c r="S17" s="26" t="s">
        <v>51</v>
      </c>
      <c r="T17" s="26" t="s">
        <v>52</v>
      </c>
      <c r="U17" s="40" t="s">
        <v>55</v>
      </c>
      <c r="V17" s="42" t="s">
        <v>57</v>
      </c>
      <c r="W17" s="3"/>
    </row>
    <row r="18" spans="1:23" ht="15.75" x14ac:dyDescent="0.25">
      <c r="A18" s="1"/>
      <c r="B18" s="1"/>
      <c r="C18" s="2"/>
      <c r="D18" s="3"/>
      <c r="E18" s="1"/>
      <c r="F18" s="1"/>
      <c r="G18" s="1"/>
      <c r="H18" s="1"/>
      <c r="I18" s="1"/>
      <c r="J18" s="19"/>
      <c r="K18" s="19"/>
      <c r="L18" s="1"/>
      <c r="M18" s="1"/>
      <c r="N18" s="1"/>
      <c r="O18" s="1"/>
      <c r="P18" s="1"/>
      <c r="Q18" s="1"/>
      <c r="R18" s="3"/>
      <c r="S18" s="25">
        <v>421300757.01999998</v>
      </c>
      <c r="T18" s="25">
        <v>670248451.54999995</v>
      </c>
      <c r="U18" s="41">
        <v>607750946.26999998</v>
      </c>
      <c r="V18" s="25">
        <f>SUM(S18:U18)</f>
        <v>1699300154.8399999</v>
      </c>
      <c r="W18" s="3"/>
    </row>
  </sheetData>
  <autoFilter ref="A8:W15" xr:uid="{9A068F90-5FED-4090-BF0F-4329240060DD}"/>
  <mergeCells count="21">
    <mergeCell ref="T6:T8"/>
    <mergeCell ref="U6:U8"/>
    <mergeCell ref="B2:C4"/>
    <mergeCell ref="D2:W2"/>
    <mergeCell ref="E3:W3"/>
    <mergeCell ref="E4:W4"/>
    <mergeCell ref="B6:B8"/>
    <mergeCell ref="C6:C8"/>
    <mergeCell ref="D6:D8"/>
    <mergeCell ref="E6:I6"/>
    <mergeCell ref="J6:Q6"/>
    <mergeCell ref="R6:R8"/>
    <mergeCell ref="J7:K7"/>
    <mergeCell ref="W6:W8"/>
    <mergeCell ref="E7:E8"/>
    <mergeCell ref="V6:V8"/>
    <mergeCell ref="F7:F8"/>
    <mergeCell ref="G7:G8"/>
    <mergeCell ref="H7:H8"/>
    <mergeCell ref="I7:I8"/>
    <mergeCell ref="S6:S8"/>
  </mergeCells>
  <conditionalFormatting sqref="E9:H15">
    <cfRule type="cellIs" dxfId="5" priority="3" operator="equal">
      <formula>"CUMPLE"</formula>
    </cfRule>
  </conditionalFormatting>
  <conditionalFormatting sqref="I9:I15">
    <cfRule type="cellIs" dxfId="4" priority="1" operator="equal">
      <formula>"HABILITADO"</formula>
    </cfRule>
    <cfRule type="cellIs" dxfId="3" priority="2" operator="equal">
      <formula>"RECHAZADO"</formula>
    </cfRule>
  </conditionalFormatting>
  <conditionalFormatting sqref="J9:Q15">
    <cfRule type="expression" dxfId="2" priority="9">
      <formula>#REF!="NA"</formula>
    </cfRule>
  </conditionalFormatting>
  <conditionalFormatting sqref="J9:V15">
    <cfRule type="expression" dxfId="1" priority="7" stopIfTrue="1">
      <formula>$I9="rechazado"</formula>
    </cfRule>
  </conditionalFormatting>
  <conditionalFormatting sqref="R9:V15">
    <cfRule type="cellIs" dxfId="0" priority="12" operator="equal">
      <formula>"N/A"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 CM-08-24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Alfonso Muñoz Tocarruncho</dc:creator>
  <cp:lastModifiedBy>Felipe Alfonso Muñoz Tocarruncho</cp:lastModifiedBy>
  <dcterms:created xsi:type="dcterms:W3CDTF">2024-12-03T13:38:12Z</dcterms:created>
  <dcterms:modified xsi:type="dcterms:W3CDTF">2024-12-13T21:08:21Z</dcterms:modified>
</cp:coreProperties>
</file>