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66925"/>
  <mc:AlternateContent xmlns:mc="http://schemas.openxmlformats.org/markup-compatibility/2006">
    <mc:Choice Requires="x15">
      <x15ac:absPath xmlns:x15ac="http://schemas.microsoft.com/office/spreadsheetml/2010/11/ac" url="C:\Users\Eciro\Desktop\JHON MANA\Segundo Informe\"/>
    </mc:Choice>
  </mc:AlternateContent>
  <xr:revisionPtr revIDLastSave="0" documentId="8_{BEC6115E-8B21-480A-8532-CB48C6F4ACA3}" xr6:coauthVersionLast="36" xr6:coauthVersionMax="36" xr10:uidLastSave="{00000000-0000-0000-0000-000000000000}"/>
  <bookViews>
    <workbookView xWindow="0" yWindow="0" windowWidth="28800" windowHeight="11505" xr2:uid="{00000000-000D-0000-FFFF-FFFF00000000}"/>
  </bookViews>
  <sheets>
    <sheet name="Resumen " sheetId="9" r:id="rId1"/>
    <sheet name="CER" sheetId="3" r:id="rId2"/>
    <sheet name="Huerta FLIAR" sheetId="4" r:id="rId3"/>
    <sheet name="Taller" sheetId="6" r:id="rId4"/>
    <sheet name="Feria1" sheetId="8" r:id="rId5"/>
    <sheet name="Apoyo profesionales " sheetId="5" r:id="rId6"/>
  </sheets>
  <calcPr calcId="191029"/>
</workbook>
</file>

<file path=xl/calcChain.xml><?xml version="1.0" encoding="utf-8"?>
<calcChain xmlns="http://schemas.openxmlformats.org/spreadsheetml/2006/main">
  <c r="Q17" i="9" l="1"/>
  <c r="I10" i="9" l="1"/>
  <c r="K19" i="9"/>
  <c r="Q29" i="9"/>
  <c r="N29" i="9"/>
  <c r="N32" i="9" s="1"/>
  <c r="N18" i="9"/>
  <c r="N17" i="9"/>
  <c r="N9" i="9"/>
  <c r="N10" i="9"/>
  <c r="N11" i="9"/>
  <c r="N12" i="9"/>
  <c r="N8" i="9"/>
  <c r="N13" i="9" s="1"/>
  <c r="L8" i="9"/>
  <c r="L13" i="9" s="1"/>
  <c r="P17" i="9"/>
  <c r="M32" i="9"/>
  <c r="P19" i="9"/>
  <c r="M13" i="9"/>
  <c r="M34" i="9" s="1"/>
  <c r="L32" i="9"/>
  <c r="L19" i="9"/>
  <c r="N19" i="9" s="1"/>
  <c r="O19" i="9"/>
  <c r="P30" i="9"/>
  <c r="P32" i="9" s="1"/>
  <c r="Q32" i="9" s="1"/>
  <c r="P24" i="9"/>
  <c r="Q24" i="9" s="1"/>
  <c r="Q19" i="9" l="1"/>
  <c r="O32" i="9"/>
  <c r="N34" i="9"/>
  <c r="Q30" i="9"/>
  <c r="L34" i="9"/>
  <c r="E21" i="6"/>
  <c r="E17" i="6"/>
  <c r="E12" i="6"/>
  <c r="E9" i="6"/>
  <c r="E8" i="6"/>
  <c r="E5" i="6"/>
  <c r="E25" i="6"/>
  <c r="E24" i="6"/>
  <c r="F24" i="6" s="1"/>
  <c r="E20" i="6"/>
  <c r="F20" i="6" s="1"/>
  <c r="E13" i="6"/>
  <c r="E16" i="6"/>
  <c r="F16" i="6" l="1"/>
  <c r="F12" i="6"/>
  <c r="F8" i="6"/>
  <c r="G8" i="6" s="1"/>
  <c r="E4" i="6"/>
  <c r="F4" i="6" s="1"/>
  <c r="F25" i="6"/>
  <c r="F21" i="6"/>
  <c r="F17" i="6"/>
  <c r="F13" i="6"/>
  <c r="F9" i="6"/>
  <c r="F87" i="3" l="1"/>
  <c r="G87" i="3" s="1"/>
  <c r="F88" i="3"/>
  <c r="G88" i="3" s="1"/>
  <c r="F89" i="3"/>
  <c r="G89" i="3" s="1"/>
  <c r="F90" i="3"/>
  <c r="G90" i="3" s="1"/>
  <c r="F91" i="3"/>
  <c r="G91" i="3" s="1"/>
  <c r="F92" i="3"/>
  <c r="G92" i="3" s="1"/>
  <c r="F93" i="3"/>
  <c r="G93" i="3" s="1"/>
  <c r="F94" i="3"/>
  <c r="G94" i="3" s="1"/>
  <c r="F95" i="3"/>
  <c r="G95" i="3" s="1"/>
  <c r="F96" i="3"/>
  <c r="G96" i="3" s="1"/>
  <c r="F97" i="3"/>
  <c r="G97" i="3" s="1"/>
  <c r="F98" i="3"/>
  <c r="G98" i="3" s="1"/>
  <c r="F99" i="3"/>
  <c r="G99" i="3" s="1"/>
  <c r="F100" i="3"/>
  <c r="G100" i="3" s="1"/>
  <c r="F101" i="3"/>
  <c r="G101" i="3" s="1"/>
  <c r="F102" i="3"/>
  <c r="G102" i="3" s="1"/>
  <c r="F103" i="3"/>
  <c r="G103" i="3" s="1"/>
  <c r="F86" i="3"/>
  <c r="G86" i="3" s="1"/>
  <c r="G72" i="3"/>
  <c r="G73" i="3"/>
  <c r="G78" i="3"/>
  <c r="G79" i="3"/>
  <c r="G69" i="3"/>
  <c r="F70" i="3"/>
  <c r="G70" i="3" s="1"/>
  <c r="F71" i="3"/>
  <c r="G71" i="3" s="1"/>
  <c r="F72" i="3"/>
  <c r="F73" i="3"/>
  <c r="F74" i="3"/>
  <c r="G74" i="3" s="1"/>
  <c r="F75" i="3"/>
  <c r="G75" i="3" s="1"/>
  <c r="F76" i="3"/>
  <c r="G76" i="3" s="1"/>
  <c r="F77" i="3"/>
  <c r="G77" i="3" s="1"/>
  <c r="F78" i="3"/>
  <c r="F79" i="3"/>
  <c r="F80" i="3"/>
  <c r="G80" i="3" s="1"/>
  <c r="F81" i="3"/>
  <c r="G81" i="3" s="1"/>
  <c r="F82" i="3"/>
  <c r="G82" i="3" s="1"/>
  <c r="F83" i="3"/>
  <c r="G83" i="3" s="1"/>
  <c r="F69" i="3"/>
  <c r="G42" i="3"/>
  <c r="G44" i="3"/>
  <c r="G45" i="3"/>
  <c r="G47" i="3"/>
  <c r="G48" i="3"/>
  <c r="G50" i="3"/>
  <c r="G51" i="3"/>
  <c r="G53" i="3"/>
  <c r="G54" i="3"/>
  <c r="G56" i="3"/>
  <c r="G57" i="3"/>
  <c r="G59" i="3"/>
  <c r="G60" i="3"/>
  <c r="G62" i="3"/>
  <c r="G63" i="3"/>
  <c r="G65" i="3"/>
  <c r="G66" i="3"/>
  <c r="F42" i="3"/>
  <c r="F43" i="3"/>
  <c r="G43" i="3" s="1"/>
  <c r="F44" i="3"/>
  <c r="F45" i="3"/>
  <c r="F46" i="3"/>
  <c r="G46" i="3" s="1"/>
  <c r="F47" i="3"/>
  <c r="F48" i="3"/>
  <c r="F49" i="3"/>
  <c r="G49" i="3" s="1"/>
  <c r="F50" i="3"/>
  <c r="F51" i="3"/>
  <c r="F52" i="3"/>
  <c r="G52" i="3" s="1"/>
  <c r="F53" i="3"/>
  <c r="F54" i="3"/>
  <c r="F55" i="3"/>
  <c r="G55" i="3" s="1"/>
  <c r="F56" i="3"/>
  <c r="F57" i="3"/>
  <c r="F58" i="3"/>
  <c r="G58" i="3" s="1"/>
  <c r="F59" i="3"/>
  <c r="F60" i="3"/>
  <c r="F61" i="3"/>
  <c r="G61" i="3" s="1"/>
  <c r="F62" i="3"/>
  <c r="F63" i="3"/>
  <c r="F64" i="3"/>
  <c r="G64" i="3" s="1"/>
  <c r="F65" i="3"/>
  <c r="F66" i="3"/>
  <c r="F41" i="3"/>
  <c r="G41" i="3" s="1"/>
  <c r="F29" i="3"/>
  <c r="G29" i="3" s="1"/>
  <c r="F30" i="3"/>
  <c r="G30" i="3" s="1"/>
  <c r="F31" i="3"/>
  <c r="G31" i="3" s="1"/>
  <c r="F32" i="3"/>
  <c r="F33" i="3"/>
  <c r="G33" i="3" s="1"/>
  <c r="F34" i="3"/>
  <c r="G34" i="3" s="1"/>
  <c r="F35" i="3"/>
  <c r="F36" i="3"/>
  <c r="F37" i="3"/>
  <c r="G37" i="3" s="1"/>
  <c r="F38" i="3"/>
  <c r="G38" i="3" s="1"/>
  <c r="F28" i="3"/>
  <c r="G28" i="3"/>
  <c r="F5" i="3"/>
  <c r="G5" i="3" s="1"/>
  <c r="F6" i="3"/>
  <c r="F7" i="3"/>
  <c r="G7" i="3" s="1"/>
  <c r="F8" i="3"/>
  <c r="F9" i="3"/>
  <c r="G9" i="3" s="1"/>
  <c r="F10" i="3"/>
  <c r="G10" i="3" s="1"/>
  <c r="F11" i="3"/>
  <c r="F12" i="3"/>
  <c r="G12" i="3" s="1"/>
  <c r="F13" i="3"/>
  <c r="G13" i="3" s="1"/>
  <c r="F14" i="3"/>
  <c r="F15" i="3"/>
  <c r="G15" i="3" s="1"/>
  <c r="F16" i="3"/>
  <c r="G16" i="3" s="1"/>
  <c r="F17" i="3"/>
  <c r="G17" i="3" s="1"/>
  <c r="F18" i="3"/>
  <c r="F19" i="3"/>
  <c r="F20" i="3"/>
  <c r="G20" i="3" s="1"/>
  <c r="F21" i="3"/>
  <c r="G21" i="3" s="1"/>
  <c r="F22" i="3"/>
  <c r="G22" i="3" s="1"/>
  <c r="F23" i="3"/>
  <c r="F24" i="3"/>
  <c r="G24" i="3" s="1"/>
  <c r="F25" i="3"/>
  <c r="G25" i="3" s="1"/>
  <c r="F4" i="3"/>
  <c r="G4" i="3" s="1"/>
  <c r="G32" i="3"/>
  <c r="G35" i="3"/>
  <c r="G36" i="3"/>
  <c r="G11" i="3"/>
  <c r="G8" i="3"/>
  <c r="G6" i="3"/>
  <c r="G14" i="3"/>
  <c r="G18" i="3"/>
  <c r="G19" i="3"/>
  <c r="G23" i="3"/>
  <c r="K11" i="3"/>
  <c r="D4" i="4"/>
  <c r="F5" i="8" l="1"/>
  <c r="E31" i="9" l="1"/>
  <c r="H30" i="9" l="1"/>
  <c r="H29" i="9"/>
  <c r="H25" i="9"/>
  <c r="H24" i="9"/>
  <c r="E6" i="6"/>
  <c r="E10" i="6"/>
  <c r="E14" i="6"/>
  <c r="E18" i="6"/>
  <c r="E32" i="6"/>
  <c r="K32" i="9"/>
  <c r="G5" i="6"/>
  <c r="I18" i="9"/>
  <c r="I17" i="9"/>
  <c r="J17" i="9" s="1"/>
  <c r="H17" i="9"/>
  <c r="F20" i="8"/>
  <c r="I24" i="9"/>
  <c r="F4" i="8"/>
  <c r="G4" i="8" s="1"/>
  <c r="G5" i="8"/>
  <c r="F6" i="8"/>
  <c r="G6" i="8" s="1"/>
  <c r="F7" i="8"/>
  <c r="G7" i="8" s="1"/>
  <c r="F8" i="8"/>
  <c r="G8" i="8" s="1"/>
  <c r="H8" i="8" s="1"/>
  <c r="F9" i="8"/>
  <c r="G9" i="8" s="1"/>
  <c r="H9" i="8" s="1"/>
  <c r="F10" i="8"/>
  <c r="G10" i="8" s="1"/>
  <c r="F3" i="8"/>
  <c r="G3" i="8" s="1"/>
  <c r="H18" i="9"/>
  <c r="I8" i="9"/>
  <c r="J8" i="9" s="1"/>
  <c r="I9" i="9"/>
  <c r="J9" i="9" s="1"/>
  <c r="J10" i="9"/>
  <c r="I11" i="9"/>
  <c r="J11" i="9" s="1"/>
  <c r="I12" i="9"/>
  <c r="J12" i="9" s="1"/>
  <c r="F6" i="6" l="1"/>
  <c r="F10" i="6"/>
  <c r="K8" i="9"/>
  <c r="H32" i="9"/>
  <c r="K11" i="9"/>
  <c r="K9" i="9"/>
  <c r="K12" i="9"/>
  <c r="K10" i="9"/>
  <c r="J24" i="9"/>
  <c r="E8" i="5"/>
  <c r="H7" i="5"/>
  <c r="H6" i="5"/>
  <c r="H5" i="5"/>
  <c r="H4" i="5"/>
  <c r="H3" i="5"/>
  <c r="I29" i="9"/>
  <c r="K26" i="9"/>
  <c r="H9" i="5" l="1"/>
  <c r="H11" i="5" s="1"/>
  <c r="P26" i="9"/>
  <c r="J29" i="9"/>
  <c r="P34" i="9" l="1"/>
  <c r="Q34" i="9" s="1"/>
  <c r="Q26" i="9"/>
  <c r="I31" i="9"/>
  <c r="J31" i="9" s="1"/>
  <c r="J32" i="9" s="1"/>
  <c r="I30" i="9"/>
  <c r="I25" i="9"/>
  <c r="J25" i="9" s="1"/>
  <c r="J26" i="9" s="1"/>
  <c r="J18" i="9"/>
  <c r="J19" i="9" s="1"/>
  <c r="I32" i="9" l="1"/>
  <c r="I26" i="9"/>
  <c r="I13" i="9"/>
  <c r="I19" i="9"/>
  <c r="I34" i="9" l="1"/>
  <c r="K13" i="9"/>
  <c r="K34" i="9" s="1"/>
  <c r="J13" i="9"/>
  <c r="J34" i="9" s="1"/>
  <c r="F21" i="8" l="1"/>
  <c r="G21" i="8" s="1"/>
  <c r="H21" i="8" s="1"/>
  <c r="G20" i="8"/>
  <c r="H20" i="8" s="1"/>
  <c r="F19" i="8"/>
  <c r="G19" i="8" s="1"/>
  <c r="H19" i="8" s="1"/>
  <c r="F18" i="8"/>
  <c r="G18" i="8" s="1"/>
  <c r="H18" i="8" s="1"/>
  <c r="F17" i="8"/>
  <c r="G17" i="8" s="1"/>
  <c r="H17" i="8" s="1"/>
  <c r="F16" i="8"/>
  <c r="G16" i="8" s="1"/>
  <c r="I11" i="8"/>
  <c r="H10" i="8"/>
  <c r="H6" i="8"/>
  <c r="H5" i="8"/>
  <c r="H4" i="8"/>
  <c r="G25" i="6"/>
  <c r="G24" i="6"/>
  <c r="G21" i="6"/>
  <c r="G17" i="6"/>
  <c r="G13" i="6"/>
  <c r="G9" i="6"/>
  <c r="G10" i="6" s="1"/>
  <c r="G4" i="6"/>
  <c r="G6" i="6" s="1"/>
  <c r="G20" i="6" l="1"/>
  <c r="G22" i="6" s="1"/>
  <c r="F22" i="6"/>
  <c r="G16" i="6"/>
  <c r="F18" i="6"/>
  <c r="G12" i="6"/>
  <c r="G14" i="6" s="1"/>
  <c r="F14" i="6"/>
  <c r="H7" i="8"/>
  <c r="F11" i="8"/>
  <c r="H3" i="8"/>
  <c r="G22" i="8"/>
  <c r="H16" i="8"/>
  <c r="H22" i="8" s="1"/>
  <c r="F22" i="8"/>
  <c r="H26" i="6"/>
  <c r="F26" i="6" l="1"/>
  <c r="G26" i="6"/>
  <c r="G18" i="6"/>
  <c r="D38" i="4"/>
  <c r="D11" i="4"/>
  <c r="D10" i="4"/>
  <c r="D9" i="4"/>
  <c r="D5" i="4"/>
  <c r="F104" i="3"/>
  <c r="F84" i="3"/>
  <c r="F67" i="3"/>
  <c r="F39" i="3"/>
  <c r="G39" i="3" l="1"/>
  <c r="D26" i="4"/>
  <c r="D39" i="4" s="1"/>
  <c r="G67" i="3"/>
  <c r="G84" i="3"/>
  <c r="G104" i="3"/>
  <c r="F26" i="3"/>
  <c r="F106" i="3" l="1"/>
  <c r="G26" i="3"/>
  <c r="G106" i="3" s="1"/>
  <c r="G11" i="8" l="1"/>
  <c r="H11" i="8"/>
</calcChain>
</file>

<file path=xl/sharedStrings.xml><?xml version="1.0" encoding="utf-8"?>
<sst xmlns="http://schemas.openxmlformats.org/spreadsheetml/2006/main" count="509" uniqueCount="306">
  <si>
    <t>AUMENTAR LA CAPACIDAD DE ADAPTABILIDAD DE LAS COMUNIDADES Y LA RESILENCIA ECOSISTÉMICA, A TRAVÉS DE LA IMPLEMENTACIÓN DE PROCESOS PRODUCTIVOS SOSTENIBLES CON ENFASIS EN LA SOBERANIA ALIMENTARIA Y NUTRICIONAL DEL ORIENTE ANTIOQUEÑO</t>
  </si>
  <si>
    <t>UNIDAD</t>
  </si>
  <si>
    <t>CANT</t>
  </si>
  <si>
    <t>APORTE TOTAL CORNARE ($)</t>
  </si>
  <si>
    <t xml:space="preserve">Taller diagnostico predial participativo </t>
  </si>
  <si>
    <t>Taller</t>
  </si>
  <si>
    <t xml:space="preserve">Establecimiento Huertas Agroforestales familiar </t>
  </si>
  <si>
    <t>Establecimiento huertas agroforestales CER</t>
  </si>
  <si>
    <t>CER</t>
  </si>
  <si>
    <t>Realizacion ferias de semillas regionales</t>
  </si>
  <si>
    <t>Feria</t>
  </si>
  <si>
    <t>Analisis</t>
  </si>
  <si>
    <t>TOTAL</t>
  </si>
  <si>
    <t>CORNARE</t>
  </si>
  <si>
    <t>DESCRIPCIÓN</t>
  </si>
  <si>
    <t>Unidad</t>
  </si>
  <si>
    <t>VALOR TOTAL</t>
  </si>
  <si>
    <t xml:space="preserve">Tanque de almacenamiento </t>
  </si>
  <si>
    <t>Canoas</t>
  </si>
  <si>
    <t>Tubos</t>
  </si>
  <si>
    <t>Bajantes</t>
  </si>
  <si>
    <t>Codos</t>
  </si>
  <si>
    <t xml:space="preserve">Uniones </t>
  </si>
  <si>
    <t>soportes metalico</t>
  </si>
  <si>
    <t>soportes pvc</t>
  </si>
  <si>
    <t>terminales canoa</t>
  </si>
  <si>
    <t xml:space="preserve">Total </t>
  </si>
  <si>
    <t>PRESUPUESTO PARA 130 HUERTAS AGROFORESTALES SOSTENIBLES EN LOS CENTROS EDUCATIVOS</t>
  </si>
  <si>
    <t>ITEM</t>
  </si>
  <si>
    <t>CANTIDAD</t>
  </si>
  <si>
    <t>VALOR</t>
  </si>
  <si>
    <t>Unitario</t>
  </si>
  <si>
    <t xml:space="preserve">Total X Municipio </t>
  </si>
  <si>
    <t>Abono Organico</t>
  </si>
  <si>
    <t xml:space="preserve">Bulto </t>
  </si>
  <si>
    <t>Cal agricola</t>
  </si>
  <si>
    <t>Semilla Arroz</t>
  </si>
  <si>
    <t>Kilo</t>
  </si>
  <si>
    <t>Semilla frijol</t>
  </si>
  <si>
    <t>Semilla maiz</t>
  </si>
  <si>
    <t>Frutales</t>
  </si>
  <si>
    <t>Arbol</t>
  </si>
  <si>
    <t>Maderables</t>
  </si>
  <si>
    <t>Platano</t>
  </si>
  <si>
    <t>Colino</t>
  </si>
  <si>
    <t>Paca de cascarilla de arroz</t>
  </si>
  <si>
    <t>Paca</t>
  </si>
  <si>
    <t xml:space="preserve">Semilla de Cilantro Magnum </t>
  </si>
  <si>
    <t>Sobre  x 10 Gr</t>
  </si>
  <si>
    <t xml:space="preserve">Semilla de Tomate chonto </t>
  </si>
  <si>
    <t xml:space="preserve">Semilla de repollo verde </t>
  </si>
  <si>
    <t xml:space="preserve">Semilla de zanahoría </t>
  </si>
  <si>
    <t>Semilla de Remolacha Crosby Egypthan</t>
  </si>
  <si>
    <t xml:space="preserve">Semilla de Lechuga batavia </t>
  </si>
  <si>
    <t xml:space="preserve">Semilla de habichuela Blue Lake </t>
  </si>
  <si>
    <t xml:space="preserve">Semilla de pepino cohombro </t>
  </si>
  <si>
    <t xml:space="preserve">Semilla de Arveja Santa Isabel </t>
  </si>
  <si>
    <t>Polisombra Negra Al 80 % X 4 Ancho X10 Mts Largo</t>
  </si>
  <si>
    <t>Rollo</t>
  </si>
  <si>
    <t>Bandeja Germinadora</t>
  </si>
  <si>
    <t>Equipo de jardinería(palin, pala, regadora)</t>
  </si>
  <si>
    <t>Global</t>
  </si>
  <si>
    <t>Aromaticas Y Hortalizas</t>
  </si>
  <si>
    <t>Kit</t>
  </si>
  <si>
    <t>Sub Total</t>
  </si>
  <si>
    <t>Sistema de recoleccion de aguas lluvias</t>
  </si>
  <si>
    <t xml:space="preserve">Union macho + union Hembra + codo pvc 1 +tornillos </t>
  </si>
  <si>
    <t>Instalacion y transporte</t>
  </si>
  <si>
    <t xml:space="preserve">Global </t>
  </si>
  <si>
    <t>SISTEMA DE RIEGO</t>
  </si>
  <si>
    <t xml:space="preserve">Abrazadera Tipo Cremallera 1/2" 10-06 </t>
  </si>
  <si>
    <t>UND</t>
  </si>
  <si>
    <t xml:space="preserve">Union Pg Polietileno1/2" </t>
  </si>
  <si>
    <t xml:space="preserve">Valvula Bola Pvc Importada Roscada 1/2" Sch 80 </t>
  </si>
  <si>
    <t xml:space="preserve">Adaptador Macho Pvc Presion 1/2" </t>
  </si>
  <si>
    <t xml:space="preserve">Codo Pvc Presion 90° 1/2" </t>
  </si>
  <si>
    <t xml:space="preserve">Tuberia Pvc Presion E.L 1/2" Rde 9 500 Psi </t>
  </si>
  <si>
    <t>TUBO</t>
  </si>
  <si>
    <t xml:space="preserve">Adaptador Hembra Pvc Presion 1/2" </t>
  </si>
  <si>
    <t>Valvula Flotadora Pvc Importada 1/2"</t>
  </si>
  <si>
    <t>TANQUE CONICO ROTOVEL 500 LT</t>
  </si>
  <si>
    <t>TUBERIA PVC PRESION E.L 1" RDE 21 200 PSI</t>
  </si>
  <si>
    <t>CODO PVC PRESION 90° 1"</t>
  </si>
  <si>
    <t>VALVULA BOLA PVC IMPORTADA SOLDADA 1" SCH 80</t>
  </si>
  <si>
    <t>ADAPTADOR HEMBRA PVC PRESION 1"</t>
  </si>
  <si>
    <t>FILTRO DE DISCOS GR 1"</t>
  </si>
  <si>
    <t>UNION PG POLIETILENO1"</t>
  </si>
  <si>
    <t>ABRAZADERA TIPO CREMALLERA 1" 30-16</t>
  </si>
  <si>
    <t>TAPON ROSCADO PVC PRESION  1"</t>
  </si>
  <si>
    <t xml:space="preserve">TUBERIA PE C-40 1" </t>
  </si>
  <si>
    <t>MT</t>
  </si>
  <si>
    <t>SILLETA CORTA IMPORTADA TIPO A</t>
  </si>
  <si>
    <t>REGISTRO MANGUERA CINTA 16 MM</t>
  </si>
  <si>
    <t>CINTA GOTEO GREEN DRIP 16MM C-8MIL 20 CM 1,3 LPH (1000M)</t>
  </si>
  <si>
    <t>TERMINAL CINTA TIPO ANILLO 16 MM SEO WON</t>
  </si>
  <si>
    <t>UNION CINTA CINTA TIPO TUERCA 16 MM SEO WON</t>
  </si>
  <si>
    <t>TEFLON INDUSTRIAL 1/2"</t>
  </si>
  <si>
    <t>SOLDADURA PVC X 1/128</t>
  </si>
  <si>
    <t>LIMPIADOR PVC X 28 GR</t>
  </si>
  <si>
    <t>FABRICA DE ABONOS</t>
  </si>
  <si>
    <t>Baldes</t>
  </si>
  <si>
    <t>10 litros</t>
  </si>
  <si>
    <t>Levadura</t>
  </si>
  <si>
    <t>Libra</t>
  </si>
  <si>
    <t>caneca</t>
  </si>
  <si>
    <t xml:space="preserve"> 15 galones</t>
  </si>
  <si>
    <t xml:space="preserve"> 30 galones</t>
  </si>
  <si>
    <t>Manguera de nivel</t>
  </si>
  <si>
    <t>metro</t>
  </si>
  <si>
    <t>Harina de cereal (Maíz, trigo, Sorgo, mogolla de trigo) salvado de trigo x 40 jg</t>
  </si>
  <si>
    <t>bulto x 40 kg</t>
  </si>
  <si>
    <t>Borax</t>
  </si>
  <si>
    <t>kilogramo</t>
  </si>
  <si>
    <t>Sulfato de Magnesio</t>
  </si>
  <si>
    <t>Roca Fosforica x 40 kg</t>
  </si>
  <si>
    <t>bulto x 50 kg</t>
  </si>
  <si>
    <t>Sulfato de Zinc</t>
  </si>
  <si>
    <t>Melaza</t>
  </si>
  <si>
    <t>Bandeja de Germinación
X128 Cavidades Semillas y
Esquejes. Los alveolos o
celdas del semillero son
de paredes lisas.</t>
  </si>
  <si>
    <t>unidad</t>
  </si>
  <si>
    <t>Sulfato de Cobre pentahidratado</t>
  </si>
  <si>
    <t>Cascarilla de Arroz</t>
  </si>
  <si>
    <t>Cal apagada o hidróxido de calcio Bulto *  Kilogramos</t>
  </si>
  <si>
    <t>Bulto</t>
  </si>
  <si>
    <t>SUMINISTRO, TRANSPORTE,  INSTALACIÓN DE INVERNADERO DE 40 M2</t>
  </si>
  <si>
    <t>Guadua</t>
  </si>
  <si>
    <t xml:space="preserve">Plástico Transparente para invernadero calibre 6 </t>
  </si>
  <si>
    <t>Metro</t>
  </si>
  <si>
    <t>Plastico para invernadero calibre 5</t>
  </si>
  <si>
    <t>Tabla de madera común</t>
  </si>
  <si>
    <t>Plástico trampas amarillo</t>
  </si>
  <si>
    <t>Plástico trampas azul</t>
  </si>
  <si>
    <t>Tuercas de 3/8</t>
  </si>
  <si>
    <t>Arandelas de 3/8</t>
  </si>
  <si>
    <t>Varilla Roscada de 3/8</t>
  </si>
  <si>
    <t>Varilla de hierro de 1/2</t>
  </si>
  <si>
    <t>Guaya acerada de 1/8</t>
  </si>
  <si>
    <t>Alambre liso cal 14</t>
  </si>
  <si>
    <t>Kg</t>
  </si>
  <si>
    <t>Ganchos cosedora industrial 5019</t>
  </si>
  <si>
    <t>caja</t>
  </si>
  <si>
    <t>Anclaje completo (Varilla de 1/2" roscada en extremo, doble tuerca y arandela y base en fibra de cemento)</t>
  </si>
  <si>
    <t>Tensor Trabajo Pesado 1/2 X3-1/2-pulg</t>
  </si>
  <si>
    <t>Soga pisadora</t>
  </si>
  <si>
    <t>m</t>
  </si>
  <si>
    <t>Tornillo de ensamble caja de 2"</t>
  </si>
  <si>
    <t>Oficial (incluye 65% prestaciones + Trasnporte)</t>
  </si>
  <si>
    <t>Jornal</t>
  </si>
  <si>
    <t>Sub total</t>
  </si>
  <si>
    <t>Gran total</t>
  </si>
  <si>
    <t>FAMILIA</t>
  </si>
  <si>
    <t xml:space="preserve">FABRICA DE ABONOS </t>
  </si>
  <si>
    <t>Canecas plásticas de 8 galones con tapa plástica y aro metálico</t>
  </si>
  <si>
    <t>Caneca</t>
  </si>
  <si>
    <t xml:space="preserve">Libra levadura </t>
  </si>
  <si>
    <t>Kilo Melaza x 5</t>
  </si>
  <si>
    <t>kilo</t>
  </si>
  <si>
    <t xml:space="preserve"> Libra Sulfato de magnecio </t>
  </si>
  <si>
    <t>libra</t>
  </si>
  <si>
    <t>Libra Sulfato de zinc</t>
  </si>
  <si>
    <t>Libra Borax</t>
  </si>
  <si>
    <t>Cal apagada o hidróxido de calcio Bulto *8 Kilogramos</t>
  </si>
  <si>
    <t xml:space="preserve">VALOR UNITARIO </t>
  </si>
  <si>
    <t xml:space="preserve">Refrigerio </t>
  </si>
  <si>
    <t xml:space="preserve">Alimentacion </t>
  </si>
  <si>
    <t xml:space="preserve">Insumos para las muestra gastronomicas </t>
  </si>
  <si>
    <t>VALOR TOTAL X FERIA</t>
  </si>
  <si>
    <t>Bandeja de Germinación X128 Cavidades Semillas y
Esquejes. Los alveolos o celdas del semillero son
de paredes lisas.</t>
  </si>
  <si>
    <t>Cena</t>
  </si>
  <si>
    <t>Almuerzo</t>
  </si>
  <si>
    <t>Desayuno</t>
  </si>
  <si>
    <t>habitaciòn noche</t>
  </si>
  <si>
    <t>materiales e insumos</t>
  </si>
  <si>
    <t>Toda la logística que se requiera para la realización de la feria (sonido óptimo, toldos, sillas, mesas, pancarta, material didáctico de apoyo, elementos para el montaje  de los stand presentados por las familias, insumos para las preparaciones demostrativas, etc.)</t>
  </si>
  <si>
    <t xml:space="preserve">locacion </t>
  </si>
  <si>
    <t>Hospedaje  Acomodacion multiple</t>
  </si>
  <si>
    <t>COSTOS ASOCIADOS  AL SERVICIO</t>
  </si>
  <si>
    <t>Logistica</t>
  </si>
  <si>
    <t>COSTOS DE MATERIALES PARA LA PREPARACIÓN DE REFRIGERIOS.</t>
  </si>
  <si>
    <t>TODOS LOS REQUERIDOS   PARA EL DESPLAZAMIENTO DE  LAS PERSONAS IDA Y REGRESO AL LUGAR DE REALIZACIÓN DEL ENCUENTRO.</t>
  </si>
  <si>
    <t>Elementos e insumos necesarios para la preparación de 60 almuerzos que contengan una fuente de proteína animal, un carbohidrato, una hortaliza y una bebida natural.</t>
  </si>
  <si>
    <t xml:space="preserve">Utencilios , ingredientes para la preparacion de las resetas que se prepararan  de acuerdo a lo que los participantes quiera realizar previa cocertacion con la Nutricionista de apoyo para el proyecto </t>
  </si>
  <si>
    <t>VALOR TOTAL FERIAS</t>
  </si>
  <si>
    <t>CONCEPTO</t>
  </si>
  <si>
    <t>UNIDAD DE MEDIDA</t>
  </si>
  <si>
    <t xml:space="preserve">VR UNITARIO </t>
  </si>
  <si>
    <t>TOTAL ´POR ENCUENTRO</t>
  </si>
  <si>
    <t>ENCUENTRO 1: SOCIALIZACIÓN Y CARACTERIZACIÓN.</t>
  </si>
  <si>
    <t>ALIMENTACIÓN</t>
  </si>
  <si>
    <t>REFRIGERIOS</t>
  </si>
  <si>
    <t>UTENSILIOS, INGREDIENTES, PREPARACIÓN, TRANSPORTE, EMPAQUE, DISTRIBUCIÓN.</t>
  </si>
  <si>
    <t>LOCACIÓN</t>
  </si>
  <si>
    <t>LOCACIÓN / ENCUENTRO</t>
  </si>
  <si>
    <t>SEGURIDAD, MOBILIARIO, APOYO AUDIOVISUAL,  Y DEMÁS ACTIVIDADES DE APOYO LOGÍSTICO  PARA LA REALIZACIÓN DE LOS ENCUENTROS.</t>
  </si>
  <si>
    <t>ENCUENTRO 2: DIAGNOSTICO</t>
  </si>
  <si>
    <t>ENCUENTRO 3: GESTIÓN Y PARTICIPACIÓN FAMILIAR Y COMUNITARIA PARA LA SEGURIDAD ALIMENTARIA Y NUTRICIONAL</t>
  </si>
  <si>
    <t>MATERIALES ACTIVIDAD PRACTICA</t>
  </si>
  <si>
    <t>MATERIALES / ENCUENTRO</t>
  </si>
  <si>
    <t>ENCUENTRO 4: MANEJO AGROECOLÓGICO DE HUERTAS</t>
  </si>
  <si>
    <t xml:space="preserve"> UTENSILIOS, INGREDIENTES, PREPARACIÓN, TRANSPORTE, EMPAQUE, DISTRIBUCIÓN.</t>
  </si>
  <si>
    <t>MATERIALES</t>
  </si>
  <si>
    <t>LOS REQUERIDOS PARA  ELABORAR UN ABONO ORGÁNICO SÓLIDO EN PROCESO DE COMPOSTACIÓN DE 50 Kg.
ELABORAR  AL MENOS 2 TIPOS DE BIOPREPARADO DE 5 LTS CADA UNO.</t>
  </si>
  <si>
    <t>MATERIALES ACTIVIDAD PRÁCTICA</t>
  </si>
  <si>
    <t>COSTOS DE MATERIALES / ENCUENTRO</t>
  </si>
  <si>
    <t xml:space="preserve">TODOS LOS REQUERIDOS PARA LA CONSTRUCCIÓN DE UN SEMILLERO Y UNA HUERTA  A ESCALA POR CADA ENCUENTRO. </t>
  </si>
  <si>
    <t>REALIZACION DE ENCUENTRO REGIONAL</t>
  </si>
  <si>
    <t>PRESUPUESTO GENERAL</t>
  </si>
  <si>
    <t>ÍTEM</t>
  </si>
  <si>
    <t xml:space="preserve">CANTIDAD </t>
  </si>
  <si>
    <t>HONORARIOS</t>
  </si>
  <si>
    <t>DURACIÓN (meses)</t>
  </si>
  <si>
    <t>VALOR PARCIAL ($)</t>
  </si>
  <si>
    <t xml:space="preserve">COFINANCIACION </t>
  </si>
  <si>
    <t>FACTOR PRESTACIONAL</t>
  </si>
  <si>
    <t>DEDICACIÓN MENSUAL  
(%)</t>
  </si>
  <si>
    <t>GOBERNACIÓN</t>
  </si>
  <si>
    <t>A</t>
  </si>
  <si>
    <t>COSTOS DIRECTOS DE PERSONAL CONTRATADO POR PRESTACION DE SERVICIOS</t>
  </si>
  <si>
    <t>Personal Técnico Profesional para Ejecución:</t>
  </si>
  <si>
    <t>Coordinador:</t>
  </si>
  <si>
    <t>Persona</t>
  </si>
  <si>
    <t xml:space="preserve">Personal técnico de apoyo: </t>
  </si>
  <si>
    <t xml:space="preserve">Personal social de apoyo </t>
  </si>
  <si>
    <t xml:space="preserve">Personal Nutricion de apoyo </t>
  </si>
  <si>
    <t>Personal adminitrativo</t>
  </si>
  <si>
    <t>B</t>
  </si>
  <si>
    <t>COSTOS DIRECTOS E INDIRECTOS</t>
  </si>
  <si>
    <t>TOTAL COSTOS DIRECTOS E INDIRECTOS (B)</t>
  </si>
  <si>
    <t>C</t>
  </si>
  <si>
    <t>3.0</t>
  </si>
  <si>
    <t xml:space="preserve">Talleres de educacion ambiental </t>
  </si>
  <si>
    <t>3.1</t>
  </si>
  <si>
    <t>3.2</t>
  </si>
  <si>
    <t>D</t>
  </si>
  <si>
    <t xml:space="preserve">COSTOS DIRECTOS </t>
  </si>
  <si>
    <t>4.0</t>
  </si>
  <si>
    <t>FERIA DE SEMILLAS</t>
  </si>
  <si>
    <t>4.1</t>
  </si>
  <si>
    <t>4.2</t>
  </si>
  <si>
    <t xml:space="preserve">Realizacion encuentro de agricultores (Intercambio de saberes ) </t>
  </si>
  <si>
    <t>E</t>
  </si>
  <si>
    <t>5.0</t>
  </si>
  <si>
    <t>Establecimiento de Huertas Agroforestales</t>
  </si>
  <si>
    <t>5.1</t>
  </si>
  <si>
    <t>Huerta</t>
  </si>
  <si>
    <t>5.2</t>
  </si>
  <si>
    <t>5.3</t>
  </si>
  <si>
    <t>RECURSO HUMANO</t>
  </si>
  <si>
    <t>ROL</t>
  </si>
  <si>
    <t>PERFIL</t>
  </si>
  <si>
    <t>ACCIONES Y PRODUCTOS</t>
  </si>
  <si>
    <t>VALOR HONORARIOS</t>
  </si>
  <si>
    <t>PLAZO</t>
  </si>
  <si>
    <t>PROFESIONAL - COORDINADOR</t>
  </si>
  <si>
    <t>Personal técnico de apoyo</t>
  </si>
  <si>
    <t>Personal Social de apoyo</t>
  </si>
  <si>
    <t>Personal Nutricional de apoyo</t>
  </si>
  <si>
    <t>Personal administrativo de apoyo</t>
  </si>
  <si>
    <t xml:space="preserve">TOTAL RECURSO HUMANO </t>
  </si>
  <si>
    <t>TOTAL RECURSO HUMANO</t>
  </si>
  <si>
    <t xml:space="preserve">TOTAL COSTOS DE PERSONAL </t>
  </si>
  <si>
    <t>TOTAL COSTOS DIRECTOS E INDIRECTOS</t>
  </si>
  <si>
    <t xml:space="preserve">VALOR </t>
  </si>
  <si>
    <t>ALMUERZOS</t>
  </si>
  <si>
    <t>Item</t>
  </si>
  <si>
    <t>Cant</t>
  </si>
  <si>
    <t xml:space="preserve">Valor unitario </t>
  </si>
  <si>
    <t xml:space="preserve">Valor total </t>
  </si>
  <si>
    <t>JUAN JOSE HERRERA ESPINOSA</t>
  </si>
  <si>
    <t>ROL TECNICO</t>
  </si>
  <si>
    <r>
      <rPr>
        <b/>
        <sz val="10"/>
        <color theme="1"/>
        <rFont val="Arial"/>
        <family val="2"/>
      </rPr>
      <t>Funciones:</t>
    </r>
    <r>
      <rPr>
        <sz val="10"/>
        <color theme="1"/>
        <rFont val="Arial"/>
        <family val="2"/>
      </rPr>
      <t xml:space="preserve">
• Será responsable de coordinar las acciones educativas de los profesionales formadores; la orientación al equipo de profesionales formadores en la aplicación de pedagogías y herramientas didácticas efectivas para el logro de los objetivos del proyecto, manteniendo la coherencia y cohesión necesaria para su desarrollo integral.
• Coordinación de las acciones del equipo de profesionales en campo, velando por el cumplimiento de cronogramas, compromisos y tareas establecidas entre ellos y las comunidades.
• Orientar la recolección de información (Solicitada por la gobernación y diagnósticos, percepciones, planes, avances, creencias, oportunidades) en campo que permita realizar lecturas integrales de las comunidades para hacer más efectivo y ágil el proceso, así como la generación de confianza por parte de las comunidades hacia las instituciones y mayor participación y apropiación de estas por su puesta en marcha y continuidad.
• Será responsable de la organización de eventos; programación de reuniones con el equipo de profesionales en coordinación con la Gerencia de seguridad alimentaria -MANÁ
• Preparación y presentación de informes mensuales financieros de avance; responder por la recolección de los datos necesarios para la caracterización de las familias en los aplicativos correspondientes a cada institución; realizar visitas a las comunidades que den cuenta de la calidad, satisfacción y compromiso de comunidades y profesionales con la realización del proyecto.</t>
    </r>
  </si>
  <si>
    <r>
      <rPr>
        <b/>
        <sz val="10"/>
        <color theme="1"/>
        <rFont val="Arial"/>
        <family val="2"/>
      </rPr>
      <t>Funciones:</t>
    </r>
    <r>
      <rPr>
        <sz val="10"/>
        <color theme="1"/>
        <rFont val="Arial"/>
        <family val="2"/>
      </rPr>
      <t xml:space="preserve">
• Identificación de saberes populares, condiciones ambientales de los territorios, potencialidades productivas de los espacios disponibles, necesidades de capacitación y técnicas para la instalación o la potencialización de los sistemas productivos que garanticen el mejoramiento de las condiciones alimentarias de las familias asentadas en los diferentes territorios.
• Realizar el diagnóstico y establecimiento de la Línea base de 1180 familias y 40 Centros educativos participantes en el convenio antes de comenzar la implementación de las Huertas Agroforestales familiares y escolares, este procedimiento deberá ser registrado a través del aplicativo Survey definido por SISAN de la Gerencia de Seguridad Alimentaria y Nutricional– Maná;
• Ingresar en el Geo-portal de Cornare la información correspondiente a las visitas, para lo cual serán capacitados.
• Realizará mínimo dos (2) visitas de asistencia técnica integral –ATI a cada uno de las huertas agroforestales de los centros educativos rurales y las huertas agroforestales de las familias productoras, en la visita deberá diligenciar como fuente de verificación los formatos de visita de asistencia técnica integral – ATI y el formato de seguimiento a la producción y sostenibilidad de la huerta, ambos se encuentran en el Aplicativo Survey. Para un total de dos mil doscientos cuarenta (2.240) visitas a las Huertas Agroforestales familiares y escolares.
Para el logro de sus objetivos éste tendrá contacto con cada comunidad y dejará tareas a las comunidades que permitan al finalizar el proceso de los sistemas instalados.</t>
    </r>
  </si>
  <si>
    <r>
      <rPr>
        <b/>
        <sz val="10"/>
        <color theme="1"/>
        <rFont val="Arial"/>
        <family val="2"/>
      </rPr>
      <t>Funciones:</t>
    </r>
    <r>
      <rPr>
        <sz val="10"/>
        <color theme="1"/>
        <rFont val="Arial"/>
        <family val="2"/>
      </rPr>
      <t xml:space="preserve">
• Recolección de la información y el conocimiento de la cultura de lo participantes del proyecto EN aspectos relacionados con sus prácticas, organizativas, alimentarias y de relación con la naturaleza; esto será realizado mediante un primer recorrido de socialización y diagnóstico inicial de las comunidades focalizadas
• Construcción de la metodología para el diagnóstico predial participativo con las comunidades.
• Construcción de propuesta educativa, para profundizar en las temáticas necesarias para fortalecer los vínculos de comunidad y la reflexión frente a los problemas y potencialidades nutricionales y ambientales en las regiones que habitan.
• Interpretación del diagnóstico predial participativo con el equipo técnico del proyecto.
• Fortalecer los vínculos de comunidad y la reflexión frente a los problemas y potencialidades nutricionales y ambientales en las regiones que habitan.</t>
    </r>
  </si>
  <si>
    <r>
      <rPr>
        <b/>
        <sz val="10"/>
        <color theme="1"/>
        <rFont val="Arial"/>
        <family val="2"/>
      </rPr>
      <t>Funciones:</t>
    </r>
    <r>
      <rPr>
        <sz val="10"/>
        <color theme="1"/>
        <rFont val="Arial"/>
        <family val="2"/>
      </rPr>
      <t xml:space="preserve">
• Asegurar que la población objetivo reciba una nutrición adecuada y sostenible.
• Realizar evaluaciones nutricionales de la población para identificar deficiencias y necesidades dietéticas, Analizar datos sobre el estado nutricional y de salud de la población.
• Diseñar e implementar programas educativos sobre nutrición y seguridad alimentaria para la comunidad.
• Capacitar a otros profesionales en prácticas nutricionales adecuadas.
• Elaborar planes de alimentación que sean equilibrados, accesibles y culturalmente apropiados para la población.
• Monitorear y evaluar la eficacia de las intervenciones nutricionales y ajustar las estrategias según sea necesario, trabajar en colaboración con otros profesionales, para abordar los determinantes sociales y económicos de la inseguridad alimentaria.
Estas funciones son fundamentales para asegurar que los proyectos de seguridad alimentaria no solo aborden el acceso a los alimentos, sino también la calidad nutricional de los mismos, promoviendo una salud y bienestar óptimos para la comunidad.</t>
    </r>
  </si>
  <si>
    <r>
      <rPr>
        <b/>
        <sz val="10"/>
        <color theme="1"/>
        <rFont val="Arial"/>
        <family val="2"/>
      </rPr>
      <t>Funciones:</t>
    </r>
    <r>
      <rPr>
        <sz val="10"/>
        <color theme="1"/>
        <rFont val="Arial"/>
        <family val="2"/>
      </rPr>
      <t xml:space="preserve">
• Digitar información relacionada con registros de asistencia a eventos educativos
• Realizar la sistematización de los diagnósticos y las encuestas recolectadas por los profesionales en eventos
• Diseñar y/o ajustar los formatos que sirvan como herramienta en las diferentes actividades realizadas en campo, establecer contactos con el área de apoyo en la oficina de crecimiento verde y cambio climático para el desarrollo de las herramientas o adaptación de las existentes.
• Definir parámetros necesarios en el uso de aplicaciones o software, entregar reportes oportunos respecto a los avances en la recolección de la información
• Apoyar la elaboración de los informes financieros para la elaboración de las actas de avance, verificar las visitas realizadas por cada uno de los profesionales de campo.
• Acompañar los procesos contractuales del proyecto.</t>
    </r>
  </si>
  <si>
    <t>SUBTOTAL OTROS COSTOS DIRECTOS</t>
  </si>
  <si>
    <t>Profesional en administración, en administración de empresas agropecuarias, Ingeniería agropecuaria y/o agronómica, con mínimo un año de  experiencia preferiblemente que tenga habilidades manejo administrativo en proyectos de tipo socio ambiental.</t>
  </si>
  <si>
    <t>REALIZACIÓN FERIAS DE SEMILLAS REGIONALES</t>
  </si>
  <si>
    <t>APORTE TOTAL MANA  ($)</t>
  </si>
  <si>
    <t>Analisis de suelo con interpretación y recomendación</t>
  </si>
  <si>
    <t xml:space="preserve">Utensilios , ingredientes para la preparacion de las recetas que se prepararan  de acuerdo a lo que los participantes quiera realizar previa concertacion con la Nutricionista de apoyo para el proyecto </t>
  </si>
  <si>
    <t xml:space="preserve">Elementos e insumos necesarios para la preparacion de 30 desayunos que contengan  una fuente de proteina animal, un carbohidrato y una bebida natural   </t>
  </si>
  <si>
    <t>Elementos e insumos necesarios para la preparación de 30 refrigerios que contengan una fuente de proteína animal, un carbohidrato, una hortaliza y una bebida natural.</t>
  </si>
  <si>
    <t>Para el hospedaje se tiene organizado acomodacion multiple en los centros donde se realizara el encuentro:
Municipio San luis regional Bosque, Finca Escuela Custodio  
Municipio Santuario Regional Valles . Finca Escuela 
Municipio Alejandria Regional Porce Nus ( Finca escuela  Custidios)
Municipio Sonson Regional Paramo 
Municipio San Carlos Regional Aguas ( Hogar juvenil )</t>
  </si>
  <si>
    <t xml:space="preserve">Elementos e insumos necesarios para la preparacion de 30 desayunos que contengan  una fuetnte de proteina animal, un carbohidrato y una bebida natural   </t>
  </si>
  <si>
    <t>CANT.</t>
  </si>
  <si>
    <t>Profesional de las ciencias económicas, agropecuarias, ambientales, agroambientales, sociales o de nutrición, con mínimo 30 meses de experiencia en la coordinación de proyectos de tipo social y/o agroambiental de los cuales mínimo 2 años en trabajo con comunidades rurales. Preferiblemente que cuente con transporte propio</t>
  </si>
  <si>
    <t>Profesional, tecnologo agropecuario o afines, con experincia mínima de 1 año en proyectos de tipo agroambiental, ambiental, trabajo con comunidades rurales. Preferiblemente que cuente con transporte propio</t>
  </si>
  <si>
    <t xml:space="preserve">Profesional de las áreas de ciencias sociales (sociología, trabajo social, antropología y afines) con mínimo 1 año de experiencia en el desarrollo de procesos de seguridad alimentaria y ambiental con la participación de comunidades rurales.
</t>
  </si>
  <si>
    <t xml:space="preserve">Profesional del área de nutrición y/o dietética con experiencia mínima de 1 año, en lo posible tener habilidades en proyectos de tipo socio ambiental. Preferiblemente que cuente con transporte propio.
</t>
  </si>
  <si>
    <t xml:space="preserve">PRESUPUESTO PARA 1180 HUERTAS AGROFORESTALES FAMILIARES </t>
  </si>
  <si>
    <t>PRESUPUESTOS PARA TALLERES Y ENCUENTROS DE CAPACITACIÓN</t>
  </si>
  <si>
    <t xml:space="preserve">Viaje </t>
  </si>
  <si>
    <t>Apoyo para el desplazamiento
 (Ida y regreso)</t>
  </si>
  <si>
    <t>PRESUPUESTO DE RECURSO HUMANO -PERSONAL DE APOYO</t>
  </si>
  <si>
    <t xml:space="preserve">Elementos e insumos necesarios para la preparacion de 30 Adesayunos que contengan  una fuente de proteina animal, un carbohidrato y una bebida natural   </t>
  </si>
  <si>
    <t>TODOS LOS REQUERIDOS   PARA EL DESPLAZAMIENTO DE  LAS PERSONAS IDA Y REGRESO AL LUGAR DE REALIZACIÓN DEL ENCUENTRO, ESTO SE DEFINIÓ REALIZANDO PROMEDIO Y PONDERACIÓN DEL VALOR DE DESPLAZAMIENTO DE LOS 26 MUNICIPIOS DEL AREA DE INFLUENCIA DE LA CORPORACIÓN.</t>
  </si>
  <si>
    <t>|</t>
  </si>
  <si>
    <t>X Municipio</t>
  </si>
  <si>
    <t>Unitario X CER</t>
  </si>
  <si>
    <t>Valor unitario</t>
  </si>
  <si>
    <t>ENCUENTRO 5: MANEJO Y ESTABLECIMIENTO DE HUERTAS</t>
  </si>
  <si>
    <t xml:space="preserve">ENCUENTRO 6: NUTRICIONAL </t>
  </si>
  <si>
    <t>EJECUCION SEGUNDO DESEMBOLSO</t>
  </si>
  <si>
    <t>EJECUCION PRIMER DESEMBOLSO</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</si>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</sst>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6" formatCode="&quot;$&quot;\ #,##0;[Red]\-&quot;$&quot;\ #,##0"/>
    <numFmt numFmtId="44" formatCode="_-&quot;$&quot;\ * #,##0.00_-;\-&quot;$&quot;\ * #,##0.00_-;_-&quot;$&quot;\ * &quot;-&quot;??_-;_-@_-"/>
    <numFmt numFmtId="43" formatCode="_-* #,##0.00_-;\-* #,##0.00_-;_-* &quot;-&quot;??_-;_-@_-"/>
    <numFmt numFmtId="164" formatCode="&quot;$&quot;#,##0;[Red]\-&quot;$&quot;#,##0"/>
    <numFmt numFmtId="165" formatCode="_-&quot;$&quot;\ * #,##0.00_-;\-&quot;$&quot;\ * #,##0.00_-;_-&quot;$&quot;\ * &quot;-&quot;??_-;_-@"/>
    <numFmt numFmtId="166" formatCode="_-&quot;$&quot;\ * #,##0_-;\-&quot;$&quot;\ * #,##0_-;_-&quot;$&quot;\ * &quot;-&quot;??_-;_-@_-"/>
    <numFmt numFmtId="167" formatCode="#,##0.0"/>
    <numFmt numFmtId="168" formatCode="_-&quot;$&quot;* #,##0_-;\-&quot;$&quot;* #,##0_-;_-&quot;$&quot;* &quot;-&quot;_-;_-@"/>
    <numFmt numFmtId="169" formatCode="_-* #,##0_-;\-* #,##0_-;_-* &quot;-&quot;_-;_-@"/>
    <numFmt numFmtId="170" formatCode="_-&quot;$&quot;\ * #,##0_-;\-&quot;$&quot;\ * #,##0_-;_-&quot;$&quot;\ * &quot;-&quot;_-;_-@"/>
    <numFmt numFmtId="171" formatCode="_-* #,##0.0_-;\-* #,##0.0_-;_-* &quot;-&quot;_-;_-@"/>
    <numFmt numFmtId="172" formatCode="_(* #,##0_);_(* \(#,##0\);_(* &quot;-&quot;??_);_(@_)"/>
    <numFmt numFmtId="173" formatCode="_(&quot;$&quot;\ * #,##0_);_(&quot;$&quot;\ * \(#,##0\);_(&quot;$&quot;\ * &quot;-&quot;??_);_(@_)"/>
    <numFmt numFmtId="174" formatCode="_-&quot;$&quot;\ * #,##0_-;\-&quot;$&quot;\ * #,##0_-;_-&quot;$&quot;\ * &quot;-&quot;??_-;_-@"/>
    <numFmt numFmtId="175" formatCode="0.0\ &quot;meses&quot;"/>
    <numFmt numFmtId="176" formatCode="_-[$$-240A]\ * #,##0_-;\-[$$-240A]\ * #,##0_-;_-[$$-240A]\ * &quot;-&quot;??_-;_-@_-"/>
    <numFmt numFmtId="177" formatCode="_(&quot;$&quot;\ * #,##0.00000000_);_(&quot;$&quot;\ * \(#,##0.00000000\);_(&quot;$&quot;\ * &quot;-&quot;??_);_(@_)"/>
    <numFmt numFmtId="178" formatCode="_(&quot;$&quot;\ * #,##0.0_);_(&quot;$&quot;\ * \(#,##0.0\);_(&quot;$&quot;\ * &quot;-&quot;??_);_(@_)"/>
    <numFmt numFmtId="179" formatCode="_(&quot;$&quot;\ * #,##0.000_);_(&quot;$&quot;\ * \(#,##0.000\);_(&quot;$&quot;\ * &quot;-&quot;??_);_(@_)"/>
    <numFmt numFmtId="180" formatCode="_(&quot;$&quot;\ * #,##0.0000_);_(&quot;$&quot;\ * \(#,##0.0000\);_(&quot;$&quot;\ * &quot;-&quot;??_);_(@_)"/>
    <numFmt numFmtId="181" formatCode="_(&quot;$&quot;\ * #,##0.00000_);_(&quot;$&quot;\ * \(#,##0.00000\);_(&quot;$&quot;\ * &quot;-&quot;??_);_(@_)"/>
    <numFmt numFmtId="182" formatCode="_-&quot;$&quot;\ * #,##0.000_-;\-&quot;$&quot;\ * #,##0.000_-;_-&quot;$&quot;\ * &quot;-&quot;??_-;_-@_-"/>
  </numFmts>
  <fonts count="19" x14ac:knownFonts="1">
    <font>
      <sz val="11"/>
      <color theme="1"/>
      <name val="Calibri"/>
      <family val="2"/>
      <scheme val="minor"/>
    </font>
    <font>
      <sz val="11"/>
      <color theme="1"/>
      <name val="Calibri"/>
      <family val="2"/>
      <scheme val="minor"/>
    </font>
    <font>
      <b/>
      <sz val="10"/>
      <color theme="1"/>
      <name val="Arial Narrow"/>
      <family val="2"/>
    </font>
    <font>
      <sz val="10"/>
      <name val="Arial Narrow"/>
      <family val="2"/>
    </font>
    <font>
      <sz val="10"/>
      <color theme="1"/>
      <name val="Arial Narrow"/>
      <family val="2"/>
    </font>
    <font>
      <sz val="10"/>
      <color rgb="FF000000"/>
      <name val="Arial Narrow"/>
      <family val="2"/>
    </font>
    <font>
      <b/>
      <sz val="10"/>
      <name val="Arial Narrow"/>
      <family val="2"/>
    </font>
    <font>
      <sz val="10"/>
      <name val="Arial"/>
      <family val="2"/>
    </font>
    <font>
      <sz val="9"/>
      <color theme="1"/>
      <name val="Arial"/>
      <family val="2"/>
    </font>
    <font>
      <b/>
      <sz val="10"/>
      <color theme="1"/>
      <name val="Arial"/>
      <family val="2"/>
    </font>
    <font>
      <sz val="10"/>
      <color theme="1"/>
      <name val="Arial"/>
      <family val="2"/>
    </font>
    <font>
      <i/>
      <u/>
      <sz val="10"/>
      <color theme="1"/>
      <name val="Arial"/>
      <family val="2"/>
    </font>
    <font>
      <sz val="10"/>
      <color rgb="FFFF0000"/>
      <name val="Arial"/>
      <family val="2"/>
    </font>
    <font>
      <sz val="8"/>
      <name val="Calibri"/>
      <family val="2"/>
      <scheme val="minor"/>
    </font>
    <font>
      <b/>
      <sz val="10"/>
      <name val="Arial"/>
      <family val="2"/>
    </font>
    <font>
      <sz val="10"/>
      <color rgb="FF000000"/>
      <name val="Arial"/>
      <family val="2"/>
    </font>
    <font>
      <b/>
      <sz val="10"/>
      <color rgb="FF000000"/>
      <name val="Arial"/>
      <family val="2"/>
    </font>
    <font>
      <sz val="10"/>
      <color theme="0"/>
      <name val="Arial"/>
      <family val="2"/>
    </font>
    <font>
      <b/>
      <sz val="12"/>
      <color theme="1"/>
      <name val="Arial"/>
      <family val="2"/>
    </font>
  </fonts>
  <fills count="17">
    <fill>
      <patternFill patternType="none"/>
    </fill>
    <fill>
      <patternFill patternType="gray125"/>
    </fill>
    <fill>
      <patternFill patternType="solid">
        <fgColor theme="0"/>
        <bgColor theme="0"/>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rgb="FFD8D8D8"/>
      </patternFill>
    </fill>
    <fill>
      <patternFill patternType="solid">
        <fgColor theme="0"/>
        <bgColor indexed="64"/>
      </patternFill>
    </fill>
    <fill>
      <patternFill patternType="solid">
        <fgColor theme="0"/>
        <bgColor rgb="FFAEABAB"/>
      </patternFill>
    </fill>
    <fill>
      <patternFill patternType="solid">
        <fgColor theme="0"/>
        <bgColor rgb="FFDEEAF6"/>
      </patternFill>
    </fill>
    <fill>
      <patternFill patternType="solid">
        <fgColor theme="0" tint="-0.249977111117893"/>
        <bgColor rgb="FFD9D9D9"/>
      </patternFill>
    </fill>
    <fill>
      <patternFill patternType="solid">
        <fgColor theme="0"/>
        <bgColor rgb="FFBFBFBF"/>
      </patternFill>
    </fill>
    <fill>
      <patternFill patternType="solid">
        <fgColor theme="0" tint="-0.249977111117893"/>
        <bgColor rgb="FF3F3F3F"/>
      </patternFill>
    </fill>
    <fill>
      <patternFill patternType="solid">
        <fgColor theme="0" tint="-4.9989318521683403E-2"/>
        <bgColor indexed="64"/>
      </patternFill>
    </fill>
    <fill>
      <patternFill patternType="solid">
        <fgColor rgb="FFFFFFFF"/>
        <bgColor rgb="FFFFFFFF"/>
      </patternFill>
    </fill>
    <fill>
      <patternFill patternType="solid">
        <fgColor theme="0"/>
        <bgColor rgb="FFD9D9D9"/>
      </patternFill>
    </fill>
    <fill>
      <patternFill patternType="solid">
        <fgColor theme="0"/>
        <bgColor rgb="FFA5A5A5"/>
      </patternFill>
    </fill>
    <fill>
      <patternFill patternType="solid">
        <fgColor theme="0"/>
        <bgColor rgb="FFC0C0C0"/>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top style="medium">
        <color indexed="64"/>
      </top>
      <bottom style="thin">
        <color indexed="64"/>
      </bottom>
      <diagonal/>
    </border>
    <border>
      <left/>
      <right/>
      <top/>
      <bottom style="thin">
        <color rgb="FF000000"/>
      </bottom>
      <diagonal/>
    </border>
    <border>
      <left style="thin">
        <color indexed="64"/>
      </left>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7" fillId="0" borderId="0"/>
  </cellStyleXfs>
  <cellXfs count="403">
    <xf numFmtId="0" fontId="0" fillId="0" borderId="0" xfId="0"/>
    <xf numFmtId="0" fontId="4" fillId="6" borderId="0" xfId="0" applyFont="1" applyFill="1"/>
    <xf numFmtId="167" fontId="2" fillId="5" borderId="15" xfId="0" applyNumberFormat="1" applyFont="1" applyFill="1" applyBorder="1" applyAlignment="1">
      <alignment horizontal="center" vertical="center" wrapText="1"/>
    </xf>
    <xf numFmtId="0" fontId="4" fillId="6" borderId="0" xfId="0" applyFont="1" applyFill="1" applyAlignment="1">
      <alignment horizontal="center"/>
    </xf>
    <xf numFmtId="167" fontId="2" fillId="5" borderId="12" xfId="0" applyNumberFormat="1" applyFont="1" applyFill="1" applyBorder="1" applyAlignment="1">
      <alignment horizontal="center" vertical="center" wrapText="1"/>
    </xf>
    <xf numFmtId="167" fontId="2" fillId="5" borderId="8" xfId="0" applyNumberFormat="1" applyFont="1" applyFill="1" applyBorder="1" applyAlignment="1">
      <alignment horizontal="center" vertical="center" wrapText="1"/>
    </xf>
    <xf numFmtId="0" fontId="4" fillId="6" borderId="8" xfId="0" applyFont="1" applyFill="1" applyBorder="1" applyAlignment="1">
      <alignment horizontal="center" vertical="center" wrapText="1"/>
    </xf>
    <xf numFmtId="3" fontId="4" fillId="6" borderId="12" xfId="0" applyNumberFormat="1" applyFont="1" applyFill="1" applyBorder="1" applyAlignment="1">
      <alignment horizontal="center" vertical="center" wrapText="1"/>
    </xf>
    <xf numFmtId="170" fontId="4" fillId="6" borderId="8" xfId="0" applyNumberFormat="1"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4" fillId="2" borderId="0" xfId="0" applyFont="1" applyFill="1" applyAlignment="1">
      <alignment horizontal="center"/>
    </xf>
    <xf numFmtId="0" fontId="4" fillId="2" borderId="0" xfId="0" applyFont="1" applyFill="1" applyAlignment="1">
      <alignment vertical="center" wrapText="1"/>
    </xf>
    <xf numFmtId="0" fontId="4" fillId="2" borderId="8" xfId="0" applyFont="1" applyFill="1" applyBorder="1" applyAlignment="1">
      <alignment horizontal="center" vertical="center" wrapText="1"/>
    </xf>
    <xf numFmtId="3" fontId="4" fillId="2" borderId="12" xfId="0" applyNumberFormat="1" applyFont="1" applyFill="1" applyBorder="1" applyAlignment="1">
      <alignment horizontal="center" vertical="center" wrapText="1"/>
    </xf>
    <xf numFmtId="0" fontId="4" fillId="6" borderId="8" xfId="0" applyFont="1" applyFill="1" applyBorder="1" applyAlignment="1">
      <alignment horizontal="center"/>
    </xf>
    <xf numFmtId="0" fontId="4" fillId="6" borderId="8" xfId="0" applyFont="1" applyFill="1" applyBorder="1" applyAlignment="1">
      <alignment horizontal="center" vertical="center"/>
    </xf>
    <xf numFmtId="170" fontId="4" fillId="6" borderId="8" xfId="0" applyNumberFormat="1" applyFont="1" applyFill="1" applyBorder="1" applyAlignment="1">
      <alignment horizontal="center" vertical="center"/>
    </xf>
    <xf numFmtId="168" fontId="5" fillId="6" borderId="8" xfId="0" applyNumberFormat="1" applyFont="1" applyFill="1" applyBorder="1" applyAlignment="1">
      <alignment horizontal="center" wrapText="1"/>
    </xf>
    <xf numFmtId="169" fontId="5" fillId="6" borderId="8" xfId="0" applyNumberFormat="1" applyFont="1" applyFill="1" applyBorder="1" applyAlignment="1">
      <alignment horizontal="center" vertical="center"/>
    </xf>
    <xf numFmtId="171" fontId="5" fillId="6" borderId="8" xfId="0" applyNumberFormat="1" applyFont="1" applyFill="1" applyBorder="1" applyAlignment="1">
      <alignment horizontal="center" vertical="center"/>
    </xf>
    <xf numFmtId="0" fontId="4" fillId="7" borderId="5" xfId="0" applyFont="1" applyFill="1" applyBorder="1" applyAlignment="1">
      <alignment horizontal="center" vertical="center" wrapText="1"/>
    </xf>
    <xf numFmtId="168" fontId="5" fillId="7" borderId="6" xfId="0" applyNumberFormat="1" applyFont="1" applyFill="1" applyBorder="1" applyAlignment="1">
      <alignment horizontal="center" wrapText="1"/>
    </xf>
    <xf numFmtId="169" fontId="5" fillId="7" borderId="6" xfId="0" applyNumberFormat="1" applyFont="1" applyFill="1" applyBorder="1" applyAlignment="1">
      <alignment horizontal="center" vertical="center"/>
    </xf>
    <xf numFmtId="0" fontId="4" fillId="6" borderId="8" xfId="0" applyFont="1" applyFill="1" applyBorder="1" applyAlignment="1">
      <alignment horizontal="center" wrapText="1"/>
    </xf>
    <xf numFmtId="0" fontId="5" fillId="8" borderId="8" xfId="0" applyFont="1" applyFill="1" applyBorder="1" applyAlignment="1">
      <alignment vertical="center" wrapText="1"/>
    </xf>
    <xf numFmtId="0" fontId="4" fillId="2" borderId="0" xfId="0" applyFont="1" applyFill="1"/>
    <xf numFmtId="0" fontId="5" fillId="8" borderId="8"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8" borderId="9" xfId="0" applyFont="1" applyFill="1" applyBorder="1" applyAlignment="1">
      <alignment horizontal="center" vertical="center" wrapText="1"/>
    </xf>
    <xf numFmtId="170" fontId="4" fillId="5" borderId="8" xfId="0" applyNumberFormat="1" applyFont="1" applyFill="1" applyBorder="1" applyAlignment="1">
      <alignment vertical="center" wrapText="1"/>
    </xf>
    <xf numFmtId="0" fontId="4" fillId="6" borderId="0" xfId="0" applyFont="1" applyFill="1" applyAlignment="1">
      <alignment horizontal="center" vertical="center"/>
    </xf>
    <xf numFmtId="167" fontId="2" fillId="5" borderId="1" xfId="0" applyNumberFormat="1" applyFont="1" applyFill="1" applyBorder="1" applyAlignment="1">
      <alignment horizontal="center" vertical="center" wrapText="1"/>
    </xf>
    <xf numFmtId="167" fontId="2" fillId="5" borderId="11" xfId="0" applyNumberFormat="1" applyFont="1" applyFill="1" applyBorder="1" applyAlignment="1">
      <alignment horizontal="center" vertical="center" wrapText="1"/>
    </xf>
    <xf numFmtId="0" fontId="4" fillId="6" borderId="11" xfId="0" applyFont="1" applyFill="1" applyBorder="1" applyAlignment="1">
      <alignment horizontal="center" vertical="center" wrapText="1"/>
    </xf>
    <xf numFmtId="3" fontId="4" fillId="6" borderId="11" xfId="0" applyNumberFormat="1" applyFont="1" applyFill="1" applyBorder="1" applyAlignment="1">
      <alignment horizontal="center" vertical="center" wrapText="1"/>
    </xf>
    <xf numFmtId="170" fontId="4" fillId="6" borderId="11" xfId="0" applyNumberFormat="1" applyFont="1" applyFill="1" applyBorder="1" applyAlignment="1">
      <alignment horizontal="center" vertical="center" wrapText="1"/>
    </xf>
    <xf numFmtId="3" fontId="4" fillId="6" borderId="8" xfId="0" applyNumberFormat="1" applyFont="1" applyFill="1" applyBorder="1" applyAlignment="1">
      <alignment horizontal="center" vertical="center" wrapText="1"/>
    </xf>
    <xf numFmtId="170" fontId="4" fillId="8" borderId="8" xfId="0" applyNumberFormat="1" applyFont="1" applyFill="1" applyBorder="1" applyAlignment="1">
      <alignment horizontal="center" vertical="center" wrapText="1"/>
    </xf>
    <xf numFmtId="0" fontId="4" fillId="8" borderId="8" xfId="0" applyFont="1" applyFill="1" applyBorder="1" applyAlignment="1">
      <alignment horizontal="center" vertical="center" wrapText="1"/>
    </xf>
    <xf numFmtId="3" fontId="4" fillId="8" borderId="8" xfId="0" applyNumberFormat="1" applyFont="1" applyFill="1" applyBorder="1" applyAlignment="1">
      <alignment horizontal="center" vertical="center" wrapText="1"/>
    </xf>
    <xf numFmtId="170" fontId="2" fillId="8" borderId="8" xfId="0" applyNumberFormat="1"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6" borderId="9" xfId="0" applyFont="1" applyFill="1" applyBorder="1" applyAlignment="1">
      <alignment horizontal="center" vertical="center"/>
    </xf>
    <xf numFmtId="170" fontId="4" fillId="6" borderId="9" xfId="0" applyNumberFormat="1" applyFont="1" applyFill="1" applyBorder="1" applyAlignment="1">
      <alignment horizontal="center" vertical="center"/>
    </xf>
    <xf numFmtId="0" fontId="4" fillId="6" borderId="17" xfId="0" applyFont="1" applyFill="1" applyBorder="1" applyAlignment="1">
      <alignment horizontal="center" vertical="center" wrapText="1"/>
    </xf>
    <xf numFmtId="170" fontId="2" fillId="5" borderId="9" xfId="0" applyNumberFormat="1" applyFont="1" applyFill="1" applyBorder="1" applyAlignment="1">
      <alignment vertical="center" wrapText="1"/>
    </xf>
    <xf numFmtId="170" fontId="2" fillId="6" borderId="8" xfId="0" applyNumberFormat="1" applyFont="1" applyFill="1" applyBorder="1" applyAlignment="1">
      <alignment horizontal="center" vertical="center"/>
    </xf>
    <xf numFmtId="170" fontId="4" fillId="6" borderId="0" xfId="0" applyNumberFormat="1" applyFont="1" applyFill="1" applyAlignment="1">
      <alignment horizontal="center" vertical="center"/>
    </xf>
    <xf numFmtId="167" fontId="2" fillId="5" borderId="8" xfId="0" applyNumberFormat="1" applyFont="1" applyFill="1" applyBorder="1" applyAlignment="1">
      <alignment vertical="center" wrapText="1"/>
    </xf>
    <xf numFmtId="170" fontId="4" fillId="6" borderId="8" xfId="0" applyNumberFormat="1" applyFont="1" applyFill="1" applyBorder="1" applyAlignment="1">
      <alignment vertical="center" wrapText="1"/>
    </xf>
    <xf numFmtId="170" fontId="4" fillId="6" borderId="8" xfId="0" applyNumberFormat="1" applyFont="1" applyFill="1" applyBorder="1" applyAlignment="1">
      <alignment vertical="center"/>
    </xf>
    <xf numFmtId="170" fontId="2" fillId="5" borderId="8" xfId="0" applyNumberFormat="1" applyFont="1" applyFill="1" applyBorder="1" applyAlignment="1">
      <alignment vertical="center"/>
    </xf>
    <xf numFmtId="170" fontId="4" fillId="5" borderId="8" xfId="0" applyNumberFormat="1" applyFont="1" applyFill="1" applyBorder="1" applyAlignment="1">
      <alignment vertical="center"/>
    </xf>
    <xf numFmtId="168" fontId="4" fillId="6" borderId="8" xfId="0" applyNumberFormat="1" applyFont="1" applyFill="1" applyBorder="1" applyAlignment="1">
      <alignment wrapText="1"/>
    </xf>
    <xf numFmtId="168" fontId="2" fillId="7" borderId="8" xfId="0" applyNumberFormat="1" applyFont="1" applyFill="1" applyBorder="1" applyAlignment="1">
      <alignment wrapText="1"/>
    </xf>
    <xf numFmtId="170" fontId="2" fillId="5" borderId="8" xfId="0" applyNumberFormat="1" applyFont="1" applyFill="1" applyBorder="1"/>
    <xf numFmtId="164" fontId="5" fillId="8" borderId="8" xfId="0" applyNumberFormat="1" applyFont="1" applyFill="1" applyBorder="1" applyAlignment="1">
      <alignment vertical="center" wrapText="1"/>
    </xf>
    <xf numFmtId="170" fontId="2" fillId="8" borderId="8" xfId="0" applyNumberFormat="1" applyFont="1" applyFill="1" applyBorder="1" applyAlignment="1">
      <alignment vertical="center"/>
    </xf>
    <xf numFmtId="168" fontId="4" fillId="6" borderId="0" xfId="0" applyNumberFormat="1" applyFont="1" applyFill="1"/>
    <xf numFmtId="167" fontId="2" fillId="5" borderId="8" xfId="0" applyNumberFormat="1" applyFont="1" applyFill="1" applyBorder="1" applyAlignment="1">
      <alignment horizontal="right" vertical="center" wrapText="1"/>
    </xf>
    <xf numFmtId="170" fontId="4" fillId="6" borderId="12" xfId="0" applyNumberFormat="1" applyFont="1" applyFill="1" applyBorder="1" applyAlignment="1">
      <alignment horizontal="right" vertical="center" wrapText="1"/>
    </xf>
    <xf numFmtId="170" fontId="2" fillId="2" borderId="12" xfId="0" applyNumberFormat="1" applyFont="1" applyFill="1" applyBorder="1" applyAlignment="1">
      <alignment horizontal="right" vertical="center" wrapText="1"/>
    </xf>
    <xf numFmtId="170" fontId="4" fillId="5" borderId="15" xfId="0" applyNumberFormat="1" applyFont="1" applyFill="1" applyBorder="1" applyAlignment="1">
      <alignment horizontal="right" vertical="center" wrapText="1"/>
    </xf>
    <xf numFmtId="170" fontId="4" fillId="6" borderId="12" xfId="0" applyNumberFormat="1" applyFont="1" applyFill="1" applyBorder="1" applyAlignment="1">
      <alignment horizontal="right" vertical="center"/>
    </xf>
    <xf numFmtId="170" fontId="2" fillId="5" borderId="12" xfId="0" applyNumberFormat="1" applyFont="1" applyFill="1" applyBorder="1" applyAlignment="1">
      <alignment horizontal="right" vertical="center"/>
    </xf>
    <xf numFmtId="170" fontId="4" fillId="5" borderId="12" xfId="0" applyNumberFormat="1" applyFont="1" applyFill="1" applyBorder="1" applyAlignment="1">
      <alignment horizontal="right" vertical="center"/>
    </xf>
    <xf numFmtId="168" fontId="4" fillId="6" borderId="12" xfId="0" applyNumberFormat="1" applyFont="1" applyFill="1" applyBorder="1" applyAlignment="1">
      <alignment horizontal="right" wrapText="1"/>
    </xf>
    <xf numFmtId="168" fontId="2" fillId="7" borderId="6" xfId="0" applyNumberFormat="1" applyFont="1" applyFill="1" applyBorder="1" applyAlignment="1">
      <alignment horizontal="right" wrapText="1"/>
    </xf>
    <xf numFmtId="170" fontId="4" fillId="5" borderId="13" xfId="0" applyNumberFormat="1" applyFont="1" applyFill="1" applyBorder="1" applyAlignment="1">
      <alignment horizontal="right" vertical="center"/>
    </xf>
    <xf numFmtId="170" fontId="2" fillId="5" borderId="12" xfId="0" applyNumberFormat="1" applyFont="1" applyFill="1" applyBorder="1" applyAlignment="1">
      <alignment horizontal="right"/>
    </xf>
    <xf numFmtId="164" fontId="5" fillId="8" borderId="12" xfId="0" applyNumberFormat="1" applyFont="1" applyFill="1" applyBorder="1" applyAlignment="1">
      <alignment horizontal="right" vertical="center" wrapText="1"/>
    </xf>
    <xf numFmtId="170" fontId="2" fillId="8" borderId="12" xfId="0" applyNumberFormat="1" applyFont="1" applyFill="1" applyBorder="1" applyAlignment="1">
      <alignment horizontal="right" vertical="center"/>
    </xf>
    <xf numFmtId="170" fontId="4" fillId="5" borderId="12" xfId="0" applyNumberFormat="1" applyFont="1" applyFill="1" applyBorder="1" applyAlignment="1">
      <alignment horizontal="right" vertical="center" wrapText="1"/>
    </xf>
    <xf numFmtId="168" fontId="2" fillId="5" borderId="12" xfId="0" applyNumberFormat="1" applyFont="1" applyFill="1" applyBorder="1" applyAlignment="1">
      <alignment horizontal="right"/>
    </xf>
    <xf numFmtId="0" fontId="4" fillId="6" borderId="0" xfId="0" applyFont="1" applyFill="1" applyAlignment="1">
      <alignment horizontal="right"/>
    </xf>
    <xf numFmtId="168" fontId="4" fillId="6" borderId="0" xfId="0" applyNumberFormat="1" applyFont="1" applyFill="1" applyAlignment="1">
      <alignment horizontal="right"/>
    </xf>
    <xf numFmtId="0" fontId="10" fillId="2" borderId="0" xfId="0" applyFont="1" applyFill="1"/>
    <xf numFmtId="0" fontId="10" fillId="0" borderId="0" xfId="0" applyFont="1"/>
    <xf numFmtId="0" fontId="10" fillId="6" borderId="0" xfId="0" applyFont="1" applyFill="1"/>
    <xf numFmtId="0" fontId="10" fillId="5" borderId="1" xfId="0" applyFont="1" applyFill="1" applyBorder="1" applyAlignment="1">
      <alignment horizontal="center" vertical="center"/>
    </xf>
    <xf numFmtId="0" fontId="10" fillId="5" borderId="1" xfId="0" applyFont="1" applyFill="1" applyBorder="1" applyAlignment="1">
      <alignment vertical="center"/>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1" fillId="2" borderId="1" xfId="0" applyFont="1" applyFill="1" applyBorder="1" applyAlignment="1">
      <alignment horizontal="center" vertical="center"/>
    </xf>
    <xf numFmtId="0" fontId="10" fillId="2" borderId="1" xfId="0" applyFont="1" applyFill="1" applyBorder="1" applyAlignment="1">
      <alignment horizontal="center" vertical="center"/>
    </xf>
    <xf numFmtId="174" fontId="10" fillId="2" borderId="1" xfId="0" applyNumberFormat="1" applyFont="1" applyFill="1" applyBorder="1" applyAlignment="1">
      <alignment horizontal="center" vertical="center"/>
    </xf>
    <xf numFmtId="2" fontId="10" fillId="2" borderId="1" xfId="0" applyNumberFormat="1" applyFont="1" applyFill="1" applyBorder="1" applyAlignment="1">
      <alignment horizontal="center" vertical="center"/>
    </xf>
    <xf numFmtId="9" fontId="10" fillId="2" borderId="1" xfId="0" applyNumberFormat="1" applyFont="1" applyFill="1" applyBorder="1" applyAlignment="1">
      <alignment horizontal="center" vertical="center"/>
    </xf>
    <xf numFmtId="0" fontId="10" fillId="6" borderId="1" xfId="0" applyFont="1" applyFill="1" applyBorder="1" applyAlignment="1">
      <alignment horizontal="center" vertical="center"/>
    </xf>
    <xf numFmtId="3" fontId="10" fillId="0" borderId="1" xfId="0" applyNumberFormat="1" applyFont="1" applyBorder="1" applyAlignment="1">
      <alignment horizontal="center" vertical="center"/>
    </xf>
    <xf numFmtId="0" fontId="10" fillId="2" borderId="1" xfId="0" applyFont="1" applyFill="1" applyBorder="1" applyAlignment="1">
      <alignment horizontal="left" vertical="center" wrapText="1"/>
    </xf>
    <xf numFmtId="165" fontId="10" fillId="2" borderId="1" xfId="0" applyNumberFormat="1" applyFont="1" applyFill="1" applyBorder="1" applyAlignment="1">
      <alignment horizontal="center" vertical="center"/>
    </xf>
    <xf numFmtId="165" fontId="10" fillId="2" borderId="1" xfId="0" applyNumberFormat="1" applyFont="1" applyFill="1" applyBorder="1" applyAlignment="1">
      <alignment vertical="center"/>
    </xf>
    <xf numFmtId="3" fontId="10"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xf>
    <xf numFmtId="0" fontId="7" fillId="6" borderId="1" xfId="0" applyFont="1" applyFill="1" applyBorder="1" applyAlignment="1">
      <alignment horizontal="center"/>
    </xf>
    <xf numFmtId="0" fontId="7" fillId="6" borderId="1" xfId="0" applyFont="1" applyFill="1" applyBorder="1"/>
    <xf numFmtId="174" fontId="9" fillId="10" borderId="1" xfId="0" applyNumberFormat="1" applyFont="1" applyFill="1" applyBorder="1" applyAlignment="1">
      <alignment horizontal="right" vertical="center"/>
    </xf>
    <xf numFmtId="0" fontId="10" fillId="2" borderId="1" xfId="0" applyFont="1" applyFill="1" applyBorder="1" applyAlignment="1">
      <alignment vertical="center"/>
    </xf>
    <xf numFmtId="174" fontId="10" fillId="2" borderId="1" xfId="0" applyNumberFormat="1" applyFont="1" applyFill="1" applyBorder="1" applyAlignment="1">
      <alignment vertical="center"/>
    </xf>
    <xf numFmtId="0" fontId="10" fillId="2" borderId="0" xfId="0" applyFont="1" applyFill="1" applyAlignment="1">
      <alignment vertical="center"/>
    </xf>
    <xf numFmtId="174" fontId="10" fillId="2" borderId="0" xfId="0" applyNumberFormat="1" applyFont="1" applyFill="1" applyAlignment="1">
      <alignment vertical="center"/>
    </xf>
    <xf numFmtId="0" fontId="10" fillId="2" borderId="0" xfId="0" applyFont="1" applyFill="1" applyAlignment="1">
      <alignment horizontal="center" vertical="center"/>
    </xf>
    <xf numFmtId="0" fontId="10" fillId="0" borderId="0" xfId="0" applyFont="1" applyAlignment="1">
      <alignment horizontal="center"/>
    </xf>
    <xf numFmtId="0" fontId="10" fillId="0" borderId="0" xfId="0" applyFont="1" applyAlignment="1">
      <alignment horizontal="left"/>
    </xf>
    <xf numFmtId="174" fontId="14" fillId="10" borderId="1" xfId="0" applyNumberFormat="1" applyFont="1" applyFill="1" applyBorder="1" applyAlignment="1">
      <alignment horizontal="right" vertical="center"/>
    </xf>
    <xf numFmtId="0" fontId="7" fillId="6" borderId="0" xfId="3" applyFont="1" applyFill="1" applyAlignment="1">
      <alignment vertical="center" wrapText="1"/>
    </xf>
    <xf numFmtId="167" fontId="2" fillId="5" borderId="15" xfId="0" applyNumberFormat="1" applyFont="1" applyFill="1" applyBorder="1" applyAlignment="1">
      <alignment horizontal="center" vertical="center" wrapText="1"/>
    </xf>
    <xf numFmtId="0" fontId="9" fillId="5" borderId="0" xfId="0" applyFont="1" applyFill="1" applyBorder="1" applyAlignment="1">
      <alignment horizontal="right" vertical="center"/>
    </xf>
    <xf numFmtId="174" fontId="9" fillId="5" borderId="0" xfId="0" applyNumberFormat="1" applyFont="1" applyFill="1" applyBorder="1" applyAlignment="1">
      <alignment horizontal="right" vertical="center"/>
    </xf>
    <xf numFmtId="0" fontId="10" fillId="2" borderId="39" xfId="0" applyFont="1" applyFill="1" applyBorder="1" applyAlignment="1">
      <alignment vertical="center"/>
    </xf>
    <xf numFmtId="0" fontId="9" fillId="2" borderId="0" xfId="0" applyFont="1" applyFill="1" applyAlignment="1">
      <alignment vertical="center"/>
    </xf>
    <xf numFmtId="0" fontId="10" fillId="2" borderId="39" xfId="0" applyFont="1" applyFill="1" applyBorder="1" applyAlignment="1">
      <alignment horizontal="center" vertical="center"/>
    </xf>
    <xf numFmtId="0" fontId="9" fillId="2" borderId="0" xfId="0" applyFont="1" applyFill="1" applyAlignment="1">
      <alignment horizontal="center" vertical="center"/>
    </xf>
    <xf numFmtId="0" fontId="9" fillId="0" borderId="41" xfId="0" applyFont="1" applyBorder="1" applyAlignment="1">
      <alignment horizontal="center"/>
    </xf>
    <xf numFmtId="0" fontId="14" fillId="6" borderId="39" xfId="3" applyFont="1" applyFill="1" applyBorder="1" applyAlignment="1">
      <alignment horizontal="center" vertical="center" wrapText="1"/>
    </xf>
    <xf numFmtId="0" fontId="7" fillId="6" borderId="0" xfId="3" applyFont="1" applyFill="1" applyAlignment="1">
      <alignment horizontal="center" vertical="center" wrapText="1"/>
    </xf>
    <xf numFmtId="0" fontId="14" fillId="6" borderId="1" xfId="3" applyFont="1" applyFill="1" applyBorder="1" applyAlignment="1">
      <alignment horizontal="center" vertical="center" wrapText="1"/>
    </xf>
    <xf numFmtId="172" fontId="14" fillId="6" borderId="1" xfId="1" applyNumberFormat="1" applyFont="1" applyFill="1" applyBorder="1" applyAlignment="1">
      <alignment horizontal="center" vertical="center" wrapText="1"/>
    </xf>
    <xf numFmtId="173" fontId="14" fillId="6" borderId="1" xfId="2" applyNumberFormat="1"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6" borderId="1" xfId="3" applyFont="1" applyFill="1" applyBorder="1" applyAlignment="1">
      <alignment vertical="center" wrapText="1"/>
    </xf>
    <xf numFmtId="0" fontId="7" fillId="6" borderId="1" xfId="0" applyFont="1" applyFill="1" applyBorder="1" applyAlignment="1">
      <alignment vertical="center" wrapText="1"/>
    </xf>
    <xf numFmtId="172" fontId="7" fillId="6" borderId="1" xfId="1" applyNumberFormat="1" applyFont="1" applyFill="1" applyBorder="1" applyAlignment="1">
      <alignment vertical="center" wrapText="1"/>
    </xf>
    <xf numFmtId="0" fontId="7" fillId="6" borderId="1" xfId="3" applyFont="1" applyFill="1" applyBorder="1" applyAlignment="1">
      <alignment horizontal="center" vertical="center" wrapText="1"/>
    </xf>
    <xf numFmtId="173" fontId="7" fillId="6" borderId="1" xfId="2" applyNumberFormat="1" applyFont="1" applyFill="1" applyBorder="1" applyAlignment="1">
      <alignment vertical="center" wrapText="1"/>
    </xf>
    <xf numFmtId="0" fontId="7" fillId="6" borderId="1" xfId="0" applyFont="1" applyFill="1" applyBorder="1" applyAlignment="1">
      <alignment horizontal="center" vertical="center" wrapText="1"/>
    </xf>
    <xf numFmtId="173" fontId="7" fillId="6" borderId="1" xfId="3" applyNumberFormat="1" applyFont="1" applyFill="1" applyBorder="1" applyAlignment="1">
      <alignment vertical="center" wrapText="1"/>
    </xf>
    <xf numFmtId="173" fontId="14" fillId="6" borderId="1" xfId="2" applyNumberFormat="1" applyFont="1" applyFill="1" applyBorder="1" applyAlignment="1">
      <alignment vertical="center" wrapText="1"/>
    </xf>
    <xf numFmtId="0" fontId="7" fillId="6" borderId="4" xfId="3" applyFont="1" applyFill="1" applyBorder="1" applyAlignment="1">
      <alignment horizontal="center" vertical="center" wrapText="1"/>
    </xf>
    <xf numFmtId="166" fontId="7" fillId="6" borderId="1" xfId="2" applyNumberFormat="1" applyFont="1" applyFill="1" applyBorder="1" applyAlignment="1">
      <alignment vertical="center" wrapText="1"/>
    </xf>
    <xf numFmtId="0" fontId="7" fillId="6" borderId="2" xfId="3" applyFont="1" applyFill="1" applyBorder="1" applyAlignment="1">
      <alignment vertical="center" wrapText="1"/>
    </xf>
    <xf numFmtId="0" fontId="7" fillId="6" borderId="3" xfId="0" applyFont="1" applyFill="1" applyBorder="1" applyAlignment="1">
      <alignment vertical="center" wrapText="1"/>
    </xf>
    <xf numFmtId="172" fontId="7" fillId="6" borderId="3" xfId="1" applyNumberFormat="1" applyFont="1" applyFill="1" applyBorder="1" applyAlignment="1">
      <alignment vertical="center" wrapText="1"/>
    </xf>
    <xf numFmtId="0" fontId="7" fillId="6" borderId="3" xfId="3" applyFont="1" applyFill="1" applyBorder="1" applyAlignment="1">
      <alignment horizontal="center" vertical="center" wrapText="1"/>
    </xf>
    <xf numFmtId="173" fontId="14" fillId="6" borderId="3" xfId="2" applyNumberFormat="1" applyFont="1" applyFill="1" applyBorder="1" applyAlignment="1">
      <alignment vertical="center" wrapText="1"/>
    </xf>
    <xf numFmtId="44" fontId="14" fillId="6" borderId="3" xfId="2" applyFont="1" applyFill="1" applyBorder="1" applyAlignment="1">
      <alignment vertical="center" wrapText="1"/>
    </xf>
    <xf numFmtId="173" fontId="7" fillId="6" borderId="3" xfId="2" applyNumberFormat="1" applyFont="1" applyFill="1" applyBorder="1" applyAlignment="1">
      <alignment vertical="center" wrapText="1"/>
    </xf>
    <xf numFmtId="0" fontId="14" fillId="6" borderId="1" xfId="0" applyFont="1" applyFill="1" applyBorder="1" applyAlignment="1">
      <alignment vertical="center" wrapText="1" shrinkToFit="1"/>
    </xf>
    <xf numFmtId="173" fontId="14" fillId="6" borderId="1" xfId="0" applyNumberFormat="1" applyFont="1" applyFill="1" applyBorder="1" applyAlignment="1">
      <alignment vertical="center" wrapText="1" shrinkToFit="1"/>
    </xf>
    <xf numFmtId="166" fontId="14" fillId="6" borderId="1" xfId="2" applyNumberFormat="1" applyFont="1" applyFill="1" applyBorder="1" applyAlignment="1">
      <alignment vertical="center" wrapText="1"/>
    </xf>
    <xf numFmtId="173" fontId="14" fillId="6" borderId="21" xfId="2" applyNumberFormat="1" applyFont="1" applyFill="1" applyBorder="1" applyAlignment="1">
      <alignment vertical="center" wrapText="1"/>
    </xf>
    <xf numFmtId="0" fontId="7" fillId="6" borderId="21" xfId="3" applyFont="1" applyFill="1" applyBorder="1" applyAlignment="1">
      <alignment horizontal="center" vertical="center" wrapText="1"/>
    </xf>
    <xf numFmtId="0" fontId="14" fillId="6" borderId="3" xfId="0" applyFont="1" applyFill="1" applyBorder="1" applyAlignment="1">
      <alignment vertical="center" wrapText="1" shrinkToFit="1"/>
    </xf>
    <xf numFmtId="173" fontId="14" fillId="6" borderId="4" xfId="0" applyNumberFormat="1" applyFont="1" applyFill="1" applyBorder="1" applyAlignment="1">
      <alignment vertical="center" wrapText="1" shrinkToFit="1"/>
    </xf>
    <xf numFmtId="0" fontId="7" fillId="6" borderId="4" xfId="0" applyFont="1" applyFill="1" applyBorder="1" applyAlignment="1">
      <alignment horizontal="center" vertical="center" wrapText="1"/>
    </xf>
    <xf numFmtId="0" fontId="7" fillId="6" borderId="3" xfId="3" applyFont="1" applyFill="1" applyBorder="1" applyAlignment="1">
      <alignment vertical="center" wrapText="1"/>
    </xf>
    <xf numFmtId="166" fontId="7" fillId="6" borderId="3" xfId="2" applyNumberFormat="1" applyFont="1" applyFill="1" applyBorder="1" applyAlignment="1">
      <alignment vertical="center" wrapText="1"/>
    </xf>
    <xf numFmtId="173" fontId="7" fillId="6" borderId="4" xfId="2" applyNumberFormat="1" applyFont="1" applyFill="1" applyBorder="1" applyAlignment="1">
      <alignment vertical="center" wrapText="1"/>
    </xf>
    <xf numFmtId="0" fontId="14" fillId="6" borderId="2" xfId="3" applyFont="1" applyFill="1" applyBorder="1" applyAlignment="1">
      <alignment vertical="center" wrapText="1"/>
    </xf>
    <xf numFmtId="172" fontId="14" fillId="6" borderId="1" xfId="1" applyNumberFormat="1" applyFont="1" applyFill="1" applyBorder="1" applyAlignment="1">
      <alignment vertical="center" wrapText="1"/>
    </xf>
    <xf numFmtId="172" fontId="14" fillId="6" borderId="4" xfId="1" applyNumberFormat="1" applyFont="1" applyFill="1" applyBorder="1" applyAlignment="1">
      <alignment vertical="center" wrapText="1"/>
    </xf>
    <xf numFmtId="173" fontId="7" fillId="6" borderId="0" xfId="2" applyNumberFormat="1" applyFont="1" applyFill="1" applyAlignment="1">
      <alignment vertical="center" wrapText="1"/>
    </xf>
    <xf numFmtId="173" fontId="7" fillId="6" borderId="0" xfId="3" applyNumberFormat="1" applyFont="1" applyFill="1" applyAlignment="1">
      <alignment vertical="center" wrapText="1"/>
    </xf>
    <xf numFmtId="0" fontId="4" fillId="6" borderId="0" xfId="0" applyFont="1" applyFill="1" applyAlignment="1">
      <alignment vertical="center"/>
    </xf>
    <xf numFmtId="0" fontId="9" fillId="9"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4" fillId="3" borderId="1" xfId="3" applyFont="1" applyFill="1" applyBorder="1" applyAlignment="1">
      <alignment horizontal="left" vertical="center" wrapText="1"/>
    </xf>
    <xf numFmtId="0" fontId="7" fillId="0" borderId="1" xfId="0" applyFont="1" applyBorder="1" applyAlignment="1">
      <alignment horizontal="center" vertical="center" wrapText="1"/>
    </xf>
    <xf numFmtId="3" fontId="10" fillId="0" borderId="1" xfId="0" applyNumberFormat="1" applyFont="1" applyBorder="1" applyAlignment="1">
      <alignment horizontal="center" vertical="center" wrapText="1"/>
    </xf>
    <xf numFmtId="166" fontId="10" fillId="0" borderId="1" xfId="2" applyNumberFormat="1" applyFont="1" applyBorder="1" applyAlignment="1">
      <alignment vertical="center"/>
    </xf>
    <xf numFmtId="0" fontId="10" fillId="0" borderId="1" xfId="0" applyFont="1" applyBorder="1" applyAlignment="1">
      <alignment vertical="center"/>
    </xf>
    <xf numFmtId="0" fontId="7" fillId="0" borderId="1" xfId="0" applyFont="1" applyBorder="1" applyAlignment="1">
      <alignment horizontal="left" vertical="center" wrapText="1"/>
    </xf>
    <xf numFmtId="0" fontId="15" fillId="0" borderId="1" xfId="0" applyFont="1" applyBorder="1" applyAlignment="1">
      <alignment horizontal="left" vertical="center" wrapText="1"/>
    </xf>
    <xf numFmtId="0" fontId="7" fillId="0" borderId="1" xfId="3" applyFont="1" applyBorder="1" applyAlignment="1">
      <alignment horizontal="left" vertical="center" wrapText="1"/>
    </xf>
    <xf numFmtId="3" fontId="10" fillId="0" borderId="1" xfId="0" applyNumberFormat="1" applyFont="1" applyBorder="1" applyAlignment="1">
      <alignment horizontal="left" vertical="center" wrapText="1"/>
    </xf>
    <xf numFmtId="3" fontId="9" fillId="0" borderId="1" xfId="0" applyNumberFormat="1" applyFont="1" applyBorder="1" applyAlignment="1">
      <alignment horizontal="center" vertical="center"/>
    </xf>
    <xf numFmtId="166" fontId="9" fillId="0" borderId="1" xfId="2" applyNumberFormat="1" applyFont="1" applyBorder="1" applyAlignment="1">
      <alignment vertical="center"/>
    </xf>
    <xf numFmtId="166" fontId="9" fillId="0" borderId="1" xfId="0" applyNumberFormat="1" applyFont="1" applyBorder="1" applyAlignment="1">
      <alignment vertical="center"/>
    </xf>
    <xf numFmtId="0" fontId="10" fillId="0" borderId="1" xfId="0" applyFont="1" applyBorder="1" applyAlignment="1">
      <alignment horizontal="left" vertical="center"/>
    </xf>
    <xf numFmtId="3" fontId="9" fillId="0" borderId="0" xfId="0" applyNumberFormat="1" applyFont="1" applyBorder="1" applyAlignment="1">
      <alignment horizontal="center" vertical="center"/>
    </xf>
    <xf numFmtId="44" fontId="9" fillId="0" borderId="0" xfId="2" applyFont="1" applyBorder="1" applyAlignment="1">
      <alignment horizontal="center" vertical="center"/>
    </xf>
    <xf numFmtId="166" fontId="9" fillId="0" borderId="0" xfId="2" applyNumberFormat="1" applyFont="1" applyBorder="1" applyAlignment="1">
      <alignment vertical="center"/>
    </xf>
    <xf numFmtId="166" fontId="9" fillId="0" borderId="0" xfId="0" applyNumberFormat="1" applyFont="1" applyBorder="1" applyAlignment="1">
      <alignment vertical="center"/>
    </xf>
    <xf numFmtId="0" fontId="10" fillId="0" borderId="0" xfId="0" applyFont="1" applyBorder="1" applyAlignment="1">
      <alignment horizontal="left" vertical="center"/>
    </xf>
    <xf numFmtId="3" fontId="9" fillId="6" borderId="0" xfId="0" applyNumberFormat="1" applyFont="1" applyFill="1" applyBorder="1" applyAlignment="1">
      <alignment horizontal="center" vertical="center"/>
    </xf>
    <xf numFmtId="44" fontId="9" fillId="6" borderId="0" xfId="2" applyFont="1" applyFill="1" applyBorder="1" applyAlignment="1">
      <alignment horizontal="center" vertical="center"/>
    </xf>
    <xf numFmtId="166" fontId="9" fillId="6" borderId="0" xfId="2" applyNumberFormat="1" applyFont="1" applyFill="1" applyBorder="1" applyAlignment="1">
      <alignment vertical="center"/>
    </xf>
    <xf numFmtId="166" fontId="9" fillId="6" borderId="0" xfId="0" applyNumberFormat="1" applyFont="1" applyFill="1" applyBorder="1" applyAlignment="1">
      <alignment vertical="center"/>
    </xf>
    <xf numFmtId="0" fontId="10" fillId="6" borderId="0" xfId="0" applyFont="1" applyFill="1" applyBorder="1" applyAlignment="1">
      <alignment horizontal="left" vertical="center"/>
    </xf>
    <xf numFmtId="0" fontId="10" fillId="6" borderId="0" xfId="0" applyFont="1" applyFill="1" applyBorder="1"/>
    <xf numFmtId="0" fontId="14" fillId="3" borderId="1" xfId="3" applyFont="1" applyFill="1" applyBorder="1" applyAlignment="1">
      <alignment horizontal="center" vertical="center" wrapText="1"/>
    </xf>
    <xf numFmtId="166" fontId="10" fillId="0" borderId="1" xfId="2" applyNumberFormat="1" applyFont="1" applyBorder="1" applyAlignment="1">
      <alignment horizontal="center" vertical="center"/>
    </xf>
    <xf numFmtId="44" fontId="10" fillId="0" borderId="1" xfId="2" applyFont="1" applyBorder="1" applyAlignment="1">
      <alignment vertical="center"/>
    </xf>
    <xf numFmtId="0" fontId="9" fillId="11" borderId="23" xfId="0" applyFont="1" applyFill="1" applyBorder="1" applyAlignment="1">
      <alignment horizontal="centerContinuous" vertical="center"/>
    </xf>
    <xf numFmtId="0" fontId="9" fillId="11" borderId="24" xfId="0" applyFont="1" applyFill="1" applyBorder="1" applyAlignment="1">
      <alignment horizontal="centerContinuous" vertical="center"/>
    </xf>
    <xf numFmtId="0" fontId="16" fillId="0" borderId="1" xfId="0" applyFont="1" applyBorder="1" applyAlignment="1">
      <alignment horizontal="center" vertical="center" wrapText="1"/>
    </xf>
    <xf numFmtId="0" fontId="16" fillId="0" borderId="26" xfId="0" applyFont="1" applyBorder="1" applyAlignment="1">
      <alignment horizontal="center" vertical="center" wrapText="1"/>
    </xf>
    <xf numFmtId="0" fontId="15" fillId="0" borderId="19" xfId="0" applyFont="1" applyBorder="1" applyAlignment="1">
      <alignment horizontal="center" vertical="center" wrapText="1"/>
    </xf>
    <xf numFmtId="0" fontId="10" fillId="0" borderId="25" xfId="0" applyFont="1" applyBorder="1" applyAlignment="1">
      <alignment horizontal="left" vertical="center" wrapText="1"/>
    </xf>
    <xf numFmtId="0" fontId="10" fillId="0" borderId="19" xfId="0" applyFont="1" applyBorder="1" applyAlignment="1">
      <alignment horizontal="justify" vertical="center" wrapText="1"/>
    </xf>
    <xf numFmtId="0" fontId="15" fillId="0" borderId="19" xfId="0" applyFont="1" applyBorder="1" applyAlignment="1">
      <alignment horizontal="center" vertical="center"/>
    </xf>
    <xf numFmtId="166" fontId="10" fillId="0" borderId="19" xfId="2" applyNumberFormat="1" applyFont="1" applyFill="1" applyBorder="1" applyAlignment="1">
      <alignment horizontal="center" vertical="center" wrapText="1"/>
    </xf>
    <xf numFmtId="175" fontId="10" fillId="0" borderId="19" xfId="2" applyNumberFormat="1" applyFont="1" applyFill="1" applyBorder="1" applyAlignment="1">
      <alignment horizontal="center" vertical="center"/>
    </xf>
    <xf numFmtId="6" fontId="15" fillId="0" borderId="27" xfId="0" applyNumberFormat="1" applyFont="1" applyBorder="1" applyAlignment="1">
      <alignment horizontal="center" vertical="center" wrapText="1"/>
    </xf>
    <xf numFmtId="0" fontId="16" fillId="12" borderId="29" xfId="0" applyFont="1" applyFill="1" applyBorder="1" applyAlignment="1">
      <alignment horizontal="center" vertical="center"/>
    </xf>
    <xf numFmtId="166" fontId="16" fillId="12" borderId="29" xfId="0" applyNumberFormat="1" applyFont="1" applyFill="1" applyBorder="1" applyAlignment="1">
      <alignment vertical="center"/>
    </xf>
    <xf numFmtId="6" fontId="16" fillId="12" borderId="29" xfId="0" applyNumberFormat="1" applyFont="1" applyFill="1" applyBorder="1" applyAlignment="1">
      <alignment vertical="center"/>
    </xf>
    <xf numFmtId="6" fontId="16" fillId="12" borderId="30" xfId="0" applyNumberFormat="1" applyFont="1" applyFill="1" applyBorder="1" applyAlignment="1">
      <alignment vertical="center"/>
    </xf>
    <xf numFmtId="0" fontId="16" fillId="4" borderId="31" xfId="0" applyFont="1" applyFill="1" applyBorder="1" applyAlignment="1">
      <alignment horizontal="centerContinuous" vertical="center" wrapText="1"/>
    </xf>
    <xf numFmtId="0" fontId="16" fillId="4" borderId="32" xfId="0" applyFont="1" applyFill="1" applyBorder="1" applyAlignment="1">
      <alignment horizontal="centerContinuous" vertical="center" wrapText="1"/>
    </xf>
    <xf numFmtId="0" fontId="16" fillId="4" borderId="0" xfId="0" applyFont="1" applyFill="1" applyAlignment="1">
      <alignment horizontal="centerContinuous" vertical="center" wrapText="1"/>
    </xf>
    <xf numFmtId="0" fontId="16" fillId="4" borderId="33" xfId="0" applyFont="1" applyFill="1" applyBorder="1" applyAlignment="1">
      <alignment horizontal="center" vertical="center" wrapText="1"/>
    </xf>
    <xf numFmtId="6" fontId="16" fillId="4" borderId="31" xfId="0" applyNumberFormat="1" applyFont="1" applyFill="1" applyBorder="1" applyAlignment="1">
      <alignment vertical="center" wrapText="1"/>
    </xf>
    <xf numFmtId="6" fontId="16" fillId="4" borderId="32" xfId="0" applyNumberFormat="1" applyFont="1" applyFill="1" applyBorder="1" applyAlignment="1">
      <alignment vertical="center" wrapText="1"/>
    </xf>
    <xf numFmtId="6" fontId="16" fillId="4" borderId="34" xfId="0" applyNumberFormat="1" applyFont="1" applyFill="1" applyBorder="1" applyAlignment="1">
      <alignment vertical="center" wrapText="1"/>
    </xf>
    <xf numFmtId="0" fontId="10" fillId="13" borderId="35" xfId="0" applyFont="1" applyFill="1" applyBorder="1" applyAlignment="1">
      <alignment horizontal="centerContinuous"/>
    </xf>
    <xf numFmtId="0" fontId="10" fillId="13" borderId="36" xfId="0" applyFont="1" applyFill="1" applyBorder="1" applyAlignment="1">
      <alignment horizontal="centerContinuous"/>
    </xf>
    <xf numFmtId="0" fontId="10" fillId="13" borderId="36" xfId="0" applyFont="1" applyFill="1" applyBorder="1" applyAlignment="1">
      <alignment horizontal="centerContinuous" vertical="center"/>
    </xf>
    <xf numFmtId="6" fontId="10" fillId="13" borderId="37" xfId="0" applyNumberFormat="1" applyFont="1" applyFill="1" applyBorder="1" applyAlignment="1">
      <alignment horizontal="centerContinuous"/>
    </xf>
    <xf numFmtId="166" fontId="9" fillId="11" borderId="38" xfId="2" applyNumberFormat="1" applyFont="1" applyFill="1" applyBorder="1" applyAlignment="1">
      <alignment vertical="center"/>
    </xf>
    <xf numFmtId="0" fontId="10" fillId="0" borderId="0" xfId="0" applyFont="1" applyAlignment="1">
      <alignment vertical="center"/>
    </xf>
    <xf numFmtId="166" fontId="10" fillId="0" borderId="1" xfId="2" applyNumberFormat="1" applyFont="1" applyBorder="1" applyAlignment="1">
      <alignment horizontal="center" vertical="center" wrapText="1"/>
    </xf>
    <xf numFmtId="166" fontId="10" fillId="0" borderId="1" xfId="0" applyNumberFormat="1" applyFont="1" applyBorder="1" applyAlignment="1">
      <alignment vertical="center"/>
    </xf>
    <xf numFmtId="166" fontId="10" fillId="0" borderId="1" xfId="0" applyNumberFormat="1" applyFont="1" applyBorder="1" applyAlignment="1">
      <alignment horizontal="center" vertical="center"/>
    </xf>
    <xf numFmtId="166" fontId="9" fillId="0" borderId="1" xfId="2" applyNumberFormat="1" applyFont="1" applyBorder="1" applyAlignment="1">
      <alignment horizontal="center" vertical="center"/>
    </xf>
    <xf numFmtId="176" fontId="10" fillId="0" borderId="1" xfId="0" applyNumberFormat="1" applyFont="1" applyBorder="1" applyAlignment="1">
      <alignment horizontal="center" vertical="center"/>
    </xf>
    <xf numFmtId="0" fontId="3" fillId="6" borderId="13" xfId="0" applyFont="1" applyFill="1" applyBorder="1"/>
    <xf numFmtId="167" fontId="2" fillId="5" borderId="15" xfId="0" applyNumberFormat="1" applyFont="1" applyFill="1" applyBorder="1" applyAlignment="1">
      <alignment horizontal="center" vertical="center" wrapText="1"/>
    </xf>
    <xf numFmtId="0" fontId="6" fillId="6" borderId="13" xfId="0" applyFont="1" applyFill="1" applyBorder="1"/>
    <xf numFmtId="173" fontId="17" fillId="6" borderId="0" xfId="3" applyNumberFormat="1" applyFont="1" applyFill="1" applyAlignment="1">
      <alignment vertical="center" wrapText="1"/>
    </xf>
    <xf numFmtId="0" fontId="14" fillId="6" borderId="2" xfId="0" applyFont="1" applyFill="1" applyBorder="1" applyAlignment="1">
      <alignment vertical="center" wrapText="1" shrinkToFit="1"/>
    </xf>
    <xf numFmtId="0" fontId="7" fillId="6" borderId="2" xfId="0" applyFont="1" applyFill="1" applyBorder="1" applyAlignment="1">
      <alignment vertical="center" wrapText="1"/>
    </xf>
    <xf numFmtId="0" fontId="18" fillId="11" borderId="22" xfId="0" applyFont="1" applyFill="1" applyBorder="1" applyAlignment="1">
      <alignment horizontal="centerContinuous" vertical="center"/>
    </xf>
    <xf numFmtId="170" fontId="4" fillId="6" borderId="0" xfId="0" applyNumberFormat="1" applyFont="1" applyFill="1" applyAlignment="1">
      <alignment horizontal="center"/>
    </xf>
    <xf numFmtId="0" fontId="3" fillId="6" borderId="42" xfId="0" applyFont="1" applyFill="1" applyBorder="1"/>
    <xf numFmtId="0" fontId="10" fillId="2" borderId="0" xfId="0" applyFont="1" applyFill="1" applyBorder="1" applyAlignment="1">
      <alignment vertical="center"/>
    </xf>
    <xf numFmtId="169" fontId="5" fillId="6" borderId="12" xfId="0" applyNumberFormat="1" applyFont="1" applyFill="1" applyBorder="1" applyAlignment="1">
      <alignment horizontal="center" vertical="center"/>
    </xf>
    <xf numFmtId="170" fontId="4" fillId="6" borderId="12" xfId="0" applyNumberFormat="1" applyFont="1" applyFill="1" applyBorder="1" applyAlignment="1">
      <alignment horizontal="center" vertical="center"/>
    </xf>
    <xf numFmtId="164" fontId="5" fillId="8" borderId="12" xfId="0" applyNumberFormat="1" applyFont="1" applyFill="1" applyBorder="1" applyAlignment="1">
      <alignment horizontal="center" vertical="center" wrapText="1"/>
    </xf>
    <xf numFmtId="177" fontId="7" fillId="6" borderId="0" xfId="3" applyNumberFormat="1" applyFont="1" applyFill="1" applyAlignment="1">
      <alignment vertical="center" wrapText="1"/>
    </xf>
    <xf numFmtId="166" fontId="7" fillId="6" borderId="0" xfId="3" applyNumberFormat="1" applyFont="1" applyFill="1" applyAlignment="1">
      <alignment vertical="center" wrapText="1"/>
    </xf>
    <xf numFmtId="44" fontId="7" fillId="6" borderId="0" xfId="2" applyFont="1" applyFill="1" applyAlignment="1">
      <alignment vertical="center" wrapText="1"/>
    </xf>
    <xf numFmtId="172" fontId="7" fillId="6" borderId="0" xfId="3" applyNumberFormat="1" applyFont="1" applyFill="1" applyAlignment="1">
      <alignment vertical="center" wrapText="1"/>
    </xf>
    <xf numFmtId="179" fontId="7" fillId="6" borderId="0" xfId="3" applyNumberFormat="1" applyFont="1" applyFill="1" applyAlignment="1">
      <alignment vertical="center" wrapText="1"/>
    </xf>
    <xf numFmtId="180" fontId="7" fillId="6" borderId="0" xfId="3" applyNumberFormat="1" applyFont="1" applyFill="1" applyAlignment="1">
      <alignment vertical="center" wrapText="1"/>
    </xf>
    <xf numFmtId="179" fontId="7" fillId="6" borderId="0" xfId="2" applyNumberFormat="1" applyFont="1" applyFill="1" applyAlignment="1">
      <alignment vertical="center" wrapText="1"/>
    </xf>
    <xf numFmtId="181" fontId="7" fillId="6" borderId="0" xfId="2" applyNumberFormat="1" applyFont="1" applyFill="1" applyAlignment="1">
      <alignment vertical="center" wrapText="1"/>
    </xf>
    <xf numFmtId="173" fontId="7" fillId="0" borderId="1" xfId="2" applyNumberFormat="1" applyFont="1" applyFill="1" applyBorder="1" applyAlignment="1">
      <alignment vertical="center" wrapText="1"/>
    </xf>
    <xf numFmtId="44" fontId="7" fillId="6" borderId="0" xfId="3" applyNumberFormat="1" applyFont="1" applyFill="1" applyAlignment="1">
      <alignment vertical="center" wrapText="1"/>
    </xf>
    <xf numFmtId="182" fontId="7" fillId="6" borderId="0" xfId="3" applyNumberFormat="1" applyFont="1" applyFill="1" applyAlignment="1">
      <alignment vertical="center" wrapText="1"/>
    </xf>
    <xf numFmtId="178" fontId="0" fillId="6" borderId="0" xfId="3" applyNumberFormat="1" applyFont="1" applyFill="1" applyAlignment="1">
      <alignment vertical="center" wrapText="1"/>
    </xf>
    <xf numFmtId="0" fontId="10" fillId="2" borderId="1" xfId="0" applyFont="1" applyFill="1" applyBorder="1"/>
    <xf numFmtId="174" fontId="10" fillId="2" borderId="1" xfId="0" applyNumberFormat="1" applyFont="1" applyFill="1" applyBorder="1"/>
    <xf numFmtId="166" fontId="10" fillId="2" borderId="1" xfId="2" applyNumberFormat="1" applyFont="1" applyFill="1" applyBorder="1"/>
    <xf numFmtId="174" fontId="10" fillId="6" borderId="1" xfId="0" applyNumberFormat="1" applyFont="1" applyFill="1" applyBorder="1" applyAlignment="1">
      <alignment horizontal="center" vertical="center"/>
    </xf>
    <xf numFmtId="3" fontId="10" fillId="6" borderId="1" xfId="0" applyNumberFormat="1" applyFont="1" applyFill="1" applyBorder="1" applyAlignment="1">
      <alignment vertical="center"/>
    </xf>
    <xf numFmtId="174" fontId="10" fillId="6" borderId="2" xfId="0" applyNumberFormat="1" applyFont="1" applyFill="1" applyBorder="1" applyAlignment="1">
      <alignment horizontal="center" vertical="center"/>
    </xf>
    <xf numFmtId="166" fontId="10" fillId="6" borderId="1" xfId="0" applyNumberFormat="1" applyFont="1" applyFill="1" applyBorder="1"/>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2" fillId="5" borderId="12" xfId="0" applyFont="1" applyFill="1" applyBorder="1" applyAlignment="1">
      <alignment horizontal="center" vertical="center"/>
    </xf>
    <xf numFmtId="0" fontId="3" fillId="6" borderId="13" xfId="0" applyFont="1" applyFill="1" applyBorder="1"/>
    <xf numFmtId="0" fontId="3" fillId="6" borderId="14" xfId="0" applyFont="1" applyFill="1" applyBorder="1"/>
    <xf numFmtId="167" fontId="2" fillId="5" borderId="10" xfId="0" applyNumberFormat="1" applyFont="1" applyFill="1" applyBorder="1" applyAlignment="1">
      <alignment horizontal="center" vertical="center" wrapText="1"/>
    </xf>
    <xf numFmtId="0" fontId="3" fillId="6" borderId="11" xfId="0" applyFont="1" applyFill="1" applyBorder="1"/>
    <xf numFmtId="0" fontId="5" fillId="8" borderId="12" xfId="0" applyFont="1" applyFill="1" applyBorder="1" applyAlignment="1">
      <alignment horizontal="center" vertical="center" wrapText="1"/>
    </xf>
    <xf numFmtId="3" fontId="4" fillId="6" borderId="9" xfId="0" applyNumberFormat="1" applyFont="1" applyFill="1" applyBorder="1" applyAlignment="1">
      <alignment horizontal="center" vertical="center" wrapText="1"/>
    </xf>
    <xf numFmtId="3" fontId="4" fillId="6" borderId="10" xfId="0" applyNumberFormat="1" applyFont="1" applyFill="1" applyBorder="1" applyAlignment="1">
      <alignment horizontal="center" vertical="center" wrapText="1"/>
    </xf>
    <xf numFmtId="3" fontId="4" fillId="6" borderId="11" xfId="0" applyNumberFormat="1" applyFont="1" applyFill="1" applyBorder="1" applyAlignment="1">
      <alignment horizontal="center" vertical="center" wrapText="1"/>
    </xf>
    <xf numFmtId="0" fontId="4" fillId="6" borderId="9"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167" fontId="2" fillId="5" borderId="12" xfId="0" applyNumberFormat="1" applyFont="1" applyFill="1" applyBorder="1" applyAlignment="1">
      <alignment horizontal="center" vertical="center" wrapText="1"/>
    </xf>
    <xf numFmtId="167" fontId="2" fillId="5" borderId="13" xfId="0" applyNumberFormat="1" applyFont="1" applyFill="1" applyBorder="1" applyAlignment="1">
      <alignment horizontal="center" vertical="center" wrapText="1"/>
    </xf>
    <xf numFmtId="167" fontId="2" fillId="5" borderId="14" xfId="0" applyNumberFormat="1" applyFont="1" applyFill="1" applyBorder="1" applyAlignment="1">
      <alignment horizontal="center" vertical="center" wrapText="1"/>
    </xf>
    <xf numFmtId="169" fontId="5" fillId="6" borderId="9" xfId="0" applyNumberFormat="1" applyFont="1" applyFill="1" applyBorder="1" applyAlignment="1">
      <alignment horizontal="center" vertical="center"/>
    </xf>
    <xf numFmtId="169" fontId="5" fillId="6" borderId="10" xfId="0" applyNumberFormat="1" applyFont="1" applyFill="1" applyBorder="1" applyAlignment="1">
      <alignment horizontal="center" vertical="center"/>
    </xf>
    <xf numFmtId="169" fontId="5" fillId="6" borderId="11" xfId="0" applyNumberFormat="1" applyFont="1" applyFill="1" applyBorder="1" applyAlignment="1">
      <alignment horizontal="center" vertical="center"/>
    </xf>
    <xf numFmtId="0" fontId="4" fillId="8" borderId="12" xfId="0" applyFont="1" applyFill="1" applyBorder="1" applyAlignment="1">
      <alignment horizontal="center"/>
    </xf>
    <xf numFmtId="0" fontId="2" fillId="5" borderId="12" xfId="0" applyFont="1" applyFill="1" applyBorder="1" applyAlignment="1">
      <alignment horizontal="center" vertical="center" wrapText="1"/>
    </xf>
    <xf numFmtId="0" fontId="6" fillId="6" borderId="13" xfId="0" applyFont="1" applyFill="1" applyBorder="1"/>
    <xf numFmtId="0" fontId="6" fillId="6" borderId="14" xfId="0" applyFont="1" applyFill="1" applyBorder="1"/>
    <xf numFmtId="0" fontId="2" fillId="5" borderId="12" xfId="0" applyFont="1" applyFill="1" applyBorder="1" applyAlignment="1">
      <alignment horizontal="center"/>
    </xf>
    <xf numFmtId="0" fontId="4" fillId="2" borderId="12" xfId="0" applyFont="1" applyFill="1" applyBorder="1" applyAlignment="1">
      <alignment horizontal="center"/>
    </xf>
    <xf numFmtId="0" fontId="4" fillId="5" borderId="12" xfId="0" applyFont="1" applyFill="1" applyBorder="1" applyAlignment="1">
      <alignment horizontal="center" vertical="center" wrapText="1"/>
    </xf>
    <xf numFmtId="0" fontId="4" fillId="5" borderId="12" xfId="0" applyFont="1" applyFill="1" applyBorder="1" applyAlignment="1">
      <alignment horizontal="center"/>
    </xf>
    <xf numFmtId="0" fontId="5" fillId="8" borderId="9"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4" fillId="5" borderId="12" xfId="0" applyFont="1" applyFill="1" applyBorder="1" applyAlignment="1">
      <alignment horizontal="center" vertical="center"/>
    </xf>
    <xf numFmtId="0" fontId="3" fillId="6" borderId="13" xfId="0" applyFont="1" applyFill="1" applyBorder="1" applyAlignment="1">
      <alignment vertical="center"/>
    </xf>
    <xf numFmtId="0" fontId="3" fillId="6" borderId="14" xfId="0" applyFont="1" applyFill="1" applyBorder="1" applyAlignment="1">
      <alignment vertical="center"/>
    </xf>
    <xf numFmtId="0" fontId="2" fillId="5" borderId="1" xfId="0" applyFont="1" applyFill="1" applyBorder="1" applyAlignment="1">
      <alignment horizontal="center" vertical="center"/>
    </xf>
    <xf numFmtId="0" fontId="3" fillId="6" borderId="1" xfId="0" applyFont="1" applyFill="1" applyBorder="1" applyAlignment="1">
      <alignment vertical="center"/>
    </xf>
    <xf numFmtId="0" fontId="3" fillId="6" borderId="11" xfId="0" applyFont="1" applyFill="1" applyBorder="1" applyAlignment="1">
      <alignment vertical="center"/>
    </xf>
    <xf numFmtId="0" fontId="2" fillId="8" borderId="12" xfId="0" applyFont="1" applyFill="1" applyBorder="1" applyAlignment="1">
      <alignment horizontal="center" vertical="center"/>
    </xf>
    <xf numFmtId="0" fontId="4" fillId="5" borderId="5" xfId="0" applyFont="1" applyFill="1" applyBorder="1" applyAlignment="1">
      <alignment horizontal="center" vertical="center"/>
    </xf>
    <xf numFmtId="0" fontId="3" fillId="6" borderId="6" xfId="0" applyFont="1" applyFill="1" applyBorder="1" applyAlignment="1">
      <alignment vertical="center"/>
    </xf>
    <xf numFmtId="0" fontId="4" fillId="5" borderId="5" xfId="0" applyFont="1" applyFill="1" applyBorder="1" applyAlignment="1">
      <alignment horizontal="center" vertical="center" wrapText="1"/>
    </xf>
    <xf numFmtId="0" fontId="3" fillId="6" borderId="7" xfId="0" applyFont="1" applyFill="1" applyBorder="1" applyAlignment="1">
      <alignment vertical="center"/>
    </xf>
    <xf numFmtId="0" fontId="14" fillId="6" borderId="2" xfId="3" applyFont="1" applyFill="1" applyBorder="1" applyAlignment="1">
      <alignment horizontal="center" vertical="center" wrapText="1"/>
    </xf>
    <xf numFmtId="0" fontId="14" fillId="6" borderId="3" xfId="3" applyFont="1" applyFill="1" applyBorder="1" applyAlignment="1">
      <alignment horizontal="center" vertical="center" wrapText="1"/>
    </xf>
    <xf numFmtId="0" fontId="14" fillId="6" borderId="4" xfId="3" applyFont="1" applyFill="1" applyBorder="1" applyAlignment="1">
      <alignment horizontal="center" vertical="center" wrapText="1"/>
    </xf>
    <xf numFmtId="0" fontId="14" fillId="6" borderId="2" xfId="0" applyFont="1" applyFill="1" applyBorder="1" applyAlignment="1">
      <alignment horizontal="left" vertical="center" wrapText="1" shrinkToFit="1"/>
    </xf>
    <xf numFmtId="0" fontId="14" fillId="6" borderId="3" xfId="0" applyFont="1" applyFill="1" applyBorder="1" applyAlignment="1">
      <alignment horizontal="left" vertical="center" wrapText="1" shrinkToFit="1"/>
    </xf>
    <xf numFmtId="0" fontId="14" fillId="6" borderId="4" xfId="0" applyFont="1" applyFill="1" applyBorder="1" applyAlignment="1">
      <alignment horizontal="left" vertical="center" wrapText="1" shrinkToFit="1"/>
    </xf>
    <xf numFmtId="0" fontId="7" fillId="6" borderId="19" xfId="3" applyFont="1" applyFill="1" applyBorder="1" applyAlignment="1">
      <alignment horizontal="center" vertical="center" wrapText="1"/>
    </xf>
    <xf numFmtId="0" fontId="7" fillId="6" borderId="18" xfId="3" applyFont="1" applyFill="1" applyBorder="1" applyAlignment="1">
      <alignment horizontal="center" vertical="center" wrapText="1"/>
    </xf>
    <xf numFmtId="0" fontId="14" fillId="6" borderId="2" xfId="3" applyFont="1" applyFill="1" applyBorder="1" applyAlignment="1">
      <alignment horizontal="left" vertical="center" wrapText="1"/>
    </xf>
    <xf numFmtId="0" fontId="14" fillId="6" borderId="3" xfId="3" applyFont="1" applyFill="1" applyBorder="1" applyAlignment="1">
      <alignment horizontal="left" vertical="center" wrapText="1"/>
    </xf>
    <xf numFmtId="0" fontId="14" fillId="6" borderId="4" xfId="3" applyFont="1" applyFill="1" applyBorder="1" applyAlignment="1">
      <alignment horizontal="left" vertical="center" wrapText="1"/>
    </xf>
    <xf numFmtId="0" fontId="9" fillId="2" borderId="39" xfId="0" applyFont="1" applyFill="1" applyBorder="1" applyAlignment="1">
      <alignment horizontal="center" vertical="center"/>
    </xf>
    <xf numFmtId="0" fontId="9" fillId="2" borderId="40" xfId="0" applyFont="1" applyFill="1" applyBorder="1" applyAlignment="1">
      <alignment horizontal="center" vertical="center"/>
    </xf>
    <xf numFmtId="3" fontId="9" fillId="0" borderId="1" xfId="0" applyNumberFormat="1"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18" xfId="0" applyFont="1" applyBorder="1" applyAlignment="1">
      <alignment horizontal="center" vertical="center"/>
    </xf>
    <xf numFmtId="0" fontId="9" fillId="3" borderId="1" xfId="0" applyFont="1" applyFill="1" applyBorder="1" applyAlignment="1">
      <alignment horizontal="center" vertical="center"/>
    </xf>
    <xf numFmtId="3"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9" fillId="3" borderId="18" xfId="0" applyFont="1" applyFill="1" applyBorder="1" applyAlignment="1">
      <alignment horizontal="center" vertical="center"/>
    </xf>
    <xf numFmtId="0" fontId="16" fillId="0" borderId="25"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28" xfId="0" applyFont="1" applyBorder="1" applyAlignment="1">
      <alignment horizontal="center" vertical="center" wrapText="1"/>
    </xf>
    <xf numFmtId="0" fontId="16" fillId="12" borderId="1" xfId="0" applyFont="1" applyFill="1" applyBorder="1" applyAlignment="1">
      <alignment horizontal="center" vertical="center" wrapText="1"/>
    </xf>
    <xf numFmtId="0" fontId="9" fillId="11" borderId="35" xfId="0" applyFont="1" applyFill="1" applyBorder="1" applyAlignment="1">
      <alignment horizontal="right" vertical="center"/>
    </xf>
    <xf numFmtId="0" fontId="9" fillId="11" borderId="36" xfId="0" applyFont="1" applyFill="1" applyBorder="1" applyAlignment="1">
      <alignment horizontal="right" vertical="center"/>
    </xf>
    <xf numFmtId="0" fontId="9" fillId="11" borderId="37" xfId="0" applyFont="1" applyFill="1" applyBorder="1" applyAlignment="1">
      <alignment horizontal="right" vertical="center"/>
    </xf>
    <xf numFmtId="174" fontId="9" fillId="2" borderId="1" xfId="0" applyNumberFormat="1" applyFont="1" applyFill="1" applyBorder="1" applyAlignment="1">
      <alignment vertical="center"/>
    </xf>
    <xf numFmtId="3" fontId="10" fillId="6" borderId="1" xfId="0" applyNumberFormat="1" applyFont="1" applyFill="1" applyBorder="1" applyAlignment="1">
      <alignment horizontal="center" vertical="center"/>
    </xf>
    <xf numFmtId="174" fontId="10" fillId="6" borderId="0" xfId="0" applyNumberFormat="1" applyFont="1" applyFill="1"/>
    <xf numFmtId="0" fontId="9" fillId="6" borderId="43" xfId="0" applyFont="1" applyFill="1" applyBorder="1" applyAlignment="1">
      <alignment horizontal="center" vertical="center" wrapText="1"/>
    </xf>
    <xf numFmtId="0" fontId="9" fillId="6" borderId="0"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15" borderId="19" xfId="0" applyFont="1" applyFill="1" applyBorder="1" applyAlignment="1">
      <alignment horizontal="center" vertical="center"/>
    </xf>
    <xf numFmtId="0" fontId="9" fillId="15" borderId="19" xfId="0" applyFont="1" applyFill="1" applyBorder="1" applyAlignment="1">
      <alignment horizontal="center" vertical="center" wrapText="1"/>
    </xf>
    <xf numFmtId="174" fontId="9" fillId="15" borderId="19" xfId="0" applyNumberFormat="1" applyFont="1" applyFill="1" applyBorder="1" applyAlignment="1">
      <alignment horizontal="center" vertical="center" wrapText="1"/>
    </xf>
    <xf numFmtId="174" fontId="9" fillId="2" borderId="1" xfId="0" applyNumberFormat="1" applyFont="1" applyFill="1" applyBorder="1" applyAlignment="1">
      <alignment horizontal="center" vertical="center"/>
    </xf>
    <xf numFmtId="4" fontId="10" fillId="2" borderId="1" xfId="0" applyNumberFormat="1" applyFont="1" applyFill="1" applyBorder="1" applyAlignment="1">
      <alignment vertical="center"/>
    </xf>
    <xf numFmtId="4" fontId="9" fillId="15" borderId="19" xfId="0" applyNumberFormat="1" applyFont="1" applyFill="1" applyBorder="1" applyAlignment="1">
      <alignment horizontal="center" vertical="center" wrapText="1"/>
    </xf>
    <xf numFmtId="174" fontId="9" fillId="2" borderId="1" xfId="0" applyNumberFormat="1" applyFont="1" applyFill="1" applyBorder="1" applyAlignment="1">
      <alignment horizontal="center" vertical="center"/>
    </xf>
    <xf numFmtId="174" fontId="9" fillId="2" borderId="2" xfId="0" applyNumberFormat="1" applyFont="1" applyFill="1" applyBorder="1" applyAlignment="1">
      <alignment horizontal="center" vertical="center" wrapText="1"/>
    </xf>
    <xf numFmtId="174" fontId="9" fillId="2" borderId="4" xfId="0" applyNumberFormat="1" applyFont="1" applyFill="1" applyBorder="1" applyAlignment="1">
      <alignment horizontal="center" vertical="center" wrapText="1"/>
    </xf>
    <xf numFmtId="174" fontId="9" fillId="2" borderId="19" xfId="0" applyNumberFormat="1" applyFont="1" applyFill="1" applyBorder="1" applyAlignment="1">
      <alignment horizontal="center" vertical="center" wrapText="1"/>
    </xf>
    <xf numFmtId="174" fontId="9" fillId="15" borderId="1" xfId="0" applyNumberFormat="1" applyFont="1" applyFill="1" applyBorder="1" applyAlignment="1">
      <alignment horizontal="center" vertical="center" wrapText="1"/>
    </xf>
    <xf numFmtId="4" fontId="9" fillId="15" borderId="1" xfId="0" applyNumberFormat="1" applyFont="1" applyFill="1" applyBorder="1" applyAlignment="1">
      <alignment horizontal="center" vertical="center" wrapText="1"/>
    </xf>
    <xf numFmtId="174" fontId="9" fillId="15" borderId="18" xfId="0" applyNumberFormat="1" applyFont="1" applyFill="1" applyBorder="1" applyAlignment="1">
      <alignment horizontal="center" vertical="center" wrapText="1"/>
    </xf>
    <xf numFmtId="174" fontId="9" fillId="2" borderId="18" xfId="0" applyNumberFormat="1" applyFont="1" applyFill="1" applyBorder="1" applyAlignment="1">
      <alignment horizontal="center" vertical="center" wrapText="1"/>
    </xf>
    <xf numFmtId="0" fontId="9" fillId="10" borderId="1" xfId="0" applyFont="1" applyFill="1" applyBorder="1" applyAlignment="1">
      <alignment horizontal="center" vertical="center"/>
    </xf>
    <xf numFmtId="0" fontId="9" fillId="10" borderId="1" xfId="0" applyFont="1" applyFill="1" applyBorder="1" applyAlignment="1">
      <alignment vertical="center"/>
    </xf>
    <xf numFmtId="0" fontId="10" fillId="10" borderId="2" xfId="0" applyFont="1" applyFill="1" applyBorder="1" applyAlignment="1">
      <alignment vertical="center"/>
    </xf>
    <xf numFmtId="0" fontId="10" fillId="10" borderId="3" xfId="0" applyFont="1" applyFill="1" applyBorder="1" applyAlignment="1">
      <alignment vertical="center"/>
    </xf>
    <xf numFmtId="0" fontId="10" fillId="10" borderId="4" xfId="0" applyFont="1" applyFill="1" applyBorder="1" applyAlignment="1">
      <alignment vertical="center"/>
    </xf>
    <xf numFmtId="0" fontId="10" fillId="10" borderId="1" xfId="0" applyFont="1" applyFill="1" applyBorder="1" applyAlignment="1">
      <alignment vertical="center"/>
    </xf>
    <xf numFmtId="0" fontId="10" fillId="6" borderId="1" xfId="0" applyFont="1" applyFill="1" applyBorder="1"/>
    <xf numFmtId="0" fontId="10" fillId="6" borderId="1" xfId="0" applyFont="1" applyFill="1" applyBorder="1" applyAlignment="1">
      <alignment horizontal="left" vertical="center" wrapText="1"/>
    </xf>
    <xf numFmtId="174" fontId="10" fillId="5" borderId="1" xfId="0" applyNumberFormat="1" applyFont="1" applyFill="1" applyBorder="1" applyAlignment="1">
      <alignment vertical="center"/>
    </xf>
    <xf numFmtId="4" fontId="10" fillId="5" borderId="1" xfId="0" applyNumberFormat="1" applyFont="1" applyFill="1" applyBorder="1" applyAlignment="1">
      <alignment vertical="center"/>
    </xf>
    <xf numFmtId="174" fontId="10" fillId="10" borderId="1" xfId="0" applyNumberFormat="1" applyFont="1" applyFill="1" applyBorder="1" applyAlignment="1">
      <alignment vertical="center"/>
    </xf>
    <xf numFmtId="3" fontId="12" fillId="10" borderId="1" xfId="0" applyNumberFormat="1" applyFont="1" applyFill="1" applyBorder="1" applyAlignment="1">
      <alignment vertical="center"/>
    </xf>
    <xf numFmtId="0" fontId="9" fillId="10" borderId="2" xfId="0" applyFont="1" applyFill="1" applyBorder="1" applyAlignment="1">
      <alignment horizontal="center" vertical="center"/>
    </xf>
    <xf numFmtId="0" fontId="9" fillId="10" borderId="3" xfId="0" applyFont="1" applyFill="1" applyBorder="1" applyAlignment="1">
      <alignment horizontal="center" vertical="center"/>
    </xf>
    <xf numFmtId="0" fontId="9" fillId="10" borderId="4" xfId="0" applyFont="1" applyFill="1" applyBorder="1" applyAlignment="1">
      <alignment horizontal="center" vertical="center"/>
    </xf>
    <xf numFmtId="166" fontId="9" fillId="10" borderId="1" xfId="2" applyNumberFormat="1" applyFont="1" applyFill="1" applyBorder="1" applyAlignment="1">
      <alignment horizontal="right" vertical="center"/>
    </xf>
    <xf numFmtId="0" fontId="9" fillId="10" borderId="2" xfId="0" applyFont="1" applyFill="1" applyBorder="1" applyAlignment="1">
      <alignment horizontal="left" vertical="center"/>
    </xf>
    <xf numFmtId="0" fontId="9" fillId="10" borderId="3" xfId="0" applyFont="1" applyFill="1" applyBorder="1" applyAlignment="1">
      <alignment horizontal="left" vertical="center"/>
    </xf>
    <xf numFmtId="0" fontId="9" fillId="10" borderId="4" xfId="0" applyFont="1" applyFill="1" applyBorder="1" applyAlignment="1">
      <alignment horizontal="left" vertical="center"/>
    </xf>
    <xf numFmtId="0" fontId="9" fillId="10" borderId="1" xfId="0" applyFont="1" applyFill="1" applyBorder="1" applyAlignment="1">
      <alignment horizontal="left" vertical="center"/>
    </xf>
    <xf numFmtId="0" fontId="9" fillId="10" borderId="4" xfId="0" applyFont="1" applyFill="1" applyBorder="1" applyAlignment="1">
      <alignment horizontal="left" vertical="center"/>
    </xf>
    <xf numFmtId="0" fontId="9" fillId="5" borderId="1" xfId="0" applyFont="1" applyFill="1" applyBorder="1" applyAlignment="1">
      <alignment horizontal="center" vertical="center"/>
    </xf>
    <xf numFmtId="0" fontId="9" fillId="5" borderId="1" xfId="0" applyFont="1" applyFill="1" applyBorder="1" applyAlignment="1">
      <alignment vertical="center"/>
    </xf>
    <xf numFmtId="174" fontId="10" fillId="5" borderId="1" xfId="0" applyNumberFormat="1" applyFont="1" applyFill="1" applyBorder="1" applyAlignment="1">
      <alignment horizontal="center" vertical="center"/>
    </xf>
    <xf numFmtId="4" fontId="10" fillId="5" borderId="1" xfId="0" applyNumberFormat="1" applyFont="1" applyFill="1" applyBorder="1" applyAlignment="1">
      <alignment horizontal="center" vertical="center"/>
    </xf>
    <xf numFmtId="174" fontId="9" fillId="5" borderId="1" xfId="0" applyNumberFormat="1" applyFont="1" applyFill="1" applyBorder="1" applyAlignment="1">
      <alignment horizontal="center" vertical="center"/>
    </xf>
    <xf numFmtId="0" fontId="10" fillId="2" borderId="1" xfId="0" applyFont="1" applyFill="1" applyBorder="1" applyAlignment="1">
      <alignment horizontal="center"/>
    </xf>
    <xf numFmtId="0" fontId="9" fillId="10" borderId="1" xfId="0" applyFont="1" applyFill="1" applyBorder="1" applyAlignment="1">
      <alignment horizontal="left" vertical="center"/>
    </xf>
    <xf numFmtId="0" fontId="7" fillId="6" borderId="1" xfId="0" applyFont="1" applyFill="1" applyBorder="1"/>
    <xf numFmtId="174" fontId="9" fillId="6" borderId="1" xfId="0" applyNumberFormat="1" applyFont="1" applyFill="1" applyBorder="1" applyAlignment="1">
      <alignment horizontal="center" vertical="center"/>
    </xf>
    <xf numFmtId="3" fontId="9" fillId="6" borderId="1" xfId="0" applyNumberFormat="1" applyFont="1" applyFill="1" applyBorder="1" applyAlignment="1">
      <alignment vertical="center"/>
    </xf>
    <xf numFmtId="166" fontId="9" fillId="2" borderId="1" xfId="2" applyNumberFormat="1" applyFont="1" applyFill="1" applyBorder="1" applyAlignment="1">
      <alignment vertical="center"/>
    </xf>
    <xf numFmtId="174" fontId="9" fillId="6" borderId="1" xfId="0" applyNumberFormat="1" applyFont="1" applyFill="1" applyBorder="1" applyAlignment="1">
      <alignment vertical="center"/>
    </xf>
    <xf numFmtId="0" fontId="9" fillId="5" borderId="1" xfId="0" applyFont="1" applyFill="1" applyBorder="1" applyAlignment="1">
      <alignment horizontal="left" vertical="center"/>
    </xf>
    <xf numFmtId="0" fontId="9" fillId="10" borderId="3" xfId="0" applyFont="1" applyFill="1" applyBorder="1" applyAlignment="1">
      <alignment horizontal="left" vertical="center"/>
    </xf>
    <xf numFmtId="174" fontId="10" fillId="2" borderId="1" xfId="0" applyNumberFormat="1" applyFont="1" applyFill="1" applyBorder="1" applyAlignment="1">
      <alignment horizontal="left"/>
    </xf>
    <xf numFmtId="0" fontId="10" fillId="6" borderId="1" xfId="0" applyFont="1" applyFill="1" applyBorder="1" applyAlignment="1">
      <alignment horizontal="left"/>
    </xf>
    <xf numFmtId="0" fontId="10" fillId="6" borderId="0" xfId="0" applyFont="1" applyFill="1" applyAlignment="1">
      <alignment horizontal="left"/>
    </xf>
    <xf numFmtId="4" fontId="10" fillId="10" borderId="1" xfId="0" applyNumberFormat="1" applyFont="1" applyFill="1" applyBorder="1" applyAlignment="1">
      <alignment vertical="center"/>
    </xf>
    <xf numFmtId="44" fontId="8" fillId="6" borderId="1" xfId="2" applyFont="1" applyFill="1" applyBorder="1" applyAlignment="1">
      <alignment horizontal="center" vertical="center"/>
    </xf>
    <xf numFmtId="174" fontId="10" fillId="6" borderId="1" xfId="0" applyNumberFormat="1" applyFont="1" applyFill="1" applyBorder="1"/>
    <xf numFmtId="174" fontId="9" fillId="6" borderId="2" xfId="0" applyNumberFormat="1" applyFont="1" applyFill="1" applyBorder="1" applyAlignment="1">
      <alignment horizontal="center" vertical="center"/>
    </xf>
    <xf numFmtId="0" fontId="9" fillId="15" borderId="1" xfId="0" applyFont="1" applyFill="1" applyBorder="1" applyAlignment="1">
      <alignment horizontal="center" vertical="center"/>
    </xf>
    <xf numFmtId="0" fontId="9" fillId="10" borderId="3" xfId="0" applyFont="1" applyFill="1" applyBorder="1" applyAlignment="1">
      <alignment horizontal="center" vertical="center"/>
    </xf>
    <xf numFmtId="174" fontId="9" fillId="2" borderId="1" xfId="0" applyNumberFormat="1" applyFont="1" applyFill="1" applyBorder="1"/>
    <xf numFmtId="0" fontId="9" fillId="6" borderId="1" xfId="0" applyFont="1" applyFill="1" applyBorder="1"/>
    <xf numFmtId="0" fontId="10" fillId="6" borderId="1" xfId="0" applyFont="1" applyFill="1" applyBorder="1" applyAlignment="1">
      <alignment horizontal="center" vertical="center" wrapText="1"/>
    </xf>
    <xf numFmtId="44" fontId="10" fillId="6" borderId="0" xfId="2" applyFont="1" applyFill="1" applyAlignment="1">
      <alignment vertical="center"/>
    </xf>
    <xf numFmtId="0" fontId="10" fillId="16" borderId="1" xfId="0" applyFont="1" applyFill="1" applyBorder="1" applyAlignment="1">
      <alignment horizontal="center" vertical="center"/>
    </xf>
    <xf numFmtId="0" fontId="9" fillId="16" borderId="1" xfId="0" applyFont="1" applyFill="1" applyBorder="1" applyAlignment="1">
      <alignment vertical="center"/>
    </xf>
    <xf numFmtId="174" fontId="9" fillId="16" borderId="1" xfId="0" applyNumberFormat="1" applyFont="1" applyFill="1" applyBorder="1" applyAlignment="1">
      <alignment horizontal="center" vertical="center"/>
    </xf>
    <xf numFmtId="3" fontId="9" fillId="16" borderId="1" xfId="0" applyNumberFormat="1" applyFont="1" applyFill="1" applyBorder="1" applyAlignment="1">
      <alignment vertical="center"/>
    </xf>
    <xf numFmtId="3" fontId="9" fillId="16" borderId="1" xfId="0" applyNumberFormat="1" applyFont="1" applyFill="1" applyBorder="1" applyAlignment="1">
      <alignment horizontal="center" vertical="center"/>
    </xf>
    <xf numFmtId="166" fontId="9" fillId="2" borderId="1" xfId="2" applyNumberFormat="1" applyFont="1" applyFill="1" applyBorder="1"/>
    <xf numFmtId="166" fontId="9" fillId="6" borderId="1" xfId="0" applyNumberFormat="1" applyFont="1" applyFill="1" applyBorder="1"/>
    <xf numFmtId="0" fontId="9" fillId="5" borderId="1" xfId="0" applyFont="1" applyFill="1" applyBorder="1" applyAlignment="1">
      <alignment horizontal="right" vertical="center"/>
    </xf>
    <xf numFmtId="174" fontId="9" fillId="5" borderId="1" xfId="0" applyNumberFormat="1" applyFont="1" applyFill="1" applyBorder="1" applyAlignment="1">
      <alignment horizontal="right" vertical="center"/>
    </xf>
    <xf numFmtId="44" fontId="9" fillId="5" borderId="1" xfId="2" applyFont="1" applyFill="1" applyBorder="1" applyAlignment="1">
      <alignment horizontal="right" vertical="center"/>
    </xf>
    <xf numFmtId="0" fontId="10" fillId="6" borderId="0" xfId="0" applyFont="1" applyFill="1" applyAlignment="1">
      <alignment horizontal="center"/>
    </xf>
    <xf numFmtId="44" fontId="10" fillId="6" borderId="0" xfId="0" applyNumberFormat="1" applyFont="1" applyFill="1"/>
    <xf numFmtId="166" fontId="9" fillId="6" borderId="1" xfId="0" applyNumberFormat="1" applyFont="1" applyFill="1" applyBorder="1" applyAlignment="1">
      <alignment vertical="center"/>
    </xf>
  </cellXfs>
  <cellStyles count="4">
    <cellStyle name="Millares" xfId="1" builtinId="3"/>
    <cellStyle name="Moneda" xfId="2" builtinId="4"/>
    <cellStyle name="Normal" xfId="0" builtinId="0"/>
    <cellStyle name="Normal_presupuesto Montes de María 26 enero"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72"/>
  <sheetViews>
    <sheetView tabSelected="1" topLeftCell="H4" zoomScale="79" zoomScaleNormal="79" workbookViewId="0">
      <selection activeCell="Q17" sqref="Q17"/>
    </sheetView>
  </sheetViews>
  <sheetFormatPr baseColWidth="10" defaultColWidth="12.42578125" defaultRowHeight="12.75" x14ac:dyDescent="0.2"/>
  <cols>
    <col min="1" max="1" width="7.42578125" style="400" customWidth="1"/>
    <col min="2" max="2" width="41.42578125" style="79" customWidth="1"/>
    <col min="3" max="3" width="11.28515625" style="79" customWidth="1"/>
    <col min="4" max="4" width="15.85546875" style="79" customWidth="1"/>
    <col min="5" max="5" width="17.28515625" style="79" customWidth="1"/>
    <col min="6" max="6" width="16" style="79" hidden="1" customWidth="1"/>
    <col min="7" max="7" width="24.42578125" style="79" hidden="1" customWidth="1"/>
    <col min="8" max="8" width="19.140625" style="79" customWidth="1"/>
    <col min="9" max="9" width="19.7109375" style="79" customWidth="1"/>
    <col min="10" max="10" width="20.28515625" style="79" customWidth="1"/>
    <col min="11" max="11" width="23.140625" style="79" customWidth="1"/>
    <col min="12" max="12" width="24.140625" style="79" customWidth="1"/>
    <col min="13" max="13" width="20.7109375" style="79" customWidth="1"/>
    <col min="14" max="14" width="19.140625" style="79" customWidth="1"/>
    <col min="15" max="15" width="17.5703125" style="79" customWidth="1"/>
    <col min="16" max="16" width="18.85546875" style="79" customWidth="1"/>
    <col min="17" max="17" width="21.5703125" style="79" customWidth="1"/>
    <col min="18" max="18" width="19" style="79" bestFit="1" customWidth="1"/>
    <col min="19" max="16384" width="12.42578125" style="79"/>
  </cols>
  <sheetData>
    <row r="1" spans="1:17" ht="23.25" customHeight="1" x14ac:dyDescent="0.2">
      <c r="A1" s="325"/>
      <c r="B1" s="326"/>
      <c r="C1" s="326"/>
      <c r="D1" s="326"/>
      <c r="E1" s="326"/>
      <c r="F1" s="326"/>
      <c r="G1" s="326"/>
      <c r="H1" s="326"/>
      <c r="I1" s="326"/>
      <c r="J1" s="326"/>
      <c r="K1" s="326"/>
      <c r="L1" s="326"/>
      <c r="M1" s="326"/>
      <c r="N1" s="326"/>
      <c r="O1" s="326"/>
      <c r="P1" s="326"/>
    </row>
    <row r="2" spans="1:17" ht="27" customHeight="1" x14ac:dyDescent="0.2">
      <c r="A2" s="327" t="s">
        <v>0</v>
      </c>
      <c r="B2" s="327"/>
      <c r="C2" s="327"/>
      <c r="D2" s="327"/>
      <c r="E2" s="327"/>
      <c r="F2" s="327"/>
      <c r="G2" s="327"/>
      <c r="H2" s="327"/>
      <c r="I2" s="327"/>
      <c r="J2" s="327"/>
      <c r="K2" s="327"/>
      <c r="L2" s="327"/>
      <c r="M2" s="327"/>
      <c r="N2" s="327"/>
      <c r="O2" s="327"/>
      <c r="P2" s="327"/>
      <c r="Q2" s="327"/>
    </row>
    <row r="3" spans="1:17" ht="23.25" customHeight="1" x14ac:dyDescent="0.2">
      <c r="A3" s="327" t="s">
        <v>206</v>
      </c>
      <c r="B3" s="327"/>
      <c r="C3" s="327"/>
      <c r="D3" s="327"/>
      <c r="E3" s="327"/>
      <c r="F3" s="327"/>
      <c r="G3" s="327"/>
      <c r="H3" s="327"/>
      <c r="I3" s="327"/>
      <c r="J3" s="327"/>
      <c r="K3" s="327"/>
      <c r="L3" s="327"/>
      <c r="M3" s="327"/>
      <c r="N3" s="327"/>
      <c r="O3" s="327"/>
      <c r="P3" s="327"/>
      <c r="Q3" s="327"/>
    </row>
    <row r="4" spans="1:17" ht="32.450000000000003" customHeight="1" x14ac:dyDescent="0.2">
      <c r="A4" s="328" t="s">
        <v>207</v>
      </c>
      <c r="B4" s="328" t="s">
        <v>14</v>
      </c>
      <c r="C4" s="329" t="s">
        <v>1</v>
      </c>
      <c r="D4" s="329" t="s">
        <v>208</v>
      </c>
      <c r="E4" s="330" t="s">
        <v>209</v>
      </c>
      <c r="F4" s="331"/>
      <c r="G4" s="332"/>
      <c r="H4" s="333" t="s">
        <v>210</v>
      </c>
      <c r="I4" s="330" t="s">
        <v>211</v>
      </c>
      <c r="J4" s="334" t="s">
        <v>212</v>
      </c>
      <c r="K4" s="334"/>
      <c r="L4" s="335" t="s">
        <v>304</v>
      </c>
      <c r="M4" s="336"/>
      <c r="N4" s="337" t="s">
        <v>305</v>
      </c>
      <c r="O4" s="335" t="s">
        <v>303</v>
      </c>
      <c r="P4" s="336"/>
      <c r="Q4" s="337" t="s">
        <v>305</v>
      </c>
    </row>
    <row r="5" spans="1:17" ht="22.9" customHeight="1" x14ac:dyDescent="0.2">
      <c r="A5" s="328"/>
      <c r="B5" s="328"/>
      <c r="C5" s="329"/>
      <c r="D5" s="329"/>
      <c r="E5" s="330"/>
      <c r="F5" s="338" t="s">
        <v>213</v>
      </c>
      <c r="G5" s="339" t="s">
        <v>214</v>
      </c>
      <c r="H5" s="333"/>
      <c r="I5" s="340"/>
      <c r="J5" s="338" t="s">
        <v>13</v>
      </c>
      <c r="K5" s="338" t="s">
        <v>215</v>
      </c>
      <c r="L5" s="338" t="s">
        <v>13</v>
      </c>
      <c r="M5" s="338" t="s">
        <v>215</v>
      </c>
      <c r="N5" s="341"/>
      <c r="O5" s="338" t="s">
        <v>13</v>
      </c>
      <c r="P5" s="338" t="s">
        <v>215</v>
      </c>
      <c r="Q5" s="341"/>
    </row>
    <row r="6" spans="1:17" x14ac:dyDescent="0.2">
      <c r="A6" s="342" t="s">
        <v>216</v>
      </c>
      <c r="B6" s="343" t="s">
        <v>217</v>
      </c>
      <c r="C6" s="343"/>
      <c r="D6" s="344"/>
      <c r="E6" s="345"/>
      <c r="F6" s="345"/>
      <c r="G6" s="345"/>
      <c r="H6" s="345"/>
      <c r="I6" s="345"/>
      <c r="J6" s="345"/>
      <c r="K6" s="346"/>
      <c r="L6" s="346"/>
      <c r="M6" s="346"/>
      <c r="N6" s="346"/>
      <c r="O6" s="347"/>
      <c r="P6" s="338"/>
      <c r="Q6" s="348"/>
    </row>
    <row r="7" spans="1:17" ht="24" customHeight="1" x14ac:dyDescent="0.2">
      <c r="A7" s="80">
        <v>1</v>
      </c>
      <c r="B7" s="251" t="s">
        <v>218</v>
      </c>
      <c r="C7" s="252"/>
      <c r="D7" s="252"/>
      <c r="E7" s="252"/>
      <c r="F7" s="252"/>
      <c r="G7" s="252"/>
      <c r="H7" s="252"/>
      <c r="I7" s="252"/>
      <c r="J7" s="252"/>
      <c r="K7" s="252"/>
      <c r="L7" s="252"/>
      <c r="M7" s="252"/>
      <c r="N7" s="252"/>
      <c r="O7" s="252"/>
      <c r="P7" s="252"/>
      <c r="Q7" s="253"/>
    </row>
    <row r="8" spans="1:17" x14ac:dyDescent="0.2">
      <c r="A8" s="89">
        <v>1.1000000000000001</v>
      </c>
      <c r="B8" s="349" t="s">
        <v>219</v>
      </c>
      <c r="C8" s="84" t="s">
        <v>220</v>
      </c>
      <c r="D8" s="85">
        <v>1</v>
      </c>
      <c r="E8" s="86">
        <v>7715653</v>
      </c>
      <c r="F8" s="350"/>
      <c r="G8" s="351"/>
      <c r="H8" s="95">
        <v>10</v>
      </c>
      <c r="I8" s="247">
        <f>H8*E8</f>
        <v>77156530</v>
      </c>
      <c r="J8" s="247">
        <f>+I8/2</f>
        <v>38578265</v>
      </c>
      <c r="K8" s="247">
        <f>+I8/2</f>
        <v>38578265</v>
      </c>
      <c r="L8" s="247">
        <f>+E8*2</f>
        <v>15431306</v>
      </c>
      <c r="M8" s="247">
        <v>38578265</v>
      </c>
      <c r="N8" s="247">
        <f>+L8+M8</f>
        <v>54009571</v>
      </c>
      <c r="O8" s="247"/>
      <c r="P8" s="247"/>
      <c r="Q8" s="348"/>
    </row>
    <row r="9" spans="1:17" x14ac:dyDescent="0.2">
      <c r="A9" s="80">
        <v>1.2</v>
      </c>
      <c r="B9" s="349" t="s">
        <v>221</v>
      </c>
      <c r="C9" s="84" t="s">
        <v>220</v>
      </c>
      <c r="D9" s="85">
        <v>5</v>
      </c>
      <c r="E9" s="86">
        <v>4183333</v>
      </c>
      <c r="F9" s="87">
        <v>1</v>
      </c>
      <c r="G9" s="88">
        <v>1</v>
      </c>
      <c r="H9" s="95">
        <v>10</v>
      </c>
      <c r="I9" s="247">
        <f t="shared" ref="I9" si="0">ROUND(H9*G9*F9*E9*D9,0)</f>
        <v>209166650</v>
      </c>
      <c r="J9" s="247">
        <f t="shared" ref="J9:J12" si="1">+I9/2</f>
        <v>104583325</v>
      </c>
      <c r="K9" s="247">
        <f t="shared" ref="K9:K12" si="2">+I9/2</f>
        <v>104583325</v>
      </c>
      <c r="L9" s="247">
        <v>77702295</v>
      </c>
      <c r="M9" s="247">
        <v>104583325</v>
      </c>
      <c r="N9" s="247">
        <f t="shared" ref="N9:N12" si="3">+L9+M9</f>
        <v>182285620</v>
      </c>
      <c r="O9" s="247"/>
      <c r="P9" s="247"/>
      <c r="Q9" s="348"/>
    </row>
    <row r="10" spans="1:17" x14ac:dyDescent="0.2">
      <c r="A10" s="80">
        <v>1.4</v>
      </c>
      <c r="B10" s="349" t="s">
        <v>222</v>
      </c>
      <c r="C10" s="84" t="s">
        <v>220</v>
      </c>
      <c r="D10" s="85">
        <v>1</v>
      </c>
      <c r="E10" s="86">
        <v>5105272</v>
      </c>
      <c r="F10" s="87">
        <v>1</v>
      </c>
      <c r="G10" s="88">
        <v>1</v>
      </c>
      <c r="H10" s="95">
        <v>10</v>
      </c>
      <c r="I10" s="247">
        <f>ROUND(H10*G10*F10*E10*D10,0)</f>
        <v>51052720</v>
      </c>
      <c r="J10" s="247">
        <f t="shared" si="1"/>
        <v>25526360</v>
      </c>
      <c r="K10" s="247">
        <f t="shared" si="2"/>
        <v>25526360</v>
      </c>
      <c r="L10" s="247">
        <v>10210544</v>
      </c>
      <c r="M10" s="247">
        <v>25526360</v>
      </c>
      <c r="N10" s="247">
        <f t="shared" si="3"/>
        <v>35736904</v>
      </c>
      <c r="O10" s="247"/>
      <c r="P10" s="247"/>
      <c r="Q10" s="348"/>
    </row>
    <row r="11" spans="1:17" x14ac:dyDescent="0.2">
      <c r="A11" s="89">
        <v>1.5</v>
      </c>
      <c r="B11" s="349" t="s">
        <v>223</v>
      </c>
      <c r="C11" s="84" t="s">
        <v>220</v>
      </c>
      <c r="D11" s="85">
        <v>1</v>
      </c>
      <c r="E11" s="86">
        <v>5105272</v>
      </c>
      <c r="F11" s="352"/>
      <c r="G11" s="353"/>
      <c r="H11" s="95">
        <v>9</v>
      </c>
      <c r="I11" s="247">
        <f t="shared" ref="I11:I12" si="4">ROUND(D11*E11*H11,0)</f>
        <v>45947448</v>
      </c>
      <c r="J11" s="247">
        <f t="shared" si="1"/>
        <v>22973724</v>
      </c>
      <c r="K11" s="247">
        <f t="shared" si="2"/>
        <v>22973724</v>
      </c>
      <c r="L11" s="247">
        <v>10210544</v>
      </c>
      <c r="M11" s="247">
        <v>22973724</v>
      </c>
      <c r="N11" s="247">
        <f t="shared" si="3"/>
        <v>33184268</v>
      </c>
      <c r="O11" s="247"/>
      <c r="P11" s="247"/>
      <c r="Q11" s="348"/>
    </row>
    <row r="12" spans="1:17" x14ac:dyDescent="0.2">
      <c r="A12" s="80">
        <v>1.6</v>
      </c>
      <c r="B12" s="349" t="s">
        <v>224</v>
      </c>
      <c r="C12" s="84" t="s">
        <v>220</v>
      </c>
      <c r="D12" s="85">
        <v>1</v>
      </c>
      <c r="E12" s="86">
        <v>5105272</v>
      </c>
      <c r="F12" s="352"/>
      <c r="G12" s="353"/>
      <c r="H12" s="95">
        <v>10</v>
      </c>
      <c r="I12" s="247">
        <f t="shared" si="4"/>
        <v>51052720</v>
      </c>
      <c r="J12" s="247">
        <f t="shared" si="1"/>
        <v>25526360</v>
      </c>
      <c r="K12" s="247">
        <f t="shared" si="2"/>
        <v>25526360</v>
      </c>
      <c r="L12" s="247">
        <v>5105272</v>
      </c>
      <c r="M12" s="247">
        <v>25526360</v>
      </c>
      <c r="N12" s="247">
        <f t="shared" si="3"/>
        <v>30631632</v>
      </c>
      <c r="O12" s="247"/>
      <c r="P12" s="247"/>
      <c r="Q12" s="348"/>
    </row>
    <row r="13" spans="1:17" x14ac:dyDescent="0.2">
      <c r="A13" s="354" t="s">
        <v>260</v>
      </c>
      <c r="B13" s="355"/>
      <c r="C13" s="355"/>
      <c r="D13" s="355"/>
      <c r="E13" s="355"/>
      <c r="F13" s="355"/>
      <c r="G13" s="355"/>
      <c r="H13" s="356"/>
      <c r="I13" s="98">
        <f>SUM(I8:I12)</f>
        <v>434376068</v>
      </c>
      <c r="J13" s="98">
        <f>SUM(J8:J12)</f>
        <v>217188034</v>
      </c>
      <c r="K13" s="98">
        <f>SUM(K8:K12)</f>
        <v>217188034</v>
      </c>
      <c r="L13" s="98">
        <f>SUM(L8:L12)</f>
        <v>118659961</v>
      </c>
      <c r="M13" s="98">
        <f>SUM(M7:M12)</f>
        <v>217188034</v>
      </c>
      <c r="N13" s="98">
        <f>SUM(N8:N12)</f>
        <v>335847995</v>
      </c>
      <c r="O13" s="98"/>
      <c r="P13" s="357"/>
      <c r="Q13" s="348"/>
    </row>
    <row r="14" spans="1:17" ht="15" customHeight="1" x14ac:dyDescent="0.2">
      <c r="A14" s="342" t="s">
        <v>225</v>
      </c>
      <c r="B14" s="358" t="s">
        <v>226</v>
      </c>
      <c r="C14" s="359"/>
      <c r="D14" s="359"/>
      <c r="E14" s="359"/>
      <c r="F14" s="359"/>
      <c r="G14" s="359"/>
      <c r="H14" s="359"/>
      <c r="I14" s="359"/>
      <c r="J14" s="359"/>
      <c r="K14" s="360"/>
      <c r="L14" s="361"/>
      <c r="M14" s="362"/>
      <c r="N14" s="362"/>
      <c r="O14" s="361"/>
      <c r="P14" s="244"/>
      <c r="Q14" s="348"/>
    </row>
    <row r="15" spans="1:17" ht="15" customHeight="1" x14ac:dyDescent="0.2">
      <c r="A15" s="363" t="s">
        <v>228</v>
      </c>
      <c r="B15" s="358" t="s">
        <v>226</v>
      </c>
      <c r="C15" s="359"/>
      <c r="D15" s="359"/>
      <c r="E15" s="359"/>
      <c r="F15" s="359"/>
      <c r="G15" s="359"/>
      <c r="H15" s="359"/>
      <c r="I15" s="359"/>
      <c r="J15" s="359"/>
      <c r="K15" s="359"/>
      <c r="L15" s="359"/>
      <c r="M15" s="359"/>
      <c r="N15" s="359"/>
      <c r="O15" s="359"/>
      <c r="P15" s="359"/>
      <c r="Q15" s="360"/>
    </row>
    <row r="16" spans="1:17" ht="15.75" customHeight="1" x14ac:dyDescent="0.2">
      <c r="A16" s="363" t="s">
        <v>229</v>
      </c>
      <c r="B16" s="364" t="s">
        <v>230</v>
      </c>
      <c r="C16" s="80" t="s">
        <v>264</v>
      </c>
      <c r="D16" s="365" t="s">
        <v>265</v>
      </c>
      <c r="E16" s="366" t="s">
        <v>266</v>
      </c>
      <c r="F16" s="366"/>
      <c r="G16" s="366"/>
      <c r="H16" s="366" t="s">
        <v>267</v>
      </c>
      <c r="I16" s="367"/>
      <c r="J16" s="247"/>
      <c r="K16" s="247"/>
      <c r="L16" s="247"/>
      <c r="M16" s="247"/>
      <c r="N16" s="247"/>
      <c r="O16" s="247"/>
      <c r="P16" s="368"/>
      <c r="Q16" s="348"/>
    </row>
    <row r="17" spans="1:17" ht="25.5" customHeight="1" x14ac:dyDescent="0.2">
      <c r="A17" s="363" t="s">
        <v>231</v>
      </c>
      <c r="B17" s="91" t="s">
        <v>4</v>
      </c>
      <c r="C17" s="84" t="s">
        <v>5</v>
      </c>
      <c r="D17" s="323">
        <v>54</v>
      </c>
      <c r="E17" s="247">
        <v>1500000</v>
      </c>
      <c r="F17" s="92"/>
      <c r="G17" s="93"/>
      <c r="H17" s="93">
        <f>+E17*D17</f>
        <v>81000000</v>
      </c>
      <c r="I17" s="247">
        <f>+E17*D17</f>
        <v>81000000</v>
      </c>
      <c r="J17" s="247">
        <f>+I17-K17</f>
        <v>59400000</v>
      </c>
      <c r="K17" s="248">
        <v>21600000</v>
      </c>
      <c r="L17" s="248">
        <v>24000000</v>
      </c>
      <c r="M17" s="248">
        <v>6300000</v>
      </c>
      <c r="N17" s="248">
        <f>+M17+L17</f>
        <v>30300000</v>
      </c>
      <c r="O17" s="323">
        <v>15976725</v>
      </c>
      <c r="P17" s="246">
        <f>+K17-M19</f>
        <v>15300000</v>
      </c>
      <c r="Q17" s="250">
        <f>+O17+P17</f>
        <v>31276725</v>
      </c>
    </row>
    <row r="18" spans="1:17" ht="20.25" customHeight="1" x14ac:dyDescent="0.2">
      <c r="A18" s="363" t="s">
        <v>232</v>
      </c>
      <c r="B18" s="81" t="s">
        <v>230</v>
      </c>
      <c r="C18" s="84" t="s">
        <v>5</v>
      </c>
      <c r="D18" s="323">
        <v>130</v>
      </c>
      <c r="E18" s="247">
        <v>1500000</v>
      </c>
      <c r="F18" s="92"/>
      <c r="G18" s="93"/>
      <c r="H18" s="93">
        <f>+E18*D18</f>
        <v>195000000</v>
      </c>
      <c r="I18" s="247">
        <f>+E18*D18</f>
        <v>195000000</v>
      </c>
      <c r="J18" s="247">
        <f>+I18</f>
        <v>195000000</v>
      </c>
      <c r="K18" s="247"/>
      <c r="L18" s="247"/>
      <c r="M18" s="247"/>
      <c r="N18" s="248">
        <f t="shared" ref="N18:N19" si="5">+M18+L18</f>
        <v>0</v>
      </c>
      <c r="O18" s="247"/>
      <c r="P18" s="245"/>
      <c r="Q18" s="348"/>
    </row>
    <row r="19" spans="1:17" ht="25.5" customHeight="1" x14ac:dyDescent="0.2">
      <c r="A19" s="369" t="s">
        <v>261</v>
      </c>
      <c r="B19" s="370"/>
      <c r="C19" s="370"/>
      <c r="D19" s="370"/>
      <c r="E19" s="370"/>
      <c r="F19" s="370"/>
      <c r="G19" s="370"/>
      <c r="H19" s="370"/>
      <c r="I19" s="98">
        <f>SUM(I17:I18)</f>
        <v>276000000</v>
      </c>
      <c r="J19" s="371">
        <f>SUM(J17:J18)</f>
        <v>254400000</v>
      </c>
      <c r="K19" s="371">
        <f>+K17</f>
        <v>21600000</v>
      </c>
      <c r="L19" s="371">
        <f>SUM(L17:L18)</f>
        <v>24000000</v>
      </c>
      <c r="M19" s="371">
        <v>6300000</v>
      </c>
      <c r="N19" s="372">
        <f t="shared" si="5"/>
        <v>30300000</v>
      </c>
      <c r="O19" s="371">
        <f>SUM(O17:O18)</f>
        <v>15976725</v>
      </c>
      <c r="P19" s="373">
        <f>+K17-M19</f>
        <v>15300000</v>
      </c>
      <c r="Q19" s="374">
        <f>SUM(O19:P19)</f>
        <v>31276725</v>
      </c>
    </row>
    <row r="20" spans="1:17" s="379" customFormat="1" ht="15" customHeight="1" x14ac:dyDescent="0.2">
      <c r="A20" s="375" t="s">
        <v>233</v>
      </c>
      <c r="B20" s="358" t="s">
        <v>234</v>
      </c>
      <c r="C20" s="359"/>
      <c r="D20" s="359"/>
      <c r="E20" s="359"/>
      <c r="F20" s="359"/>
      <c r="G20" s="359"/>
      <c r="H20" s="359"/>
      <c r="I20" s="359"/>
      <c r="J20" s="359"/>
      <c r="K20" s="359"/>
      <c r="L20" s="361"/>
      <c r="M20" s="376"/>
      <c r="N20" s="376"/>
      <c r="O20" s="361"/>
      <c r="P20" s="377"/>
      <c r="Q20" s="378"/>
    </row>
    <row r="21" spans="1:17" ht="40.5" hidden="1" customHeight="1" x14ac:dyDescent="0.2">
      <c r="A21" s="363"/>
      <c r="B21" s="343"/>
      <c r="C21" s="343"/>
      <c r="D21" s="347"/>
      <c r="E21" s="352"/>
      <c r="F21" s="352"/>
      <c r="G21" s="353"/>
      <c r="H21" s="380"/>
      <c r="I21" s="352"/>
      <c r="J21" s="247"/>
      <c r="K21" s="249"/>
      <c r="L21" s="247"/>
      <c r="M21" s="249"/>
      <c r="N21" s="249"/>
      <c r="O21" s="247"/>
      <c r="P21" s="245"/>
      <c r="Q21" s="348"/>
    </row>
    <row r="22" spans="1:17" ht="2.25" hidden="1" customHeight="1" x14ac:dyDescent="0.2">
      <c r="A22" s="363"/>
      <c r="B22" s="343"/>
      <c r="C22" s="343"/>
      <c r="D22" s="347"/>
      <c r="E22" s="352"/>
      <c r="F22" s="352"/>
      <c r="G22" s="353"/>
      <c r="H22" s="380"/>
      <c r="I22" s="352"/>
      <c r="J22" s="247"/>
      <c r="K22" s="249"/>
      <c r="L22" s="247"/>
      <c r="M22" s="249"/>
      <c r="N22" s="249"/>
      <c r="O22" s="247"/>
      <c r="P22" s="245"/>
      <c r="Q22" s="348"/>
    </row>
    <row r="23" spans="1:17" ht="19.149999999999999" customHeight="1" x14ac:dyDescent="0.2">
      <c r="A23" s="363" t="s">
        <v>235</v>
      </c>
      <c r="B23" s="343" t="s">
        <v>236</v>
      </c>
      <c r="C23" s="343"/>
      <c r="D23" s="347"/>
      <c r="E23" s="352"/>
      <c r="F23" s="352"/>
      <c r="G23" s="353"/>
      <c r="H23" s="380"/>
      <c r="I23" s="352"/>
      <c r="J23" s="247"/>
      <c r="K23" s="249"/>
      <c r="L23" s="247"/>
      <c r="M23" s="249"/>
      <c r="N23" s="249"/>
      <c r="O23" s="247"/>
      <c r="P23" s="245"/>
      <c r="Q23" s="348"/>
    </row>
    <row r="24" spans="1:17" x14ac:dyDescent="0.2">
      <c r="A24" s="363" t="s">
        <v>237</v>
      </c>
      <c r="B24" s="94" t="s">
        <v>9</v>
      </c>
      <c r="C24" s="95" t="s">
        <v>10</v>
      </c>
      <c r="D24" s="323">
        <v>5</v>
      </c>
      <c r="E24" s="381">
        <v>14360000</v>
      </c>
      <c r="F24" s="92"/>
      <c r="G24" s="93"/>
      <c r="H24" s="93">
        <f>+E24*D24</f>
        <v>71800000</v>
      </c>
      <c r="I24" s="247">
        <f>+E24*D24</f>
        <v>71800000</v>
      </c>
      <c r="J24" s="247">
        <f>+I24-K24</f>
        <v>67475460.965673208</v>
      </c>
      <c r="K24" s="249">
        <v>4324539.0343267918</v>
      </c>
      <c r="L24" s="247"/>
      <c r="M24" s="249"/>
      <c r="N24" s="249"/>
      <c r="O24" s="247">
        <v>10035460.965673208</v>
      </c>
      <c r="P24" s="246">
        <f>+K24</f>
        <v>4324539.0343267918</v>
      </c>
      <c r="Q24" s="382">
        <f>SUM(O24:P24)</f>
        <v>14360000</v>
      </c>
    </row>
    <row r="25" spans="1:17" ht="25.5" x14ac:dyDescent="0.2">
      <c r="A25" s="363" t="s">
        <v>238</v>
      </c>
      <c r="B25" s="94" t="s">
        <v>239</v>
      </c>
      <c r="C25" s="95" t="s">
        <v>10</v>
      </c>
      <c r="D25" s="323">
        <v>1</v>
      </c>
      <c r="E25" s="247">
        <v>34300000</v>
      </c>
      <c r="F25" s="92"/>
      <c r="G25" s="93"/>
      <c r="H25" s="93">
        <f>+E25*D25</f>
        <v>34300000</v>
      </c>
      <c r="I25" s="247">
        <f t="shared" ref="I25" si="6">(D25*E25)</f>
        <v>34300000</v>
      </c>
      <c r="J25" s="247">
        <f>+I25</f>
        <v>34300000</v>
      </c>
      <c r="K25" s="249"/>
      <c r="L25" s="247"/>
      <c r="M25" s="249"/>
      <c r="N25" s="249"/>
      <c r="O25" s="247"/>
      <c r="P25" s="245"/>
      <c r="Q25" s="348"/>
    </row>
    <row r="26" spans="1:17" ht="25.5" customHeight="1" x14ac:dyDescent="0.2">
      <c r="A26" s="369" t="s">
        <v>227</v>
      </c>
      <c r="B26" s="369"/>
      <c r="C26" s="369"/>
      <c r="D26" s="369"/>
      <c r="E26" s="369"/>
      <c r="F26" s="369"/>
      <c r="G26" s="369"/>
      <c r="H26" s="369"/>
      <c r="I26" s="98">
        <f>SUM(I24:I25)</f>
        <v>106100000</v>
      </c>
      <c r="J26" s="371">
        <f>SUM(J24:J25)</f>
        <v>101775460.96567321</v>
      </c>
      <c r="K26" s="383">
        <f>SUM(K24:K25)</f>
        <v>4324539.0343267918</v>
      </c>
      <c r="L26" s="371"/>
      <c r="M26" s="383"/>
      <c r="N26" s="383"/>
      <c r="O26" s="371">
        <v>10035460.965673208</v>
      </c>
      <c r="P26" s="373">
        <f>+K26</f>
        <v>4324539.0343267918</v>
      </c>
      <c r="Q26" s="374">
        <f>SUM(O26:P26)</f>
        <v>14360000</v>
      </c>
    </row>
    <row r="27" spans="1:17" ht="16.5" customHeight="1" x14ac:dyDescent="0.2">
      <c r="A27" s="384" t="s">
        <v>240</v>
      </c>
      <c r="B27" s="354" t="s">
        <v>234</v>
      </c>
      <c r="C27" s="355"/>
      <c r="D27" s="355"/>
      <c r="E27" s="355"/>
      <c r="F27" s="355"/>
      <c r="G27" s="355"/>
      <c r="H27" s="355"/>
      <c r="I27" s="355"/>
      <c r="J27" s="355"/>
      <c r="K27" s="355"/>
      <c r="L27" s="342"/>
      <c r="M27" s="385"/>
      <c r="N27" s="385"/>
      <c r="O27" s="342"/>
      <c r="P27" s="386"/>
      <c r="Q27" s="387"/>
    </row>
    <row r="28" spans="1:17" ht="25.5" customHeight="1" x14ac:dyDescent="0.2">
      <c r="A28" s="363" t="s">
        <v>241</v>
      </c>
      <c r="B28" s="354" t="s">
        <v>242</v>
      </c>
      <c r="C28" s="355"/>
      <c r="D28" s="355"/>
      <c r="E28" s="355"/>
      <c r="F28" s="355"/>
      <c r="G28" s="355"/>
      <c r="H28" s="355"/>
      <c r="I28" s="355"/>
      <c r="J28" s="355"/>
      <c r="K28" s="355"/>
      <c r="L28" s="342"/>
      <c r="M28" s="385"/>
      <c r="N28" s="385"/>
      <c r="O28" s="342"/>
      <c r="P28" s="245"/>
      <c r="Q28" s="348"/>
    </row>
    <row r="29" spans="1:17" ht="33" customHeight="1" x14ac:dyDescent="0.2">
      <c r="A29" s="363" t="s">
        <v>243</v>
      </c>
      <c r="B29" s="388" t="s">
        <v>6</v>
      </c>
      <c r="C29" s="84" t="s">
        <v>244</v>
      </c>
      <c r="D29" s="96">
        <v>1180</v>
      </c>
      <c r="E29" s="92">
        <v>1594030.3088135601</v>
      </c>
      <c r="F29" s="97"/>
      <c r="G29" s="97"/>
      <c r="H29" s="93">
        <f>+E29*D29</f>
        <v>1880955764.4000008</v>
      </c>
      <c r="I29" s="102">
        <f>+E29*D29</f>
        <v>1880955764.4000008</v>
      </c>
      <c r="J29" s="247">
        <f>+I29-K29</f>
        <v>1291806552.2343276</v>
      </c>
      <c r="K29" s="249">
        <v>589149212.16567326</v>
      </c>
      <c r="L29" s="247">
        <v>785856790</v>
      </c>
      <c r="M29" s="249">
        <v>136511966.00000003</v>
      </c>
      <c r="N29" s="249">
        <f>+L29+M29</f>
        <v>922368756</v>
      </c>
      <c r="O29" s="247"/>
      <c r="P29" s="246">
        <v>452637246.16567326</v>
      </c>
      <c r="Q29" s="382">
        <f>SUM(O29:P29)</f>
        <v>452637246.16567326</v>
      </c>
    </row>
    <row r="30" spans="1:17" ht="26.45" customHeight="1" x14ac:dyDescent="0.2">
      <c r="A30" s="363" t="s">
        <v>245</v>
      </c>
      <c r="B30" s="388" t="s">
        <v>7</v>
      </c>
      <c r="C30" s="84" t="s">
        <v>244</v>
      </c>
      <c r="D30" s="323">
        <v>40</v>
      </c>
      <c r="E30" s="92">
        <v>9193455.3699999992</v>
      </c>
      <c r="F30" s="92"/>
      <c r="G30" s="93"/>
      <c r="H30" s="93">
        <f t="shared" ref="H30" si="7">+E30*D30</f>
        <v>367738214.79999995</v>
      </c>
      <c r="I30" s="98">
        <f>+E30*D30</f>
        <v>367738214.79999995</v>
      </c>
      <c r="J30" s="247"/>
      <c r="K30" s="249">
        <v>367738214.79999995</v>
      </c>
      <c r="L30" s="247"/>
      <c r="M30" s="249"/>
      <c r="N30" s="249"/>
      <c r="O30" s="247"/>
      <c r="P30" s="246">
        <f>+K30</f>
        <v>367738214.79999995</v>
      </c>
      <c r="Q30" s="382">
        <f>SUM(O30:P30)</f>
        <v>367738214.79999995</v>
      </c>
    </row>
    <row r="31" spans="1:17" ht="27" customHeight="1" x14ac:dyDescent="0.2">
      <c r="A31" s="363" t="s">
        <v>246</v>
      </c>
      <c r="B31" s="94" t="s">
        <v>279</v>
      </c>
      <c r="C31" s="95" t="s">
        <v>11</v>
      </c>
      <c r="D31" s="95">
        <v>200</v>
      </c>
      <c r="E31" s="389">
        <f>+H31/D31</f>
        <v>219084.54</v>
      </c>
      <c r="F31" s="92"/>
      <c r="G31" s="93"/>
      <c r="H31" s="93">
        <v>43816908</v>
      </c>
      <c r="I31" s="98">
        <f>+E31*D31</f>
        <v>43816908</v>
      </c>
      <c r="J31" s="247">
        <f>+I31</f>
        <v>43816908</v>
      </c>
      <c r="K31" s="249"/>
      <c r="L31" s="247"/>
      <c r="M31" s="249"/>
      <c r="N31" s="249"/>
      <c r="O31" s="247"/>
      <c r="P31" s="245"/>
      <c r="Q31" s="348"/>
    </row>
    <row r="32" spans="1:17" ht="15.75" customHeight="1" x14ac:dyDescent="0.2">
      <c r="A32" s="390"/>
      <c r="B32" s="391" t="s">
        <v>275</v>
      </c>
      <c r="C32" s="391"/>
      <c r="D32" s="392"/>
      <c r="E32" s="392"/>
      <c r="F32" s="392"/>
      <c r="G32" s="392"/>
      <c r="H32" s="393">
        <f t="shared" ref="H32:P32" si="8">SUM(H29:H31)</f>
        <v>2292510887.2000008</v>
      </c>
      <c r="I32" s="394">
        <f t="shared" si="8"/>
        <v>2292510887.2000008</v>
      </c>
      <c r="J32" s="394">
        <f t="shared" si="8"/>
        <v>1335623460.2343276</v>
      </c>
      <c r="K32" s="394">
        <f t="shared" si="8"/>
        <v>956887426.96567321</v>
      </c>
      <c r="L32" s="394">
        <f t="shared" si="8"/>
        <v>785856790</v>
      </c>
      <c r="M32" s="394">
        <f t="shared" si="8"/>
        <v>136511966.00000003</v>
      </c>
      <c r="N32" s="394">
        <f t="shared" si="8"/>
        <v>922368756</v>
      </c>
      <c r="O32" s="394">
        <f>+O19+O26</f>
        <v>26012185.965673208</v>
      </c>
      <c r="P32" s="395">
        <f t="shared" si="8"/>
        <v>820375460.96567321</v>
      </c>
      <c r="Q32" s="396">
        <f>SUM(P32)</f>
        <v>820375460.96567321</v>
      </c>
    </row>
    <row r="33" spans="1:18" ht="15.75" customHeight="1" x14ac:dyDescent="0.2">
      <c r="A33" s="85"/>
      <c r="B33" s="99"/>
      <c r="C33" s="99"/>
      <c r="D33" s="99"/>
      <c r="E33" s="100"/>
      <c r="F33" s="100"/>
      <c r="G33" s="99"/>
      <c r="H33" s="99"/>
      <c r="I33" s="100"/>
      <c r="J33" s="247"/>
      <c r="K33" s="247"/>
      <c r="L33" s="247"/>
      <c r="M33" s="247"/>
      <c r="N33" s="247"/>
      <c r="O33" s="247"/>
      <c r="P33" s="244"/>
      <c r="Q33" s="348"/>
    </row>
    <row r="34" spans="1:18" ht="25.9" customHeight="1" x14ac:dyDescent="0.2">
      <c r="A34" s="397" t="s">
        <v>262</v>
      </c>
      <c r="B34" s="397"/>
      <c r="C34" s="397"/>
      <c r="D34" s="397"/>
      <c r="E34" s="397"/>
      <c r="F34" s="397"/>
      <c r="G34" s="397"/>
      <c r="H34" s="397"/>
      <c r="I34" s="398">
        <f>+I13+I19+I26+I32</f>
        <v>3108986955.2000008</v>
      </c>
      <c r="J34" s="398">
        <f>+J13+J19+J26+J32</f>
        <v>1908986955.2000008</v>
      </c>
      <c r="K34" s="398">
        <f>+K13+K19+K26+K32</f>
        <v>1200000000</v>
      </c>
      <c r="L34" s="399">
        <f>+L13+L19+L26+L32</f>
        <v>928516751</v>
      </c>
      <c r="M34" s="398">
        <f>+M13+M19+M29</f>
        <v>360000000</v>
      </c>
      <c r="N34" s="398">
        <f>+N13+N19+N32</f>
        <v>1288516751</v>
      </c>
      <c r="O34" s="322">
        <v>25976726.600000381</v>
      </c>
      <c r="P34" s="374">
        <f>+P13+P19+P26+P32</f>
        <v>840000000</v>
      </c>
      <c r="Q34" s="402">
        <f>SUM(O34:P34)</f>
        <v>865976726.60000038</v>
      </c>
      <c r="R34" s="401"/>
    </row>
    <row r="35" spans="1:18" ht="15.75" customHeight="1" x14ac:dyDescent="0.2">
      <c r="A35" s="109"/>
      <c r="B35" s="109"/>
      <c r="C35" s="109"/>
      <c r="D35" s="109"/>
      <c r="E35" s="109"/>
      <c r="F35" s="109"/>
      <c r="G35" s="109"/>
      <c r="H35" s="109"/>
      <c r="I35" s="110"/>
      <c r="J35" s="110"/>
      <c r="K35" s="110"/>
      <c r="L35" s="110"/>
      <c r="M35" s="110"/>
      <c r="N35" s="110"/>
      <c r="O35" s="110"/>
      <c r="Q35" s="324"/>
    </row>
    <row r="36" spans="1:18" ht="15.75" customHeight="1" x14ac:dyDescent="0.2">
      <c r="A36" s="103"/>
      <c r="B36" s="101"/>
      <c r="C36" s="101"/>
      <c r="D36" s="101"/>
      <c r="E36" s="102"/>
      <c r="F36" s="102"/>
      <c r="G36" s="101"/>
      <c r="H36" s="101"/>
      <c r="I36" s="102"/>
      <c r="J36" s="102"/>
      <c r="K36" s="102"/>
      <c r="L36" s="102"/>
      <c r="M36" s="102"/>
      <c r="N36" s="102"/>
      <c r="O36" s="102"/>
      <c r="P36" s="77"/>
    </row>
    <row r="37" spans="1:18" ht="15.75" customHeight="1" x14ac:dyDescent="0.2">
      <c r="A37" s="103"/>
      <c r="B37" s="101"/>
      <c r="C37" s="101"/>
      <c r="D37" s="101"/>
      <c r="E37" s="102"/>
      <c r="F37" s="102"/>
      <c r="G37" s="101"/>
      <c r="H37" s="101"/>
      <c r="I37" s="102"/>
      <c r="J37" s="102"/>
      <c r="K37" s="102"/>
      <c r="L37" s="102"/>
      <c r="M37" s="102"/>
      <c r="N37" s="102"/>
      <c r="O37" s="102"/>
      <c r="P37" s="77"/>
    </row>
    <row r="38" spans="1:18" ht="15.75" customHeight="1" x14ac:dyDescent="0.2">
      <c r="A38" s="103"/>
      <c r="B38" s="101"/>
      <c r="C38" s="101"/>
      <c r="D38" s="101"/>
      <c r="E38" s="102"/>
      <c r="F38" s="102"/>
      <c r="G38" s="101"/>
      <c r="H38" s="101"/>
      <c r="I38" s="102"/>
      <c r="J38" s="102"/>
      <c r="K38" s="102"/>
      <c r="L38" s="102"/>
      <c r="M38" s="102"/>
      <c r="N38" s="102"/>
      <c r="O38" s="102"/>
      <c r="P38" s="77"/>
    </row>
    <row r="39" spans="1:18" ht="15.75" customHeight="1" x14ac:dyDescent="0.2">
      <c r="A39" s="103"/>
      <c r="B39" s="101"/>
      <c r="C39" s="101"/>
      <c r="D39" s="101"/>
      <c r="E39" s="102"/>
      <c r="F39" s="102"/>
      <c r="G39" s="101"/>
      <c r="H39" s="101"/>
      <c r="I39" s="102"/>
      <c r="J39" s="102"/>
      <c r="K39" s="102"/>
      <c r="L39" s="102"/>
      <c r="M39" s="102"/>
      <c r="N39" s="102"/>
      <c r="O39" s="102"/>
      <c r="P39" s="77"/>
    </row>
    <row r="40" spans="1:18" ht="15.75" customHeight="1" x14ac:dyDescent="0.2">
      <c r="A40" s="103"/>
      <c r="B40" s="101"/>
      <c r="C40" s="101"/>
      <c r="D40" s="101"/>
      <c r="E40" s="102"/>
      <c r="F40" s="102"/>
      <c r="G40" s="101"/>
      <c r="H40" s="101"/>
      <c r="I40" s="102"/>
      <c r="J40" s="102"/>
      <c r="K40" s="102"/>
      <c r="L40" s="102"/>
      <c r="M40" s="102"/>
      <c r="N40" s="102"/>
      <c r="O40" s="102"/>
      <c r="P40" s="77"/>
    </row>
    <row r="41" spans="1:18" ht="15.75" customHeight="1" x14ac:dyDescent="0.2">
      <c r="A41" s="103"/>
      <c r="B41" s="101"/>
      <c r="C41" s="101"/>
      <c r="D41" s="101"/>
      <c r="E41" s="102"/>
      <c r="F41" s="102"/>
      <c r="G41" s="101"/>
      <c r="H41" s="101"/>
      <c r="I41" s="102"/>
      <c r="J41" s="102"/>
      <c r="K41" s="102"/>
      <c r="L41" s="102"/>
      <c r="M41" s="102"/>
      <c r="N41" s="102"/>
      <c r="O41" s="102"/>
      <c r="P41" s="77"/>
    </row>
    <row r="42" spans="1:18" ht="15.75" customHeight="1" x14ac:dyDescent="0.2">
      <c r="A42" s="103"/>
      <c r="B42" s="101"/>
      <c r="C42" s="101"/>
      <c r="D42" s="101"/>
      <c r="E42" s="102"/>
      <c r="F42" s="102"/>
      <c r="G42" s="101"/>
      <c r="H42" s="101"/>
      <c r="I42" s="102"/>
      <c r="J42" s="102"/>
      <c r="K42" s="102"/>
      <c r="L42" s="102"/>
      <c r="M42" s="102"/>
      <c r="N42" s="102"/>
      <c r="O42" s="102"/>
      <c r="P42" s="77"/>
    </row>
    <row r="43" spans="1:18" ht="15.75" customHeight="1" x14ac:dyDescent="0.2">
      <c r="A43" s="103"/>
      <c r="B43" s="101"/>
      <c r="C43" s="101"/>
      <c r="D43" s="101"/>
      <c r="E43" s="102"/>
      <c r="F43" s="102"/>
      <c r="G43" s="101"/>
      <c r="H43" s="101"/>
      <c r="I43" s="102"/>
      <c r="J43" s="102"/>
      <c r="K43" s="102"/>
      <c r="L43" s="102"/>
      <c r="M43" s="102"/>
      <c r="N43" s="102"/>
      <c r="O43" s="102"/>
      <c r="P43" s="77"/>
    </row>
    <row r="44" spans="1:18" ht="15.75" customHeight="1" x14ac:dyDescent="0.2">
      <c r="A44" s="103"/>
      <c r="B44" s="101"/>
      <c r="C44" s="101"/>
      <c r="D44" s="101"/>
      <c r="E44" s="102"/>
      <c r="F44" s="102"/>
      <c r="G44" s="101"/>
      <c r="H44" s="101"/>
      <c r="I44" s="102"/>
      <c r="J44" s="102"/>
      <c r="K44" s="102"/>
      <c r="L44" s="102"/>
      <c r="M44" s="102"/>
      <c r="N44" s="102"/>
      <c r="O44" s="102"/>
      <c r="P44" s="77"/>
    </row>
    <row r="45" spans="1:18" ht="15.75" customHeight="1" x14ac:dyDescent="0.2">
      <c r="A45" s="103"/>
      <c r="B45" s="101"/>
      <c r="C45" s="101"/>
      <c r="D45" s="101"/>
      <c r="E45" s="102"/>
      <c r="F45" s="102"/>
      <c r="G45" s="101"/>
      <c r="H45" s="101"/>
      <c r="I45" s="102"/>
      <c r="J45" s="102"/>
      <c r="K45" s="102"/>
      <c r="L45" s="102"/>
      <c r="M45" s="102"/>
      <c r="N45" s="102"/>
      <c r="O45" s="102"/>
      <c r="P45" s="77"/>
    </row>
    <row r="46" spans="1:18" ht="15.75" customHeight="1" x14ac:dyDescent="0.2">
      <c r="A46" s="103"/>
      <c r="B46" s="101"/>
      <c r="C46" s="101"/>
      <c r="D46" s="101"/>
      <c r="E46" s="102"/>
      <c r="F46" s="102"/>
      <c r="G46" s="101"/>
      <c r="H46" s="101"/>
      <c r="I46" s="102"/>
      <c r="J46" s="102"/>
      <c r="K46" s="102"/>
      <c r="L46" s="102"/>
      <c r="M46" s="102"/>
      <c r="N46" s="102"/>
      <c r="O46" s="102"/>
      <c r="P46" s="77"/>
    </row>
    <row r="47" spans="1:18" ht="15.75" customHeight="1" x14ac:dyDescent="0.2">
      <c r="A47" s="103"/>
      <c r="B47" s="101"/>
      <c r="C47" s="101"/>
      <c r="D47" s="101"/>
      <c r="E47" s="102"/>
      <c r="F47" s="102"/>
      <c r="G47" s="101"/>
      <c r="H47" s="101"/>
      <c r="I47" s="102"/>
      <c r="J47" s="102"/>
      <c r="K47" s="102"/>
      <c r="L47" s="102"/>
      <c r="M47" s="102"/>
      <c r="N47" s="102"/>
      <c r="O47" s="102"/>
      <c r="P47" s="77"/>
    </row>
    <row r="48" spans="1:18" ht="15.75" customHeight="1" x14ac:dyDescent="0.2">
      <c r="A48" s="103"/>
      <c r="B48" s="101"/>
      <c r="C48" s="101"/>
      <c r="D48" s="101"/>
      <c r="E48" s="102"/>
      <c r="F48" s="102"/>
      <c r="G48" s="101"/>
      <c r="H48" s="101"/>
      <c r="I48" s="102"/>
      <c r="J48" s="102"/>
      <c r="K48" s="102"/>
      <c r="L48" s="102"/>
      <c r="M48" s="102"/>
      <c r="N48" s="102"/>
      <c r="O48" s="102"/>
      <c r="P48" s="77"/>
    </row>
    <row r="49" spans="1:16" ht="15.75" customHeight="1" x14ac:dyDescent="0.2">
      <c r="A49" s="103"/>
      <c r="B49" s="101"/>
      <c r="C49" s="101"/>
      <c r="D49" s="101"/>
      <c r="E49" s="102"/>
      <c r="F49" s="102"/>
      <c r="G49" s="101"/>
      <c r="H49" s="101"/>
      <c r="I49" s="102"/>
      <c r="J49" s="102"/>
      <c r="K49" s="102"/>
      <c r="L49" s="102"/>
      <c r="M49" s="102"/>
      <c r="N49" s="102"/>
      <c r="O49" s="102"/>
      <c r="P49" s="77"/>
    </row>
    <row r="50" spans="1:16" ht="15.75" customHeight="1" x14ac:dyDescent="0.2">
      <c r="A50" s="103"/>
      <c r="B50" s="101"/>
      <c r="C50" s="101"/>
      <c r="D50" s="101"/>
      <c r="E50" s="102"/>
      <c r="F50" s="102"/>
      <c r="G50" s="101"/>
      <c r="H50" s="101"/>
      <c r="I50" s="102"/>
      <c r="J50" s="102"/>
      <c r="K50" s="102"/>
      <c r="L50" s="102"/>
      <c r="M50" s="102"/>
      <c r="N50" s="102"/>
      <c r="O50" s="102"/>
      <c r="P50" s="77"/>
    </row>
    <row r="51" spans="1:16" ht="15.75" customHeight="1" x14ac:dyDescent="0.2">
      <c r="A51" s="103"/>
      <c r="B51" s="101"/>
      <c r="C51" s="101"/>
      <c r="D51" s="101"/>
      <c r="E51" s="102"/>
      <c r="F51" s="102"/>
      <c r="G51" s="101"/>
      <c r="H51" s="101"/>
      <c r="I51" s="102"/>
      <c r="J51" s="102"/>
      <c r="K51" s="102"/>
      <c r="L51" s="102"/>
      <c r="M51" s="102"/>
      <c r="N51" s="102"/>
      <c r="O51" s="102"/>
      <c r="P51" s="77"/>
    </row>
    <row r="52" spans="1:16" ht="15.75" customHeight="1" x14ac:dyDescent="0.2">
      <c r="A52" s="103"/>
      <c r="B52" s="101"/>
      <c r="C52" s="101"/>
      <c r="D52" s="101"/>
      <c r="E52" s="102"/>
      <c r="F52" s="102"/>
      <c r="G52" s="101"/>
      <c r="H52" s="101"/>
      <c r="I52" s="102"/>
      <c r="J52" s="102"/>
      <c r="K52" s="102"/>
      <c r="L52" s="102"/>
      <c r="M52" s="102"/>
      <c r="N52" s="102"/>
      <c r="O52" s="102"/>
      <c r="P52" s="77"/>
    </row>
    <row r="53" spans="1:16" ht="15.75" customHeight="1" x14ac:dyDescent="0.2">
      <c r="A53" s="103"/>
      <c r="B53" s="101"/>
      <c r="C53" s="101"/>
      <c r="D53" s="101"/>
      <c r="E53" s="102"/>
      <c r="F53" s="102"/>
      <c r="G53" s="101"/>
      <c r="H53" s="101"/>
      <c r="I53" s="102"/>
      <c r="J53" s="102"/>
      <c r="K53" s="102"/>
      <c r="L53" s="102"/>
      <c r="M53" s="102"/>
      <c r="N53" s="102"/>
      <c r="O53" s="102"/>
      <c r="P53" s="77"/>
    </row>
    <row r="54" spans="1:16" ht="15.75" customHeight="1" x14ac:dyDescent="0.2">
      <c r="A54" s="103"/>
      <c r="B54" s="101"/>
      <c r="C54" s="101"/>
      <c r="D54" s="101"/>
      <c r="E54" s="102"/>
      <c r="F54" s="102"/>
      <c r="G54" s="101"/>
      <c r="H54" s="101"/>
      <c r="I54" s="102"/>
      <c r="J54" s="102"/>
      <c r="K54" s="102"/>
      <c r="L54" s="102"/>
      <c r="M54" s="102"/>
      <c r="N54" s="102"/>
      <c r="O54" s="102"/>
      <c r="P54" s="77"/>
    </row>
    <row r="55" spans="1:16" ht="15.75" customHeight="1" x14ac:dyDescent="0.2">
      <c r="A55" s="103"/>
      <c r="B55" s="101"/>
      <c r="C55" s="101"/>
      <c r="D55" s="101"/>
      <c r="E55" s="102"/>
      <c r="F55" s="102"/>
      <c r="G55" s="101"/>
      <c r="H55" s="101"/>
      <c r="I55" s="102"/>
      <c r="J55" s="102"/>
      <c r="K55" s="102"/>
      <c r="L55" s="102"/>
      <c r="M55" s="102"/>
      <c r="N55" s="102"/>
      <c r="O55" s="102"/>
      <c r="P55" s="77"/>
    </row>
    <row r="56" spans="1:16" ht="15.75" customHeight="1" x14ac:dyDescent="0.2">
      <c r="A56" s="103"/>
      <c r="B56" s="101"/>
      <c r="C56" s="101"/>
      <c r="D56" s="101"/>
      <c r="E56" s="102"/>
      <c r="F56" s="102"/>
      <c r="G56" s="101"/>
      <c r="H56" s="101"/>
      <c r="I56" s="102"/>
      <c r="J56" s="102"/>
      <c r="K56" s="102"/>
      <c r="L56" s="102"/>
      <c r="M56" s="102"/>
      <c r="N56" s="102"/>
      <c r="O56" s="102"/>
      <c r="P56" s="77"/>
    </row>
    <row r="57" spans="1:16" ht="15.75" customHeight="1" x14ac:dyDescent="0.2">
      <c r="A57" s="103"/>
      <c r="B57" s="101"/>
      <c r="C57" s="101"/>
      <c r="D57" s="101"/>
      <c r="E57" s="102"/>
      <c r="F57" s="102"/>
      <c r="G57" s="101"/>
      <c r="H57" s="101"/>
      <c r="I57" s="102"/>
      <c r="J57" s="102"/>
      <c r="K57" s="102"/>
      <c r="L57" s="102"/>
      <c r="M57" s="102"/>
      <c r="N57" s="102"/>
      <c r="O57" s="102"/>
      <c r="P57" s="77"/>
    </row>
    <row r="58" spans="1:16" ht="15.75" customHeight="1" x14ac:dyDescent="0.2">
      <c r="A58" s="103"/>
      <c r="B58" s="101"/>
      <c r="C58" s="101"/>
      <c r="D58" s="101"/>
      <c r="E58" s="102"/>
      <c r="F58" s="102"/>
      <c r="G58" s="101"/>
      <c r="H58" s="101"/>
      <c r="I58" s="102"/>
      <c r="J58" s="102"/>
      <c r="K58" s="102"/>
      <c r="L58" s="102"/>
      <c r="M58" s="102"/>
      <c r="N58" s="102"/>
      <c r="O58" s="102"/>
      <c r="P58" s="77"/>
    </row>
    <row r="59" spans="1:16" ht="15.75" customHeight="1" x14ac:dyDescent="0.2">
      <c r="A59" s="103"/>
      <c r="B59" s="101"/>
      <c r="C59" s="101"/>
      <c r="D59" s="101"/>
      <c r="E59" s="102"/>
      <c r="F59" s="102"/>
      <c r="G59" s="101"/>
      <c r="H59" s="101"/>
      <c r="I59" s="102"/>
      <c r="J59" s="102"/>
      <c r="K59" s="102"/>
      <c r="L59" s="102"/>
      <c r="M59" s="102"/>
      <c r="N59" s="102"/>
      <c r="O59" s="102"/>
      <c r="P59" s="77"/>
    </row>
    <row r="60" spans="1:16" ht="15.75" customHeight="1" x14ac:dyDescent="0.2">
      <c r="A60" s="103"/>
      <c r="B60" s="101"/>
      <c r="C60" s="101"/>
      <c r="D60" s="101"/>
      <c r="E60" s="102"/>
      <c r="F60" s="102"/>
      <c r="G60" s="101"/>
      <c r="H60" s="101"/>
      <c r="I60" s="102"/>
      <c r="J60" s="102"/>
      <c r="K60" s="102"/>
      <c r="L60" s="102"/>
      <c r="M60" s="102"/>
      <c r="N60" s="102"/>
      <c r="O60" s="102"/>
      <c r="P60" s="77"/>
    </row>
    <row r="61" spans="1:16" ht="15.75" customHeight="1" x14ac:dyDescent="0.2">
      <c r="A61" s="103"/>
      <c r="B61" s="101"/>
      <c r="C61" s="101"/>
      <c r="D61" s="101"/>
      <c r="E61" s="102"/>
      <c r="F61" s="102"/>
      <c r="G61" s="101"/>
      <c r="H61" s="101"/>
      <c r="I61" s="102"/>
      <c r="J61" s="102"/>
      <c r="K61" s="102"/>
      <c r="L61" s="102"/>
      <c r="M61" s="102"/>
      <c r="N61" s="102"/>
      <c r="O61" s="102"/>
      <c r="P61" s="77"/>
    </row>
    <row r="62" spans="1:16" ht="15.75" customHeight="1" x14ac:dyDescent="0.2">
      <c r="A62" s="103"/>
      <c r="B62" s="101"/>
      <c r="C62" s="101"/>
      <c r="D62" s="101"/>
      <c r="E62" s="102"/>
      <c r="F62" s="102"/>
      <c r="G62" s="101"/>
      <c r="H62" s="101"/>
      <c r="I62" s="102"/>
      <c r="J62" s="102"/>
      <c r="K62" s="102"/>
      <c r="L62" s="102"/>
      <c r="M62" s="102"/>
      <c r="N62" s="102"/>
      <c r="O62" s="102"/>
      <c r="P62" s="77"/>
    </row>
    <row r="63" spans="1:16" ht="15.75" customHeight="1" x14ac:dyDescent="0.2">
      <c r="A63" s="103"/>
      <c r="B63" s="101"/>
      <c r="C63" s="101"/>
      <c r="D63" s="101"/>
      <c r="E63" s="102"/>
      <c r="F63" s="102"/>
      <c r="G63" s="101"/>
      <c r="H63" s="101"/>
      <c r="I63" s="102"/>
      <c r="J63" s="102"/>
      <c r="K63" s="102"/>
      <c r="L63" s="102"/>
      <c r="M63" s="102"/>
      <c r="N63" s="102"/>
      <c r="O63" s="102"/>
      <c r="P63" s="77"/>
    </row>
    <row r="64" spans="1:16" ht="15.75" customHeight="1" x14ac:dyDescent="0.2">
      <c r="A64" s="103"/>
      <c r="B64" s="101"/>
      <c r="C64" s="101"/>
      <c r="D64" s="101"/>
      <c r="E64" s="102"/>
      <c r="F64" s="102"/>
      <c r="G64" s="101"/>
      <c r="H64" s="101"/>
      <c r="I64" s="102"/>
      <c r="J64" s="102"/>
      <c r="K64" s="102"/>
      <c r="L64" s="102"/>
      <c r="M64" s="102"/>
      <c r="N64" s="102"/>
      <c r="O64" s="102"/>
      <c r="P64" s="77"/>
    </row>
    <row r="65" spans="1:16" ht="15.75" customHeight="1" x14ac:dyDescent="0.2">
      <c r="A65" s="103"/>
      <c r="B65" s="101"/>
      <c r="C65" s="101"/>
      <c r="D65" s="101"/>
      <c r="E65" s="102"/>
      <c r="F65" s="102"/>
      <c r="G65" s="101"/>
      <c r="H65" s="101"/>
      <c r="I65" s="102"/>
      <c r="J65" s="102"/>
      <c r="K65" s="102"/>
      <c r="L65" s="102"/>
      <c r="M65" s="102"/>
      <c r="N65" s="102"/>
      <c r="O65" s="102"/>
      <c r="P65" s="77"/>
    </row>
    <row r="66" spans="1:16" ht="15.75" customHeight="1" x14ac:dyDescent="0.2">
      <c r="A66" s="103"/>
      <c r="B66" s="101"/>
      <c r="C66" s="101"/>
      <c r="D66" s="101"/>
      <c r="E66" s="102"/>
      <c r="F66" s="102"/>
      <c r="G66" s="101"/>
      <c r="H66" s="101"/>
      <c r="I66" s="102"/>
      <c r="J66" s="102"/>
      <c r="K66" s="102"/>
      <c r="L66" s="102"/>
      <c r="M66" s="102"/>
      <c r="N66" s="102"/>
      <c r="O66" s="102"/>
      <c r="P66" s="77"/>
    </row>
    <row r="67" spans="1:16" ht="15.75" customHeight="1" x14ac:dyDescent="0.2">
      <c r="A67" s="103"/>
      <c r="B67" s="101"/>
      <c r="C67" s="101"/>
      <c r="D67" s="101"/>
      <c r="E67" s="102"/>
      <c r="F67" s="102"/>
      <c r="G67" s="101"/>
      <c r="H67" s="101"/>
      <c r="I67" s="102"/>
      <c r="J67" s="102"/>
      <c r="K67" s="102"/>
      <c r="L67" s="102"/>
      <c r="M67" s="102"/>
      <c r="N67" s="102"/>
      <c r="O67" s="102"/>
      <c r="P67" s="77"/>
    </row>
    <row r="68" spans="1:16" ht="15.75" customHeight="1" x14ac:dyDescent="0.2">
      <c r="A68" s="103"/>
      <c r="B68" s="101"/>
      <c r="C68" s="101"/>
      <c r="D68" s="101"/>
      <c r="E68" s="102"/>
      <c r="F68" s="102"/>
      <c r="G68" s="101"/>
      <c r="H68" s="101"/>
      <c r="I68" s="102"/>
      <c r="J68" s="102"/>
      <c r="K68" s="102"/>
      <c r="L68" s="102"/>
      <c r="M68" s="102"/>
      <c r="N68" s="102"/>
      <c r="O68" s="102"/>
      <c r="P68" s="77"/>
    </row>
    <row r="69" spans="1:16" ht="15.75" customHeight="1" x14ac:dyDescent="0.2">
      <c r="A69" s="103"/>
      <c r="B69" s="101"/>
      <c r="C69" s="101"/>
      <c r="D69" s="101"/>
      <c r="E69" s="102"/>
      <c r="F69" s="102"/>
      <c r="G69" s="101"/>
      <c r="H69" s="101"/>
      <c r="I69" s="102"/>
      <c r="J69" s="102"/>
      <c r="K69" s="102"/>
      <c r="L69" s="102"/>
      <c r="M69" s="102"/>
      <c r="N69" s="102"/>
      <c r="O69" s="102"/>
      <c r="P69" s="77"/>
    </row>
    <row r="70" spans="1:16" ht="15.75" customHeight="1" x14ac:dyDescent="0.2">
      <c r="A70" s="103"/>
      <c r="B70" s="101"/>
      <c r="C70" s="101"/>
      <c r="D70" s="101"/>
      <c r="E70" s="102"/>
      <c r="F70" s="102"/>
      <c r="G70" s="101"/>
      <c r="H70" s="101"/>
      <c r="I70" s="102"/>
      <c r="J70" s="102"/>
      <c r="K70" s="102"/>
      <c r="L70" s="102"/>
      <c r="M70" s="102"/>
      <c r="N70" s="102"/>
      <c r="O70" s="102"/>
      <c r="P70" s="77"/>
    </row>
    <row r="71" spans="1:16" ht="15.75" customHeight="1" x14ac:dyDescent="0.2">
      <c r="A71" s="103"/>
      <c r="B71" s="101"/>
      <c r="C71" s="101"/>
      <c r="D71" s="101"/>
      <c r="E71" s="102"/>
      <c r="F71" s="102"/>
      <c r="G71" s="101"/>
      <c r="H71" s="101"/>
      <c r="I71" s="102"/>
      <c r="J71" s="102"/>
      <c r="K71" s="102"/>
      <c r="L71" s="102"/>
      <c r="M71" s="102"/>
      <c r="N71" s="102"/>
      <c r="O71" s="102"/>
      <c r="P71" s="77"/>
    </row>
    <row r="72" spans="1:16" ht="15.75" customHeight="1" x14ac:dyDescent="0.2">
      <c r="A72" s="103"/>
      <c r="B72" s="101"/>
      <c r="C72" s="101"/>
      <c r="D72" s="101"/>
      <c r="E72" s="102"/>
      <c r="F72" s="102"/>
      <c r="G72" s="101"/>
      <c r="H72" s="101"/>
      <c r="I72" s="102"/>
      <c r="J72" s="102"/>
      <c r="K72" s="102"/>
      <c r="L72" s="102"/>
      <c r="M72" s="102"/>
      <c r="N72" s="102"/>
      <c r="O72" s="102"/>
      <c r="P72" s="77"/>
    </row>
    <row r="73" spans="1:16" ht="15.75" customHeight="1" x14ac:dyDescent="0.2">
      <c r="A73" s="103"/>
      <c r="B73" s="101"/>
      <c r="C73" s="101"/>
      <c r="D73" s="101"/>
      <c r="E73" s="102"/>
      <c r="F73" s="102"/>
      <c r="G73" s="101"/>
      <c r="H73" s="101"/>
      <c r="I73" s="102"/>
      <c r="J73" s="102"/>
      <c r="K73" s="102"/>
      <c r="L73" s="102"/>
      <c r="M73" s="102"/>
      <c r="N73" s="102"/>
      <c r="O73" s="102"/>
      <c r="P73" s="77"/>
    </row>
    <row r="74" spans="1:16" ht="15.75" customHeight="1" x14ac:dyDescent="0.2">
      <c r="A74" s="103"/>
      <c r="B74" s="101"/>
      <c r="C74" s="101"/>
      <c r="D74" s="101"/>
      <c r="E74" s="102"/>
      <c r="F74" s="102"/>
      <c r="G74" s="101"/>
      <c r="H74" s="101"/>
      <c r="I74" s="102"/>
      <c r="J74" s="102"/>
      <c r="K74" s="102"/>
      <c r="L74" s="102"/>
      <c r="M74" s="102"/>
      <c r="N74" s="102"/>
      <c r="O74" s="102"/>
      <c r="P74" s="77"/>
    </row>
    <row r="75" spans="1:16" ht="15.75" customHeight="1" x14ac:dyDescent="0.2">
      <c r="A75" s="103"/>
      <c r="B75" s="101"/>
      <c r="C75" s="101"/>
      <c r="D75" s="101"/>
      <c r="E75" s="102"/>
      <c r="F75" s="102"/>
      <c r="G75" s="101"/>
      <c r="H75" s="101"/>
      <c r="I75" s="102"/>
      <c r="J75" s="102"/>
      <c r="K75" s="102"/>
      <c r="L75" s="102"/>
      <c r="M75" s="102"/>
      <c r="N75" s="102"/>
      <c r="O75" s="102"/>
      <c r="P75" s="77"/>
    </row>
    <row r="76" spans="1:16" ht="15.75" customHeight="1" x14ac:dyDescent="0.2">
      <c r="A76" s="103"/>
      <c r="B76" s="101"/>
      <c r="C76" s="101"/>
      <c r="D76" s="101"/>
      <c r="E76" s="102"/>
      <c r="F76" s="102"/>
      <c r="G76" s="101"/>
      <c r="H76" s="101"/>
      <c r="I76" s="102"/>
      <c r="J76" s="102"/>
      <c r="K76" s="102"/>
      <c r="L76" s="102"/>
      <c r="M76" s="102"/>
      <c r="N76" s="102"/>
      <c r="O76" s="102"/>
      <c r="P76" s="77"/>
    </row>
    <row r="77" spans="1:16" ht="15.75" customHeight="1" x14ac:dyDescent="0.2">
      <c r="A77" s="103"/>
      <c r="B77" s="101"/>
      <c r="C77" s="101"/>
      <c r="D77" s="101"/>
      <c r="E77" s="102"/>
      <c r="F77" s="102"/>
      <c r="G77" s="101"/>
      <c r="H77" s="101"/>
      <c r="I77" s="102"/>
      <c r="J77" s="102"/>
      <c r="K77" s="102"/>
      <c r="L77" s="102"/>
      <c r="M77" s="102"/>
      <c r="N77" s="102"/>
      <c r="O77" s="102"/>
      <c r="P77" s="77"/>
    </row>
    <row r="78" spans="1:16" ht="15.75" customHeight="1" x14ac:dyDescent="0.2">
      <c r="A78" s="103"/>
      <c r="B78" s="101"/>
      <c r="C78" s="101"/>
      <c r="D78" s="101"/>
      <c r="E78" s="102"/>
      <c r="F78" s="102"/>
      <c r="G78" s="101"/>
      <c r="H78" s="101"/>
      <c r="I78" s="102"/>
      <c r="J78" s="102"/>
      <c r="K78" s="102"/>
      <c r="L78" s="102"/>
      <c r="M78" s="102"/>
      <c r="N78" s="102"/>
      <c r="O78" s="102"/>
      <c r="P78" s="77"/>
    </row>
    <row r="79" spans="1:16" ht="15.75" customHeight="1" x14ac:dyDescent="0.2">
      <c r="A79" s="103"/>
      <c r="B79" s="101"/>
      <c r="C79" s="101"/>
      <c r="D79" s="101"/>
      <c r="E79" s="102"/>
      <c r="F79" s="102"/>
      <c r="G79" s="101"/>
      <c r="H79" s="101"/>
      <c r="I79" s="102"/>
      <c r="J79" s="102"/>
      <c r="K79" s="102"/>
      <c r="L79" s="102"/>
      <c r="M79" s="102"/>
      <c r="N79" s="102"/>
      <c r="O79" s="102"/>
      <c r="P79" s="77"/>
    </row>
    <row r="80" spans="1:16" ht="15.75" customHeight="1" x14ac:dyDescent="0.2">
      <c r="A80" s="103"/>
      <c r="B80" s="101"/>
      <c r="C80" s="101"/>
      <c r="D80" s="101"/>
      <c r="E80" s="102"/>
      <c r="F80" s="102"/>
      <c r="G80" s="101"/>
      <c r="H80" s="101"/>
      <c r="I80" s="102"/>
      <c r="J80" s="102"/>
      <c r="K80" s="102"/>
      <c r="L80" s="102"/>
      <c r="M80" s="102"/>
      <c r="N80" s="102"/>
      <c r="O80" s="102"/>
      <c r="P80" s="77"/>
    </row>
    <row r="81" spans="1:16" ht="15.75" customHeight="1" x14ac:dyDescent="0.2">
      <c r="A81" s="103"/>
      <c r="B81" s="101"/>
      <c r="C81" s="101"/>
      <c r="D81" s="101"/>
      <c r="E81" s="102"/>
      <c r="F81" s="102"/>
      <c r="G81" s="101"/>
      <c r="H81" s="101"/>
      <c r="I81" s="102"/>
      <c r="J81" s="102"/>
      <c r="K81" s="102"/>
      <c r="L81" s="102"/>
      <c r="M81" s="102"/>
      <c r="N81" s="102"/>
      <c r="O81" s="102"/>
      <c r="P81" s="77"/>
    </row>
    <row r="82" spans="1:16" ht="15.75" customHeight="1" x14ac:dyDescent="0.2">
      <c r="A82" s="103"/>
      <c r="B82" s="101"/>
      <c r="C82" s="101"/>
      <c r="D82" s="101"/>
      <c r="E82" s="102"/>
      <c r="F82" s="102"/>
      <c r="G82" s="101"/>
      <c r="H82" s="101"/>
      <c r="I82" s="102"/>
      <c r="J82" s="102"/>
      <c r="K82" s="102"/>
      <c r="L82" s="102"/>
      <c r="M82" s="102"/>
      <c r="N82" s="102"/>
      <c r="O82" s="102"/>
      <c r="P82" s="77"/>
    </row>
    <row r="83" spans="1:16" ht="15.75" customHeight="1" x14ac:dyDescent="0.2">
      <c r="A83" s="103"/>
      <c r="B83" s="101"/>
      <c r="C83" s="101"/>
      <c r="D83" s="101"/>
      <c r="E83" s="102"/>
      <c r="F83" s="102"/>
      <c r="G83" s="101"/>
      <c r="H83" s="101"/>
      <c r="I83" s="102"/>
      <c r="J83" s="102"/>
      <c r="K83" s="102"/>
      <c r="L83" s="102"/>
      <c r="M83" s="102"/>
      <c r="N83" s="102"/>
      <c r="O83" s="102"/>
      <c r="P83" s="77"/>
    </row>
    <row r="84" spans="1:16" ht="15.75" customHeight="1" x14ac:dyDescent="0.2">
      <c r="A84" s="103"/>
      <c r="B84" s="101"/>
      <c r="C84" s="101"/>
      <c r="D84" s="101"/>
      <c r="E84" s="102"/>
      <c r="F84" s="102"/>
      <c r="G84" s="101"/>
      <c r="H84" s="101"/>
      <c r="I84" s="102"/>
      <c r="J84" s="102"/>
      <c r="K84" s="102"/>
      <c r="L84" s="102"/>
      <c r="M84" s="102"/>
      <c r="N84" s="102"/>
      <c r="O84" s="102"/>
      <c r="P84" s="77"/>
    </row>
    <row r="85" spans="1:16" ht="15.75" customHeight="1" x14ac:dyDescent="0.2">
      <c r="A85" s="103"/>
      <c r="B85" s="101"/>
      <c r="C85" s="101"/>
      <c r="D85" s="101"/>
      <c r="E85" s="102"/>
      <c r="F85" s="102"/>
      <c r="G85" s="101"/>
      <c r="H85" s="101"/>
      <c r="I85" s="102"/>
      <c r="J85" s="102"/>
      <c r="K85" s="102"/>
      <c r="L85" s="102"/>
      <c r="M85" s="102"/>
      <c r="N85" s="102"/>
      <c r="O85" s="102"/>
      <c r="P85" s="77"/>
    </row>
    <row r="86" spans="1:16" ht="15.75" customHeight="1" x14ac:dyDescent="0.2">
      <c r="A86" s="103"/>
      <c r="B86" s="101"/>
      <c r="C86" s="101"/>
      <c r="D86" s="101"/>
      <c r="E86" s="102"/>
      <c r="F86" s="102"/>
      <c r="G86" s="101"/>
      <c r="H86" s="101"/>
      <c r="I86" s="102"/>
      <c r="J86" s="102"/>
      <c r="K86" s="102"/>
      <c r="L86" s="102"/>
      <c r="M86" s="102"/>
      <c r="N86" s="102"/>
      <c r="O86" s="102"/>
      <c r="P86" s="77"/>
    </row>
    <row r="87" spans="1:16" ht="15.75" customHeight="1" x14ac:dyDescent="0.2">
      <c r="A87" s="103"/>
      <c r="B87" s="101"/>
      <c r="C87" s="101"/>
      <c r="D87" s="101"/>
      <c r="E87" s="102"/>
      <c r="F87" s="102"/>
      <c r="G87" s="101"/>
      <c r="H87" s="101"/>
      <c r="I87" s="102"/>
      <c r="J87" s="102"/>
      <c r="K87" s="102"/>
      <c r="L87" s="102"/>
      <c r="M87" s="102"/>
      <c r="N87" s="102"/>
      <c r="O87" s="102"/>
      <c r="P87" s="77"/>
    </row>
    <row r="88" spans="1:16" ht="15.75" customHeight="1" x14ac:dyDescent="0.2">
      <c r="A88" s="103"/>
      <c r="B88" s="101"/>
      <c r="C88" s="101"/>
      <c r="D88" s="101"/>
      <c r="E88" s="102"/>
      <c r="F88" s="102"/>
      <c r="G88" s="101"/>
      <c r="H88" s="101"/>
      <c r="I88" s="102"/>
      <c r="J88" s="102"/>
      <c r="K88" s="102"/>
      <c r="L88" s="102"/>
      <c r="M88" s="102"/>
      <c r="N88" s="102"/>
      <c r="O88" s="102"/>
      <c r="P88" s="77"/>
    </row>
    <row r="89" spans="1:16" ht="15.75" customHeight="1" x14ac:dyDescent="0.2">
      <c r="A89" s="103"/>
      <c r="B89" s="101"/>
      <c r="C89" s="101"/>
      <c r="D89" s="101"/>
      <c r="E89" s="102"/>
      <c r="F89" s="102"/>
      <c r="G89" s="101"/>
      <c r="H89" s="101"/>
      <c r="I89" s="102"/>
      <c r="J89" s="102"/>
      <c r="K89" s="102"/>
      <c r="L89" s="102"/>
      <c r="M89" s="102"/>
      <c r="N89" s="102"/>
      <c r="O89" s="102"/>
      <c r="P89" s="77"/>
    </row>
    <row r="90" spans="1:16" ht="15.75" customHeight="1" x14ac:dyDescent="0.2">
      <c r="A90" s="103"/>
      <c r="B90" s="101"/>
      <c r="C90" s="101"/>
      <c r="D90" s="101"/>
      <c r="E90" s="102"/>
      <c r="F90" s="102"/>
      <c r="G90" s="101"/>
      <c r="H90" s="101"/>
      <c r="I90" s="102"/>
      <c r="J90" s="102"/>
      <c r="K90" s="102"/>
      <c r="L90" s="102"/>
      <c r="M90" s="102"/>
      <c r="N90" s="102"/>
      <c r="O90" s="102"/>
      <c r="P90" s="77"/>
    </row>
    <row r="91" spans="1:16" ht="15.75" customHeight="1" x14ac:dyDescent="0.2">
      <c r="A91" s="103"/>
      <c r="B91" s="101"/>
      <c r="C91" s="101"/>
      <c r="D91" s="101"/>
      <c r="E91" s="102"/>
      <c r="F91" s="102"/>
      <c r="G91" s="101"/>
      <c r="H91" s="101"/>
      <c r="I91" s="102"/>
      <c r="J91" s="102"/>
      <c r="K91" s="102"/>
      <c r="L91" s="102"/>
      <c r="M91" s="102"/>
      <c r="N91" s="102"/>
      <c r="O91" s="102"/>
      <c r="P91" s="77"/>
    </row>
    <row r="92" spans="1:16" ht="15.75" customHeight="1" x14ac:dyDescent="0.2">
      <c r="A92" s="103"/>
      <c r="B92" s="101"/>
      <c r="C92" s="101"/>
      <c r="D92" s="101"/>
      <c r="E92" s="102"/>
      <c r="F92" s="102"/>
      <c r="G92" s="101"/>
      <c r="H92" s="101"/>
      <c r="I92" s="102"/>
      <c r="J92" s="102"/>
      <c r="K92" s="102"/>
      <c r="L92" s="102"/>
      <c r="M92" s="102"/>
      <c r="N92" s="102"/>
      <c r="O92" s="102"/>
      <c r="P92" s="77"/>
    </row>
    <row r="93" spans="1:16" ht="15.75" customHeight="1" x14ac:dyDescent="0.2">
      <c r="A93" s="103"/>
      <c r="B93" s="101"/>
      <c r="C93" s="101"/>
      <c r="D93" s="101"/>
      <c r="E93" s="102"/>
      <c r="F93" s="102"/>
      <c r="G93" s="101"/>
      <c r="H93" s="101"/>
      <c r="I93" s="102"/>
      <c r="J93" s="102"/>
      <c r="K93" s="102"/>
      <c r="L93" s="102"/>
      <c r="M93" s="102"/>
      <c r="N93" s="102"/>
      <c r="O93" s="102"/>
      <c r="P93" s="77"/>
    </row>
    <row r="94" spans="1:16" ht="15.75" customHeight="1" x14ac:dyDescent="0.2">
      <c r="A94" s="103"/>
      <c r="B94" s="101"/>
      <c r="C94" s="101"/>
      <c r="D94" s="101"/>
      <c r="E94" s="102"/>
      <c r="F94" s="102"/>
      <c r="G94" s="101"/>
      <c r="H94" s="101"/>
      <c r="I94" s="102"/>
      <c r="J94" s="102"/>
      <c r="K94" s="102"/>
      <c r="L94" s="102"/>
      <c r="M94" s="102"/>
      <c r="N94" s="102"/>
      <c r="O94" s="102"/>
      <c r="P94" s="77"/>
    </row>
    <row r="95" spans="1:16" ht="15.75" customHeight="1" x14ac:dyDescent="0.2">
      <c r="A95" s="103"/>
      <c r="B95" s="101"/>
      <c r="C95" s="101"/>
      <c r="D95" s="101"/>
      <c r="E95" s="102"/>
      <c r="F95" s="102"/>
      <c r="G95" s="101"/>
      <c r="H95" s="101"/>
      <c r="I95" s="102"/>
      <c r="J95" s="102"/>
      <c r="K95" s="102"/>
      <c r="L95" s="102"/>
      <c r="M95" s="102"/>
      <c r="N95" s="102"/>
      <c r="O95" s="102"/>
      <c r="P95" s="77"/>
    </row>
    <row r="96" spans="1:16" ht="15.75" customHeight="1" x14ac:dyDescent="0.2">
      <c r="A96" s="103"/>
      <c r="B96" s="101"/>
      <c r="C96" s="101"/>
      <c r="D96" s="101"/>
      <c r="E96" s="102"/>
      <c r="F96" s="102"/>
      <c r="G96" s="101"/>
      <c r="H96" s="101"/>
      <c r="I96" s="102"/>
      <c r="J96" s="102"/>
      <c r="K96" s="102"/>
      <c r="L96" s="102"/>
      <c r="M96" s="102"/>
      <c r="N96" s="102"/>
      <c r="O96" s="102"/>
      <c r="P96" s="77"/>
    </row>
    <row r="97" spans="1:16" ht="15.75" customHeight="1" x14ac:dyDescent="0.2">
      <c r="A97" s="103"/>
      <c r="B97" s="101"/>
      <c r="C97" s="101"/>
      <c r="D97" s="101"/>
      <c r="E97" s="102"/>
      <c r="F97" s="102"/>
      <c r="G97" s="101"/>
      <c r="H97" s="101"/>
      <c r="I97" s="102"/>
      <c r="J97" s="102"/>
      <c r="K97" s="102"/>
      <c r="L97" s="102"/>
      <c r="M97" s="102"/>
      <c r="N97" s="102"/>
      <c r="O97" s="102"/>
      <c r="P97" s="77"/>
    </row>
    <row r="98" spans="1:16" ht="15.75" customHeight="1" x14ac:dyDescent="0.2">
      <c r="A98" s="103"/>
      <c r="B98" s="101"/>
      <c r="C98" s="101"/>
      <c r="D98" s="101"/>
      <c r="E98" s="102"/>
      <c r="F98" s="102"/>
      <c r="G98" s="101"/>
      <c r="H98" s="101"/>
      <c r="I98" s="102"/>
      <c r="J98" s="102"/>
      <c r="K98" s="102"/>
      <c r="L98" s="102"/>
      <c r="M98" s="102"/>
      <c r="N98" s="102"/>
      <c r="O98" s="102"/>
      <c r="P98" s="77"/>
    </row>
    <row r="99" spans="1:16" ht="15.75" customHeight="1" x14ac:dyDescent="0.2">
      <c r="A99" s="103"/>
      <c r="B99" s="101"/>
      <c r="C99" s="101"/>
      <c r="D99" s="101"/>
      <c r="E99" s="102"/>
      <c r="F99" s="102"/>
      <c r="G99" s="101"/>
      <c r="H99" s="101"/>
      <c r="I99" s="102"/>
      <c r="J99" s="102"/>
      <c r="K99" s="102"/>
      <c r="L99" s="102"/>
      <c r="M99" s="102"/>
      <c r="N99" s="102"/>
      <c r="O99" s="102"/>
      <c r="P99" s="77"/>
    </row>
    <row r="100" spans="1:16" ht="15.75" customHeight="1" x14ac:dyDescent="0.2">
      <c r="A100" s="103"/>
      <c r="B100" s="101"/>
      <c r="C100" s="101"/>
      <c r="D100" s="101"/>
      <c r="E100" s="102"/>
      <c r="F100" s="102"/>
      <c r="G100" s="101"/>
      <c r="H100" s="101"/>
      <c r="I100" s="102"/>
      <c r="J100" s="102"/>
      <c r="K100" s="102"/>
      <c r="L100" s="102"/>
      <c r="M100" s="102"/>
      <c r="N100" s="102"/>
      <c r="O100" s="102"/>
      <c r="P100" s="77"/>
    </row>
    <row r="101" spans="1:16" ht="15.75" customHeight="1" x14ac:dyDescent="0.2">
      <c r="A101" s="103"/>
      <c r="B101" s="101"/>
      <c r="C101" s="101"/>
      <c r="D101" s="101"/>
      <c r="E101" s="102"/>
      <c r="F101" s="102"/>
      <c r="G101" s="101"/>
      <c r="H101" s="101"/>
      <c r="I101" s="102"/>
      <c r="J101" s="102"/>
      <c r="K101" s="102"/>
      <c r="L101" s="102"/>
      <c r="M101" s="102"/>
      <c r="N101" s="102"/>
      <c r="O101" s="102"/>
      <c r="P101" s="77"/>
    </row>
    <row r="102" spans="1:16" ht="15.75" customHeight="1" x14ac:dyDescent="0.2">
      <c r="A102" s="103"/>
      <c r="B102" s="101"/>
      <c r="C102" s="101"/>
      <c r="D102" s="101"/>
      <c r="E102" s="102"/>
      <c r="F102" s="102"/>
      <c r="G102" s="101"/>
      <c r="H102" s="101"/>
      <c r="I102" s="102"/>
      <c r="J102" s="102"/>
      <c r="K102" s="102"/>
      <c r="L102" s="102"/>
      <c r="M102" s="102"/>
      <c r="N102" s="102"/>
      <c r="O102" s="102"/>
      <c r="P102" s="77"/>
    </row>
    <row r="103" spans="1:16" ht="15.75" customHeight="1" x14ac:dyDescent="0.2">
      <c r="A103" s="103"/>
      <c r="B103" s="101"/>
      <c r="C103" s="101"/>
      <c r="D103" s="101"/>
      <c r="E103" s="102"/>
      <c r="F103" s="102"/>
      <c r="G103" s="101"/>
      <c r="H103" s="101"/>
      <c r="I103" s="102"/>
      <c r="J103" s="102"/>
      <c r="K103" s="102"/>
      <c r="L103" s="102"/>
      <c r="M103" s="102"/>
      <c r="N103" s="102"/>
      <c r="O103" s="102"/>
      <c r="P103" s="77"/>
    </row>
    <row r="104" spans="1:16" ht="15.75" customHeight="1" x14ac:dyDescent="0.2">
      <c r="A104" s="103"/>
      <c r="B104" s="101"/>
      <c r="C104" s="101"/>
      <c r="D104" s="101"/>
      <c r="E104" s="102"/>
      <c r="F104" s="102"/>
      <c r="G104" s="101"/>
      <c r="H104" s="101"/>
      <c r="I104" s="102"/>
      <c r="J104" s="102"/>
      <c r="K104" s="102"/>
      <c r="L104" s="102"/>
      <c r="M104" s="102"/>
      <c r="N104" s="102"/>
      <c r="O104" s="102"/>
      <c r="P104" s="77"/>
    </row>
    <row r="105" spans="1:16" ht="15.75" customHeight="1" x14ac:dyDescent="0.2">
      <c r="A105" s="103"/>
      <c r="B105" s="101"/>
      <c r="C105" s="101"/>
      <c r="D105" s="101"/>
      <c r="E105" s="102"/>
      <c r="F105" s="102"/>
      <c r="G105" s="101"/>
      <c r="H105" s="101"/>
      <c r="I105" s="102"/>
      <c r="J105" s="102"/>
      <c r="K105" s="102"/>
      <c r="L105" s="102"/>
      <c r="M105" s="102"/>
      <c r="N105" s="102"/>
      <c r="O105" s="102"/>
      <c r="P105" s="77"/>
    </row>
    <row r="106" spans="1:16" ht="15.75" customHeight="1" x14ac:dyDescent="0.2">
      <c r="A106" s="103"/>
      <c r="B106" s="101"/>
      <c r="C106" s="101"/>
      <c r="D106" s="101"/>
      <c r="E106" s="102"/>
      <c r="F106" s="102"/>
      <c r="G106" s="101"/>
      <c r="H106" s="101"/>
      <c r="I106" s="102"/>
      <c r="J106" s="102"/>
      <c r="K106" s="102"/>
      <c r="L106" s="102"/>
      <c r="M106" s="102"/>
      <c r="N106" s="102"/>
      <c r="O106" s="102"/>
      <c r="P106" s="77"/>
    </row>
    <row r="107" spans="1:16" ht="15.75" customHeight="1" x14ac:dyDescent="0.2">
      <c r="A107" s="103"/>
      <c r="B107" s="101"/>
      <c r="C107" s="101"/>
      <c r="D107" s="101"/>
      <c r="E107" s="102"/>
      <c r="F107" s="102"/>
      <c r="G107" s="101"/>
      <c r="H107" s="101"/>
      <c r="I107" s="102"/>
      <c r="J107" s="102"/>
      <c r="K107" s="102"/>
      <c r="L107" s="102"/>
      <c r="M107" s="102"/>
      <c r="N107" s="102"/>
      <c r="O107" s="102"/>
      <c r="P107" s="77"/>
    </row>
    <row r="108" spans="1:16" ht="15.75" customHeight="1" x14ac:dyDescent="0.2">
      <c r="A108" s="103"/>
      <c r="B108" s="101"/>
      <c r="C108" s="101"/>
      <c r="D108" s="101"/>
      <c r="E108" s="102"/>
      <c r="F108" s="102"/>
      <c r="G108" s="101"/>
      <c r="H108" s="101"/>
      <c r="I108" s="102"/>
      <c r="J108" s="102"/>
      <c r="K108" s="102"/>
      <c r="L108" s="102"/>
      <c r="M108" s="102"/>
      <c r="N108" s="102"/>
      <c r="O108" s="102"/>
      <c r="P108" s="77"/>
    </row>
    <row r="109" spans="1:16" ht="15.75" customHeight="1" x14ac:dyDescent="0.2">
      <c r="A109" s="103"/>
      <c r="B109" s="101"/>
      <c r="C109" s="101"/>
      <c r="D109" s="101"/>
      <c r="E109" s="102"/>
      <c r="F109" s="102"/>
      <c r="G109" s="101"/>
      <c r="H109" s="101"/>
      <c r="I109" s="102"/>
      <c r="J109" s="102"/>
      <c r="K109" s="102"/>
      <c r="L109" s="102"/>
      <c r="M109" s="102"/>
      <c r="N109" s="102"/>
      <c r="O109" s="102"/>
      <c r="P109" s="77"/>
    </row>
    <row r="110" spans="1:16" ht="15.75" customHeight="1" x14ac:dyDescent="0.2">
      <c r="A110" s="103"/>
      <c r="B110" s="101"/>
      <c r="C110" s="101"/>
      <c r="D110" s="101"/>
      <c r="E110" s="102"/>
      <c r="F110" s="102"/>
      <c r="G110" s="101"/>
      <c r="H110" s="101"/>
      <c r="I110" s="102"/>
      <c r="J110" s="102"/>
      <c r="K110" s="102"/>
      <c r="L110" s="102"/>
      <c r="M110" s="102"/>
      <c r="N110" s="102"/>
      <c r="O110" s="102"/>
      <c r="P110" s="77"/>
    </row>
    <row r="111" spans="1:16" ht="15.75" customHeight="1" x14ac:dyDescent="0.2">
      <c r="A111" s="103"/>
      <c r="B111" s="101"/>
      <c r="C111" s="101"/>
      <c r="D111" s="101"/>
      <c r="E111" s="102"/>
      <c r="F111" s="102"/>
      <c r="G111" s="101"/>
      <c r="H111" s="101"/>
      <c r="I111" s="102"/>
      <c r="J111" s="102"/>
      <c r="K111" s="102"/>
      <c r="L111" s="102"/>
      <c r="M111" s="102"/>
      <c r="N111" s="102"/>
      <c r="O111" s="102"/>
      <c r="P111" s="77"/>
    </row>
    <row r="112" spans="1:16" ht="15.75" customHeight="1" x14ac:dyDescent="0.2">
      <c r="A112" s="103"/>
      <c r="B112" s="101"/>
      <c r="C112" s="101"/>
      <c r="D112" s="101"/>
      <c r="E112" s="102"/>
      <c r="F112" s="102"/>
      <c r="G112" s="101"/>
      <c r="H112" s="101"/>
      <c r="I112" s="102"/>
      <c r="J112" s="102"/>
      <c r="K112" s="102"/>
      <c r="L112" s="102"/>
      <c r="M112" s="102"/>
      <c r="N112" s="102"/>
      <c r="O112" s="102"/>
      <c r="P112" s="77"/>
    </row>
    <row r="113" spans="1:16" ht="15.75" customHeight="1" x14ac:dyDescent="0.2">
      <c r="A113" s="103"/>
      <c r="B113" s="101"/>
      <c r="C113" s="101"/>
      <c r="D113" s="101"/>
      <c r="E113" s="102"/>
      <c r="F113" s="102"/>
      <c r="G113" s="101"/>
      <c r="H113" s="101"/>
      <c r="I113" s="102"/>
      <c r="J113" s="102"/>
      <c r="K113" s="102"/>
      <c r="L113" s="102"/>
      <c r="M113" s="102"/>
      <c r="N113" s="102"/>
      <c r="O113" s="102"/>
      <c r="P113" s="77"/>
    </row>
    <row r="114" spans="1:16" ht="15.75" customHeight="1" x14ac:dyDescent="0.2">
      <c r="A114" s="103"/>
      <c r="B114" s="101"/>
      <c r="C114" s="101"/>
      <c r="D114" s="101"/>
      <c r="E114" s="102"/>
      <c r="F114" s="102"/>
      <c r="G114" s="101"/>
      <c r="H114" s="101"/>
      <c r="I114" s="102"/>
      <c r="J114" s="102"/>
      <c r="K114" s="102"/>
      <c r="L114" s="102"/>
      <c r="M114" s="102"/>
      <c r="N114" s="102"/>
      <c r="O114" s="102"/>
      <c r="P114" s="77"/>
    </row>
    <row r="115" spans="1:16" ht="15.75" customHeight="1" x14ac:dyDescent="0.2">
      <c r="A115" s="103"/>
      <c r="B115" s="101"/>
      <c r="C115" s="101"/>
      <c r="D115" s="101"/>
      <c r="E115" s="102"/>
      <c r="F115" s="102"/>
      <c r="G115" s="101"/>
      <c r="H115" s="101"/>
      <c r="I115" s="102"/>
      <c r="J115" s="102"/>
      <c r="K115" s="102"/>
      <c r="L115" s="102"/>
      <c r="M115" s="102"/>
      <c r="N115" s="102"/>
      <c r="O115" s="102"/>
      <c r="P115" s="77"/>
    </row>
    <row r="116" spans="1:16" ht="15.75" customHeight="1" x14ac:dyDescent="0.2">
      <c r="A116" s="103"/>
      <c r="B116" s="101"/>
      <c r="C116" s="101"/>
      <c r="D116" s="101"/>
      <c r="E116" s="102"/>
      <c r="F116" s="102"/>
      <c r="G116" s="101"/>
      <c r="H116" s="101"/>
      <c r="I116" s="102"/>
      <c r="J116" s="102"/>
      <c r="K116" s="102"/>
      <c r="L116" s="102"/>
      <c r="M116" s="102"/>
      <c r="N116" s="102"/>
      <c r="O116" s="102"/>
      <c r="P116" s="77"/>
    </row>
    <row r="117" spans="1:16" ht="15.75" customHeight="1" x14ac:dyDescent="0.2">
      <c r="A117" s="103"/>
      <c r="B117" s="101"/>
      <c r="C117" s="101"/>
      <c r="D117" s="101"/>
      <c r="E117" s="102"/>
      <c r="F117" s="102"/>
      <c r="G117" s="101"/>
      <c r="H117" s="101"/>
      <c r="I117" s="102"/>
      <c r="J117" s="102"/>
      <c r="K117" s="102"/>
      <c r="L117" s="102"/>
      <c r="M117" s="102"/>
      <c r="N117" s="102"/>
      <c r="O117" s="102"/>
      <c r="P117" s="77"/>
    </row>
    <row r="118" spans="1:16" ht="15.75" customHeight="1" x14ac:dyDescent="0.2">
      <c r="A118" s="103"/>
      <c r="B118" s="101"/>
      <c r="C118" s="101"/>
      <c r="D118" s="101"/>
      <c r="E118" s="102"/>
      <c r="F118" s="102"/>
      <c r="G118" s="101"/>
      <c r="H118" s="101"/>
      <c r="I118" s="102"/>
      <c r="J118" s="102"/>
      <c r="K118" s="102"/>
      <c r="L118" s="102"/>
      <c r="M118" s="102"/>
      <c r="N118" s="102"/>
      <c r="O118" s="102"/>
      <c r="P118" s="77"/>
    </row>
    <row r="119" spans="1:16" ht="15.75" customHeight="1" x14ac:dyDescent="0.2">
      <c r="A119" s="103"/>
      <c r="B119" s="101"/>
      <c r="C119" s="101"/>
      <c r="D119" s="101"/>
      <c r="E119" s="102"/>
      <c r="F119" s="102"/>
      <c r="G119" s="101"/>
      <c r="H119" s="101"/>
      <c r="I119" s="102"/>
      <c r="J119" s="102"/>
      <c r="K119" s="102"/>
      <c r="L119" s="102"/>
      <c r="M119" s="102"/>
      <c r="N119" s="102"/>
      <c r="O119" s="102"/>
      <c r="P119" s="77"/>
    </row>
    <row r="120" spans="1:16" ht="15.75" customHeight="1" x14ac:dyDescent="0.2">
      <c r="A120" s="103"/>
      <c r="B120" s="101"/>
      <c r="C120" s="101"/>
      <c r="D120" s="101"/>
      <c r="E120" s="102"/>
      <c r="F120" s="102"/>
      <c r="G120" s="101"/>
      <c r="H120" s="101"/>
      <c r="I120" s="102"/>
      <c r="J120" s="102"/>
      <c r="K120" s="102"/>
      <c r="L120" s="102"/>
      <c r="M120" s="102"/>
      <c r="N120" s="102"/>
      <c r="O120" s="102"/>
      <c r="P120" s="77"/>
    </row>
    <row r="121" spans="1:16" ht="15.75" customHeight="1" x14ac:dyDescent="0.2">
      <c r="A121" s="103"/>
      <c r="B121" s="101"/>
      <c r="C121" s="101"/>
      <c r="D121" s="101"/>
      <c r="E121" s="102"/>
      <c r="F121" s="102"/>
      <c r="G121" s="101"/>
      <c r="H121" s="101"/>
      <c r="I121" s="102"/>
      <c r="J121" s="102"/>
      <c r="K121" s="102"/>
      <c r="L121" s="102"/>
      <c r="M121" s="102"/>
      <c r="N121" s="102"/>
      <c r="O121" s="102"/>
      <c r="P121" s="77"/>
    </row>
    <row r="122" spans="1:16" ht="15.75" customHeight="1" x14ac:dyDescent="0.2">
      <c r="A122" s="103"/>
      <c r="B122" s="101"/>
      <c r="C122" s="101"/>
      <c r="D122" s="101"/>
      <c r="E122" s="102"/>
      <c r="F122" s="102"/>
      <c r="G122" s="101"/>
      <c r="H122" s="101"/>
      <c r="I122" s="102"/>
      <c r="J122" s="102"/>
      <c r="K122" s="102"/>
      <c r="L122" s="102"/>
      <c r="M122" s="102"/>
      <c r="N122" s="102"/>
      <c r="O122" s="102"/>
      <c r="P122" s="77"/>
    </row>
    <row r="123" spans="1:16" ht="15.75" customHeight="1" x14ac:dyDescent="0.2">
      <c r="A123" s="103"/>
      <c r="B123" s="101"/>
      <c r="C123" s="101"/>
      <c r="D123" s="101"/>
      <c r="E123" s="102"/>
      <c r="F123" s="102"/>
      <c r="G123" s="101"/>
      <c r="H123" s="101"/>
      <c r="I123" s="102"/>
      <c r="J123" s="102"/>
      <c r="K123" s="102"/>
      <c r="L123" s="102"/>
      <c r="M123" s="102"/>
      <c r="N123" s="102"/>
      <c r="O123" s="102"/>
      <c r="P123" s="77"/>
    </row>
    <row r="124" spans="1:16" ht="15.75" customHeight="1" x14ac:dyDescent="0.2">
      <c r="A124" s="103"/>
      <c r="B124" s="101"/>
      <c r="C124" s="101"/>
      <c r="D124" s="101"/>
      <c r="E124" s="102"/>
      <c r="F124" s="102"/>
      <c r="G124" s="101"/>
      <c r="H124" s="101"/>
      <c r="I124" s="102"/>
      <c r="J124" s="102"/>
      <c r="K124" s="102"/>
      <c r="L124" s="102"/>
      <c r="M124" s="102"/>
      <c r="N124" s="102"/>
      <c r="O124" s="102"/>
      <c r="P124" s="77"/>
    </row>
    <row r="125" spans="1:16" ht="15.75" customHeight="1" x14ac:dyDescent="0.2">
      <c r="A125" s="103"/>
      <c r="B125" s="101"/>
      <c r="C125" s="101"/>
      <c r="D125" s="101"/>
      <c r="E125" s="102"/>
      <c r="F125" s="102"/>
      <c r="G125" s="101"/>
      <c r="H125" s="101"/>
      <c r="I125" s="102"/>
      <c r="J125" s="102"/>
      <c r="K125" s="102"/>
      <c r="L125" s="102"/>
      <c r="M125" s="102"/>
      <c r="N125" s="102"/>
      <c r="O125" s="102"/>
      <c r="P125" s="77"/>
    </row>
    <row r="126" spans="1:16" ht="15.75" customHeight="1" x14ac:dyDescent="0.2">
      <c r="A126" s="103"/>
      <c r="B126" s="101"/>
      <c r="C126" s="101"/>
      <c r="D126" s="101"/>
      <c r="E126" s="102"/>
      <c r="F126" s="102"/>
      <c r="G126" s="101"/>
      <c r="H126" s="101"/>
      <c r="I126" s="102"/>
      <c r="J126" s="102"/>
      <c r="K126" s="102"/>
      <c r="L126" s="102"/>
      <c r="M126" s="102"/>
      <c r="N126" s="102"/>
      <c r="O126" s="102"/>
      <c r="P126" s="77"/>
    </row>
    <row r="127" spans="1:16" ht="15.75" customHeight="1" x14ac:dyDescent="0.2">
      <c r="A127" s="103"/>
      <c r="B127" s="101"/>
      <c r="C127" s="101"/>
      <c r="D127" s="101"/>
      <c r="E127" s="102"/>
      <c r="F127" s="102"/>
      <c r="G127" s="101"/>
      <c r="H127" s="101"/>
      <c r="I127" s="102"/>
      <c r="J127" s="102"/>
      <c r="K127" s="102"/>
      <c r="L127" s="102"/>
      <c r="M127" s="102"/>
      <c r="N127" s="102"/>
      <c r="O127" s="102"/>
      <c r="P127" s="77"/>
    </row>
    <row r="128" spans="1:16" ht="15.75" customHeight="1" x14ac:dyDescent="0.2">
      <c r="A128" s="103"/>
      <c r="B128" s="101"/>
      <c r="C128" s="101"/>
      <c r="D128" s="101"/>
      <c r="E128" s="102"/>
      <c r="F128" s="102"/>
      <c r="G128" s="101"/>
      <c r="H128" s="101"/>
      <c r="I128" s="102"/>
      <c r="J128" s="102"/>
      <c r="K128" s="102"/>
      <c r="L128" s="102"/>
      <c r="M128" s="102"/>
      <c r="N128" s="102"/>
      <c r="O128" s="102"/>
      <c r="P128" s="77"/>
    </row>
    <row r="129" spans="1:16" ht="15.75" customHeight="1" x14ac:dyDescent="0.2">
      <c r="A129" s="103"/>
      <c r="B129" s="101"/>
      <c r="C129" s="101"/>
      <c r="D129" s="101"/>
      <c r="E129" s="102"/>
      <c r="F129" s="102"/>
      <c r="G129" s="101"/>
      <c r="H129" s="101"/>
      <c r="I129" s="102"/>
      <c r="J129" s="102"/>
      <c r="K129" s="102"/>
      <c r="L129" s="102"/>
      <c r="M129" s="102"/>
      <c r="N129" s="102"/>
      <c r="O129" s="102"/>
      <c r="P129" s="77"/>
    </row>
    <row r="130" spans="1:16" ht="15.75" customHeight="1" x14ac:dyDescent="0.2">
      <c r="A130" s="103"/>
      <c r="B130" s="101"/>
      <c r="C130" s="101"/>
      <c r="D130" s="101"/>
      <c r="E130" s="102"/>
      <c r="F130" s="102"/>
      <c r="G130" s="101"/>
      <c r="H130" s="101"/>
      <c r="I130" s="102"/>
      <c r="J130" s="102"/>
      <c r="K130" s="102"/>
      <c r="L130" s="102"/>
      <c r="M130" s="102"/>
      <c r="N130" s="102"/>
      <c r="O130" s="102"/>
      <c r="P130" s="77"/>
    </row>
    <row r="131" spans="1:16" ht="15.75" customHeight="1" x14ac:dyDescent="0.2">
      <c r="A131" s="103"/>
      <c r="B131" s="101"/>
      <c r="C131" s="101"/>
      <c r="D131" s="101"/>
      <c r="E131" s="102"/>
      <c r="F131" s="102"/>
      <c r="G131" s="101"/>
      <c r="H131" s="101"/>
      <c r="I131" s="102"/>
      <c r="J131" s="102"/>
      <c r="K131" s="102"/>
      <c r="L131" s="102"/>
      <c r="M131" s="102"/>
      <c r="N131" s="102"/>
      <c r="O131" s="102"/>
      <c r="P131" s="77"/>
    </row>
    <row r="132" spans="1:16" ht="15.75" customHeight="1" x14ac:dyDescent="0.2">
      <c r="A132" s="103"/>
      <c r="B132" s="101"/>
      <c r="C132" s="101"/>
      <c r="D132" s="101"/>
      <c r="E132" s="102"/>
      <c r="F132" s="102"/>
      <c r="G132" s="101"/>
      <c r="H132" s="101"/>
      <c r="I132" s="102"/>
      <c r="J132" s="102"/>
      <c r="K132" s="102"/>
      <c r="L132" s="102"/>
      <c r="M132" s="102"/>
      <c r="N132" s="102"/>
      <c r="O132" s="102"/>
      <c r="P132" s="77"/>
    </row>
    <row r="133" spans="1:16" ht="15.75" customHeight="1" x14ac:dyDescent="0.2">
      <c r="A133" s="103"/>
      <c r="B133" s="101"/>
      <c r="C133" s="101"/>
      <c r="D133" s="101"/>
      <c r="E133" s="102"/>
      <c r="F133" s="102"/>
      <c r="G133" s="101"/>
      <c r="H133" s="101"/>
      <c r="I133" s="102"/>
      <c r="J133" s="102"/>
      <c r="K133" s="102"/>
      <c r="L133" s="102"/>
      <c r="M133" s="102"/>
      <c r="N133" s="102"/>
      <c r="O133" s="102"/>
      <c r="P133" s="77"/>
    </row>
    <row r="134" spans="1:16" ht="15.75" customHeight="1" x14ac:dyDescent="0.2">
      <c r="A134" s="103"/>
      <c r="B134" s="101"/>
      <c r="C134" s="101"/>
      <c r="D134" s="101"/>
      <c r="E134" s="102"/>
      <c r="F134" s="102"/>
      <c r="G134" s="101"/>
      <c r="H134" s="101"/>
      <c r="I134" s="102"/>
      <c r="J134" s="102"/>
      <c r="K134" s="102"/>
      <c r="L134" s="102"/>
      <c r="M134" s="102"/>
      <c r="N134" s="102"/>
      <c r="O134" s="102"/>
      <c r="P134" s="77"/>
    </row>
    <row r="135" spans="1:16" ht="15.75" customHeight="1" x14ac:dyDescent="0.2">
      <c r="A135" s="103"/>
      <c r="B135" s="101"/>
      <c r="C135" s="101"/>
      <c r="D135" s="101"/>
      <c r="E135" s="102"/>
      <c r="F135" s="102"/>
      <c r="G135" s="101"/>
      <c r="H135" s="101"/>
      <c r="I135" s="102"/>
      <c r="J135" s="102"/>
      <c r="K135" s="102"/>
      <c r="L135" s="102"/>
      <c r="M135" s="102"/>
      <c r="N135" s="102"/>
      <c r="O135" s="102"/>
      <c r="P135" s="77"/>
    </row>
    <row r="136" spans="1:16" ht="15.75" customHeight="1" x14ac:dyDescent="0.2">
      <c r="A136" s="103"/>
      <c r="B136" s="101"/>
      <c r="C136" s="101"/>
      <c r="D136" s="101"/>
      <c r="E136" s="102"/>
      <c r="F136" s="102"/>
      <c r="G136" s="101"/>
      <c r="H136" s="101"/>
      <c r="I136" s="102"/>
      <c r="J136" s="102"/>
      <c r="K136" s="102"/>
      <c r="L136" s="102"/>
      <c r="M136" s="102"/>
      <c r="N136" s="102"/>
      <c r="O136" s="102"/>
      <c r="P136" s="77"/>
    </row>
    <row r="137" spans="1:16" ht="15.75" customHeight="1" x14ac:dyDescent="0.2">
      <c r="A137" s="103"/>
      <c r="B137" s="101"/>
      <c r="C137" s="101"/>
      <c r="D137" s="101"/>
      <c r="E137" s="102"/>
      <c r="F137" s="102"/>
      <c r="G137" s="101"/>
      <c r="H137" s="101"/>
      <c r="I137" s="102"/>
      <c r="J137" s="102"/>
      <c r="K137" s="102"/>
      <c r="L137" s="102"/>
      <c r="M137" s="102"/>
      <c r="N137" s="102"/>
      <c r="O137" s="102"/>
      <c r="P137" s="77"/>
    </row>
    <row r="138" spans="1:16" ht="15.75" customHeight="1" x14ac:dyDescent="0.2">
      <c r="A138" s="103"/>
      <c r="B138" s="101"/>
      <c r="C138" s="101"/>
      <c r="D138" s="101"/>
      <c r="E138" s="102"/>
      <c r="F138" s="102"/>
      <c r="G138" s="101"/>
      <c r="H138" s="101"/>
      <c r="I138" s="102"/>
      <c r="J138" s="102"/>
      <c r="K138" s="102"/>
      <c r="L138" s="102"/>
      <c r="M138" s="102"/>
      <c r="N138" s="102"/>
      <c r="O138" s="102"/>
      <c r="P138" s="77"/>
    </row>
    <row r="139" spans="1:16" ht="15.75" customHeight="1" x14ac:dyDescent="0.2">
      <c r="A139" s="103"/>
      <c r="B139" s="101"/>
      <c r="C139" s="101"/>
      <c r="D139" s="101"/>
      <c r="E139" s="102"/>
      <c r="F139" s="102"/>
      <c r="G139" s="101"/>
      <c r="H139" s="101"/>
      <c r="I139" s="102"/>
      <c r="J139" s="102"/>
      <c r="K139" s="102"/>
      <c r="L139" s="102"/>
      <c r="M139" s="102"/>
      <c r="N139" s="102"/>
      <c r="O139" s="102"/>
      <c r="P139" s="77"/>
    </row>
    <row r="140" spans="1:16" ht="15.75" customHeight="1" x14ac:dyDescent="0.2">
      <c r="A140" s="103"/>
      <c r="B140" s="101"/>
      <c r="C140" s="101"/>
      <c r="D140" s="101"/>
      <c r="E140" s="102"/>
      <c r="F140" s="102"/>
      <c r="G140" s="101"/>
      <c r="H140" s="101"/>
      <c r="I140" s="102"/>
      <c r="J140" s="102"/>
      <c r="K140" s="102"/>
      <c r="L140" s="102"/>
      <c r="M140" s="102"/>
      <c r="N140" s="102"/>
      <c r="O140" s="102"/>
      <c r="P140" s="77"/>
    </row>
    <row r="141" spans="1:16" ht="15.75" customHeight="1" x14ac:dyDescent="0.2">
      <c r="A141" s="103"/>
      <c r="B141" s="101"/>
      <c r="C141" s="101"/>
      <c r="D141" s="101"/>
      <c r="E141" s="102"/>
      <c r="F141" s="102"/>
      <c r="G141" s="101"/>
      <c r="H141" s="101"/>
      <c r="I141" s="102"/>
      <c r="J141" s="102"/>
      <c r="K141" s="102"/>
      <c r="L141" s="102"/>
      <c r="M141" s="102"/>
      <c r="N141" s="102"/>
      <c r="O141" s="102"/>
      <c r="P141" s="77"/>
    </row>
    <row r="142" spans="1:16" ht="15.75" customHeight="1" x14ac:dyDescent="0.2">
      <c r="A142" s="103"/>
      <c r="B142" s="101"/>
      <c r="C142" s="101"/>
      <c r="D142" s="101"/>
      <c r="E142" s="102"/>
      <c r="F142" s="102"/>
      <c r="G142" s="101"/>
      <c r="H142" s="101"/>
      <c r="I142" s="102"/>
      <c r="J142" s="102"/>
      <c r="K142" s="102"/>
      <c r="L142" s="102"/>
      <c r="M142" s="102"/>
      <c r="N142" s="102"/>
      <c r="O142" s="102"/>
      <c r="P142" s="77"/>
    </row>
    <row r="143" spans="1:16" ht="15.75" customHeight="1" x14ac:dyDescent="0.2">
      <c r="A143" s="103"/>
      <c r="B143" s="101"/>
      <c r="C143" s="101"/>
      <c r="D143" s="101"/>
      <c r="E143" s="102"/>
      <c r="F143" s="102"/>
      <c r="G143" s="101"/>
      <c r="H143" s="101"/>
      <c r="I143" s="102"/>
      <c r="J143" s="102"/>
      <c r="K143" s="102"/>
      <c r="L143" s="102"/>
      <c r="M143" s="102"/>
      <c r="N143" s="102"/>
      <c r="O143" s="102"/>
      <c r="P143" s="77"/>
    </row>
    <row r="144" spans="1:16" ht="15.75" customHeight="1" x14ac:dyDescent="0.2">
      <c r="A144" s="103"/>
      <c r="B144" s="101"/>
      <c r="C144" s="101"/>
      <c r="D144" s="101"/>
      <c r="E144" s="102"/>
      <c r="F144" s="102"/>
      <c r="G144" s="101"/>
      <c r="H144" s="101"/>
      <c r="I144" s="102"/>
      <c r="J144" s="102"/>
      <c r="K144" s="102"/>
      <c r="L144" s="102"/>
      <c r="M144" s="102"/>
      <c r="N144" s="102"/>
      <c r="O144" s="102"/>
      <c r="P144" s="77"/>
    </row>
    <row r="145" spans="1:16" ht="15.75" customHeight="1" x14ac:dyDescent="0.2">
      <c r="A145" s="103"/>
      <c r="B145" s="101"/>
      <c r="C145" s="101"/>
      <c r="D145" s="101"/>
      <c r="E145" s="102"/>
      <c r="F145" s="102"/>
      <c r="G145" s="101"/>
      <c r="H145" s="101"/>
      <c r="I145" s="102"/>
      <c r="J145" s="102"/>
      <c r="K145" s="102"/>
      <c r="L145" s="102"/>
      <c r="M145" s="102"/>
      <c r="N145" s="102"/>
      <c r="O145" s="102"/>
      <c r="P145" s="77"/>
    </row>
    <row r="146" spans="1:16" ht="15.75" customHeight="1" x14ac:dyDescent="0.2">
      <c r="A146" s="103"/>
      <c r="B146" s="101"/>
      <c r="C146" s="101"/>
      <c r="D146" s="101"/>
      <c r="E146" s="102"/>
      <c r="F146" s="102"/>
      <c r="G146" s="101"/>
      <c r="H146" s="101"/>
      <c r="I146" s="102"/>
      <c r="J146" s="102"/>
      <c r="K146" s="102"/>
      <c r="L146" s="102"/>
      <c r="M146" s="102"/>
      <c r="N146" s="102"/>
      <c r="O146" s="102"/>
      <c r="P146" s="77"/>
    </row>
    <row r="147" spans="1:16" ht="15.75" customHeight="1" x14ac:dyDescent="0.2">
      <c r="A147" s="103"/>
      <c r="B147" s="101"/>
      <c r="C147" s="101"/>
      <c r="D147" s="101"/>
      <c r="E147" s="102"/>
      <c r="F147" s="102"/>
      <c r="G147" s="101"/>
      <c r="H147" s="101"/>
      <c r="I147" s="102"/>
      <c r="J147" s="102"/>
      <c r="K147" s="102"/>
      <c r="L147" s="102"/>
      <c r="M147" s="102"/>
      <c r="N147" s="102"/>
      <c r="O147" s="102"/>
      <c r="P147" s="77"/>
    </row>
    <row r="148" spans="1:16" ht="15.75" customHeight="1" x14ac:dyDescent="0.2">
      <c r="A148" s="103"/>
      <c r="B148" s="101"/>
      <c r="C148" s="101"/>
      <c r="D148" s="101"/>
      <c r="E148" s="102"/>
      <c r="F148" s="102"/>
      <c r="G148" s="101"/>
      <c r="H148" s="101"/>
      <c r="I148" s="102"/>
      <c r="J148" s="102"/>
      <c r="K148" s="102"/>
      <c r="L148" s="102"/>
      <c r="M148" s="102"/>
      <c r="N148" s="102"/>
      <c r="O148" s="102"/>
      <c r="P148" s="77"/>
    </row>
    <row r="149" spans="1:16" ht="15.75" customHeight="1" x14ac:dyDescent="0.2">
      <c r="A149" s="103"/>
      <c r="B149" s="101"/>
      <c r="C149" s="101"/>
      <c r="D149" s="101"/>
      <c r="E149" s="102"/>
      <c r="F149" s="102"/>
      <c r="G149" s="101"/>
      <c r="H149" s="101"/>
      <c r="I149" s="102"/>
      <c r="J149" s="102"/>
      <c r="K149" s="102"/>
      <c r="L149" s="102"/>
      <c r="M149" s="102"/>
      <c r="N149" s="102"/>
      <c r="O149" s="102"/>
      <c r="P149" s="77"/>
    </row>
    <row r="150" spans="1:16" ht="15.75" customHeight="1" x14ac:dyDescent="0.2">
      <c r="A150" s="103"/>
      <c r="B150" s="101"/>
      <c r="C150" s="101"/>
      <c r="D150" s="101"/>
      <c r="E150" s="102"/>
      <c r="F150" s="102"/>
      <c r="G150" s="101"/>
      <c r="H150" s="101"/>
      <c r="I150" s="102"/>
      <c r="J150" s="102"/>
      <c r="K150" s="102"/>
      <c r="L150" s="102"/>
      <c r="M150" s="102"/>
      <c r="N150" s="102"/>
      <c r="O150" s="102"/>
      <c r="P150" s="77"/>
    </row>
    <row r="151" spans="1:16" ht="15.75" customHeight="1" x14ac:dyDescent="0.2">
      <c r="A151" s="103"/>
      <c r="B151" s="101"/>
      <c r="C151" s="101"/>
      <c r="D151" s="101"/>
      <c r="E151" s="102"/>
      <c r="F151" s="102"/>
      <c r="G151" s="101"/>
      <c r="H151" s="101"/>
      <c r="I151" s="102"/>
      <c r="J151" s="102"/>
      <c r="K151" s="102"/>
      <c r="L151" s="102"/>
      <c r="M151" s="102"/>
      <c r="N151" s="102"/>
      <c r="O151" s="102"/>
      <c r="P151" s="77"/>
    </row>
    <row r="152" spans="1:16" ht="15.75" customHeight="1" x14ac:dyDescent="0.2">
      <c r="A152" s="103"/>
      <c r="B152" s="101"/>
      <c r="C152" s="101"/>
      <c r="D152" s="101"/>
      <c r="E152" s="102"/>
      <c r="F152" s="102"/>
      <c r="G152" s="101"/>
      <c r="H152" s="101"/>
      <c r="I152" s="102"/>
      <c r="J152" s="102"/>
      <c r="K152" s="102"/>
      <c r="L152" s="102"/>
      <c r="M152" s="102"/>
      <c r="N152" s="102"/>
      <c r="O152" s="102"/>
      <c r="P152" s="77"/>
    </row>
    <row r="153" spans="1:16" ht="15.75" customHeight="1" x14ac:dyDescent="0.2">
      <c r="A153" s="103"/>
      <c r="B153" s="101"/>
      <c r="C153" s="101"/>
      <c r="D153" s="101"/>
      <c r="E153" s="102"/>
      <c r="F153" s="102"/>
      <c r="G153" s="101"/>
      <c r="H153" s="101"/>
      <c r="I153" s="102"/>
      <c r="J153" s="102"/>
      <c r="K153" s="102"/>
      <c r="L153" s="102"/>
      <c r="M153" s="102"/>
      <c r="N153" s="102"/>
      <c r="O153" s="102"/>
      <c r="P153" s="77"/>
    </row>
    <row r="154" spans="1:16" ht="15.75" customHeight="1" x14ac:dyDescent="0.2">
      <c r="A154" s="103"/>
      <c r="B154" s="101"/>
      <c r="C154" s="101"/>
      <c r="D154" s="101"/>
      <c r="E154" s="102"/>
      <c r="F154" s="102"/>
      <c r="G154" s="101"/>
      <c r="H154" s="101"/>
      <c r="I154" s="102"/>
      <c r="J154" s="102"/>
      <c r="K154" s="102"/>
      <c r="L154" s="102"/>
      <c r="M154" s="102"/>
      <c r="N154" s="102"/>
      <c r="O154" s="102"/>
      <c r="P154" s="77"/>
    </row>
    <row r="155" spans="1:16" ht="15.75" customHeight="1" x14ac:dyDescent="0.2">
      <c r="A155" s="103"/>
      <c r="B155" s="101"/>
      <c r="C155" s="101"/>
      <c r="D155" s="101"/>
      <c r="E155" s="102"/>
      <c r="F155" s="102"/>
      <c r="G155" s="101"/>
      <c r="H155" s="101"/>
      <c r="I155" s="102"/>
      <c r="J155" s="102"/>
      <c r="K155" s="102"/>
      <c r="L155" s="102"/>
      <c r="M155" s="102"/>
      <c r="N155" s="102"/>
      <c r="O155" s="102"/>
      <c r="P155" s="77"/>
    </row>
    <row r="156" spans="1:16" ht="15.75" customHeight="1" x14ac:dyDescent="0.2">
      <c r="A156" s="103"/>
      <c r="B156" s="101"/>
      <c r="C156" s="101"/>
      <c r="D156" s="101"/>
      <c r="E156" s="102"/>
      <c r="F156" s="102"/>
      <c r="G156" s="101"/>
      <c r="H156" s="101"/>
      <c r="I156" s="102"/>
      <c r="J156" s="102"/>
      <c r="K156" s="102"/>
      <c r="L156" s="102"/>
      <c r="M156" s="102"/>
      <c r="N156" s="102"/>
      <c r="O156" s="102"/>
      <c r="P156" s="77"/>
    </row>
    <row r="157" spans="1:16" ht="15.75" customHeight="1" x14ac:dyDescent="0.2">
      <c r="A157" s="103"/>
      <c r="B157" s="101"/>
      <c r="C157" s="101"/>
      <c r="D157" s="101"/>
      <c r="E157" s="102"/>
      <c r="F157" s="102"/>
      <c r="G157" s="101"/>
      <c r="H157" s="101"/>
      <c r="I157" s="102"/>
      <c r="J157" s="102"/>
      <c r="K157" s="102"/>
      <c r="L157" s="102"/>
      <c r="M157" s="102"/>
      <c r="N157" s="102"/>
      <c r="O157" s="102"/>
      <c r="P157" s="77"/>
    </row>
    <row r="158" spans="1:16" ht="15.75" customHeight="1" x14ac:dyDescent="0.2">
      <c r="A158" s="103"/>
      <c r="B158" s="101"/>
      <c r="C158" s="101"/>
      <c r="D158" s="101"/>
      <c r="E158" s="102"/>
      <c r="F158" s="102"/>
      <c r="G158" s="101"/>
      <c r="H158" s="101"/>
      <c r="I158" s="102"/>
      <c r="J158" s="102"/>
      <c r="K158" s="102"/>
      <c r="L158" s="102"/>
      <c r="M158" s="102"/>
      <c r="N158" s="102"/>
      <c r="O158" s="102"/>
      <c r="P158" s="77"/>
    </row>
    <row r="159" spans="1:16" ht="15.75" customHeight="1" x14ac:dyDescent="0.2">
      <c r="A159" s="103"/>
      <c r="B159" s="101"/>
      <c r="C159" s="101"/>
      <c r="D159" s="101"/>
      <c r="E159" s="102"/>
      <c r="F159" s="102"/>
      <c r="G159" s="101"/>
      <c r="H159" s="101"/>
      <c r="I159" s="102"/>
      <c r="J159" s="102"/>
      <c r="K159" s="102"/>
      <c r="L159" s="102"/>
      <c r="M159" s="102"/>
      <c r="N159" s="102"/>
      <c r="O159" s="102"/>
      <c r="P159" s="77"/>
    </row>
    <row r="160" spans="1:16" ht="15.75" customHeight="1" x14ac:dyDescent="0.2">
      <c r="A160" s="103"/>
      <c r="B160" s="101"/>
      <c r="C160" s="101"/>
      <c r="D160" s="101"/>
      <c r="E160" s="102"/>
      <c r="F160" s="102"/>
      <c r="G160" s="101"/>
      <c r="H160" s="101"/>
      <c r="I160" s="102"/>
      <c r="J160" s="102"/>
      <c r="K160" s="102"/>
      <c r="L160" s="102"/>
      <c r="M160" s="102"/>
      <c r="N160" s="102"/>
      <c r="O160" s="102"/>
      <c r="P160" s="77"/>
    </row>
    <row r="161" spans="1:16" ht="15.75" customHeight="1" x14ac:dyDescent="0.2">
      <c r="A161" s="103"/>
      <c r="B161" s="101"/>
      <c r="C161" s="101"/>
      <c r="D161" s="101"/>
      <c r="E161" s="102"/>
      <c r="F161" s="102"/>
      <c r="G161" s="101"/>
      <c r="H161" s="101"/>
      <c r="I161" s="102"/>
      <c r="J161" s="102"/>
      <c r="K161" s="102"/>
      <c r="L161" s="102"/>
      <c r="M161" s="102"/>
      <c r="N161" s="102"/>
      <c r="O161" s="102"/>
      <c r="P161" s="77"/>
    </row>
    <row r="162" spans="1:16" ht="15.75" customHeight="1" x14ac:dyDescent="0.2">
      <c r="A162" s="103"/>
      <c r="B162" s="101"/>
      <c r="C162" s="101"/>
      <c r="D162" s="101"/>
      <c r="E162" s="102"/>
      <c r="F162" s="102"/>
      <c r="G162" s="101"/>
      <c r="H162" s="101"/>
      <c r="I162" s="102"/>
      <c r="J162" s="102"/>
      <c r="K162" s="102"/>
      <c r="L162" s="102"/>
      <c r="M162" s="102"/>
      <c r="N162" s="102"/>
      <c r="O162" s="102"/>
      <c r="P162" s="77"/>
    </row>
    <row r="163" spans="1:16" ht="15.75" customHeight="1" x14ac:dyDescent="0.2">
      <c r="A163" s="103"/>
      <c r="B163" s="101"/>
      <c r="C163" s="101"/>
      <c r="D163" s="101"/>
      <c r="E163" s="102"/>
      <c r="F163" s="102"/>
      <c r="G163" s="101"/>
      <c r="H163" s="101"/>
      <c r="I163" s="102"/>
      <c r="J163" s="102"/>
      <c r="K163" s="102"/>
      <c r="L163" s="102"/>
      <c r="M163" s="102"/>
      <c r="N163" s="102"/>
      <c r="O163" s="102"/>
      <c r="P163" s="77"/>
    </row>
    <row r="164" spans="1:16" ht="15.75" customHeight="1" x14ac:dyDescent="0.2">
      <c r="A164" s="103"/>
      <c r="B164" s="101"/>
      <c r="C164" s="101"/>
      <c r="D164" s="101"/>
      <c r="E164" s="102"/>
      <c r="F164" s="102"/>
      <c r="G164" s="101"/>
      <c r="H164" s="101"/>
      <c r="I164" s="102"/>
      <c r="J164" s="102"/>
      <c r="K164" s="102"/>
      <c r="L164" s="102"/>
      <c r="M164" s="102"/>
      <c r="N164" s="102"/>
      <c r="O164" s="102"/>
      <c r="P164" s="77"/>
    </row>
    <row r="165" spans="1:16" ht="15.75" customHeight="1" x14ac:dyDescent="0.2">
      <c r="A165" s="103"/>
      <c r="B165" s="101"/>
      <c r="C165" s="101"/>
      <c r="D165" s="101"/>
      <c r="E165" s="102"/>
      <c r="F165" s="102"/>
      <c r="G165" s="101"/>
      <c r="H165" s="101"/>
      <c r="I165" s="102"/>
      <c r="J165" s="102"/>
      <c r="K165" s="102"/>
      <c r="L165" s="102"/>
      <c r="M165" s="102"/>
      <c r="N165" s="102"/>
      <c r="O165" s="102"/>
      <c r="P165" s="77"/>
    </row>
    <row r="166" spans="1:16" ht="15.75" customHeight="1" x14ac:dyDescent="0.2">
      <c r="A166" s="103"/>
      <c r="B166" s="101"/>
      <c r="C166" s="101"/>
      <c r="D166" s="101"/>
      <c r="E166" s="102"/>
      <c r="F166" s="102"/>
      <c r="G166" s="101"/>
      <c r="H166" s="101"/>
      <c r="I166" s="102"/>
      <c r="J166" s="102"/>
      <c r="K166" s="102"/>
      <c r="L166" s="102"/>
      <c r="M166" s="102"/>
      <c r="N166" s="102"/>
      <c r="O166" s="102"/>
      <c r="P166" s="77"/>
    </row>
    <row r="167" spans="1:16" ht="15.75" customHeight="1" x14ac:dyDescent="0.2">
      <c r="A167" s="103"/>
      <c r="B167" s="101"/>
      <c r="C167" s="101"/>
      <c r="D167" s="101"/>
      <c r="E167" s="102"/>
      <c r="F167" s="102"/>
      <c r="G167" s="101"/>
      <c r="H167" s="101"/>
      <c r="I167" s="102"/>
      <c r="J167" s="102"/>
      <c r="K167" s="102"/>
      <c r="L167" s="102"/>
      <c r="M167" s="102"/>
      <c r="N167" s="102"/>
      <c r="O167" s="102"/>
      <c r="P167" s="77"/>
    </row>
    <row r="168" spans="1:16" ht="15.75" customHeight="1" x14ac:dyDescent="0.2">
      <c r="A168" s="103"/>
      <c r="B168" s="101"/>
      <c r="C168" s="101"/>
      <c r="D168" s="101"/>
      <c r="E168" s="102"/>
      <c r="F168" s="102"/>
      <c r="G168" s="101"/>
      <c r="H168" s="101"/>
      <c r="I168" s="102"/>
      <c r="J168" s="102"/>
      <c r="K168" s="102"/>
      <c r="L168" s="102"/>
      <c r="M168" s="102"/>
      <c r="N168" s="102"/>
      <c r="O168" s="102"/>
      <c r="P168" s="77"/>
    </row>
    <row r="169" spans="1:16" ht="15.75" customHeight="1" x14ac:dyDescent="0.2">
      <c r="A169" s="103"/>
      <c r="B169" s="101"/>
      <c r="C169" s="101"/>
      <c r="D169" s="101"/>
      <c r="E169" s="102"/>
      <c r="F169" s="102"/>
      <c r="G169" s="101"/>
      <c r="H169" s="101"/>
      <c r="I169" s="102"/>
      <c r="J169" s="102"/>
      <c r="K169" s="102"/>
      <c r="L169" s="102"/>
      <c r="M169" s="102"/>
      <c r="N169" s="102"/>
      <c r="O169" s="102"/>
      <c r="P169" s="77"/>
    </row>
    <row r="170" spans="1:16" ht="15.75" customHeight="1" x14ac:dyDescent="0.2">
      <c r="A170" s="103"/>
      <c r="B170" s="101"/>
      <c r="C170" s="101"/>
      <c r="D170" s="101"/>
      <c r="E170" s="102"/>
      <c r="F170" s="102"/>
      <c r="G170" s="101"/>
      <c r="H170" s="101"/>
      <c r="I170" s="102"/>
      <c r="J170" s="102"/>
      <c r="K170" s="102"/>
      <c r="L170" s="102"/>
      <c r="M170" s="102"/>
      <c r="N170" s="102"/>
      <c r="O170" s="102"/>
      <c r="P170" s="77"/>
    </row>
    <row r="171" spans="1:16" ht="15.75" customHeight="1" x14ac:dyDescent="0.2">
      <c r="A171" s="103"/>
      <c r="B171" s="101"/>
      <c r="C171" s="101"/>
      <c r="D171" s="101"/>
      <c r="E171" s="102"/>
      <c r="F171" s="102"/>
      <c r="G171" s="101"/>
      <c r="H171" s="101"/>
      <c r="I171" s="102"/>
      <c r="J171" s="102"/>
      <c r="K171" s="102"/>
      <c r="L171" s="102"/>
      <c r="M171" s="102"/>
      <c r="N171" s="102"/>
      <c r="O171" s="102"/>
      <c r="P171" s="77"/>
    </row>
    <row r="172" spans="1:16" ht="15.75" customHeight="1" x14ac:dyDescent="0.2">
      <c r="A172" s="103"/>
      <c r="B172" s="101"/>
      <c r="C172" s="101"/>
      <c r="D172" s="101"/>
      <c r="E172" s="102"/>
      <c r="F172" s="102"/>
      <c r="G172" s="101"/>
      <c r="H172" s="101"/>
      <c r="I172" s="102"/>
      <c r="J172" s="102"/>
      <c r="K172" s="102"/>
      <c r="L172" s="102"/>
      <c r="M172" s="102"/>
      <c r="N172" s="102"/>
      <c r="O172" s="102"/>
      <c r="P172" s="77"/>
    </row>
    <row r="173" spans="1:16" ht="15.75" customHeight="1" x14ac:dyDescent="0.2">
      <c r="A173" s="103"/>
      <c r="B173" s="101"/>
      <c r="C173" s="101"/>
      <c r="D173" s="101"/>
      <c r="E173" s="102"/>
      <c r="F173" s="102"/>
      <c r="G173" s="101"/>
      <c r="H173" s="101"/>
      <c r="I173" s="102"/>
      <c r="J173" s="102"/>
      <c r="K173" s="102"/>
      <c r="L173" s="102"/>
      <c r="M173" s="102"/>
      <c r="N173" s="102"/>
      <c r="O173" s="102"/>
      <c r="P173" s="77"/>
    </row>
    <row r="174" spans="1:16" ht="15.75" customHeight="1" x14ac:dyDescent="0.2">
      <c r="A174" s="103"/>
      <c r="B174" s="101"/>
      <c r="C174" s="101"/>
      <c r="D174" s="101"/>
      <c r="E174" s="102"/>
      <c r="F174" s="102"/>
      <c r="G174" s="101"/>
      <c r="H174" s="101"/>
      <c r="I174" s="102"/>
      <c r="J174" s="102"/>
      <c r="K174" s="102"/>
      <c r="L174" s="102"/>
      <c r="M174" s="102"/>
      <c r="N174" s="102"/>
      <c r="O174" s="102"/>
      <c r="P174" s="77"/>
    </row>
    <row r="175" spans="1:16" ht="15.75" customHeight="1" x14ac:dyDescent="0.2">
      <c r="A175" s="103"/>
      <c r="B175" s="101"/>
      <c r="C175" s="101"/>
      <c r="D175" s="101"/>
      <c r="E175" s="102"/>
      <c r="F175" s="102"/>
      <c r="G175" s="101"/>
      <c r="H175" s="101"/>
      <c r="I175" s="102"/>
      <c r="J175" s="102"/>
      <c r="K175" s="102"/>
      <c r="L175" s="102"/>
      <c r="M175" s="102"/>
      <c r="N175" s="102"/>
      <c r="O175" s="102"/>
      <c r="P175" s="77"/>
    </row>
    <row r="176" spans="1:16" ht="15.75" customHeight="1" x14ac:dyDescent="0.2">
      <c r="A176" s="103"/>
      <c r="B176" s="101"/>
      <c r="C176" s="101"/>
      <c r="D176" s="101"/>
      <c r="E176" s="102"/>
      <c r="F176" s="102"/>
      <c r="G176" s="101"/>
      <c r="H176" s="101"/>
      <c r="I176" s="102"/>
      <c r="J176" s="102"/>
      <c r="K176" s="102"/>
      <c r="L176" s="102"/>
      <c r="M176" s="102"/>
      <c r="N176" s="102"/>
      <c r="O176" s="102"/>
      <c r="P176" s="77"/>
    </row>
    <row r="177" spans="1:16" ht="15.75" customHeight="1" x14ac:dyDescent="0.2">
      <c r="A177" s="103"/>
      <c r="B177" s="101"/>
      <c r="C177" s="101"/>
      <c r="D177" s="101"/>
      <c r="E177" s="102"/>
      <c r="F177" s="102"/>
      <c r="G177" s="101"/>
      <c r="H177" s="101"/>
      <c r="I177" s="102"/>
      <c r="J177" s="102"/>
      <c r="K177" s="102"/>
      <c r="L177" s="102"/>
      <c r="M177" s="102"/>
      <c r="N177" s="102"/>
      <c r="O177" s="102"/>
      <c r="P177" s="77"/>
    </row>
    <row r="178" spans="1:16" ht="15.75" customHeight="1" x14ac:dyDescent="0.2">
      <c r="A178" s="103"/>
      <c r="B178" s="101"/>
      <c r="C178" s="101"/>
      <c r="D178" s="101"/>
      <c r="E178" s="102"/>
      <c r="F178" s="102"/>
      <c r="G178" s="101"/>
      <c r="H178" s="101"/>
      <c r="I178" s="102"/>
      <c r="J178" s="102"/>
      <c r="K178" s="102"/>
      <c r="L178" s="102"/>
      <c r="M178" s="102"/>
      <c r="N178" s="102"/>
      <c r="O178" s="102"/>
      <c r="P178" s="77"/>
    </row>
    <row r="179" spans="1:16" ht="15.75" customHeight="1" x14ac:dyDescent="0.2">
      <c r="A179" s="103"/>
      <c r="B179" s="101"/>
      <c r="C179" s="101"/>
      <c r="D179" s="101"/>
      <c r="E179" s="102"/>
      <c r="F179" s="102"/>
      <c r="G179" s="101"/>
      <c r="H179" s="101"/>
      <c r="I179" s="102"/>
      <c r="J179" s="102"/>
      <c r="K179" s="102"/>
      <c r="L179" s="102"/>
      <c r="M179" s="102"/>
      <c r="N179" s="102"/>
      <c r="O179" s="102"/>
      <c r="P179" s="77"/>
    </row>
    <row r="180" spans="1:16" ht="15.75" customHeight="1" x14ac:dyDescent="0.2">
      <c r="A180" s="103"/>
      <c r="B180" s="101"/>
      <c r="C180" s="101"/>
      <c r="D180" s="101"/>
      <c r="E180" s="102"/>
      <c r="F180" s="102"/>
      <c r="G180" s="101"/>
      <c r="H180" s="101"/>
      <c r="I180" s="102"/>
      <c r="J180" s="102"/>
      <c r="K180" s="102"/>
      <c r="L180" s="102"/>
      <c r="M180" s="102"/>
      <c r="N180" s="102"/>
      <c r="O180" s="102"/>
      <c r="P180" s="77"/>
    </row>
    <row r="181" spans="1:16" ht="15.75" customHeight="1" x14ac:dyDescent="0.2">
      <c r="A181" s="103"/>
      <c r="B181" s="101"/>
      <c r="C181" s="101"/>
      <c r="D181" s="101"/>
      <c r="E181" s="102"/>
      <c r="F181" s="102"/>
      <c r="G181" s="101"/>
      <c r="H181" s="101"/>
      <c r="I181" s="102"/>
      <c r="J181" s="102"/>
      <c r="K181" s="102"/>
      <c r="L181" s="102"/>
      <c r="M181" s="102"/>
      <c r="N181" s="102"/>
      <c r="O181" s="102"/>
      <c r="P181" s="77"/>
    </row>
    <row r="182" spans="1:16" ht="15.75" customHeight="1" x14ac:dyDescent="0.2">
      <c r="A182" s="103"/>
      <c r="B182" s="101"/>
      <c r="C182" s="101"/>
      <c r="D182" s="101"/>
      <c r="E182" s="102"/>
      <c r="F182" s="102"/>
      <c r="G182" s="101"/>
      <c r="H182" s="101"/>
      <c r="I182" s="102"/>
      <c r="J182" s="102"/>
      <c r="K182" s="102"/>
      <c r="L182" s="102"/>
      <c r="M182" s="102"/>
      <c r="N182" s="102"/>
      <c r="O182" s="102"/>
      <c r="P182" s="77"/>
    </row>
    <row r="183" spans="1:16" ht="15.75" customHeight="1" x14ac:dyDescent="0.2">
      <c r="A183" s="103"/>
      <c r="B183" s="101"/>
      <c r="C183" s="101"/>
      <c r="D183" s="101"/>
      <c r="E183" s="102"/>
      <c r="F183" s="102"/>
      <c r="G183" s="101"/>
      <c r="H183" s="101"/>
      <c r="I183" s="102"/>
      <c r="J183" s="102"/>
      <c r="K183" s="102"/>
      <c r="L183" s="102"/>
      <c r="M183" s="102"/>
      <c r="N183" s="102"/>
      <c r="O183" s="102"/>
      <c r="P183" s="77"/>
    </row>
    <row r="184" spans="1:16" ht="15.75" customHeight="1" x14ac:dyDescent="0.2">
      <c r="A184" s="103"/>
      <c r="B184" s="101"/>
      <c r="C184" s="101"/>
      <c r="D184" s="101"/>
      <c r="E184" s="102"/>
      <c r="F184" s="102"/>
      <c r="G184" s="101"/>
      <c r="H184" s="101"/>
      <c r="I184" s="102"/>
      <c r="J184" s="102"/>
      <c r="K184" s="102"/>
      <c r="L184" s="102"/>
      <c r="M184" s="102"/>
      <c r="N184" s="102"/>
      <c r="O184" s="102"/>
      <c r="P184" s="77"/>
    </row>
    <row r="185" spans="1:16" ht="15.75" customHeight="1" x14ac:dyDescent="0.2">
      <c r="A185" s="103"/>
      <c r="B185" s="101"/>
      <c r="C185" s="101"/>
      <c r="D185" s="101"/>
      <c r="E185" s="102"/>
      <c r="F185" s="102"/>
      <c r="G185" s="101"/>
      <c r="H185" s="101"/>
      <c r="I185" s="102"/>
      <c r="J185" s="102"/>
      <c r="K185" s="102"/>
      <c r="L185" s="102"/>
      <c r="M185" s="102"/>
      <c r="N185" s="102"/>
      <c r="O185" s="102"/>
      <c r="P185" s="77"/>
    </row>
    <row r="186" spans="1:16" ht="15.75" customHeight="1" x14ac:dyDescent="0.2">
      <c r="A186" s="103"/>
      <c r="B186" s="101"/>
      <c r="C186" s="101"/>
      <c r="D186" s="101"/>
      <c r="E186" s="102"/>
      <c r="F186" s="102"/>
      <c r="G186" s="101"/>
      <c r="H186" s="101"/>
      <c r="I186" s="102"/>
      <c r="J186" s="102"/>
      <c r="K186" s="102"/>
      <c r="L186" s="102"/>
      <c r="M186" s="102"/>
      <c r="N186" s="102"/>
      <c r="O186" s="102"/>
      <c r="P186" s="77"/>
    </row>
    <row r="187" spans="1:16" ht="15.75" customHeight="1" x14ac:dyDescent="0.2">
      <c r="A187" s="103"/>
      <c r="B187" s="101"/>
      <c r="C187" s="101"/>
      <c r="D187" s="101"/>
      <c r="E187" s="102"/>
      <c r="F187" s="102"/>
      <c r="G187" s="101"/>
      <c r="H187" s="101"/>
      <c r="I187" s="102"/>
      <c r="J187" s="102"/>
      <c r="K187" s="102"/>
      <c r="L187" s="102"/>
      <c r="M187" s="102"/>
      <c r="N187" s="102"/>
      <c r="O187" s="102"/>
      <c r="P187" s="77"/>
    </row>
    <row r="188" spans="1:16" ht="15.75" customHeight="1" x14ac:dyDescent="0.2">
      <c r="A188" s="103"/>
      <c r="B188" s="101"/>
      <c r="C188" s="101"/>
      <c r="D188" s="101"/>
      <c r="E188" s="102"/>
      <c r="F188" s="102"/>
      <c r="G188" s="101"/>
      <c r="H188" s="101"/>
      <c r="I188" s="102"/>
      <c r="J188" s="102"/>
      <c r="K188" s="102"/>
      <c r="L188" s="102"/>
      <c r="M188" s="102"/>
      <c r="N188" s="102"/>
      <c r="O188" s="102"/>
      <c r="P188" s="77"/>
    </row>
    <row r="189" spans="1:16" ht="15.75" customHeight="1" x14ac:dyDescent="0.2">
      <c r="A189" s="103"/>
      <c r="B189" s="101"/>
      <c r="C189" s="101"/>
      <c r="D189" s="101"/>
      <c r="E189" s="102"/>
      <c r="F189" s="102"/>
      <c r="G189" s="101"/>
      <c r="H189" s="101"/>
      <c r="I189" s="102"/>
      <c r="J189" s="102"/>
      <c r="K189" s="102"/>
      <c r="L189" s="102"/>
      <c r="M189" s="102"/>
      <c r="N189" s="102"/>
      <c r="O189" s="102"/>
      <c r="P189" s="77"/>
    </row>
    <row r="190" spans="1:16" ht="15.75" customHeight="1" x14ac:dyDescent="0.2">
      <c r="A190" s="103"/>
      <c r="B190" s="101"/>
      <c r="C190" s="101"/>
      <c r="D190" s="101"/>
      <c r="E190" s="102"/>
      <c r="F190" s="102"/>
      <c r="G190" s="101"/>
      <c r="H190" s="101"/>
      <c r="I190" s="102"/>
      <c r="J190" s="102"/>
      <c r="K190" s="102"/>
      <c r="L190" s="102"/>
      <c r="M190" s="102"/>
      <c r="N190" s="102"/>
      <c r="O190" s="102"/>
      <c r="P190" s="77"/>
    </row>
    <row r="191" spans="1:16" ht="15.75" customHeight="1" x14ac:dyDescent="0.2">
      <c r="A191" s="103"/>
      <c r="B191" s="101"/>
      <c r="C191" s="101"/>
      <c r="D191" s="101"/>
      <c r="E191" s="102"/>
      <c r="F191" s="102"/>
      <c r="G191" s="101"/>
      <c r="H191" s="101"/>
      <c r="I191" s="102"/>
      <c r="J191" s="102"/>
      <c r="K191" s="102"/>
      <c r="L191" s="102"/>
      <c r="M191" s="102"/>
      <c r="N191" s="102"/>
      <c r="O191" s="102"/>
      <c r="P191" s="77"/>
    </row>
    <row r="192" spans="1:16" ht="15.75" customHeight="1" x14ac:dyDescent="0.2">
      <c r="A192" s="103"/>
      <c r="B192" s="101"/>
      <c r="C192" s="101"/>
      <c r="D192" s="101"/>
      <c r="E192" s="102"/>
      <c r="F192" s="102"/>
      <c r="G192" s="101"/>
      <c r="H192" s="101"/>
      <c r="I192" s="102"/>
      <c r="J192" s="102"/>
      <c r="K192" s="102"/>
      <c r="L192" s="102"/>
      <c r="M192" s="102"/>
      <c r="N192" s="102"/>
      <c r="O192" s="102"/>
      <c r="P192" s="77"/>
    </row>
    <row r="193" spans="1:16" ht="15.75" customHeight="1" x14ac:dyDescent="0.2">
      <c r="A193" s="103"/>
      <c r="B193" s="101"/>
      <c r="C193" s="101"/>
      <c r="D193" s="101"/>
      <c r="E193" s="102"/>
      <c r="F193" s="102"/>
      <c r="G193" s="101"/>
      <c r="H193" s="101"/>
      <c r="I193" s="102"/>
      <c r="J193" s="102"/>
      <c r="K193" s="102"/>
      <c r="L193" s="102"/>
      <c r="M193" s="102"/>
      <c r="N193" s="102"/>
      <c r="O193" s="102"/>
      <c r="P193" s="77"/>
    </row>
    <row r="194" spans="1:16" ht="15.75" customHeight="1" x14ac:dyDescent="0.2">
      <c r="A194" s="103"/>
      <c r="B194" s="101"/>
      <c r="C194" s="101"/>
      <c r="D194" s="101"/>
      <c r="E194" s="102"/>
      <c r="F194" s="102"/>
      <c r="G194" s="101"/>
      <c r="H194" s="101"/>
      <c r="I194" s="102"/>
      <c r="J194" s="102"/>
      <c r="K194" s="102"/>
      <c r="L194" s="102"/>
      <c r="M194" s="102"/>
      <c r="N194" s="102"/>
      <c r="O194" s="102"/>
      <c r="P194" s="77"/>
    </row>
    <row r="195" spans="1:16" ht="15.75" customHeight="1" x14ac:dyDescent="0.2">
      <c r="A195" s="103"/>
      <c r="B195" s="101"/>
      <c r="C195" s="101"/>
      <c r="D195" s="101"/>
      <c r="E195" s="102"/>
      <c r="F195" s="102"/>
      <c r="G195" s="101"/>
      <c r="H195" s="101"/>
      <c r="I195" s="102"/>
      <c r="J195" s="102"/>
      <c r="K195" s="102"/>
      <c r="L195" s="102"/>
      <c r="M195" s="102"/>
      <c r="N195" s="102"/>
      <c r="O195" s="102"/>
      <c r="P195" s="77"/>
    </row>
    <row r="196" spans="1:16" ht="15.75" customHeight="1" x14ac:dyDescent="0.2">
      <c r="A196" s="103"/>
      <c r="B196" s="101"/>
      <c r="C196" s="101"/>
      <c r="D196" s="101"/>
      <c r="E196" s="102"/>
      <c r="F196" s="102"/>
      <c r="G196" s="101"/>
      <c r="H196" s="101"/>
      <c r="I196" s="102"/>
      <c r="J196" s="102"/>
      <c r="K196" s="102"/>
      <c r="L196" s="102"/>
      <c r="M196" s="102"/>
      <c r="N196" s="102"/>
      <c r="O196" s="102"/>
      <c r="P196" s="77"/>
    </row>
    <row r="197" spans="1:16" ht="15.75" customHeight="1" x14ac:dyDescent="0.2">
      <c r="A197" s="103"/>
      <c r="B197" s="101"/>
      <c r="C197" s="101"/>
      <c r="D197" s="101"/>
      <c r="E197" s="102"/>
      <c r="F197" s="102"/>
      <c r="G197" s="101"/>
      <c r="H197" s="101"/>
      <c r="I197" s="102"/>
      <c r="J197" s="102"/>
      <c r="K197" s="102"/>
      <c r="L197" s="102"/>
      <c r="M197" s="102"/>
      <c r="N197" s="102"/>
      <c r="O197" s="102"/>
      <c r="P197" s="77"/>
    </row>
    <row r="198" spans="1:16" ht="15.75" customHeight="1" x14ac:dyDescent="0.2">
      <c r="A198" s="103"/>
      <c r="B198" s="101"/>
      <c r="C198" s="101"/>
      <c r="D198" s="101"/>
      <c r="E198" s="102"/>
      <c r="F198" s="102"/>
      <c r="G198" s="101"/>
      <c r="H198" s="101"/>
      <c r="I198" s="102"/>
      <c r="J198" s="102"/>
      <c r="K198" s="102"/>
      <c r="L198" s="102"/>
      <c r="M198" s="102"/>
      <c r="N198" s="102"/>
      <c r="O198" s="102"/>
      <c r="P198" s="77"/>
    </row>
    <row r="199" spans="1:16" ht="15.75" customHeight="1" x14ac:dyDescent="0.2">
      <c r="A199" s="103"/>
      <c r="B199" s="101"/>
      <c r="C199" s="101"/>
      <c r="D199" s="101"/>
      <c r="E199" s="102"/>
      <c r="F199" s="102"/>
      <c r="G199" s="101"/>
      <c r="H199" s="101"/>
      <c r="I199" s="102"/>
      <c r="J199" s="102"/>
      <c r="K199" s="102"/>
      <c r="L199" s="102"/>
      <c r="M199" s="102"/>
      <c r="N199" s="102"/>
      <c r="O199" s="102"/>
      <c r="P199" s="77"/>
    </row>
    <row r="200" spans="1:16" ht="15.75" customHeight="1" x14ac:dyDescent="0.2"/>
    <row r="201" spans="1:16" ht="15.75" customHeight="1" x14ac:dyDescent="0.2"/>
    <row r="202" spans="1:16" ht="15.75" customHeight="1" x14ac:dyDescent="0.2"/>
    <row r="203" spans="1:16" ht="15.75" customHeight="1" x14ac:dyDescent="0.2"/>
    <row r="204" spans="1:16" ht="15.75" customHeight="1" x14ac:dyDescent="0.2"/>
    <row r="205" spans="1:16" ht="15.75" customHeight="1" x14ac:dyDescent="0.2"/>
    <row r="206" spans="1:16" ht="15.75" customHeight="1" x14ac:dyDescent="0.2"/>
    <row r="207" spans="1:16" ht="15.75" customHeight="1" x14ac:dyDescent="0.2"/>
    <row r="208" spans="1:16"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 customHeight="1" x14ac:dyDescent="0.2"/>
    <row r="964" ht="15" customHeight="1" x14ac:dyDescent="0.2"/>
    <row r="965" ht="15" customHeight="1" x14ac:dyDescent="0.2"/>
    <row r="966" ht="15" customHeight="1" x14ac:dyDescent="0.2"/>
    <row r="967" ht="15" customHeight="1" x14ac:dyDescent="0.2"/>
    <row r="968" ht="15" customHeight="1" x14ac:dyDescent="0.2"/>
    <row r="969" ht="15" customHeight="1" x14ac:dyDescent="0.2"/>
    <row r="970" ht="15" customHeight="1" x14ac:dyDescent="0.2"/>
    <row r="971" ht="15" customHeight="1" x14ac:dyDescent="0.2"/>
    <row r="972" ht="15" customHeight="1" x14ac:dyDescent="0.2"/>
  </sheetData>
  <mergeCells count="25">
    <mergeCell ref="A1:P1"/>
    <mergeCell ref="L4:M4"/>
    <mergeCell ref="A2:Q2"/>
    <mergeCell ref="A34:H34"/>
    <mergeCell ref="B28:K28"/>
    <mergeCell ref="I4:I5"/>
    <mergeCell ref="J4:K4"/>
    <mergeCell ref="A13:H13"/>
    <mergeCell ref="B14:K14"/>
    <mergeCell ref="H4:H5"/>
    <mergeCell ref="E4:E5"/>
    <mergeCell ref="D4:D5"/>
    <mergeCell ref="C4:C5"/>
    <mergeCell ref="B4:B5"/>
    <mergeCell ref="A4:A5"/>
    <mergeCell ref="A19:H19"/>
    <mergeCell ref="B20:K20"/>
    <mergeCell ref="A26:H26"/>
    <mergeCell ref="B27:K27"/>
    <mergeCell ref="A3:Q3"/>
    <mergeCell ref="Q4:Q5"/>
    <mergeCell ref="N4:N5"/>
    <mergeCell ref="B15:Q15"/>
    <mergeCell ref="B7:Q7"/>
    <mergeCell ref="O4:P4"/>
  </mergeCells>
  <phoneticPr fontId="13" type="noConversion"/>
  <pageMargins left="0.70866141732283472" right="0.70866141732283472" top="0.74803149606299213" bottom="0.74803149606299213" header="0.31496062992125984" footer="0.31496062992125984"/>
  <pageSetup scale="70"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000"/>
  <sheetViews>
    <sheetView workbookViewId="0">
      <selection activeCell="G4" sqref="G4"/>
    </sheetView>
  </sheetViews>
  <sheetFormatPr baseColWidth="10" defaultColWidth="14.42578125" defaultRowHeight="12.75" x14ac:dyDescent="0.2"/>
  <cols>
    <col min="1" max="1" width="36.42578125" style="1" customWidth="1"/>
    <col min="2" max="3" width="12.140625" style="1" customWidth="1"/>
    <col min="4" max="5" width="11.85546875" style="1" customWidth="1"/>
    <col min="6" max="6" width="12.85546875" style="75" customWidth="1"/>
    <col min="7" max="7" width="14.28515625" style="1" customWidth="1"/>
    <col min="8" max="9" width="32.85546875" style="1" customWidth="1"/>
    <col min="10" max="16384" width="14.42578125" style="1"/>
  </cols>
  <sheetData>
    <row r="1" spans="1:11" ht="21.75" customHeight="1" x14ac:dyDescent="0.2">
      <c r="A1" s="254" t="s">
        <v>27</v>
      </c>
      <c r="B1" s="255"/>
      <c r="C1" s="255"/>
      <c r="D1" s="255"/>
      <c r="E1" s="255"/>
      <c r="F1" s="255"/>
      <c r="G1" s="256"/>
    </row>
    <row r="2" spans="1:11" ht="15.75" customHeight="1" x14ac:dyDescent="0.2">
      <c r="A2" s="257" t="s">
        <v>28</v>
      </c>
      <c r="B2" s="257" t="s">
        <v>1</v>
      </c>
      <c r="C2" s="220" t="s">
        <v>29</v>
      </c>
      <c r="D2" s="2" t="s">
        <v>29</v>
      </c>
      <c r="E2" s="266" t="s">
        <v>30</v>
      </c>
      <c r="F2" s="267"/>
      <c r="G2" s="268"/>
      <c r="H2" s="3"/>
      <c r="I2" s="3"/>
    </row>
    <row r="3" spans="1:11" ht="27" customHeight="1" x14ac:dyDescent="0.2">
      <c r="A3" s="258"/>
      <c r="B3" s="258"/>
      <c r="C3" s="4" t="s">
        <v>8</v>
      </c>
      <c r="D3" s="4" t="s">
        <v>298</v>
      </c>
      <c r="E3" s="4" t="s">
        <v>300</v>
      </c>
      <c r="F3" s="60" t="s">
        <v>299</v>
      </c>
      <c r="G3" s="49" t="s">
        <v>32</v>
      </c>
      <c r="H3" s="3"/>
      <c r="I3" s="3"/>
    </row>
    <row r="4" spans="1:11" ht="13.5" customHeight="1" x14ac:dyDescent="0.2">
      <c r="A4" s="6" t="s">
        <v>33</v>
      </c>
      <c r="B4" s="6" t="s">
        <v>34</v>
      </c>
      <c r="C4" s="7">
        <v>5</v>
      </c>
      <c r="D4" s="260">
        <v>5</v>
      </c>
      <c r="E4" s="61">
        <v>25000</v>
      </c>
      <c r="F4" s="61">
        <f>E4*C4</f>
        <v>125000</v>
      </c>
      <c r="G4" s="50">
        <f>+F4*D4</f>
        <v>625000</v>
      </c>
      <c r="H4" s="226" t="s">
        <v>297</v>
      </c>
      <c r="I4" s="3"/>
    </row>
    <row r="5" spans="1:11" ht="12" customHeight="1" x14ac:dyDescent="0.2">
      <c r="A5" s="6" t="s">
        <v>35</v>
      </c>
      <c r="B5" s="6" t="s">
        <v>34</v>
      </c>
      <c r="C5" s="7">
        <v>2</v>
      </c>
      <c r="D5" s="261"/>
      <c r="E5" s="61">
        <v>20000</v>
      </c>
      <c r="F5" s="61">
        <f t="shared" ref="F5:F25" si="0">E5*C5</f>
        <v>40000</v>
      </c>
      <c r="G5" s="50">
        <f>+F5*D4</f>
        <v>200000</v>
      </c>
      <c r="H5" s="3"/>
      <c r="I5" s="3"/>
    </row>
    <row r="6" spans="1:11" ht="12" customHeight="1" x14ac:dyDescent="0.2">
      <c r="A6" s="6" t="s">
        <v>36</v>
      </c>
      <c r="B6" s="6" t="s">
        <v>37</v>
      </c>
      <c r="C6" s="7">
        <v>1</v>
      </c>
      <c r="D6" s="261"/>
      <c r="E6" s="61">
        <v>27500</v>
      </c>
      <c r="F6" s="61">
        <f t="shared" si="0"/>
        <v>27500</v>
      </c>
      <c r="G6" s="50">
        <f>+F6*$D$4</f>
        <v>137500</v>
      </c>
      <c r="H6" s="3"/>
      <c r="I6" s="3"/>
    </row>
    <row r="7" spans="1:11" ht="12" customHeight="1" x14ac:dyDescent="0.2">
      <c r="A7" s="6" t="s">
        <v>38</v>
      </c>
      <c r="B7" s="6" t="s">
        <v>37</v>
      </c>
      <c r="C7" s="7">
        <v>1</v>
      </c>
      <c r="D7" s="261"/>
      <c r="E7" s="61">
        <v>27500</v>
      </c>
      <c r="F7" s="61">
        <f t="shared" si="0"/>
        <v>27500</v>
      </c>
      <c r="G7" s="50">
        <f t="shared" ref="G7:G26" si="1">+F7*$D$4</f>
        <v>137500</v>
      </c>
      <c r="H7" s="3"/>
      <c r="I7" s="3"/>
    </row>
    <row r="8" spans="1:11" ht="12" customHeight="1" x14ac:dyDescent="0.2">
      <c r="A8" s="6" t="s">
        <v>39</v>
      </c>
      <c r="B8" s="6" t="s">
        <v>37</v>
      </c>
      <c r="C8" s="7">
        <v>1</v>
      </c>
      <c r="D8" s="261"/>
      <c r="E8" s="61">
        <v>27500</v>
      </c>
      <c r="F8" s="61">
        <f t="shared" si="0"/>
        <v>27500</v>
      </c>
      <c r="G8" s="50">
        <f t="shared" si="1"/>
        <v>137500</v>
      </c>
      <c r="H8" s="3"/>
      <c r="I8" s="3"/>
    </row>
    <row r="9" spans="1:11" ht="12" customHeight="1" x14ac:dyDescent="0.2">
      <c r="A9" s="6" t="s">
        <v>40</v>
      </c>
      <c r="B9" s="6" t="s">
        <v>41</v>
      </c>
      <c r="C9" s="7">
        <v>10</v>
      </c>
      <c r="D9" s="261"/>
      <c r="E9" s="61">
        <v>25000</v>
      </c>
      <c r="F9" s="61">
        <f t="shared" si="0"/>
        <v>250000</v>
      </c>
      <c r="G9" s="50">
        <f t="shared" si="1"/>
        <v>1250000</v>
      </c>
      <c r="H9" s="3"/>
      <c r="I9" s="3"/>
    </row>
    <row r="10" spans="1:11" ht="12" customHeight="1" x14ac:dyDescent="0.2">
      <c r="A10" s="6" t="s">
        <v>42</v>
      </c>
      <c r="B10" s="6" t="s">
        <v>41</v>
      </c>
      <c r="C10" s="7">
        <v>10</v>
      </c>
      <c r="D10" s="261"/>
      <c r="E10" s="61">
        <v>3000</v>
      </c>
      <c r="F10" s="61">
        <f t="shared" si="0"/>
        <v>30000</v>
      </c>
      <c r="G10" s="50">
        <f t="shared" si="1"/>
        <v>150000</v>
      </c>
      <c r="H10" s="3"/>
      <c r="I10" s="3"/>
    </row>
    <row r="11" spans="1:11" ht="12" customHeight="1" x14ac:dyDescent="0.2">
      <c r="A11" s="6" t="s">
        <v>43</v>
      </c>
      <c r="B11" s="6" t="s">
        <v>44</v>
      </c>
      <c r="C11" s="7">
        <v>20</v>
      </c>
      <c r="D11" s="261"/>
      <c r="E11" s="61">
        <v>4000</v>
      </c>
      <c r="F11" s="61">
        <f t="shared" si="0"/>
        <v>80000</v>
      </c>
      <c r="G11" s="50">
        <f t="shared" si="1"/>
        <v>400000</v>
      </c>
      <c r="H11" s="3"/>
      <c r="I11" s="3"/>
      <c r="K11" s="1">
        <f>2/5</f>
        <v>0.4</v>
      </c>
    </row>
    <row r="12" spans="1:11" ht="12" customHeight="1" x14ac:dyDescent="0.2">
      <c r="A12" s="9" t="s">
        <v>45</v>
      </c>
      <c r="B12" s="9" t="s">
        <v>46</v>
      </c>
      <c r="C12" s="10">
        <v>1</v>
      </c>
      <c r="D12" s="261"/>
      <c r="E12" s="61">
        <v>22700</v>
      </c>
      <c r="F12" s="61">
        <f t="shared" si="0"/>
        <v>22700</v>
      </c>
      <c r="G12" s="50">
        <f t="shared" si="1"/>
        <v>113500</v>
      </c>
      <c r="H12" s="11"/>
      <c r="I12" s="3"/>
    </row>
    <row r="13" spans="1:11" ht="12" customHeight="1" x14ac:dyDescent="0.2">
      <c r="A13" s="9" t="s">
        <v>47</v>
      </c>
      <c r="B13" s="9" t="s">
        <v>48</v>
      </c>
      <c r="C13" s="10">
        <v>1</v>
      </c>
      <c r="D13" s="261"/>
      <c r="E13" s="61">
        <v>2200</v>
      </c>
      <c r="F13" s="61">
        <f t="shared" si="0"/>
        <v>2200</v>
      </c>
      <c r="G13" s="50">
        <f t="shared" si="1"/>
        <v>11000</v>
      </c>
      <c r="H13" s="11"/>
      <c r="I13" s="3"/>
    </row>
    <row r="14" spans="1:11" ht="12" customHeight="1" x14ac:dyDescent="0.2">
      <c r="A14" s="9" t="s">
        <v>49</v>
      </c>
      <c r="B14" s="9" t="s">
        <v>48</v>
      </c>
      <c r="C14" s="10">
        <v>1</v>
      </c>
      <c r="D14" s="261"/>
      <c r="E14" s="61">
        <v>3500</v>
      </c>
      <c r="F14" s="61">
        <f t="shared" si="0"/>
        <v>3500</v>
      </c>
      <c r="G14" s="50">
        <f t="shared" si="1"/>
        <v>17500</v>
      </c>
      <c r="H14" s="11"/>
      <c r="I14" s="3"/>
    </row>
    <row r="15" spans="1:11" ht="12" customHeight="1" x14ac:dyDescent="0.2">
      <c r="A15" s="9" t="s">
        <v>50</v>
      </c>
      <c r="B15" s="9" t="s">
        <v>48</v>
      </c>
      <c r="C15" s="10">
        <v>1</v>
      </c>
      <c r="D15" s="261"/>
      <c r="E15" s="61">
        <v>3500</v>
      </c>
      <c r="F15" s="61">
        <f t="shared" si="0"/>
        <v>3500</v>
      </c>
      <c r="G15" s="50">
        <f t="shared" si="1"/>
        <v>17500</v>
      </c>
      <c r="H15" s="11"/>
      <c r="I15" s="3"/>
    </row>
    <row r="16" spans="1:11" ht="12" customHeight="1" x14ac:dyDescent="0.2">
      <c r="A16" s="9" t="s">
        <v>51</v>
      </c>
      <c r="B16" s="9" t="s">
        <v>48</v>
      </c>
      <c r="C16" s="10">
        <v>1</v>
      </c>
      <c r="D16" s="261"/>
      <c r="E16" s="61">
        <v>3500</v>
      </c>
      <c r="F16" s="61">
        <f t="shared" si="0"/>
        <v>3500</v>
      </c>
      <c r="G16" s="50">
        <f t="shared" si="1"/>
        <v>17500</v>
      </c>
      <c r="H16" s="11"/>
      <c r="I16" s="3"/>
    </row>
    <row r="17" spans="1:9" ht="12" customHeight="1" x14ac:dyDescent="0.2">
      <c r="A17" s="9" t="s">
        <v>52</v>
      </c>
      <c r="B17" s="9" t="s">
        <v>48</v>
      </c>
      <c r="C17" s="10">
        <v>1</v>
      </c>
      <c r="D17" s="261"/>
      <c r="E17" s="61">
        <v>3500</v>
      </c>
      <c r="F17" s="61">
        <f t="shared" si="0"/>
        <v>3500</v>
      </c>
      <c r="G17" s="50">
        <f t="shared" si="1"/>
        <v>17500</v>
      </c>
      <c r="H17" s="11"/>
      <c r="I17" s="3"/>
    </row>
    <row r="18" spans="1:9" ht="12" customHeight="1" x14ac:dyDescent="0.2">
      <c r="A18" s="9" t="s">
        <v>53</v>
      </c>
      <c r="B18" s="9" t="s">
        <v>48</v>
      </c>
      <c r="C18" s="10">
        <v>1</v>
      </c>
      <c r="D18" s="261"/>
      <c r="E18" s="61">
        <v>3500</v>
      </c>
      <c r="F18" s="61">
        <f t="shared" si="0"/>
        <v>3500</v>
      </c>
      <c r="G18" s="50">
        <f t="shared" si="1"/>
        <v>17500</v>
      </c>
      <c r="H18" s="11"/>
      <c r="I18" s="3"/>
    </row>
    <row r="19" spans="1:9" ht="12" customHeight="1" x14ac:dyDescent="0.2">
      <c r="A19" s="9" t="s">
        <v>54</v>
      </c>
      <c r="B19" s="9" t="s">
        <v>48</v>
      </c>
      <c r="C19" s="10">
        <v>1</v>
      </c>
      <c r="D19" s="261"/>
      <c r="E19" s="61">
        <v>3500</v>
      </c>
      <c r="F19" s="61">
        <f t="shared" si="0"/>
        <v>3500</v>
      </c>
      <c r="G19" s="50">
        <f t="shared" si="1"/>
        <v>17500</v>
      </c>
      <c r="H19" s="11"/>
      <c r="I19" s="3"/>
    </row>
    <row r="20" spans="1:9" ht="12" customHeight="1" x14ac:dyDescent="0.2">
      <c r="A20" s="9" t="s">
        <v>55</v>
      </c>
      <c r="B20" s="9" t="s">
        <v>48</v>
      </c>
      <c r="C20" s="10">
        <v>1</v>
      </c>
      <c r="D20" s="261"/>
      <c r="E20" s="61">
        <v>3500</v>
      </c>
      <c r="F20" s="61">
        <f t="shared" si="0"/>
        <v>3500</v>
      </c>
      <c r="G20" s="50">
        <f t="shared" si="1"/>
        <v>17500</v>
      </c>
      <c r="H20" s="11"/>
      <c r="I20" s="3"/>
    </row>
    <row r="21" spans="1:9" ht="12" customHeight="1" x14ac:dyDescent="0.2">
      <c r="A21" s="9" t="s">
        <v>56</v>
      </c>
      <c r="B21" s="9" t="s">
        <v>48</v>
      </c>
      <c r="C21" s="10">
        <v>1</v>
      </c>
      <c r="D21" s="261"/>
      <c r="E21" s="61">
        <v>3500</v>
      </c>
      <c r="F21" s="61">
        <f t="shared" si="0"/>
        <v>3500</v>
      </c>
      <c r="G21" s="50">
        <f t="shared" si="1"/>
        <v>17500</v>
      </c>
      <c r="H21" s="11"/>
      <c r="I21" s="3"/>
    </row>
    <row r="22" spans="1:9" ht="12" customHeight="1" x14ac:dyDescent="0.2">
      <c r="A22" s="12" t="s">
        <v>57</v>
      </c>
      <c r="B22" s="9" t="s">
        <v>58</v>
      </c>
      <c r="C22" s="10">
        <v>0.8</v>
      </c>
      <c r="D22" s="261"/>
      <c r="E22" s="61">
        <v>80000</v>
      </c>
      <c r="F22" s="61">
        <f t="shared" si="0"/>
        <v>64000</v>
      </c>
      <c r="G22" s="50">
        <f t="shared" si="1"/>
        <v>320000</v>
      </c>
      <c r="H22" s="11"/>
      <c r="I22" s="3"/>
    </row>
    <row r="23" spans="1:9" ht="12" customHeight="1" x14ac:dyDescent="0.2">
      <c r="A23" s="9" t="s">
        <v>59</v>
      </c>
      <c r="B23" s="9" t="s">
        <v>15</v>
      </c>
      <c r="C23" s="10">
        <v>4</v>
      </c>
      <c r="D23" s="261"/>
      <c r="E23" s="61">
        <v>2875.04</v>
      </c>
      <c r="F23" s="61">
        <f t="shared" si="0"/>
        <v>11500.16</v>
      </c>
      <c r="G23" s="50">
        <f t="shared" si="1"/>
        <v>57500.800000000003</v>
      </c>
      <c r="H23" s="11"/>
      <c r="I23" s="3"/>
    </row>
    <row r="24" spans="1:9" ht="12" customHeight="1" x14ac:dyDescent="0.2">
      <c r="A24" s="9" t="s">
        <v>60</v>
      </c>
      <c r="B24" s="9" t="s">
        <v>61</v>
      </c>
      <c r="C24" s="10">
        <v>1</v>
      </c>
      <c r="D24" s="261"/>
      <c r="E24" s="61">
        <v>34999.65</v>
      </c>
      <c r="F24" s="61">
        <f t="shared" si="0"/>
        <v>34999.65</v>
      </c>
      <c r="G24" s="50">
        <f>+F24*$D$4</f>
        <v>174998.25</v>
      </c>
      <c r="H24" s="11"/>
      <c r="I24" s="3"/>
    </row>
    <row r="25" spans="1:9" ht="12" customHeight="1" x14ac:dyDescent="0.2">
      <c r="A25" s="13" t="s">
        <v>62</v>
      </c>
      <c r="B25" s="13" t="s">
        <v>63</v>
      </c>
      <c r="C25" s="14">
        <v>1</v>
      </c>
      <c r="D25" s="262"/>
      <c r="E25" s="61">
        <v>150000</v>
      </c>
      <c r="F25" s="61">
        <f t="shared" si="0"/>
        <v>150000</v>
      </c>
      <c r="G25" s="50">
        <f t="shared" si="1"/>
        <v>750000</v>
      </c>
      <c r="H25" s="11"/>
      <c r="I25" s="3"/>
    </row>
    <row r="26" spans="1:9" ht="12" customHeight="1" x14ac:dyDescent="0.2">
      <c r="A26" s="277" t="s">
        <v>64</v>
      </c>
      <c r="B26" s="255"/>
      <c r="C26" s="255"/>
      <c r="D26" s="255"/>
      <c r="E26" s="219"/>
      <c r="F26" s="62">
        <f t="shared" ref="F26" si="2">SUM(F4:F25)</f>
        <v>920899.81</v>
      </c>
      <c r="G26" s="50">
        <f t="shared" si="1"/>
        <v>4604499.0500000007</v>
      </c>
      <c r="H26" s="11"/>
      <c r="I26" s="3"/>
    </row>
    <row r="27" spans="1:9" ht="12" customHeight="1" x14ac:dyDescent="0.2">
      <c r="A27" s="278" t="s">
        <v>65</v>
      </c>
      <c r="B27" s="255"/>
      <c r="C27" s="255"/>
      <c r="D27" s="256"/>
      <c r="E27" s="227"/>
      <c r="F27" s="63"/>
      <c r="G27" s="30"/>
      <c r="H27" s="3"/>
      <c r="I27" s="3"/>
    </row>
    <row r="28" spans="1:9" ht="12" customHeight="1" x14ac:dyDescent="0.2">
      <c r="A28" s="15" t="s">
        <v>17</v>
      </c>
      <c r="B28" s="15" t="s">
        <v>15</v>
      </c>
      <c r="C28" s="16">
        <v>1</v>
      </c>
      <c r="D28" s="263">
        <v>5</v>
      </c>
      <c r="E28" s="64">
        <v>720000</v>
      </c>
      <c r="F28" s="64">
        <f>E28*C28</f>
        <v>720000</v>
      </c>
      <c r="G28" s="51">
        <f>F28*$D$28</f>
        <v>3600000</v>
      </c>
      <c r="H28" s="3"/>
      <c r="I28" s="3"/>
    </row>
    <row r="29" spans="1:9" ht="12" customHeight="1" x14ac:dyDescent="0.2">
      <c r="A29" s="15" t="s">
        <v>18</v>
      </c>
      <c r="B29" s="15" t="s">
        <v>15</v>
      </c>
      <c r="C29" s="16">
        <v>7</v>
      </c>
      <c r="D29" s="264"/>
      <c r="E29" s="64">
        <v>66500</v>
      </c>
      <c r="F29" s="64">
        <f t="shared" ref="F29:F38" si="3">E29*C29</f>
        <v>465500</v>
      </c>
      <c r="G29" s="51">
        <f t="shared" ref="G29:G38" si="4">F29*$D$28</f>
        <v>2327500</v>
      </c>
      <c r="H29" s="226"/>
      <c r="I29" s="3"/>
    </row>
    <row r="30" spans="1:9" ht="12" customHeight="1" x14ac:dyDescent="0.2">
      <c r="A30" s="15" t="s">
        <v>19</v>
      </c>
      <c r="B30" s="15" t="s">
        <v>15</v>
      </c>
      <c r="C30" s="16">
        <v>2</v>
      </c>
      <c r="D30" s="264"/>
      <c r="E30" s="64">
        <v>70000</v>
      </c>
      <c r="F30" s="64">
        <f t="shared" si="3"/>
        <v>140000</v>
      </c>
      <c r="G30" s="51">
        <f t="shared" si="4"/>
        <v>700000</v>
      </c>
      <c r="H30" s="226"/>
      <c r="I30" s="3"/>
    </row>
    <row r="31" spans="1:9" ht="12" customHeight="1" x14ac:dyDescent="0.2">
      <c r="A31" s="15" t="s">
        <v>20</v>
      </c>
      <c r="B31" s="15" t="s">
        <v>15</v>
      </c>
      <c r="C31" s="16">
        <v>2</v>
      </c>
      <c r="D31" s="264"/>
      <c r="E31" s="64">
        <v>22000</v>
      </c>
      <c r="F31" s="64">
        <f t="shared" si="3"/>
        <v>44000</v>
      </c>
      <c r="G31" s="51">
        <f t="shared" si="4"/>
        <v>220000</v>
      </c>
      <c r="H31" s="226"/>
      <c r="I31" s="3"/>
    </row>
    <row r="32" spans="1:9" ht="12" customHeight="1" x14ac:dyDescent="0.2">
      <c r="A32" s="15" t="s">
        <v>21</v>
      </c>
      <c r="B32" s="15" t="s">
        <v>15</v>
      </c>
      <c r="C32" s="16">
        <v>4</v>
      </c>
      <c r="D32" s="264"/>
      <c r="E32" s="64">
        <v>6000</v>
      </c>
      <c r="F32" s="64">
        <f t="shared" si="3"/>
        <v>24000</v>
      </c>
      <c r="G32" s="51">
        <f t="shared" si="4"/>
        <v>120000</v>
      </c>
      <c r="H32" s="226"/>
      <c r="I32" s="3"/>
    </row>
    <row r="33" spans="1:9" ht="12" customHeight="1" x14ac:dyDescent="0.2">
      <c r="A33" s="15" t="s">
        <v>22</v>
      </c>
      <c r="B33" s="15" t="s">
        <v>15</v>
      </c>
      <c r="C33" s="16">
        <v>5</v>
      </c>
      <c r="D33" s="264"/>
      <c r="E33" s="64">
        <v>16000</v>
      </c>
      <c r="F33" s="64">
        <f t="shared" si="3"/>
        <v>80000</v>
      </c>
      <c r="G33" s="51">
        <f t="shared" si="4"/>
        <v>400000</v>
      </c>
      <c r="H33" s="226"/>
      <c r="I33" s="3"/>
    </row>
    <row r="34" spans="1:9" ht="12" customHeight="1" x14ac:dyDescent="0.2">
      <c r="A34" s="15" t="s">
        <v>23</v>
      </c>
      <c r="B34" s="15" t="s">
        <v>15</v>
      </c>
      <c r="C34" s="16">
        <v>5</v>
      </c>
      <c r="D34" s="264"/>
      <c r="E34" s="64">
        <v>10000</v>
      </c>
      <c r="F34" s="64">
        <f t="shared" si="3"/>
        <v>50000</v>
      </c>
      <c r="G34" s="51">
        <f t="shared" si="4"/>
        <v>250000</v>
      </c>
      <c r="H34" s="226"/>
      <c r="I34" s="3"/>
    </row>
    <row r="35" spans="1:9" ht="12" customHeight="1" x14ac:dyDescent="0.2">
      <c r="A35" s="15" t="s">
        <v>24</v>
      </c>
      <c r="B35" s="15" t="s">
        <v>15</v>
      </c>
      <c r="C35" s="16">
        <v>5</v>
      </c>
      <c r="D35" s="264"/>
      <c r="E35" s="64">
        <v>3500</v>
      </c>
      <c r="F35" s="64">
        <f t="shared" si="3"/>
        <v>17500</v>
      </c>
      <c r="G35" s="51">
        <f t="shared" si="4"/>
        <v>87500</v>
      </c>
      <c r="H35" s="226"/>
      <c r="I35" s="3"/>
    </row>
    <row r="36" spans="1:9" ht="12" customHeight="1" x14ac:dyDescent="0.2">
      <c r="A36" s="15" t="s">
        <v>25</v>
      </c>
      <c r="B36" s="15" t="s">
        <v>15</v>
      </c>
      <c r="C36" s="16">
        <v>2</v>
      </c>
      <c r="D36" s="264"/>
      <c r="E36" s="64">
        <v>10000</v>
      </c>
      <c r="F36" s="64">
        <f t="shared" si="3"/>
        <v>20000</v>
      </c>
      <c r="G36" s="51">
        <f t="shared" si="4"/>
        <v>100000</v>
      </c>
      <c r="H36" s="226"/>
      <c r="I36" s="3"/>
    </row>
    <row r="37" spans="1:9" ht="12" customHeight="1" x14ac:dyDescent="0.2">
      <c r="A37" s="15" t="s">
        <v>66</v>
      </c>
      <c r="B37" s="15" t="s">
        <v>15</v>
      </c>
      <c r="C37" s="16">
        <v>1</v>
      </c>
      <c r="D37" s="264"/>
      <c r="E37" s="64">
        <v>7000</v>
      </c>
      <c r="F37" s="64">
        <f t="shared" si="3"/>
        <v>7000</v>
      </c>
      <c r="G37" s="51">
        <f t="shared" si="4"/>
        <v>35000</v>
      </c>
      <c r="H37" s="226"/>
      <c r="I37" s="3"/>
    </row>
    <row r="38" spans="1:9" ht="12" customHeight="1" x14ac:dyDescent="0.2">
      <c r="A38" s="15" t="s">
        <v>67</v>
      </c>
      <c r="B38" s="15" t="s">
        <v>68</v>
      </c>
      <c r="C38" s="16">
        <v>1</v>
      </c>
      <c r="D38" s="265"/>
      <c r="E38" s="64">
        <v>1380000</v>
      </c>
      <c r="F38" s="64">
        <f t="shared" si="3"/>
        <v>1380000</v>
      </c>
      <c r="G38" s="51">
        <f t="shared" si="4"/>
        <v>6900000</v>
      </c>
      <c r="H38" s="226"/>
      <c r="I38" s="3"/>
    </row>
    <row r="39" spans="1:9" ht="14.25" customHeight="1" x14ac:dyDescent="0.2">
      <c r="A39" s="279" t="s">
        <v>64</v>
      </c>
      <c r="B39" s="255"/>
      <c r="C39" s="255"/>
      <c r="D39" s="256"/>
      <c r="E39" s="219"/>
      <c r="F39" s="65">
        <f t="shared" ref="F39:G39" si="5">SUM(F28:F38)</f>
        <v>2948000</v>
      </c>
      <c r="G39" s="52">
        <f t="shared" si="5"/>
        <v>14740000</v>
      </c>
      <c r="H39" s="3"/>
      <c r="I39" s="3"/>
    </row>
    <row r="40" spans="1:9" ht="14.25" customHeight="1" x14ac:dyDescent="0.2">
      <c r="A40" s="279" t="s">
        <v>69</v>
      </c>
      <c r="B40" s="255"/>
      <c r="C40" s="255"/>
      <c r="D40" s="256"/>
      <c r="E40" s="219"/>
      <c r="F40" s="66"/>
      <c r="G40" s="53"/>
      <c r="H40" s="3"/>
      <c r="I40" s="3"/>
    </row>
    <row r="41" spans="1:9" ht="12" customHeight="1" x14ac:dyDescent="0.2">
      <c r="A41" s="6" t="s">
        <v>70</v>
      </c>
      <c r="B41" s="18" t="s">
        <v>71</v>
      </c>
      <c r="C41" s="19">
        <v>1</v>
      </c>
      <c r="D41" s="269">
        <v>5</v>
      </c>
      <c r="E41" s="229">
        <v>2500</v>
      </c>
      <c r="F41" s="67">
        <f>E41*C41</f>
        <v>2500</v>
      </c>
      <c r="G41" s="54">
        <f>F41*$D$41</f>
        <v>12500</v>
      </c>
      <c r="H41" s="3"/>
      <c r="I41" s="3"/>
    </row>
    <row r="42" spans="1:9" ht="14.25" customHeight="1" x14ac:dyDescent="0.2">
      <c r="A42" s="6" t="s">
        <v>72</v>
      </c>
      <c r="B42" s="18" t="s">
        <v>71</v>
      </c>
      <c r="C42" s="19">
        <v>1</v>
      </c>
      <c r="D42" s="270"/>
      <c r="E42" s="229">
        <v>1100</v>
      </c>
      <c r="F42" s="67">
        <f t="shared" ref="F42:F66" si="6">E42*C42</f>
        <v>1100</v>
      </c>
      <c r="G42" s="54">
        <f t="shared" ref="G42:G66" si="7">F42*$D$41</f>
        <v>5500</v>
      </c>
      <c r="H42" s="3"/>
      <c r="I42" s="3"/>
    </row>
    <row r="43" spans="1:9" ht="24" customHeight="1" x14ac:dyDescent="0.2">
      <c r="A43" s="6" t="s">
        <v>73</v>
      </c>
      <c r="B43" s="18" t="s">
        <v>71</v>
      </c>
      <c r="C43" s="19">
        <v>1</v>
      </c>
      <c r="D43" s="270"/>
      <c r="E43" s="229">
        <v>8500</v>
      </c>
      <c r="F43" s="67">
        <f t="shared" si="6"/>
        <v>8500</v>
      </c>
      <c r="G43" s="54">
        <f t="shared" si="7"/>
        <v>42500</v>
      </c>
      <c r="H43" s="3"/>
      <c r="I43" s="3"/>
    </row>
    <row r="44" spans="1:9" ht="12" customHeight="1" x14ac:dyDescent="0.2">
      <c r="A44" s="6" t="s">
        <v>74</v>
      </c>
      <c r="B44" s="18" t="s">
        <v>71</v>
      </c>
      <c r="C44" s="19">
        <v>1</v>
      </c>
      <c r="D44" s="270"/>
      <c r="E44" s="229">
        <v>690</v>
      </c>
      <c r="F44" s="67">
        <f t="shared" si="6"/>
        <v>690</v>
      </c>
      <c r="G44" s="54">
        <f t="shared" si="7"/>
        <v>3450</v>
      </c>
      <c r="H44" s="3"/>
      <c r="I44" s="3"/>
    </row>
    <row r="45" spans="1:9" ht="14.25" customHeight="1" x14ac:dyDescent="0.2">
      <c r="A45" s="6" t="s">
        <v>75</v>
      </c>
      <c r="B45" s="18" t="s">
        <v>71</v>
      </c>
      <c r="C45" s="19">
        <v>1</v>
      </c>
      <c r="D45" s="270"/>
      <c r="E45" s="229">
        <v>987</v>
      </c>
      <c r="F45" s="67">
        <f t="shared" si="6"/>
        <v>987</v>
      </c>
      <c r="G45" s="54">
        <f t="shared" si="7"/>
        <v>4935</v>
      </c>
      <c r="H45" s="3"/>
      <c r="I45" s="3"/>
    </row>
    <row r="46" spans="1:9" ht="14.25" customHeight="1" x14ac:dyDescent="0.2">
      <c r="A46" s="6" t="s">
        <v>76</v>
      </c>
      <c r="B46" s="18" t="s">
        <v>77</v>
      </c>
      <c r="C46" s="20">
        <v>0.5</v>
      </c>
      <c r="D46" s="270"/>
      <c r="E46" s="229">
        <v>44000</v>
      </c>
      <c r="F46" s="67">
        <f t="shared" si="6"/>
        <v>22000</v>
      </c>
      <c r="G46" s="54">
        <f t="shared" si="7"/>
        <v>110000</v>
      </c>
      <c r="H46" s="3"/>
      <c r="I46" s="3"/>
    </row>
    <row r="47" spans="1:9" ht="14.25" customHeight="1" x14ac:dyDescent="0.2">
      <c r="A47" s="6" t="s">
        <v>78</v>
      </c>
      <c r="B47" s="18" t="s">
        <v>71</v>
      </c>
      <c r="C47" s="19">
        <v>1</v>
      </c>
      <c r="D47" s="270"/>
      <c r="E47" s="229">
        <v>900</v>
      </c>
      <c r="F47" s="67">
        <f t="shared" si="6"/>
        <v>900</v>
      </c>
      <c r="G47" s="54">
        <f t="shared" si="7"/>
        <v>4500</v>
      </c>
      <c r="H47" s="3"/>
      <c r="I47" s="3"/>
    </row>
    <row r="48" spans="1:9" ht="14.25" customHeight="1" x14ac:dyDescent="0.2">
      <c r="A48" s="6" t="s">
        <v>79</v>
      </c>
      <c r="B48" s="18" t="s">
        <v>71</v>
      </c>
      <c r="C48" s="19">
        <v>1</v>
      </c>
      <c r="D48" s="270"/>
      <c r="E48" s="229">
        <v>71680</v>
      </c>
      <c r="F48" s="67">
        <f t="shared" si="6"/>
        <v>71680</v>
      </c>
      <c r="G48" s="54">
        <f t="shared" si="7"/>
        <v>358400</v>
      </c>
      <c r="H48" s="3"/>
      <c r="I48" s="3"/>
    </row>
    <row r="49" spans="1:9" ht="14.25" customHeight="1" x14ac:dyDescent="0.2">
      <c r="A49" s="6" t="s">
        <v>80</v>
      </c>
      <c r="B49" s="18" t="s">
        <v>71</v>
      </c>
      <c r="C49" s="19">
        <v>1</v>
      </c>
      <c r="D49" s="270"/>
      <c r="E49" s="229">
        <v>272797</v>
      </c>
      <c r="F49" s="67">
        <f t="shared" si="6"/>
        <v>272797</v>
      </c>
      <c r="G49" s="54">
        <f t="shared" si="7"/>
        <v>1363985</v>
      </c>
      <c r="H49" s="3"/>
      <c r="I49" s="3"/>
    </row>
    <row r="50" spans="1:9" ht="14.25" customHeight="1" x14ac:dyDescent="0.2">
      <c r="A50" s="6" t="s">
        <v>81</v>
      </c>
      <c r="B50" s="18" t="s">
        <v>77</v>
      </c>
      <c r="C50" s="20">
        <v>0.5</v>
      </c>
      <c r="D50" s="270"/>
      <c r="E50" s="229">
        <v>44564</v>
      </c>
      <c r="F50" s="67">
        <f t="shared" si="6"/>
        <v>22282</v>
      </c>
      <c r="G50" s="54">
        <f t="shared" si="7"/>
        <v>111410</v>
      </c>
      <c r="H50" s="3"/>
      <c r="I50" s="3"/>
    </row>
    <row r="51" spans="1:9" ht="14.25" customHeight="1" x14ac:dyDescent="0.2">
      <c r="A51" s="6" t="s">
        <v>82</v>
      </c>
      <c r="B51" s="18" t="s">
        <v>71</v>
      </c>
      <c r="C51" s="19">
        <v>2</v>
      </c>
      <c r="D51" s="270"/>
      <c r="E51" s="229">
        <v>3102</v>
      </c>
      <c r="F51" s="67">
        <f t="shared" si="6"/>
        <v>6204</v>
      </c>
      <c r="G51" s="54">
        <f t="shared" si="7"/>
        <v>31020</v>
      </c>
      <c r="H51" s="3"/>
      <c r="I51" s="3"/>
    </row>
    <row r="52" spans="1:9" ht="20.25" customHeight="1" x14ac:dyDescent="0.2">
      <c r="A52" s="6" t="s">
        <v>83</v>
      </c>
      <c r="B52" s="18" t="s">
        <v>71</v>
      </c>
      <c r="C52" s="19">
        <v>1</v>
      </c>
      <c r="D52" s="270"/>
      <c r="E52" s="229">
        <v>17000</v>
      </c>
      <c r="F52" s="67">
        <f t="shared" si="6"/>
        <v>17000</v>
      </c>
      <c r="G52" s="54">
        <f t="shared" si="7"/>
        <v>85000</v>
      </c>
      <c r="H52" s="3"/>
      <c r="I52" s="3"/>
    </row>
    <row r="53" spans="1:9" ht="14.25" customHeight="1" x14ac:dyDescent="0.2">
      <c r="A53" s="6" t="s">
        <v>84</v>
      </c>
      <c r="B53" s="18" t="s">
        <v>71</v>
      </c>
      <c r="C53" s="19">
        <v>3</v>
      </c>
      <c r="D53" s="270"/>
      <c r="E53" s="229">
        <v>3064</v>
      </c>
      <c r="F53" s="67">
        <f t="shared" si="6"/>
        <v>9192</v>
      </c>
      <c r="G53" s="54">
        <f t="shared" si="7"/>
        <v>45960</v>
      </c>
      <c r="H53" s="3"/>
      <c r="I53" s="3"/>
    </row>
    <row r="54" spans="1:9" ht="14.25" customHeight="1" x14ac:dyDescent="0.2">
      <c r="A54" s="6" t="s">
        <v>85</v>
      </c>
      <c r="B54" s="18" t="s">
        <v>71</v>
      </c>
      <c r="C54" s="19">
        <v>1</v>
      </c>
      <c r="D54" s="270"/>
      <c r="E54" s="229">
        <v>75040</v>
      </c>
      <c r="F54" s="67">
        <f t="shared" si="6"/>
        <v>75040</v>
      </c>
      <c r="G54" s="54">
        <f t="shared" si="7"/>
        <v>375200</v>
      </c>
      <c r="H54" s="3"/>
      <c r="I54" s="3"/>
    </row>
    <row r="55" spans="1:9" ht="14.25" customHeight="1" x14ac:dyDescent="0.2">
      <c r="A55" s="6" t="s">
        <v>86</v>
      </c>
      <c r="B55" s="18" t="s">
        <v>71</v>
      </c>
      <c r="C55" s="19">
        <v>2</v>
      </c>
      <c r="D55" s="270"/>
      <c r="E55" s="229">
        <v>1450</v>
      </c>
      <c r="F55" s="67">
        <f t="shared" si="6"/>
        <v>2900</v>
      </c>
      <c r="G55" s="54">
        <f t="shared" si="7"/>
        <v>14500</v>
      </c>
      <c r="H55" s="3"/>
      <c r="I55" s="3"/>
    </row>
    <row r="56" spans="1:9" ht="27.75" customHeight="1" x14ac:dyDescent="0.2">
      <c r="A56" s="6" t="s">
        <v>87</v>
      </c>
      <c r="B56" s="18" t="s">
        <v>71</v>
      </c>
      <c r="C56" s="19">
        <v>2</v>
      </c>
      <c r="D56" s="270"/>
      <c r="E56" s="229">
        <v>4000</v>
      </c>
      <c r="F56" s="67">
        <f t="shared" si="6"/>
        <v>8000</v>
      </c>
      <c r="G56" s="54">
        <f t="shared" si="7"/>
        <v>40000</v>
      </c>
      <c r="H56" s="3"/>
      <c r="I56" s="3"/>
    </row>
    <row r="57" spans="1:9" ht="14.25" customHeight="1" x14ac:dyDescent="0.2">
      <c r="A57" s="6" t="s">
        <v>88</v>
      </c>
      <c r="B57" s="18" t="s">
        <v>71</v>
      </c>
      <c r="C57" s="19">
        <v>1</v>
      </c>
      <c r="D57" s="270"/>
      <c r="E57" s="229">
        <v>3241</v>
      </c>
      <c r="F57" s="67">
        <f t="shared" si="6"/>
        <v>3241</v>
      </c>
      <c r="G57" s="54">
        <f t="shared" si="7"/>
        <v>16205</v>
      </c>
      <c r="H57" s="3"/>
      <c r="I57" s="3"/>
    </row>
    <row r="58" spans="1:9" ht="14.25" customHeight="1" x14ac:dyDescent="0.2">
      <c r="A58" s="6" t="s">
        <v>89</v>
      </c>
      <c r="B58" s="18" t="s">
        <v>90</v>
      </c>
      <c r="C58" s="19">
        <v>40</v>
      </c>
      <c r="D58" s="270"/>
      <c r="E58" s="229">
        <v>3375</v>
      </c>
      <c r="F58" s="67">
        <f t="shared" si="6"/>
        <v>135000</v>
      </c>
      <c r="G58" s="54">
        <f t="shared" si="7"/>
        <v>675000</v>
      </c>
      <c r="H58" s="3"/>
      <c r="I58" s="3"/>
    </row>
    <row r="59" spans="1:9" ht="14.25" customHeight="1" x14ac:dyDescent="0.2">
      <c r="A59" s="6" t="s">
        <v>91</v>
      </c>
      <c r="B59" s="18" t="s">
        <v>71</v>
      </c>
      <c r="C59" s="19">
        <v>30</v>
      </c>
      <c r="D59" s="270"/>
      <c r="E59" s="229">
        <v>566.66666666666663</v>
      </c>
      <c r="F59" s="67">
        <f t="shared" si="6"/>
        <v>17000</v>
      </c>
      <c r="G59" s="54">
        <f t="shared" si="7"/>
        <v>85000</v>
      </c>
      <c r="H59" s="3"/>
      <c r="I59" s="3"/>
    </row>
    <row r="60" spans="1:9" ht="14.25" customHeight="1" x14ac:dyDescent="0.2">
      <c r="A60" s="6" t="s">
        <v>92</v>
      </c>
      <c r="B60" s="18" t="s">
        <v>71</v>
      </c>
      <c r="C60" s="19">
        <v>30</v>
      </c>
      <c r="D60" s="270"/>
      <c r="E60" s="229">
        <v>4666.666666666667</v>
      </c>
      <c r="F60" s="67">
        <f t="shared" si="6"/>
        <v>140000</v>
      </c>
      <c r="G60" s="54">
        <f t="shared" si="7"/>
        <v>700000</v>
      </c>
      <c r="H60" s="3"/>
      <c r="I60" s="3"/>
    </row>
    <row r="61" spans="1:9" ht="24" customHeight="1" x14ac:dyDescent="0.2">
      <c r="A61" s="6" t="s">
        <v>93</v>
      </c>
      <c r="B61" s="18" t="s">
        <v>90</v>
      </c>
      <c r="C61" s="19">
        <v>300</v>
      </c>
      <c r="D61" s="270"/>
      <c r="E61" s="229">
        <v>562</v>
      </c>
      <c r="F61" s="67">
        <f t="shared" si="6"/>
        <v>168600</v>
      </c>
      <c r="G61" s="54">
        <f t="shared" si="7"/>
        <v>843000</v>
      </c>
      <c r="H61" s="3"/>
      <c r="I61" s="3"/>
    </row>
    <row r="62" spans="1:9" ht="24" customHeight="1" x14ac:dyDescent="0.2">
      <c r="A62" s="6" t="s">
        <v>94</v>
      </c>
      <c r="B62" s="18" t="s">
        <v>71</v>
      </c>
      <c r="C62" s="19">
        <v>30</v>
      </c>
      <c r="D62" s="270"/>
      <c r="E62" s="229">
        <v>990</v>
      </c>
      <c r="F62" s="67">
        <f t="shared" si="6"/>
        <v>29700</v>
      </c>
      <c r="G62" s="54">
        <f t="shared" si="7"/>
        <v>148500</v>
      </c>
      <c r="H62" s="3"/>
      <c r="I62" s="3"/>
    </row>
    <row r="63" spans="1:9" ht="27" customHeight="1" x14ac:dyDescent="0.2">
      <c r="A63" s="6" t="s">
        <v>95</v>
      </c>
      <c r="B63" s="18" t="s">
        <v>71</v>
      </c>
      <c r="C63" s="19">
        <v>10</v>
      </c>
      <c r="D63" s="270"/>
      <c r="E63" s="229">
        <v>1012</v>
      </c>
      <c r="F63" s="67">
        <f t="shared" si="6"/>
        <v>10120</v>
      </c>
      <c r="G63" s="54">
        <f t="shared" si="7"/>
        <v>50600</v>
      </c>
      <c r="H63" s="3"/>
      <c r="I63" s="3"/>
    </row>
    <row r="64" spans="1:9" ht="14.25" customHeight="1" x14ac:dyDescent="0.2">
      <c r="A64" s="6" t="s">
        <v>96</v>
      </c>
      <c r="B64" s="18" t="s">
        <v>71</v>
      </c>
      <c r="C64" s="19">
        <v>1</v>
      </c>
      <c r="D64" s="270"/>
      <c r="E64" s="229">
        <v>1507</v>
      </c>
      <c r="F64" s="67">
        <f t="shared" si="6"/>
        <v>1507</v>
      </c>
      <c r="G64" s="54">
        <f t="shared" si="7"/>
        <v>7535</v>
      </c>
      <c r="H64" s="3"/>
      <c r="I64" s="3"/>
    </row>
    <row r="65" spans="1:9" ht="15" customHeight="1" x14ac:dyDescent="0.2">
      <c r="A65" s="6" t="s">
        <v>97</v>
      </c>
      <c r="B65" s="18" t="s">
        <v>71</v>
      </c>
      <c r="C65" s="19">
        <v>1</v>
      </c>
      <c r="D65" s="270"/>
      <c r="E65" s="229">
        <v>10000</v>
      </c>
      <c r="F65" s="67">
        <f t="shared" si="6"/>
        <v>10000</v>
      </c>
      <c r="G65" s="54">
        <f t="shared" si="7"/>
        <v>50000</v>
      </c>
      <c r="H65" s="3"/>
      <c r="I65" s="3"/>
    </row>
    <row r="66" spans="1:9" ht="12" customHeight="1" x14ac:dyDescent="0.2">
      <c r="A66" s="6" t="s">
        <v>98</v>
      </c>
      <c r="B66" s="18" t="s">
        <v>71</v>
      </c>
      <c r="C66" s="19">
        <v>1</v>
      </c>
      <c r="D66" s="271"/>
      <c r="E66" s="229">
        <v>5560</v>
      </c>
      <c r="F66" s="67">
        <f t="shared" si="6"/>
        <v>5560</v>
      </c>
      <c r="G66" s="54">
        <f t="shared" si="7"/>
        <v>27800</v>
      </c>
      <c r="H66" s="3"/>
      <c r="I66" s="3"/>
    </row>
    <row r="67" spans="1:9" ht="12" customHeight="1" x14ac:dyDescent="0.2">
      <c r="A67" s="21"/>
      <c r="B67" s="22"/>
      <c r="C67" s="22"/>
      <c r="D67" s="23"/>
      <c r="E67" s="23"/>
      <c r="F67" s="68">
        <f t="shared" ref="F67:G67" si="8">SUM(F41:F66)</f>
        <v>1042500</v>
      </c>
      <c r="G67" s="55">
        <f t="shared" si="8"/>
        <v>5212500</v>
      </c>
      <c r="H67" s="3"/>
      <c r="I67" s="3"/>
    </row>
    <row r="68" spans="1:9" ht="12" customHeight="1" x14ac:dyDescent="0.2">
      <c r="A68" s="279" t="s">
        <v>99</v>
      </c>
      <c r="B68" s="255"/>
      <c r="C68" s="255"/>
      <c r="D68" s="256"/>
      <c r="E68" s="219"/>
      <c r="F68" s="69"/>
      <c r="G68" s="53"/>
      <c r="H68" s="3"/>
      <c r="I68" s="3"/>
    </row>
    <row r="69" spans="1:9" ht="12" customHeight="1" x14ac:dyDescent="0.2">
      <c r="A69" s="15" t="s">
        <v>100</v>
      </c>
      <c r="B69" s="15" t="s">
        <v>101</v>
      </c>
      <c r="C69" s="16">
        <v>2</v>
      </c>
      <c r="D69" s="263">
        <v>5</v>
      </c>
      <c r="E69" s="230">
        <v>7500</v>
      </c>
      <c r="F69" s="64">
        <f>E69*C69</f>
        <v>15000</v>
      </c>
      <c r="G69" s="51">
        <f>F69*$D$69</f>
        <v>75000</v>
      </c>
      <c r="H69" s="3"/>
      <c r="I69" s="3"/>
    </row>
    <row r="70" spans="1:9" ht="12" customHeight="1" x14ac:dyDescent="0.2">
      <c r="A70" s="15" t="s">
        <v>102</v>
      </c>
      <c r="B70" s="15" t="s">
        <v>103</v>
      </c>
      <c r="C70" s="16">
        <v>3</v>
      </c>
      <c r="D70" s="264"/>
      <c r="E70" s="230">
        <v>5333.333333333333</v>
      </c>
      <c r="F70" s="64">
        <f t="shared" ref="F70:F83" si="9">E70*C70</f>
        <v>16000</v>
      </c>
      <c r="G70" s="51">
        <f t="shared" ref="G70:G83" si="10">F70*$D$69</f>
        <v>80000</v>
      </c>
      <c r="H70" s="3"/>
      <c r="I70" s="3"/>
    </row>
    <row r="71" spans="1:9" ht="12" customHeight="1" x14ac:dyDescent="0.2">
      <c r="A71" s="15" t="s">
        <v>104</v>
      </c>
      <c r="B71" s="15" t="s">
        <v>105</v>
      </c>
      <c r="C71" s="16">
        <v>2</v>
      </c>
      <c r="D71" s="264"/>
      <c r="E71" s="230">
        <v>65000</v>
      </c>
      <c r="F71" s="64">
        <f t="shared" si="9"/>
        <v>130000</v>
      </c>
      <c r="G71" s="51">
        <f t="shared" si="10"/>
        <v>650000</v>
      </c>
      <c r="H71" s="3"/>
      <c r="I71" s="3"/>
    </row>
    <row r="72" spans="1:9" ht="12" customHeight="1" x14ac:dyDescent="0.2">
      <c r="A72" s="15" t="s">
        <v>104</v>
      </c>
      <c r="B72" s="15" t="s">
        <v>106</v>
      </c>
      <c r="C72" s="16">
        <v>1</v>
      </c>
      <c r="D72" s="264"/>
      <c r="E72" s="230">
        <v>250000</v>
      </c>
      <c r="F72" s="64">
        <f t="shared" si="9"/>
        <v>250000</v>
      </c>
      <c r="G72" s="51">
        <f t="shared" si="10"/>
        <v>1250000</v>
      </c>
      <c r="H72" s="3"/>
      <c r="I72" s="3"/>
    </row>
    <row r="73" spans="1:9" ht="12" customHeight="1" x14ac:dyDescent="0.2">
      <c r="A73" s="15" t="s">
        <v>107</v>
      </c>
      <c r="B73" s="15" t="s">
        <v>108</v>
      </c>
      <c r="C73" s="16">
        <v>10</v>
      </c>
      <c r="D73" s="264"/>
      <c r="E73" s="230">
        <v>350</v>
      </c>
      <c r="F73" s="64">
        <f t="shared" si="9"/>
        <v>3500</v>
      </c>
      <c r="G73" s="51">
        <f t="shared" si="10"/>
        <v>17500</v>
      </c>
      <c r="H73" s="3"/>
      <c r="I73" s="3"/>
    </row>
    <row r="74" spans="1:9" ht="12" customHeight="1" x14ac:dyDescent="0.2">
      <c r="A74" s="24" t="s">
        <v>109</v>
      </c>
      <c r="B74" s="16" t="s">
        <v>110</v>
      </c>
      <c r="C74" s="16">
        <v>1</v>
      </c>
      <c r="D74" s="264"/>
      <c r="E74" s="230">
        <v>50000</v>
      </c>
      <c r="F74" s="64">
        <f t="shared" si="9"/>
        <v>50000</v>
      </c>
      <c r="G74" s="51">
        <f t="shared" si="10"/>
        <v>250000</v>
      </c>
      <c r="H74" s="3"/>
      <c r="I74" s="3"/>
    </row>
    <row r="75" spans="1:9" ht="12" customHeight="1" x14ac:dyDescent="0.2">
      <c r="A75" s="15" t="s">
        <v>111</v>
      </c>
      <c r="B75" s="15" t="s">
        <v>112</v>
      </c>
      <c r="C75" s="16">
        <v>4</v>
      </c>
      <c r="D75" s="264"/>
      <c r="E75" s="230">
        <v>4250</v>
      </c>
      <c r="F75" s="64">
        <f t="shared" si="9"/>
        <v>17000</v>
      </c>
      <c r="G75" s="51">
        <f t="shared" si="10"/>
        <v>85000</v>
      </c>
      <c r="H75" s="3"/>
      <c r="I75" s="3"/>
    </row>
    <row r="76" spans="1:9" ht="12" customHeight="1" x14ac:dyDescent="0.2">
      <c r="A76" s="15" t="s">
        <v>113</v>
      </c>
      <c r="B76" s="15" t="s">
        <v>112</v>
      </c>
      <c r="C76" s="16">
        <v>4</v>
      </c>
      <c r="D76" s="264"/>
      <c r="E76" s="230">
        <v>3750</v>
      </c>
      <c r="F76" s="64">
        <f t="shared" si="9"/>
        <v>15000</v>
      </c>
      <c r="G76" s="51">
        <f t="shared" si="10"/>
        <v>75000</v>
      </c>
      <c r="H76" s="3"/>
      <c r="I76" s="3"/>
    </row>
    <row r="77" spans="1:9" ht="12" customHeight="1" x14ac:dyDescent="0.2">
      <c r="A77" s="15" t="s">
        <v>114</v>
      </c>
      <c r="B77" s="15" t="s">
        <v>115</v>
      </c>
      <c r="C77" s="16">
        <v>1</v>
      </c>
      <c r="D77" s="264"/>
      <c r="E77" s="230">
        <v>55000</v>
      </c>
      <c r="F77" s="64">
        <f t="shared" si="9"/>
        <v>55000</v>
      </c>
      <c r="G77" s="51">
        <f t="shared" si="10"/>
        <v>275000</v>
      </c>
      <c r="H77" s="3"/>
      <c r="I77" s="3"/>
    </row>
    <row r="78" spans="1:9" ht="12" customHeight="1" x14ac:dyDescent="0.2">
      <c r="A78" s="15" t="s">
        <v>116</v>
      </c>
      <c r="B78" s="15" t="s">
        <v>112</v>
      </c>
      <c r="C78" s="15">
        <v>4</v>
      </c>
      <c r="D78" s="264"/>
      <c r="E78" s="230">
        <v>4187.5</v>
      </c>
      <c r="F78" s="64">
        <f t="shared" si="9"/>
        <v>16750</v>
      </c>
      <c r="G78" s="51">
        <f t="shared" si="10"/>
        <v>83750</v>
      </c>
      <c r="H78" s="3"/>
      <c r="I78" s="3"/>
    </row>
    <row r="79" spans="1:9" ht="12" customHeight="1" x14ac:dyDescent="0.2">
      <c r="A79" s="15" t="s">
        <v>117</v>
      </c>
      <c r="B79" s="15" t="s">
        <v>115</v>
      </c>
      <c r="C79" s="15">
        <v>1</v>
      </c>
      <c r="D79" s="264"/>
      <c r="E79" s="230">
        <v>45000</v>
      </c>
      <c r="F79" s="64">
        <f t="shared" si="9"/>
        <v>45000</v>
      </c>
      <c r="G79" s="51">
        <f t="shared" si="10"/>
        <v>225000</v>
      </c>
      <c r="H79" s="3"/>
      <c r="I79" s="3"/>
    </row>
    <row r="80" spans="1:9" ht="12" customHeight="1" x14ac:dyDescent="0.2">
      <c r="A80" s="6" t="s">
        <v>118</v>
      </c>
      <c r="B80" s="16" t="s">
        <v>119</v>
      </c>
      <c r="C80" s="16">
        <v>6</v>
      </c>
      <c r="D80" s="264"/>
      <c r="E80" s="230">
        <v>2000</v>
      </c>
      <c r="F80" s="64">
        <f t="shared" si="9"/>
        <v>12000</v>
      </c>
      <c r="G80" s="51">
        <f t="shared" si="10"/>
        <v>60000</v>
      </c>
      <c r="H80" s="3"/>
      <c r="I80" s="3"/>
    </row>
    <row r="81" spans="1:28" ht="12" customHeight="1" x14ac:dyDescent="0.2">
      <c r="A81" s="6" t="s">
        <v>120</v>
      </c>
      <c r="B81" s="16" t="s">
        <v>37</v>
      </c>
      <c r="C81" s="16">
        <v>2</v>
      </c>
      <c r="D81" s="264"/>
      <c r="E81" s="230">
        <v>20000</v>
      </c>
      <c r="F81" s="64">
        <f t="shared" si="9"/>
        <v>40000</v>
      </c>
      <c r="G81" s="51">
        <f t="shared" si="10"/>
        <v>200000</v>
      </c>
      <c r="H81" s="3"/>
      <c r="I81" s="3"/>
    </row>
    <row r="82" spans="1:28" ht="12" customHeight="1" x14ac:dyDescent="0.2">
      <c r="A82" s="6" t="s">
        <v>121</v>
      </c>
      <c r="B82" s="16" t="s">
        <v>46</v>
      </c>
      <c r="C82" s="16">
        <v>1</v>
      </c>
      <c r="D82" s="264"/>
      <c r="E82" s="230">
        <v>43667</v>
      </c>
      <c r="F82" s="64">
        <f t="shared" si="9"/>
        <v>43667</v>
      </c>
      <c r="G82" s="51">
        <f t="shared" si="10"/>
        <v>218335</v>
      </c>
      <c r="H82" s="3"/>
      <c r="I82" s="3"/>
    </row>
    <row r="83" spans="1:28" ht="12" customHeight="1" x14ac:dyDescent="0.2">
      <c r="A83" s="6" t="s">
        <v>122</v>
      </c>
      <c r="B83" s="16" t="s">
        <v>123</v>
      </c>
      <c r="C83" s="16">
        <v>1</v>
      </c>
      <c r="D83" s="265"/>
      <c r="E83" s="230">
        <v>36750</v>
      </c>
      <c r="F83" s="64">
        <f t="shared" si="9"/>
        <v>36750</v>
      </c>
      <c r="G83" s="51">
        <f t="shared" si="10"/>
        <v>183750</v>
      </c>
      <c r="H83" s="3"/>
      <c r="I83" s="3"/>
    </row>
    <row r="84" spans="1:28" ht="12" customHeight="1" x14ac:dyDescent="0.2">
      <c r="A84" s="279" t="s">
        <v>64</v>
      </c>
      <c r="B84" s="255"/>
      <c r="C84" s="255"/>
      <c r="D84" s="256"/>
      <c r="E84" s="219"/>
      <c r="F84" s="70">
        <f t="shared" ref="F84:G84" si="11">SUM(F69:F83)</f>
        <v>745667</v>
      </c>
      <c r="G84" s="56">
        <f t="shared" si="11"/>
        <v>3728335</v>
      </c>
      <c r="H84" s="3"/>
      <c r="I84" s="3"/>
    </row>
    <row r="85" spans="1:28" ht="12" customHeight="1" x14ac:dyDescent="0.2">
      <c r="A85" s="259" t="s">
        <v>124</v>
      </c>
      <c r="B85" s="255"/>
      <c r="C85" s="255"/>
      <c r="D85" s="255"/>
      <c r="E85" s="255"/>
      <c r="F85" s="255"/>
      <c r="G85" s="25"/>
      <c r="H85" s="11"/>
      <c r="I85" s="11"/>
      <c r="J85" s="26"/>
      <c r="K85" s="26"/>
      <c r="L85" s="26"/>
      <c r="M85" s="26"/>
      <c r="N85" s="26"/>
      <c r="O85" s="26"/>
      <c r="P85" s="26"/>
      <c r="Q85" s="26"/>
      <c r="R85" s="26"/>
      <c r="S85" s="26"/>
      <c r="T85" s="26"/>
      <c r="U85" s="26"/>
      <c r="V85" s="26"/>
      <c r="W85" s="26"/>
      <c r="X85" s="26"/>
      <c r="Y85" s="26"/>
      <c r="Z85" s="26"/>
      <c r="AA85" s="26"/>
      <c r="AB85" s="26"/>
    </row>
    <row r="86" spans="1:28" ht="12" customHeight="1" x14ac:dyDescent="0.2">
      <c r="A86" s="27" t="s">
        <v>125</v>
      </c>
      <c r="B86" s="27" t="s">
        <v>15</v>
      </c>
      <c r="C86" s="27">
        <v>20</v>
      </c>
      <c r="D86" s="280">
        <v>5</v>
      </c>
      <c r="E86" s="231">
        <v>23500</v>
      </c>
      <c r="F86" s="71">
        <f>E86*C86</f>
        <v>470000</v>
      </c>
      <c r="G86" s="57">
        <f>F86*$D$86</f>
        <v>2350000</v>
      </c>
      <c r="H86" s="3"/>
      <c r="I86" s="3"/>
    </row>
    <row r="87" spans="1:28" ht="12" customHeight="1" x14ac:dyDescent="0.2">
      <c r="A87" s="28" t="s">
        <v>126</v>
      </c>
      <c r="B87" s="27" t="s">
        <v>127</v>
      </c>
      <c r="C87" s="27">
        <v>18</v>
      </c>
      <c r="D87" s="281"/>
      <c r="E87" s="231">
        <v>23500.12</v>
      </c>
      <c r="F87" s="71">
        <f t="shared" ref="F87:F103" si="12">E87*C87</f>
        <v>423002.16</v>
      </c>
      <c r="G87" s="57">
        <f t="shared" ref="G87:G103" si="13">F87*$D$86</f>
        <v>2115010.7999999998</v>
      </c>
      <c r="H87" s="3"/>
      <c r="I87" s="3"/>
    </row>
    <row r="88" spans="1:28" ht="12" customHeight="1" x14ac:dyDescent="0.2">
      <c r="A88" s="27" t="s">
        <v>128</v>
      </c>
      <c r="B88" s="27" t="s">
        <v>127</v>
      </c>
      <c r="C88" s="27">
        <v>50</v>
      </c>
      <c r="D88" s="281"/>
      <c r="E88" s="231">
        <v>15499.75</v>
      </c>
      <c r="F88" s="71">
        <f t="shared" si="12"/>
        <v>774987.5</v>
      </c>
      <c r="G88" s="57">
        <f t="shared" si="13"/>
        <v>3874937.5</v>
      </c>
      <c r="H88" s="3"/>
      <c r="I88" s="3"/>
    </row>
    <row r="89" spans="1:28" ht="12" customHeight="1" x14ac:dyDescent="0.2">
      <c r="A89" s="27" t="s">
        <v>129</v>
      </c>
      <c r="B89" s="27" t="s">
        <v>15</v>
      </c>
      <c r="C89" s="27">
        <v>16</v>
      </c>
      <c r="D89" s="281"/>
      <c r="E89" s="231">
        <v>22000</v>
      </c>
      <c r="F89" s="71">
        <f t="shared" si="12"/>
        <v>352000</v>
      </c>
      <c r="G89" s="57">
        <f t="shared" si="13"/>
        <v>1760000</v>
      </c>
      <c r="H89" s="3"/>
      <c r="I89" s="3"/>
    </row>
    <row r="90" spans="1:28" ht="12" customHeight="1" x14ac:dyDescent="0.2">
      <c r="A90" s="27" t="s">
        <v>130</v>
      </c>
      <c r="B90" s="27" t="s">
        <v>15</v>
      </c>
      <c r="C90" s="27">
        <v>6</v>
      </c>
      <c r="D90" s="281"/>
      <c r="E90" s="231">
        <v>2200.31</v>
      </c>
      <c r="F90" s="71">
        <f t="shared" si="12"/>
        <v>13201.86</v>
      </c>
      <c r="G90" s="57">
        <f t="shared" si="13"/>
        <v>66009.3</v>
      </c>
      <c r="H90" s="3"/>
      <c r="I90" s="3"/>
    </row>
    <row r="91" spans="1:28" ht="12" customHeight="1" x14ac:dyDescent="0.2">
      <c r="A91" s="27" t="s">
        <v>131</v>
      </c>
      <c r="B91" s="27" t="s">
        <v>15</v>
      </c>
      <c r="C91" s="27">
        <v>6</v>
      </c>
      <c r="D91" s="281"/>
      <c r="E91" s="231">
        <v>2200.31</v>
      </c>
      <c r="F91" s="71">
        <f t="shared" si="12"/>
        <v>13201.86</v>
      </c>
      <c r="G91" s="57">
        <f t="shared" si="13"/>
        <v>66009.3</v>
      </c>
      <c r="H91" s="3"/>
      <c r="I91" s="3"/>
    </row>
    <row r="92" spans="1:28" ht="12" customHeight="1" x14ac:dyDescent="0.2">
      <c r="A92" s="27" t="s">
        <v>132</v>
      </c>
      <c r="B92" s="27" t="s">
        <v>15</v>
      </c>
      <c r="C92" s="27">
        <v>30</v>
      </c>
      <c r="D92" s="281"/>
      <c r="E92" s="231">
        <v>220.15</v>
      </c>
      <c r="F92" s="71">
        <f t="shared" si="12"/>
        <v>6604.5</v>
      </c>
      <c r="G92" s="57">
        <f t="shared" si="13"/>
        <v>33022.5</v>
      </c>
      <c r="H92" s="3"/>
      <c r="I92" s="3"/>
    </row>
    <row r="93" spans="1:28" ht="12" customHeight="1" x14ac:dyDescent="0.2">
      <c r="A93" s="27" t="s">
        <v>133</v>
      </c>
      <c r="B93" s="27" t="s">
        <v>15</v>
      </c>
      <c r="C93" s="27">
        <v>30</v>
      </c>
      <c r="D93" s="281"/>
      <c r="E93" s="231">
        <v>220.15</v>
      </c>
      <c r="F93" s="71">
        <f t="shared" si="12"/>
        <v>6604.5</v>
      </c>
      <c r="G93" s="57">
        <f t="shared" si="13"/>
        <v>33022.5</v>
      </c>
      <c r="H93" s="3"/>
      <c r="I93" s="3"/>
    </row>
    <row r="94" spans="1:28" ht="12" customHeight="1" x14ac:dyDescent="0.2">
      <c r="A94" s="27" t="s">
        <v>134</v>
      </c>
      <c r="B94" s="27" t="s">
        <v>15</v>
      </c>
      <c r="C94" s="27">
        <v>5</v>
      </c>
      <c r="D94" s="281"/>
      <c r="E94" s="231">
        <v>7646.9400000000005</v>
      </c>
      <c r="F94" s="71">
        <f t="shared" si="12"/>
        <v>38234.700000000004</v>
      </c>
      <c r="G94" s="57">
        <f t="shared" si="13"/>
        <v>191173.50000000003</v>
      </c>
      <c r="H94" s="3"/>
      <c r="I94" s="3"/>
    </row>
    <row r="95" spans="1:28" ht="12" customHeight="1" x14ac:dyDescent="0.2">
      <c r="A95" s="27" t="s">
        <v>135</v>
      </c>
      <c r="B95" s="27" t="s">
        <v>15</v>
      </c>
      <c r="C95" s="27">
        <v>6</v>
      </c>
      <c r="D95" s="281"/>
      <c r="E95" s="231">
        <v>8300.25</v>
      </c>
      <c r="F95" s="71">
        <f t="shared" si="12"/>
        <v>49801.5</v>
      </c>
      <c r="G95" s="57">
        <f t="shared" si="13"/>
        <v>249007.5</v>
      </c>
      <c r="H95" s="3"/>
      <c r="I95" s="3"/>
    </row>
    <row r="96" spans="1:28" ht="12" customHeight="1" x14ac:dyDescent="0.2">
      <c r="A96" s="27" t="s">
        <v>136</v>
      </c>
      <c r="B96" s="27" t="s">
        <v>127</v>
      </c>
      <c r="C96" s="27">
        <v>150</v>
      </c>
      <c r="D96" s="281"/>
      <c r="E96" s="231">
        <v>2200.31</v>
      </c>
      <c r="F96" s="71">
        <f t="shared" si="12"/>
        <v>330046.5</v>
      </c>
      <c r="G96" s="57">
        <f t="shared" si="13"/>
        <v>1650232.5</v>
      </c>
      <c r="H96" s="3"/>
      <c r="I96" s="3"/>
    </row>
    <row r="97" spans="1:28" ht="12" customHeight="1" x14ac:dyDescent="0.2">
      <c r="A97" s="27" t="s">
        <v>137</v>
      </c>
      <c r="B97" s="27" t="s">
        <v>138</v>
      </c>
      <c r="C97" s="27">
        <v>4</v>
      </c>
      <c r="D97" s="281"/>
      <c r="E97" s="231">
        <v>12478.34</v>
      </c>
      <c r="F97" s="71">
        <f t="shared" si="12"/>
        <v>49913.36</v>
      </c>
      <c r="G97" s="57">
        <f t="shared" si="13"/>
        <v>249566.8</v>
      </c>
      <c r="H97" s="3"/>
      <c r="I97" s="3"/>
    </row>
    <row r="98" spans="1:28" ht="12" customHeight="1" x14ac:dyDescent="0.2">
      <c r="A98" s="27" t="s">
        <v>139</v>
      </c>
      <c r="B98" s="27" t="s">
        <v>140</v>
      </c>
      <c r="C98" s="27">
        <v>1</v>
      </c>
      <c r="D98" s="281"/>
      <c r="E98" s="231">
        <v>15000</v>
      </c>
      <c r="F98" s="71">
        <f t="shared" si="12"/>
        <v>15000</v>
      </c>
      <c r="G98" s="57">
        <f t="shared" si="13"/>
        <v>75000</v>
      </c>
      <c r="H98" s="3"/>
      <c r="I98" s="3"/>
    </row>
    <row r="99" spans="1:28" ht="12" customHeight="1" x14ac:dyDescent="0.2">
      <c r="A99" s="27" t="s">
        <v>141</v>
      </c>
      <c r="B99" s="27" t="s">
        <v>15</v>
      </c>
      <c r="C99" s="27">
        <v>6</v>
      </c>
      <c r="D99" s="281"/>
      <c r="E99" s="231">
        <v>35000</v>
      </c>
      <c r="F99" s="71">
        <f t="shared" si="12"/>
        <v>210000</v>
      </c>
      <c r="G99" s="57">
        <f t="shared" si="13"/>
        <v>1050000</v>
      </c>
      <c r="H99" s="3"/>
      <c r="I99" s="3"/>
    </row>
    <row r="100" spans="1:28" ht="12" customHeight="1" x14ac:dyDescent="0.2">
      <c r="A100" s="29" t="s">
        <v>142</v>
      </c>
      <c r="B100" s="27" t="s">
        <v>15</v>
      </c>
      <c r="C100" s="27">
        <v>6</v>
      </c>
      <c r="D100" s="281"/>
      <c r="E100" s="231">
        <v>17017</v>
      </c>
      <c r="F100" s="71">
        <f t="shared" si="12"/>
        <v>102102</v>
      </c>
      <c r="G100" s="57">
        <f t="shared" si="13"/>
        <v>510510</v>
      </c>
      <c r="H100" s="3"/>
      <c r="I100" s="3"/>
    </row>
    <row r="101" spans="1:28" ht="12" customHeight="1" x14ac:dyDescent="0.2">
      <c r="A101" s="29" t="s">
        <v>143</v>
      </c>
      <c r="B101" s="27" t="s">
        <v>144</v>
      </c>
      <c r="C101" s="27">
        <v>30</v>
      </c>
      <c r="D101" s="281"/>
      <c r="E101" s="231">
        <v>1099.56</v>
      </c>
      <c r="F101" s="71">
        <f t="shared" si="12"/>
        <v>32986.799999999996</v>
      </c>
      <c r="G101" s="57">
        <f t="shared" si="13"/>
        <v>164933.99999999997</v>
      </c>
      <c r="H101" s="3"/>
      <c r="I101" s="3"/>
    </row>
    <row r="102" spans="1:28" ht="12" customHeight="1" x14ac:dyDescent="0.2">
      <c r="A102" s="29" t="s">
        <v>145</v>
      </c>
      <c r="B102" s="27" t="s">
        <v>140</v>
      </c>
      <c r="C102" s="27">
        <v>3</v>
      </c>
      <c r="D102" s="281"/>
      <c r="E102" s="231">
        <v>10800.44</v>
      </c>
      <c r="F102" s="71">
        <f t="shared" si="12"/>
        <v>32401.32</v>
      </c>
      <c r="G102" s="57">
        <f t="shared" si="13"/>
        <v>162006.6</v>
      </c>
      <c r="H102" s="3"/>
      <c r="I102" s="3"/>
    </row>
    <row r="103" spans="1:28" ht="12" customHeight="1" x14ac:dyDescent="0.2">
      <c r="A103" s="27" t="s">
        <v>146</v>
      </c>
      <c r="B103" s="27" t="s">
        <v>147</v>
      </c>
      <c r="C103" s="27">
        <v>2</v>
      </c>
      <c r="D103" s="282"/>
      <c r="E103" s="231">
        <v>260150</v>
      </c>
      <c r="F103" s="71">
        <f t="shared" si="12"/>
        <v>520300</v>
      </c>
      <c r="G103" s="57">
        <f t="shared" si="13"/>
        <v>2601500</v>
      </c>
      <c r="H103" s="3"/>
      <c r="I103" s="3"/>
    </row>
    <row r="104" spans="1:28" ht="12" customHeight="1" x14ac:dyDescent="0.2">
      <c r="A104" s="272"/>
      <c r="B104" s="255"/>
      <c r="C104" s="255"/>
      <c r="D104" s="256"/>
      <c r="E104" s="219"/>
      <c r="F104" s="72">
        <f t="shared" ref="F104:G104" si="14">SUM(F86:F103)</f>
        <v>3440388.5599999996</v>
      </c>
      <c r="G104" s="58">
        <f t="shared" si="14"/>
        <v>17201942.800000004</v>
      </c>
      <c r="H104" s="3"/>
      <c r="I104" s="3"/>
      <c r="J104" s="3"/>
      <c r="K104" s="3"/>
      <c r="L104" s="3"/>
      <c r="M104" s="3"/>
      <c r="N104" s="3"/>
      <c r="O104" s="3"/>
      <c r="P104" s="3"/>
      <c r="Q104" s="3"/>
      <c r="R104" s="3"/>
      <c r="S104" s="3"/>
      <c r="T104" s="3"/>
      <c r="U104" s="3"/>
      <c r="V104" s="3"/>
      <c r="W104" s="3"/>
      <c r="X104" s="3"/>
      <c r="Y104" s="3"/>
      <c r="Z104" s="3"/>
      <c r="AA104" s="3"/>
      <c r="AB104" s="3"/>
    </row>
    <row r="105" spans="1:28" ht="12" customHeight="1" x14ac:dyDescent="0.2">
      <c r="A105" s="273" t="s">
        <v>148</v>
      </c>
      <c r="B105" s="274"/>
      <c r="C105" s="274"/>
      <c r="D105" s="275"/>
      <c r="E105" s="221"/>
      <c r="F105" s="73"/>
      <c r="G105" s="30"/>
      <c r="H105" s="3"/>
      <c r="I105" s="3"/>
    </row>
    <row r="106" spans="1:28" ht="12" customHeight="1" x14ac:dyDescent="0.2">
      <c r="A106" s="276" t="s">
        <v>149</v>
      </c>
      <c r="B106" s="274"/>
      <c r="C106" s="274"/>
      <c r="D106" s="275"/>
      <c r="E106" s="221"/>
      <c r="F106" s="74">
        <f t="shared" ref="F106:G106" si="15">+F26+F39+F67+F84+F104</f>
        <v>9097455.370000001</v>
      </c>
      <c r="G106" s="56">
        <f t="shared" si="15"/>
        <v>45487276.850000009</v>
      </c>
      <c r="H106" s="3"/>
      <c r="I106" s="3"/>
    </row>
    <row r="107" spans="1:28" ht="12" customHeight="1" x14ac:dyDescent="0.2">
      <c r="H107" s="3"/>
      <c r="I107" s="3"/>
    </row>
    <row r="108" spans="1:28" ht="12" customHeight="1" x14ac:dyDescent="0.2">
      <c r="H108" s="3"/>
      <c r="I108" s="3"/>
    </row>
    <row r="109" spans="1:28" ht="12" customHeight="1" x14ac:dyDescent="0.2">
      <c r="A109" s="3"/>
      <c r="B109" s="3"/>
      <c r="C109" s="3"/>
      <c r="D109" s="3"/>
      <c r="E109" s="3"/>
      <c r="H109" s="3"/>
      <c r="I109" s="3"/>
    </row>
    <row r="110" spans="1:28" ht="12" customHeight="1" x14ac:dyDescent="0.2">
      <c r="A110" s="3"/>
      <c r="B110" s="3"/>
      <c r="C110" s="3"/>
      <c r="D110" s="3"/>
      <c r="E110" s="3"/>
      <c r="F110" s="76"/>
      <c r="G110" s="59"/>
      <c r="H110" s="3"/>
      <c r="I110" s="3"/>
    </row>
    <row r="111" spans="1:28" ht="12" customHeight="1" x14ac:dyDescent="0.2">
      <c r="A111" s="111"/>
      <c r="B111" s="111"/>
      <c r="C111" s="228"/>
      <c r="D111" s="3"/>
      <c r="E111" s="3"/>
      <c r="H111" s="3"/>
      <c r="I111" s="3"/>
    </row>
    <row r="112" spans="1:28" ht="12" customHeight="1" x14ac:dyDescent="0.2">
      <c r="A112" s="112" t="s">
        <v>268</v>
      </c>
      <c r="B112" s="101"/>
      <c r="C112" s="101"/>
      <c r="D112" s="3"/>
      <c r="E112" s="3"/>
      <c r="H112" s="3"/>
      <c r="I112" s="3"/>
    </row>
    <row r="113" spans="1:9" ht="12" customHeight="1" x14ac:dyDescent="0.2">
      <c r="A113" s="103" t="s">
        <v>269</v>
      </c>
      <c r="B113" s="101"/>
      <c r="C113" s="101"/>
      <c r="D113" s="3"/>
      <c r="E113" s="3"/>
      <c r="H113" s="3"/>
      <c r="I113" s="3"/>
    </row>
    <row r="114" spans="1:9" ht="12" customHeight="1" x14ac:dyDescent="0.2">
      <c r="A114" s="3"/>
      <c r="B114" s="3"/>
      <c r="C114" s="3"/>
      <c r="D114" s="3"/>
      <c r="E114" s="3"/>
      <c r="H114" s="3"/>
      <c r="I114" s="3"/>
    </row>
    <row r="115" spans="1:9" ht="12" customHeight="1" x14ac:dyDescent="0.2">
      <c r="A115" s="3"/>
      <c r="B115" s="3"/>
      <c r="C115" s="3"/>
      <c r="D115" s="3"/>
      <c r="E115" s="3"/>
      <c r="H115" s="3"/>
      <c r="I115" s="3"/>
    </row>
    <row r="116" spans="1:9" ht="12" customHeight="1" x14ac:dyDescent="0.2">
      <c r="A116" s="3"/>
      <c r="B116" s="3"/>
      <c r="C116" s="3"/>
      <c r="D116" s="3"/>
      <c r="E116" s="3"/>
      <c r="H116" s="3"/>
      <c r="I116" s="3"/>
    </row>
    <row r="117" spans="1:9" ht="12" customHeight="1" x14ac:dyDescent="0.2">
      <c r="A117" s="3"/>
      <c r="B117" s="3"/>
      <c r="C117" s="3"/>
      <c r="D117" s="3"/>
      <c r="E117" s="3"/>
      <c r="H117" s="3"/>
      <c r="I117" s="3"/>
    </row>
    <row r="118" spans="1:9" ht="12" customHeight="1" x14ac:dyDescent="0.2">
      <c r="A118" s="3"/>
      <c r="B118" s="3"/>
      <c r="C118" s="3"/>
      <c r="D118" s="3"/>
      <c r="E118" s="3"/>
      <c r="H118" s="3"/>
      <c r="I118" s="3"/>
    </row>
    <row r="119" spans="1:9" ht="12" customHeight="1" x14ac:dyDescent="0.2">
      <c r="A119" s="3"/>
      <c r="B119" s="3"/>
      <c r="C119" s="3"/>
      <c r="D119" s="3"/>
      <c r="E119" s="3"/>
      <c r="H119" s="3"/>
      <c r="I119" s="3"/>
    </row>
    <row r="120" spans="1:9" ht="12" customHeight="1" x14ac:dyDescent="0.2">
      <c r="A120" s="3"/>
      <c r="B120" s="3"/>
      <c r="C120" s="3"/>
      <c r="D120" s="3"/>
      <c r="E120" s="3"/>
      <c r="H120" s="3"/>
      <c r="I120" s="3"/>
    </row>
    <row r="121" spans="1:9" ht="12" customHeight="1" x14ac:dyDescent="0.2">
      <c r="A121" s="3"/>
      <c r="B121" s="3"/>
      <c r="C121" s="3"/>
      <c r="D121" s="3"/>
      <c r="E121" s="3"/>
      <c r="H121" s="3"/>
      <c r="I121" s="3"/>
    </row>
    <row r="122" spans="1:9" ht="12" customHeight="1" x14ac:dyDescent="0.2">
      <c r="A122" s="3"/>
      <c r="B122" s="3"/>
      <c r="C122" s="3"/>
      <c r="D122" s="3"/>
      <c r="E122" s="3"/>
      <c r="H122" s="3"/>
      <c r="I122" s="3"/>
    </row>
    <row r="123" spans="1:9" ht="12" customHeight="1" x14ac:dyDescent="0.2">
      <c r="A123" s="3"/>
      <c r="B123" s="3"/>
      <c r="C123" s="3"/>
      <c r="D123" s="3"/>
      <c r="E123" s="3"/>
      <c r="H123" s="3"/>
      <c r="I123" s="3"/>
    </row>
    <row r="124" spans="1:9" ht="12" customHeight="1" x14ac:dyDescent="0.2">
      <c r="A124" s="3"/>
      <c r="B124" s="3"/>
      <c r="C124" s="3"/>
      <c r="D124" s="3"/>
      <c r="E124" s="3"/>
      <c r="H124" s="3"/>
      <c r="I124" s="3"/>
    </row>
    <row r="125" spans="1:9" ht="12" customHeight="1" x14ac:dyDescent="0.2">
      <c r="A125" s="3"/>
      <c r="B125" s="3"/>
      <c r="C125" s="3"/>
      <c r="D125" s="3"/>
      <c r="E125" s="3"/>
      <c r="H125" s="3"/>
      <c r="I125" s="3"/>
    </row>
    <row r="126" spans="1:9" ht="12" customHeight="1" x14ac:dyDescent="0.2">
      <c r="A126" s="3"/>
      <c r="B126" s="3"/>
      <c r="C126" s="3"/>
      <c r="D126" s="3"/>
      <c r="E126" s="3"/>
      <c r="H126" s="3"/>
      <c r="I126" s="3"/>
    </row>
    <row r="127" spans="1:9" ht="12" customHeight="1" x14ac:dyDescent="0.2">
      <c r="A127" s="3"/>
      <c r="B127" s="3"/>
      <c r="C127" s="3"/>
      <c r="D127" s="3"/>
      <c r="E127" s="3"/>
      <c r="H127" s="3"/>
      <c r="I127" s="3"/>
    </row>
    <row r="128" spans="1:9" ht="12" customHeight="1" x14ac:dyDescent="0.2">
      <c r="A128" s="3"/>
      <c r="B128" s="3"/>
      <c r="C128" s="3"/>
      <c r="D128" s="3"/>
      <c r="E128" s="3"/>
      <c r="H128" s="3"/>
      <c r="I128" s="3"/>
    </row>
    <row r="129" spans="1:9" ht="12" customHeight="1" x14ac:dyDescent="0.2">
      <c r="A129" s="3"/>
      <c r="B129" s="3"/>
      <c r="C129" s="3"/>
      <c r="D129" s="3"/>
      <c r="E129" s="3"/>
      <c r="H129" s="3"/>
      <c r="I129" s="3"/>
    </row>
    <row r="130" spans="1:9" ht="12" customHeight="1" x14ac:dyDescent="0.2">
      <c r="A130" s="3"/>
      <c r="B130" s="3"/>
      <c r="C130" s="3"/>
      <c r="D130" s="3"/>
      <c r="E130" s="3"/>
      <c r="H130" s="3"/>
      <c r="I130" s="3"/>
    </row>
    <row r="131" spans="1:9" ht="12" customHeight="1" x14ac:dyDescent="0.2">
      <c r="A131" s="3"/>
      <c r="B131" s="3"/>
      <c r="C131" s="3"/>
      <c r="D131" s="3"/>
      <c r="E131" s="3"/>
      <c r="H131" s="3"/>
      <c r="I131" s="3"/>
    </row>
    <row r="132" spans="1:9" ht="12" customHeight="1" x14ac:dyDescent="0.2">
      <c r="A132" s="3"/>
      <c r="B132" s="3"/>
      <c r="C132" s="3"/>
      <c r="D132" s="3"/>
      <c r="E132" s="3"/>
      <c r="H132" s="3"/>
      <c r="I132" s="3"/>
    </row>
    <row r="133" spans="1:9" ht="12" customHeight="1" x14ac:dyDescent="0.2">
      <c r="A133" s="3"/>
      <c r="B133" s="3"/>
      <c r="C133" s="3"/>
      <c r="D133" s="3"/>
      <c r="E133" s="3"/>
      <c r="H133" s="3"/>
      <c r="I133" s="3"/>
    </row>
    <row r="134" spans="1:9" ht="12" customHeight="1" x14ac:dyDescent="0.2">
      <c r="A134" s="3"/>
      <c r="B134" s="3"/>
      <c r="C134" s="3"/>
      <c r="D134" s="3"/>
      <c r="E134" s="3"/>
      <c r="H134" s="3"/>
      <c r="I134" s="3"/>
    </row>
    <row r="135" spans="1:9" ht="12" customHeight="1" x14ac:dyDescent="0.2">
      <c r="A135" s="3"/>
      <c r="B135" s="3"/>
      <c r="C135" s="3"/>
      <c r="D135" s="3"/>
      <c r="E135" s="3"/>
      <c r="H135" s="3"/>
      <c r="I135" s="3"/>
    </row>
    <row r="136" spans="1:9" ht="12" customHeight="1" x14ac:dyDescent="0.2">
      <c r="A136" s="3"/>
      <c r="B136" s="3"/>
      <c r="C136" s="3"/>
      <c r="D136" s="3"/>
      <c r="E136" s="3"/>
      <c r="H136" s="3"/>
      <c r="I136" s="3"/>
    </row>
    <row r="137" spans="1:9" ht="12" customHeight="1" x14ac:dyDescent="0.2">
      <c r="A137" s="3"/>
      <c r="B137" s="3"/>
      <c r="C137" s="3"/>
      <c r="D137" s="3"/>
      <c r="E137" s="3"/>
      <c r="H137" s="3"/>
      <c r="I137" s="3"/>
    </row>
    <row r="138" spans="1:9" ht="12" customHeight="1" x14ac:dyDescent="0.2">
      <c r="A138" s="3"/>
      <c r="B138" s="3"/>
      <c r="C138" s="3"/>
      <c r="D138" s="3"/>
      <c r="E138" s="3"/>
      <c r="H138" s="3"/>
      <c r="I138" s="3"/>
    </row>
    <row r="139" spans="1:9" ht="12" customHeight="1" x14ac:dyDescent="0.2">
      <c r="A139" s="3"/>
      <c r="B139" s="3"/>
      <c r="C139" s="3"/>
      <c r="D139" s="3"/>
      <c r="E139" s="3"/>
      <c r="H139" s="3"/>
      <c r="I139" s="3"/>
    </row>
    <row r="140" spans="1:9" ht="12" customHeight="1" x14ac:dyDescent="0.2">
      <c r="A140" s="3"/>
      <c r="B140" s="3"/>
      <c r="C140" s="3"/>
      <c r="D140" s="3"/>
      <c r="E140" s="3"/>
      <c r="H140" s="3"/>
      <c r="I140" s="3"/>
    </row>
    <row r="141" spans="1:9" ht="12" customHeight="1" x14ac:dyDescent="0.2">
      <c r="A141" s="3"/>
      <c r="B141" s="3"/>
      <c r="C141" s="3"/>
      <c r="D141" s="3"/>
      <c r="E141" s="3"/>
      <c r="H141" s="3"/>
      <c r="I141" s="3"/>
    </row>
    <row r="142" spans="1:9" ht="12" customHeight="1" x14ac:dyDescent="0.2">
      <c r="A142" s="3"/>
      <c r="B142" s="3"/>
      <c r="C142" s="3"/>
      <c r="D142" s="3"/>
      <c r="E142" s="3"/>
      <c r="H142" s="3"/>
      <c r="I142" s="3"/>
    </row>
    <row r="143" spans="1:9" ht="12" customHeight="1" x14ac:dyDescent="0.2">
      <c r="A143" s="3"/>
      <c r="B143" s="3"/>
      <c r="C143" s="3"/>
      <c r="D143" s="3"/>
      <c r="E143" s="3"/>
      <c r="H143" s="3"/>
      <c r="I143" s="3"/>
    </row>
    <row r="144" spans="1:9" ht="12" customHeight="1" x14ac:dyDescent="0.2">
      <c r="A144" s="3"/>
      <c r="B144" s="3"/>
      <c r="C144" s="3"/>
      <c r="D144" s="3"/>
      <c r="E144" s="3"/>
      <c r="H144" s="3"/>
      <c r="I144" s="3"/>
    </row>
    <row r="145" spans="1:9" ht="12" customHeight="1" x14ac:dyDescent="0.2">
      <c r="A145" s="3"/>
      <c r="B145" s="3"/>
      <c r="C145" s="3"/>
      <c r="D145" s="3"/>
      <c r="E145" s="3"/>
      <c r="H145" s="3"/>
      <c r="I145" s="3"/>
    </row>
    <row r="146" spans="1:9" ht="12" customHeight="1" x14ac:dyDescent="0.2">
      <c r="A146" s="3"/>
      <c r="B146" s="3"/>
      <c r="C146" s="3"/>
      <c r="D146" s="3"/>
      <c r="E146" s="3"/>
      <c r="H146" s="3"/>
      <c r="I146" s="3"/>
    </row>
    <row r="147" spans="1:9" ht="12" customHeight="1" x14ac:dyDescent="0.2">
      <c r="A147" s="3"/>
      <c r="B147" s="3"/>
      <c r="C147" s="3"/>
      <c r="D147" s="3"/>
      <c r="E147" s="3"/>
      <c r="H147" s="3"/>
      <c r="I147" s="3"/>
    </row>
    <row r="148" spans="1:9" ht="12" customHeight="1" x14ac:dyDescent="0.2">
      <c r="A148" s="3"/>
      <c r="B148" s="3"/>
      <c r="C148" s="3"/>
      <c r="D148" s="3"/>
      <c r="E148" s="3"/>
      <c r="H148" s="3"/>
      <c r="I148" s="3"/>
    </row>
    <row r="149" spans="1:9" ht="12" customHeight="1" x14ac:dyDescent="0.2">
      <c r="A149" s="3"/>
      <c r="B149" s="3"/>
      <c r="C149" s="3"/>
      <c r="D149" s="3"/>
      <c r="E149" s="3"/>
      <c r="H149" s="3"/>
      <c r="I149" s="3"/>
    </row>
    <row r="150" spans="1:9" ht="12" customHeight="1" x14ac:dyDescent="0.2">
      <c r="A150" s="3"/>
      <c r="B150" s="3"/>
      <c r="C150" s="3"/>
      <c r="D150" s="3"/>
      <c r="E150" s="3"/>
      <c r="H150" s="3"/>
      <c r="I150" s="3"/>
    </row>
    <row r="151" spans="1:9" ht="12" customHeight="1" x14ac:dyDescent="0.2">
      <c r="A151" s="3"/>
      <c r="B151" s="3"/>
      <c r="C151" s="3"/>
      <c r="D151" s="3"/>
      <c r="E151" s="3"/>
      <c r="H151" s="3"/>
      <c r="I151" s="3"/>
    </row>
    <row r="152" spans="1:9" ht="12" customHeight="1" x14ac:dyDescent="0.2">
      <c r="A152" s="3"/>
      <c r="B152" s="3"/>
      <c r="C152" s="3"/>
      <c r="D152" s="3"/>
      <c r="E152" s="3"/>
      <c r="H152" s="3"/>
      <c r="I152" s="3"/>
    </row>
    <row r="153" spans="1:9" ht="12" customHeight="1" x14ac:dyDescent="0.2">
      <c r="A153" s="3"/>
      <c r="B153" s="3"/>
      <c r="C153" s="3"/>
      <c r="D153" s="3"/>
      <c r="E153" s="3"/>
      <c r="H153" s="3"/>
      <c r="I153" s="3"/>
    </row>
    <row r="154" spans="1:9" ht="12" customHeight="1" x14ac:dyDescent="0.2">
      <c r="A154" s="3"/>
      <c r="B154" s="3"/>
      <c r="C154" s="3"/>
      <c r="D154" s="3"/>
      <c r="E154" s="3"/>
      <c r="H154" s="3"/>
      <c r="I154" s="3"/>
    </row>
    <row r="155" spans="1:9" ht="12" customHeight="1" x14ac:dyDescent="0.2">
      <c r="A155" s="3"/>
      <c r="B155" s="3"/>
      <c r="C155" s="3"/>
      <c r="D155" s="3"/>
      <c r="E155" s="3"/>
      <c r="H155" s="3"/>
      <c r="I155" s="3"/>
    </row>
    <row r="156" spans="1:9" ht="12" customHeight="1" x14ac:dyDescent="0.2">
      <c r="A156" s="3"/>
      <c r="B156" s="3"/>
      <c r="C156" s="3"/>
      <c r="D156" s="3"/>
      <c r="E156" s="3"/>
      <c r="H156" s="3"/>
      <c r="I156" s="3"/>
    </row>
    <row r="157" spans="1:9" ht="12" customHeight="1" x14ac:dyDescent="0.2">
      <c r="A157" s="3"/>
      <c r="B157" s="3"/>
      <c r="C157" s="3"/>
      <c r="D157" s="3"/>
      <c r="E157" s="3"/>
      <c r="H157" s="3"/>
      <c r="I157" s="3"/>
    </row>
    <row r="158" spans="1:9" ht="12" customHeight="1" x14ac:dyDescent="0.2">
      <c r="A158" s="3"/>
      <c r="B158" s="3"/>
      <c r="C158" s="3"/>
      <c r="D158" s="3"/>
      <c r="E158" s="3"/>
      <c r="H158" s="3"/>
      <c r="I158" s="3"/>
    </row>
    <row r="159" spans="1:9" ht="12" customHeight="1" x14ac:dyDescent="0.2">
      <c r="A159" s="3"/>
      <c r="B159" s="3"/>
      <c r="C159" s="3"/>
      <c r="D159" s="3"/>
      <c r="E159" s="3"/>
      <c r="H159" s="3"/>
      <c r="I159" s="3"/>
    </row>
    <row r="160" spans="1:9" ht="12" customHeight="1" x14ac:dyDescent="0.2">
      <c r="A160" s="3"/>
      <c r="B160" s="3"/>
      <c r="C160" s="3"/>
      <c r="D160" s="3"/>
      <c r="E160" s="3"/>
      <c r="H160" s="3"/>
      <c r="I160" s="3"/>
    </row>
    <row r="161" spans="1:9" ht="12" customHeight="1" x14ac:dyDescent="0.2">
      <c r="A161" s="3"/>
      <c r="B161" s="3"/>
      <c r="C161" s="3"/>
      <c r="D161" s="3"/>
      <c r="E161" s="3"/>
      <c r="H161" s="3"/>
      <c r="I161" s="3"/>
    </row>
    <row r="162" spans="1:9" ht="12" customHeight="1" x14ac:dyDescent="0.2">
      <c r="A162" s="3"/>
      <c r="B162" s="3"/>
      <c r="C162" s="3"/>
      <c r="D162" s="3"/>
      <c r="E162" s="3"/>
      <c r="H162" s="3"/>
      <c r="I162" s="3"/>
    </row>
    <row r="163" spans="1:9" ht="12" customHeight="1" x14ac:dyDescent="0.2">
      <c r="A163" s="3"/>
      <c r="B163" s="3"/>
      <c r="C163" s="3"/>
      <c r="D163" s="3"/>
      <c r="E163" s="3"/>
      <c r="H163" s="3"/>
      <c r="I163" s="3"/>
    </row>
    <row r="164" spans="1:9" ht="12" customHeight="1" x14ac:dyDescent="0.2">
      <c r="A164" s="3"/>
      <c r="B164" s="3"/>
      <c r="C164" s="3"/>
      <c r="D164" s="3"/>
      <c r="E164" s="3"/>
      <c r="H164" s="3"/>
      <c r="I164" s="3"/>
    </row>
    <row r="165" spans="1:9" ht="12" customHeight="1" x14ac:dyDescent="0.2">
      <c r="A165" s="3"/>
      <c r="B165" s="3"/>
      <c r="C165" s="3"/>
      <c r="D165" s="3"/>
      <c r="E165" s="3"/>
      <c r="H165" s="3"/>
      <c r="I165" s="3"/>
    </row>
    <row r="166" spans="1:9" ht="12" customHeight="1" x14ac:dyDescent="0.2">
      <c r="A166" s="3"/>
      <c r="B166" s="3"/>
      <c r="C166" s="3"/>
      <c r="D166" s="3"/>
      <c r="E166" s="3"/>
      <c r="H166" s="3"/>
      <c r="I166" s="3"/>
    </row>
    <row r="167" spans="1:9" ht="12" customHeight="1" x14ac:dyDescent="0.2">
      <c r="A167" s="3"/>
      <c r="B167" s="3"/>
      <c r="C167" s="3"/>
      <c r="D167" s="3"/>
      <c r="E167" s="3"/>
      <c r="H167" s="3"/>
      <c r="I167" s="3"/>
    </row>
    <row r="168" spans="1:9" ht="12" customHeight="1" x14ac:dyDescent="0.2">
      <c r="A168" s="3"/>
      <c r="B168" s="3"/>
      <c r="C168" s="3"/>
      <c r="D168" s="3"/>
      <c r="E168" s="3"/>
      <c r="H168" s="3"/>
      <c r="I168" s="3"/>
    </row>
    <row r="169" spans="1:9" ht="12" customHeight="1" x14ac:dyDescent="0.2">
      <c r="A169" s="3"/>
      <c r="B169" s="3"/>
      <c r="C169" s="3"/>
      <c r="D169" s="3"/>
      <c r="E169" s="3"/>
      <c r="H169" s="3"/>
      <c r="I169" s="3"/>
    </row>
    <row r="170" spans="1:9" ht="12" customHeight="1" x14ac:dyDescent="0.2">
      <c r="A170" s="3"/>
      <c r="B170" s="3"/>
      <c r="C170" s="3"/>
      <c r="D170" s="3"/>
      <c r="E170" s="3"/>
      <c r="H170" s="3"/>
      <c r="I170" s="3"/>
    </row>
    <row r="171" spans="1:9" ht="12" customHeight="1" x14ac:dyDescent="0.2">
      <c r="A171" s="3"/>
      <c r="B171" s="3"/>
      <c r="C171" s="3"/>
      <c r="D171" s="3"/>
      <c r="E171" s="3"/>
      <c r="H171" s="3"/>
      <c r="I171" s="3"/>
    </row>
    <row r="172" spans="1:9" ht="12" customHeight="1" x14ac:dyDescent="0.2">
      <c r="A172" s="3"/>
      <c r="B172" s="3"/>
      <c r="C172" s="3"/>
      <c r="D172" s="3"/>
      <c r="E172" s="3"/>
      <c r="H172" s="3"/>
      <c r="I172" s="3"/>
    </row>
    <row r="173" spans="1:9" ht="12" customHeight="1" x14ac:dyDescent="0.2">
      <c r="A173" s="3"/>
      <c r="B173" s="3"/>
      <c r="C173" s="3"/>
      <c r="D173" s="3"/>
      <c r="E173" s="3"/>
      <c r="H173" s="3"/>
      <c r="I173" s="3"/>
    </row>
    <row r="174" spans="1:9" ht="12" customHeight="1" x14ac:dyDescent="0.2">
      <c r="A174" s="3"/>
      <c r="B174" s="3"/>
      <c r="C174" s="3"/>
      <c r="D174" s="3"/>
      <c r="E174" s="3"/>
      <c r="H174" s="3"/>
      <c r="I174" s="3"/>
    </row>
    <row r="175" spans="1:9" ht="12" customHeight="1" x14ac:dyDescent="0.2">
      <c r="A175" s="3"/>
      <c r="B175" s="3"/>
      <c r="C175" s="3"/>
      <c r="D175" s="3"/>
      <c r="E175" s="3"/>
      <c r="H175" s="3"/>
      <c r="I175" s="3"/>
    </row>
    <row r="176" spans="1:9" ht="12" customHeight="1" x14ac:dyDescent="0.2">
      <c r="A176" s="3"/>
      <c r="B176" s="3"/>
      <c r="C176" s="3"/>
      <c r="D176" s="3"/>
      <c r="E176" s="3"/>
      <c r="H176" s="3"/>
      <c r="I176" s="3"/>
    </row>
    <row r="177" spans="1:9" ht="12" customHeight="1" x14ac:dyDescent="0.2">
      <c r="A177" s="3"/>
      <c r="B177" s="3"/>
      <c r="C177" s="3"/>
      <c r="D177" s="3"/>
      <c r="E177" s="3"/>
      <c r="H177" s="3"/>
      <c r="I177" s="3"/>
    </row>
    <row r="178" spans="1:9" ht="12" customHeight="1" x14ac:dyDescent="0.2">
      <c r="A178" s="3"/>
      <c r="B178" s="3"/>
      <c r="C178" s="3"/>
      <c r="D178" s="3"/>
      <c r="E178" s="3"/>
      <c r="H178" s="3"/>
      <c r="I178" s="3"/>
    </row>
    <row r="179" spans="1:9" ht="12" customHeight="1" x14ac:dyDescent="0.2">
      <c r="A179" s="3"/>
      <c r="B179" s="3"/>
      <c r="C179" s="3"/>
      <c r="D179" s="3"/>
      <c r="E179" s="3"/>
      <c r="H179" s="3"/>
      <c r="I179" s="3"/>
    </row>
    <row r="180" spans="1:9" ht="12" customHeight="1" x14ac:dyDescent="0.2">
      <c r="A180" s="3"/>
      <c r="B180" s="3"/>
      <c r="C180" s="3"/>
      <c r="D180" s="3"/>
      <c r="E180" s="3"/>
      <c r="H180" s="3"/>
      <c r="I180" s="3"/>
    </row>
    <row r="181" spans="1:9" ht="12" customHeight="1" x14ac:dyDescent="0.2">
      <c r="A181" s="3"/>
      <c r="B181" s="3"/>
      <c r="C181" s="3"/>
      <c r="D181" s="3"/>
      <c r="E181" s="3"/>
      <c r="H181" s="3"/>
      <c r="I181" s="3"/>
    </row>
    <row r="182" spans="1:9" ht="12" customHeight="1" x14ac:dyDescent="0.2">
      <c r="A182" s="3"/>
      <c r="B182" s="3"/>
      <c r="C182" s="3"/>
      <c r="D182" s="3"/>
      <c r="E182" s="3"/>
      <c r="H182" s="3"/>
      <c r="I182" s="3"/>
    </row>
    <row r="183" spans="1:9" ht="12" customHeight="1" x14ac:dyDescent="0.2">
      <c r="A183" s="3"/>
      <c r="B183" s="3"/>
      <c r="C183" s="3"/>
      <c r="D183" s="3"/>
      <c r="E183" s="3"/>
      <c r="H183" s="3"/>
      <c r="I183" s="3"/>
    </row>
    <row r="184" spans="1:9" ht="12" customHeight="1" x14ac:dyDescent="0.2">
      <c r="A184" s="3"/>
      <c r="B184" s="3"/>
      <c r="C184" s="3"/>
      <c r="D184" s="3"/>
      <c r="E184" s="3"/>
      <c r="H184" s="3"/>
      <c r="I184" s="3"/>
    </row>
    <row r="185" spans="1:9" ht="12" customHeight="1" x14ac:dyDescent="0.2">
      <c r="A185" s="3"/>
      <c r="B185" s="3"/>
      <c r="C185" s="3"/>
      <c r="D185" s="3"/>
      <c r="E185" s="3"/>
      <c r="H185" s="3"/>
      <c r="I185" s="3"/>
    </row>
    <row r="186" spans="1:9" ht="12" customHeight="1" x14ac:dyDescent="0.2">
      <c r="A186" s="3"/>
      <c r="B186" s="3"/>
      <c r="C186" s="3"/>
      <c r="D186" s="3"/>
      <c r="E186" s="3"/>
      <c r="H186" s="3"/>
      <c r="I186" s="3"/>
    </row>
    <row r="187" spans="1:9" ht="12" customHeight="1" x14ac:dyDescent="0.2">
      <c r="A187" s="3"/>
      <c r="B187" s="3"/>
      <c r="C187" s="3"/>
      <c r="D187" s="3"/>
      <c r="E187" s="3"/>
      <c r="H187" s="3"/>
      <c r="I187" s="3"/>
    </row>
    <row r="188" spans="1:9" ht="12" customHeight="1" x14ac:dyDescent="0.2">
      <c r="A188" s="3"/>
      <c r="B188" s="3"/>
      <c r="C188" s="3"/>
      <c r="D188" s="3"/>
      <c r="E188" s="3"/>
      <c r="H188" s="3"/>
      <c r="I188" s="3"/>
    </row>
    <row r="189" spans="1:9" ht="12" customHeight="1" x14ac:dyDescent="0.2">
      <c r="A189" s="3"/>
      <c r="B189" s="3"/>
      <c r="C189" s="3"/>
      <c r="D189" s="3"/>
      <c r="E189" s="3"/>
      <c r="H189" s="3"/>
      <c r="I189" s="3"/>
    </row>
    <row r="190" spans="1:9" ht="12" customHeight="1" x14ac:dyDescent="0.2">
      <c r="A190" s="3"/>
      <c r="B190" s="3"/>
      <c r="C190" s="3"/>
      <c r="D190" s="3"/>
      <c r="E190" s="3"/>
      <c r="H190" s="3"/>
      <c r="I190" s="3"/>
    </row>
    <row r="191" spans="1:9" ht="12" customHeight="1" x14ac:dyDescent="0.2">
      <c r="A191" s="3"/>
      <c r="B191" s="3"/>
      <c r="C191" s="3"/>
      <c r="D191" s="3"/>
      <c r="E191" s="3"/>
      <c r="H191" s="3"/>
      <c r="I191" s="3"/>
    </row>
    <row r="192" spans="1:9" ht="12" customHeight="1" x14ac:dyDescent="0.2">
      <c r="A192" s="3"/>
      <c r="B192" s="3"/>
      <c r="C192" s="3"/>
      <c r="D192" s="3"/>
      <c r="E192" s="3"/>
      <c r="H192" s="3"/>
      <c r="I192" s="3"/>
    </row>
    <row r="193" spans="1:9" ht="12" customHeight="1" x14ac:dyDescent="0.2">
      <c r="A193" s="3"/>
      <c r="B193" s="3"/>
      <c r="C193" s="3"/>
      <c r="D193" s="3"/>
      <c r="E193" s="3"/>
      <c r="H193" s="3"/>
      <c r="I193" s="3"/>
    </row>
    <row r="194" spans="1:9" ht="12" customHeight="1" x14ac:dyDescent="0.2">
      <c r="A194" s="3"/>
      <c r="B194" s="3"/>
      <c r="C194" s="3"/>
      <c r="D194" s="3"/>
      <c r="E194" s="3"/>
      <c r="H194" s="3"/>
      <c r="I194" s="3"/>
    </row>
    <row r="195" spans="1:9" ht="12" customHeight="1" x14ac:dyDescent="0.2">
      <c r="A195" s="3"/>
      <c r="B195" s="3"/>
      <c r="C195" s="3"/>
      <c r="D195" s="3"/>
      <c r="E195" s="3"/>
      <c r="H195" s="3"/>
      <c r="I195" s="3"/>
    </row>
    <row r="196" spans="1:9" ht="12" customHeight="1" x14ac:dyDescent="0.2">
      <c r="A196" s="3"/>
      <c r="B196" s="3"/>
      <c r="C196" s="3"/>
      <c r="D196" s="3"/>
      <c r="E196" s="3"/>
      <c r="H196" s="3"/>
      <c r="I196" s="3"/>
    </row>
    <row r="197" spans="1:9" ht="12" customHeight="1" x14ac:dyDescent="0.2">
      <c r="A197" s="3"/>
      <c r="B197" s="3"/>
      <c r="C197" s="3"/>
      <c r="D197" s="3"/>
      <c r="E197" s="3"/>
      <c r="H197" s="3"/>
      <c r="I197" s="3"/>
    </row>
    <row r="198" spans="1:9" ht="12" customHeight="1" x14ac:dyDescent="0.2">
      <c r="A198" s="3"/>
      <c r="B198" s="3"/>
      <c r="C198" s="3"/>
      <c r="D198" s="3"/>
      <c r="E198" s="3"/>
      <c r="H198" s="3"/>
      <c r="I198" s="3"/>
    </row>
    <row r="199" spans="1:9" ht="12" customHeight="1" x14ac:dyDescent="0.2">
      <c r="A199" s="3"/>
      <c r="B199" s="3"/>
      <c r="C199" s="3"/>
      <c r="D199" s="3"/>
      <c r="E199" s="3"/>
      <c r="H199" s="3"/>
      <c r="I199" s="3"/>
    </row>
    <row r="200" spans="1:9" ht="12" customHeight="1" x14ac:dyDescent="0.2">
      <c r="A200" s="3"/>
      <c r="B200" s="3"/>
      <c r="C200" s="3"/>
      <c r="D200" s="3"/>
      <c r="E200" s="3"/>
      <c r="H200" s="3"/>
      <c r="I200" s="3"/>
    </row>
    <row r="201" spans="1:9" ht="12" customHeight="1" x14ac:dyDescent="0.2">
      <c r="A201" s="3"/>
      <c r="B201" s="3"/>
      <c r="C201" s="3"/>
      <c r="D201" s="3"/>
      <c r="E201" s="3"/>
      <c r="H201" s="3"/>
      <c r="I201" s="3"/>
    </row>
    <row r="202" spans="1:9" ht="12" customHeight="1" x14ac:dyDescent="0.2">
      <c r="A202" s="3"/>
      <c r="B202" s="3"/>
      <c r="C202" s="3"/>
      <c r="D202" s="3"/>
      <c r="E202" s="3"/>
      <c r="H202" s="3"/>
      <c r="I202" s="3"/>
    </row>
    <row r="203" spans="1:9" ht="12" customHeight="1" x14ac:dyDescent="0.2">
      <c r="A203" s="3"/>
      <c r="B203" s="3"/>
      <c r="C203" s="3"/>
      <c r="D203" s="3"/>
      <c r="E203" s="3"/>
      <c r="H203" s="3"/>
      <c r="I203" s="3"/>
    </row>
    <row r="204" spans="1:9" ht="12" customHeight="1" x14ac:dyDescent="0.2">
      <c r="A204" s="3"/>
      <c r="B204" s="3"/>
      <c r="C204" s="3"/>
      <c r="D204" s="3"/>
      <c r="E204" s="3"/>
      <c r="H204" s="3"/>
      <c r="I204" s="3"/>
    </row>
    <row r="205" spans="1:9" ht="12" customHeight="1" x14ac:dyDescent="0.2">
      <c r="A205" s="3"/>
      <c r="B205" s="3"/>
      <c r="C205" s="3"/>
      <c r="D205" s="3"/>
      <c r="E205" s="3"/>
      <c r="H205" s="3"/>
      <c r="I205" s="3"/>
    </row>
    <row r="206" spans="1:9" ht="12" customHeight="1" x14ac:dyDescent="0.2">
      <c r="A206" s="3"/>
      <c r="B206" s="3"/>
      <c r="C206" s="3"/>
      <c r="D206" s="3"/>
      <c r="E206" s="3"/>
      <c r="H206" s="3"/>
      <c r="I206" s="3"/>
    </row>
    <row r="207" spans="1:9" ht="12" customHeight="1" x14ac:dyDescent="0.2">
      <c r="A207" s="3"/>
      <c r="B207" s="3"/>
      <c r="C207" s="3"/>
      <c r="D207" s="3"/>
      <c r="E207" s="3"/>
      <c r="H207" s="3"/>
      <c r="I207" s="3"/>
    </row>
    <row r="208" spans="1:9" ht="12" customHeight="1" x14ac:dyDescent="0.2">
      <c r="A208" s="3"/>
      <c r="B208" s="3"/>
      <c r="C208" s="3"/>
      <c r="D208" s="3"/>
      <c r="E208" s="3"/>
      <c r="H208" s="3"/>
      <c r="I208" s="3"/>
    </row>
    <row r="209" spans="1:9" ht="12" customHeight="1" x14ac:dyDescent="0.2">
      <c r="A209" s="3"/>
      <c r="B209" s="3"/>
      <c r="C209" s="3"/>
      <c r="D209" s="3"/>
      <c r="E209" s="3"/>
      <c r="H209" s="3"/>
      <c r="I209" s="3"/>
    </row>
    <row r="210" spans="1:9" ht="12" customHeight="1" x14ac:dyDescent="0.2">
      <c r="A210" s="3"/>
      <c r="B210" s="3"/>
      <c r="C210" s="3"/>
      <c r="D210" s="3"/>
      <c r="E210" s="3"/>
      <c r="H210" s="3"/>
      <c r="I210" s="3"/>
    </row>
    <row r="211" spans="1:9" ht="12" customHeight="1" x14ac:dyDescent="0.2">
      <c r="A211" s="3"/>
      <c r="B211" s="3"/>
      <c r="C211" s="3"/>
      <c r="D211" s="3"/>
      <c r="E211" s="3"/>
      <c r="H211" s="3"/>
      <c r="I211" s="3"/>
    </row>
    <row r="212" spans="1:9" ht="12" customHeight="1" x14ac:dyDescent="0.2">
      <c r="A212" s="3"/>
      <c r="B212" s="3"/>
      <c r="C212" s="3"/>
      <c r="D212" s="3"/>
      <c r="E212" s="3"/>
      <c r="H212" s="3"/>
      <c r="I212" s="3"/>
    </row>
    <row r="213" spans="1:9" ht="12" customHeight="1" x14ac:dyDescent="0.2">
      <c r="A213" s="3"/>
      <c r="B213" s="3"/>
      <c r="C213" s="3"/>
      <c r="D213" s="3"/>
      <c r="E213" s="3"/>
      <c r="H213" s="3"/>
      <c r="I213" s="3"/>
    </row>
    <row r="214" spans="1:9" ht="12" customHeight="1" x14ac:dyDescent="0.2">
      <c r="A214" s="3"/>
      <c r="B214" s="3"/>
      <c r="C214" s="3"/>
      <c r="D214" s="3"/>
      <c r="E214" s="3"/>
      <c r="H214" s="3"/>
      <c r="I214" s="3"/>
    </row>
    <row r="215" spans="1:9" ht="12" customHeight="1" x14ac:dyDescent="0.2">
      <c r="A215" s="3"/>
      <c r="B215" s="3"/>
      <c r="C215" s="3"/>
      <c r="D215" s="3"/>
      <c r="E215" s="3"/>
      <c r="H215" s="3"/>
      <c r="I215" s="3"/>
    </row>
    <row r="216" spans="1:9" ht="12" customHeight="1" x14ac:dyDescent="0.2">
      <c r="A216" s="3"/>
      <c r="B216" s="3"/>
      <c r="C216" s="3"/>
      <c r="D216" s="3"/>
      <c r="E216" s="3"/>
      <c r="H216" s="3"/>
      <c r="I216" s="3"/>
    </row>
    <row r="217" spans="1:9" ht="12" customHeight="1" x14ac:dyDescent="0.2">
      <c r="A217" s="3"/>
      <c r="B217" s="3"/>
      <c r="C217" s="3"/>
      <c r="D217" s="3"/>
      <c r="E217" s="3"/>
      <c r="H217" s="3"/>
      <c r="I217" s="3"/>
    </row>
    <row r="218" spans="1:9" ht="12" customHeight="1" x14ac:dyDescent="0.2">
      <c r="A218" s="3"/>
      <c r="B218" s="3"/>
      <c r="C218" s="3"/>
      <c r="D218" s="3"/>
      <c r="E218" s="3"/>
      <c r="H218" s="3"/>
      <c r="I218" s="3"/>
    </row>
    <row r="219" spans="1:9" ht="12" customHeight="1" x14ac:dyDescent="0.2">
      <c r="A219" s="3"/>
      <c r="B219" s="3"/>
      <c r="C219" s="3"/>
      <c r="D219" s="3"/>
      <c r="E219" s="3"/>
      <c r="H219" s="3"/>
      <c r="I219" s="3"/>
    </row>
    <row r="220" spans="1:9" ht="12" customHeight="1" x14ac:dyDescent="0.2">
      <c r="A220" s="3"/>
      <c r="B220" s="3"/>
      <c r="C220" s="3"/>
      <c r="D220" s="3"/>
      <c r="E220" s="3"/>
      <c r="H220" s="3"/>
      <c r="I220" s="3"/>
    </row>
    <row r="221" spans="1:9" ht="12" customHeight="1" x14ac:dyDescent="0.2">
      <c r="A221" s="3"/>
      <c r="B221" s="3"/>
      <c r="C221" s="3"/>
      <c r="D221" s="3"/>
      <c r="E221" s="3"/>
      <c r="H221" s="3"/>
      <c r="I221" s="3"/>
    </row>
    <row r="222" spans="1:9" ht="12" customHeight="1" x14ac:dyDescent="0.2">
      <c r="A222" s="3"/>
      <c r="B222" s="3"/>
      <c r="C222" s="3"/>
      <c r="D222" s="3"/>
      <c r="E222" s="3"/>
      <c r="H222" s="3"/>
      <c r="I222" s="3"/>
    </row>
    <row r="223" spans="1:9" ht="12" customHeight="1" x14ac:dyDescent="0.2">
      <c r="A223" s="3"/>
      <c r="B223" s="3"/>
      <c r="C223" s="3"/>
      <c r="D223" s="3"/>
      <c r="E223" s="3"/>
      <c r="H223" s="3"/>
      <c r="I223" s="3"/>
    </row>
    <row r="224" spans="1:9" ht="12" customHeight="1" x14ac:dyDescent="0.2">
      <c r="A224" s="3"/>
      <c r="B224" s="3"/>
      <c r="C224" s="3"/>
      <c r="D224" s="3"/>
      <c r="E224" s="3"/>
      <c r="H224" s="3"/>
      <c r="I224" s="3"/>
    </row>
    <row r="225" spans="1:9" ht="12" customHeight="1" x14ac:dyDescent="0.2">
      <c r="A225" s="3"/>
      <c r="B225" s="3"/>
      <c r="C225" s="3"/>
      <c r="D225" s="3"/>
      <c r="E225" s="3"/>
      <c r="H225" s="3"/>
      <c r="I225" s="3"/>
    </row>
    <row r="226" spans="1:9" ht="12" customHeight="1" x14ac:dyDescent="0.2">
      <c r="A226" s="3"/>
      <c r="B226" s="3"/>
      <c r="C226" s="3"/>
      <c r="D226" s="3"/>
      <c r="E226" s="3"/>
      <c r="H226" s="3"/>
      <c r="I226" s="3"/>
    </row>
    <row r="227" spans="1:9" ht="12" customHeight="1" x14ac:dyDescent="0.2">
      <c r="A227" s="3"/>
      <c r="B227" s="3"/>
      <c r="C227" s="3"/>
      <c r="D227" s="3"/>
      <c r="E227" s="3"/>
      <c r="H227" s="3"/>
      <c r="I227" s="3"/>
    </row>
    <row r="228" spans="1:9" ht="12" customHeight="1" x14ac:dyDescent="0.2">
      <c r="A228" s="3"/>
      <c r="B228" s="3"/>
      <c r="C228" s="3"/>
      <c r="D228" s="3"/>
      <c r="E228" s="3"/>
      <c r="H228" s="3"/>
      <c r="I228" s="3"/>
    </row>
    <row r="229" spans="1:9" ht="12" customHeight="1" x14ac:dyDescent="0.2">
      <c r="A229" s="3"/>
      <c r="B229" s="3"/>
      <c r="C229" s="3"/>
      <c r="D229" s="3"/>
      <c r="E229" s="3"/>
      <c r="H229" s="3"/>
      <c r="I229" s="3"/>
    </row>
    <row r="230" spans="1:9" ht="12" customHeight="1" x14ac:dyDescent="0.2">
      <c r="A230" s="3"/>
      <c r="B230" s="3"/>
      <c r="C230" s="3"/>
      <c r="D230" s="3"/>
      <c r="E230" s="3"/>
      <c r="H230" s="3"/>
      <c r="I230" s="3"/>
    </row>
    <row r="231" spans="1:9" ht="12" customHeight="1" x14ac:dyDescent="0.2">
      <c r="A231" s="3"/>
      <c r="B231" s="3"/>
      <c r="C231" s="3"/>
      <c r="D231" s="3"/>
      <c r="E231" s="3"/>
      <c r="H231" s="3"/>
      <c r="I231" s="3"/>
    </row>
    <row r="232" spans="1:9" ht="12" customHeight="1" x14ac:dyDescent="0.2">
      <c r="A232" s="3"/>
      <c r="B232" s="3"/>
      <c r="C232" s="3"/>
      <c r="D232" s="3"/>
      <c r="E232" s="3"/>
      <c r="H232" s="3"/>
      <c r="I232" s="3"/>
    </row>
    <row r="233" spans="1:9" ht="12" customHeight="1" x14ac:dyDescent="0.2">
      <c r="A233" s="3"/>
      <c r="B233" s="3"/>
      <c r="C233" s="3"/>
      <c r="D233" s="3"/>
      <c r="E233" s="3"/>
      <c r="H233" s="3"/>
      <c r="I233" s="3"/>
    </row>
    <row r="234" spans="1:9" ht="12" customHeight="1" x14ac:dyDescent="0.2">
      <c r="A234" s="3"/>
      <c r="B234" s="3"/>
      <c r="C234" s="3"/>
      <c r="D234" s="3"/>
      <c r="E234" s="3"/>
      <c r="H234" s="3"/>
      <c r="I234" s="3"/>
    </row>
    <row r="235" spans="1:9" ht="12" customHeight="1" x14ac:dyDescent="0.2">
      <c r="A235" s="3"/>
      <c r="B235" s="3"/>
      <c r="C235" s="3"/>
      <c r="D235" s="3"/>
      <c r="E235" s="3"/>
      <c r="H235" s="3"/>
      <c r="I235" s="3"/>
    </row>
    <row r="236" spans="1:9" ht="12" customHeight="1" x14ac:dyDescent="0.2">
      <c r="A236" s="3"/>
      <c r="B236" s="3"/>
      <c r="C236" s="3"/>
      <c r="D236" s="3"/>
      <c r="E236" s="3"/>
      <c r="H236" s="3"/>
      <c r="I236" s="3"/>
    </row>
    <row r="237" spans="1:9" ht="12" customHeight="1" x14ac:dyDescent="0.2">
      <c r="A237" s="3"/>
      <c r="B237" s="3"/>
      <c r="C237" s="3"/>
      <c r="D237" s="3"/>
      <c r="E237" s="3"/>
      <c r="H237" s="3"/>
      <c r="I237" s="3"/>
    </row>
    <row r="238" spans="1:9" ht="12" customHeight="1" x14ac:dyDescent="0.2">
      <c r="A238" s="3"/>
      <c r="B238" s="3"/>
      <c r="C238" s="3"/>
      <c r="D238" s="3"/>
      <c r="E238" s="3"/>
      <c r="H238" s="3"/>
      <c r="I238" s="3"/>
    </row>
    <row r="239" spans="1:9" ht="12" customHeight="1" x14ac:dyDescent="0.2">
      <c r="A239" s="3"/>
      <c r="B239" s="3"/>
      <c r="C239" s="3"/>
      <c r="D239" s="3"/>
      <c r="E239" s="3"/>
      <c r="H239" s="3"/>
      <c r="I239" s="3"/>
    </row>
    <row r="240" spans="1:9" ht="12" customHeight="1" x14ac:dyDescent="0.2">
      <c r="A240" s="3"/>
      <c r="B240" s="3"/>
      <c r="C240" s="3"/>
      <c r="D240" s="3"/>
      <c r="E240" s="3"/>
      <c r="H240" s="3"/>
      <c r="I240" s="3"/>
    </row>
    <row r="241" spans="1:9" ht="12" customHeight="1" x14ac:dyDescent="0.2">
      <c r="A241" s="3"/>
      <c r="B241" s="3"/>
      <c r="C241" s="3"/>
      <c r="D241" s="3"/>
      <c r="E241" s="3"/>
      <c r="H241" s="3"/>
      <c r="I241" s="3"/>
    </row>
    <row r="242" spans="1:9" ht="12" customHeight="1" x14ac:dyDescent="0.2">
      <c r="A242" s="3"/>
      <c r="B242" s="3"/>
      <c r="C242" s="3"/>
      <c r="D242" s="3"/>
      <c r="E242" s="3"/>
      <c r="H242" s="3"/>
      <c r="I242" s="3"/>
    </row>
    <row r="243" spans="1:9" ht="12" customHeight="1" x14ac:dyDescent="0.2">
      <c r="A243" s="3"/>
      <c r="B243" s="3"/>
      <c r="C243" s="3"/>
      <c r="D243" s="3"/>
      <c r="E243" s="3"/>
      <c r="H243" s="3"/>
      <c r="I243" s="3"/>
    </row>
    <row r="244" spans="1:9" ht="12" customHeight="1" x14ac:dyDescent="0.2">
      <c r="A244" s="3"/>
      <c r="B244" s="3"/>
      <c r="C244" s="3"/>
      <c r="D244" s="3"/>
      <c r="E244" s="3"/>
      <c r="H244" s="3"/>
      <c r="I244" s="3"/>
    </row>
    <row r="245" spans="1:9" ht="12" customHeight="1" x14ac:dyDescent="0.2">
      <c r="A245" s="3"/>
      <c r="B245" s="3"/>
      <c r="C245" s="3"/>
      <c r="D245" s="3"/>
      <c r="E245" s="3"/>
      <c r="H245" s="3"/>
      <c r="I245" s="3"/>
    </row>
    <row r="246" spans="1:9" ht="12" customHeight="1" x14ac:dyDescent="0.2">
      <c r="A246" s="3"/>
      <c r="B246" s="3"/>
      <c r="C246" s="3"/>
      <c r="D246" s="3"/>
      <c r="E246" s="3"/>
      <c r="H246" s="3"/>
      <c r="I246" s="3"/>
    </row>
    <row r="247" spans="1:9" ht="12" customHeight="1" x14ac:dyDescent="0.2">
      <c r="A247" s="3"/>
      <c r="B247" s="3"/>
      <c r="C247" s="3"/>
      <c r="D247" s="3"/>
      <c r="E247" s="3"/>
      <c r="H247" s="3"/>
      <c r="I247" s="3"/>
    </row>
    <row r="248" spans="1:9" ht="12" customHeight="1" x14ac:dyDescent="0.2">
      <c r="A248" s="3"/>
      <c r="B248" s="3"/>
      <c r="C248" s="3"/>
      <c r="D248" s="3"/>
      <c r="E248" s="3"/>
      <c r="H248" s="3"/>
      <c r="I248" s="3"/>
    </row>
    <row r="249" spans="1:9" ht="12" customHeight="1" x14ac:dyDescent="0.2">
      <c r="A249" s="3"/>
      <c r="B249" s="3"/>
      <c r="C249" s="3"/>
      <c r="D249" s="3"/>
      <c r="E249" s="3"/>
      <c r="H249" s="3"/>
      <c r="I249" s="3"/>
    </row>
    <row r="250" spans="1:9" ht="12" customHeight="1" x14ac:dyDescent="0.2">
      <c r="A250" s="3"/>
      <c r="B250" s="3"/>
      <c r="C250" s="3"/>
      <c r="D250" s="3"/>
      <c r="E250" s="3"/>
      <c r="H250" s="3"/>
      <c r="I250" s="3"/>
    </row>
    <row r="251" spans="1:9" ht="12" customHeight="1" x14ac:dyDescent="0.2">
      <c r="A251" s="3"/>
      <c r="B251" s="3"/>
      <c r="C251" s="3"/>
      <c r="D251" s="3"/>
      <c r="E251" s="3"/>
      <c r="H251" s="3"/>
      <c r="I251" s="3"/>
    </row>
    <row r="252" spans="1:9" ht="12" customHeight="1" x14ac:dyDescent="0.2">
      <c r="A252" s="3"/>
      <c r="B252" s="3"/>
      <c r="C252" s="3"/>
      <c r="D252" s="3"/>
      <c r="E252" s="3"/>
      <c r="H252" s="3"/>
      <c r="I252" s="3"/>
    </row>
    <row r="253" spans="1:9" ht="12" customHeight="1" x14ac:dyDescent="0.2">
      <c r="A253" s="3"/>
      <c r="B253" s="3"/>
      <c r="C253" s="3"/>
      <c r="D253" s="3"/>
      <c r="E253" s="3"/>
      <c r="H253" s="3"/>
      <c r="I253" s="3"/>
    </row>
    <row r="254" spans="1:9" ht="12" customHeight="1" x14ac:dyDescent="0.2">
      <c r="A254" s="3"/>
      <c r="B254" s="3"/>
      <c r="C254" s="3"/>
      <c r="D254" s="3"/>
      <c r="E254" s="3"/>
      <c r="H254" s="3"/>
      <c r="I254" s="3"/>
    </row>
    <row r="255" spans="1:9" ht="12" customHeight="1" x14ac:dyDescent="0.2">
      <c r="A255" s="3"/>
      <c r="B255" s="3"/>
      <c r="C255" s="3"/>
      <c r="D255" s="3"/>
      <c r="E255" s="3"/>
      <c r="H255" s="3"/>
      <c r="I255" s="3"/>
    </row>
    <row r="256" spans="1:9" ht="12" customHeight="1" x14ac:dyDescent="0.2">
      <c r="A256" s="3"/>
      <c r="B256" s="3"/>
      <c r="C256" s="3"/>
      <c r="D256" s="3"/>
      <c r="E256" s="3"/>
      <c r="H256" s="3"/>
      <c r="I256" s="3"/>
    </row>
    <row r="257" spans="1:9" ht="12" customHeight="1" x14ac:dyDescent="0.2">
      <c r="A257" s="3"/>
      <c r="B257" s="3"/>
      <c r="C257" s="3"/>
      <c r="D257" s="3"/>
      <c r="E257" s="3"/>
      <c r="H257" s="3"/>
      <c r="I257" s="3"/>
    </row>
    <row r="258" spans="1:9" ht="12" customHeight="1" x14ac:dyDescent="0.2">
      <c r="A258" s="3"/>
      <c r="B258" s="3"/>
      <c r="C258" s="3"/>
      <c r="D258" s="3"/>
      <c r="E258" s="3"/>
      <c r="H258" s="3"/>
      <c r="I258" s="3"/>
    </row>
    <row r="259" spans="1:9" ht="12" customHeight="1" x14ac:dyDescent="0.2">
      <c r="A259" s="3"/>
      <c r="B259" s="3"/>
      <c r="C259" s="3"/>
      <c r="D259" s="3"/>
      <c r="E259" s="3"/>
      <c r="H259" s="3"/>
      <c r="I259" s="3"/>
    </row>
    <row r="260" spans="1:9" ht="12" customHeight="1" x14ac:dyDescent="0.2">
      <c r="A260" s="3"/>
      <c r="B260" s="3"/>
      <c r="C260" s="3"/>
      <c r="D260" s="3"/>
      <c r="E260" s="3"/>
      <c r="H260" s="3"/>
      <c r="I260" s="3"/>
    </row>
    <row r="261" spans="1:9" ht="12" customHeight="1" x14ac:dyDescent="0.2">
      <c r="A261" s="3"/>
      <c r="B261" s="3"/>
      <c r="C261" s="3"/>
      <c r="D261" s="3"/>
      <c r="E261" s="3"/>
      <c r="H261" s="3"/>
      <c r="I261" s="3"/>
    </row>
    <row r="262" spans="1:9" ht="12" customHeight="1" x14ac:dyDescent="0.2">
      <c r="A262" s="3"/>
      <c r="B262" s="3"/>
      <c r="C262" s="3"/>
      <c r="D262" s="3"/>
      <c r="E262" s="3"/>
      <c r="H262" s="3"/>
      <c r="I262" s="3"/>
    </row>
    <row r="263" spans="1:9" ht="12" customHeight="1" x14ac:dyDescent="0.2">
      <c r="A263" s="3"/>
      <c r="B263" s="3"/>
      <c r="C263" s="3"/>
      <c r="D263" s="3"/>
      <c r="E263" s="3"/>
      <c r="H263" s="3"/>
      <c r="I263" s="3"/>
    </row>
    <row r="264" spans="1:9" ht="12" customHeight="1" x14ac:dyDescent="0.2">
      <c r="A264" s="3"/>
      <c r="B264" s="3"/>
      <c r="C264" s="3"/>
      <c r="D264" s="3"/>
      <c r="E264" s="3"/>
      <c r="H264" s="3"/>
      <c r="I264" s="3"/>
    </row>
    <row r="265" spans="1:9" ht="12" customHeight="1" x14ac:dyDescent="0.2">
      <c r="A265" s="3"/>
      <c r="B265" s="3"/>
      <c r="C265" s="3"/>
      <c r="D265" s="3"/>
      <c r="E265" s="3"/>
      <c r="H265" s="3"/>
      <c r="I265" s="3"/>
    </row>
    <row r="266" spans="1:9" ht="12" customHeight="1" x14ac:dyDescent="0.2">
      <c r="A266" s="3"/>
      <c r="B266" s="3"/>
      <c r="C266" s="3"/>
      <c r="D266" s="3"/>
      <c r="E266" s="3"/>
      <c r="H266" s="3"/>
      <c r="I266" s="3"/>
    </row>
    <row r="267" spans="1:9" ht="12" customHeight="1" x14ac:dyDescent="0.2">
      <c r="A267" s="3"/>
      <c r="B267" s="3"/>
      <c r="C267" s="3"/>
      <c r="D267" s="3"/>
      <c r="E267" s="3"/>
      <c r="H267" s="3"/>
      <c r="I267" s="3"/>
    </row>
    <row r="268" spans="1:9" ht="12" customHeight="1" x14ac:dyDescent="0.2">
      <c r="A268" s="3"/>
      <c r="B268" s="3"/>
      <c r="C268" s="3"/>
      <c r="D268" s="3"/>
      <c r="E268" s="3"/>
      <c r="H268" s="3"/>
      <c r="I268" s="3"/>
    </row>
    <row r="269" spans="1:9" ht="12" customHeight="1" x14ac:dyDescent="0.2">
      <c r="A269" s="3"/>
      <c r="B269" s="3"/>
      <c r="C269" s="3"/>
      <c r="D269" s="3"/>
      <c r="E269" s="3"/>
      <c r="H269" s="3"/>
      <c r="I269" s="3"/>
    </row>
    <row r="270" spans="1:9" ht="12" customHeight="1" x14ac:dyDescent="0.2">
      <c r="A270" s="3"/>
      <c r="B270" s="3"/>
      <c r="C270" s="3"/>
      <c r="D270" s="3"/>
      <c r="E270" s="3"/>
      <c r="H270" s="3"/>
      <c r="I270" s="3"/>
    </row>
    <row r="271" spans="1:9" ht="12" customHeight="1" x14ac:dyDescent="0.2">
      <c r="A271" s="3"/>
      <c r="B271" s="3"/>
      <c r="C271" s="3"/>
      <c r="D271" s="3"/>
      <c r="E271" s="3"/>
      <c r="H271" s="3"/>
      <c r="I271" s="3"/>
    </row>
    <row r="272" spans="1:9" ht="12" customHeight="1" x14ac:dyDescent="0.2">
      <c r="A272" s="3"/>
      <c r="B272" s="3"/>
      <c r="C272" s="3"/>
      <c r="D272" s="3"/>
      <c r="E272" s="3"/>
      <c r="H272" s="3"/>
      <c r="I272" s="3"/>
    </row>
    <row r="273" spans="1:9" ht="12" customHeight="1" x14ac:dyDescent="0.2">
      <c r="A273" s="3"/>
      <c r="B273" s="3"/>
      <c r="C273" s="3"/>
      <c r="D273" s="3"/>
      <c r="E273" s="3"/>
      <c r="H273" s="3"/>
      <c r="I273" s="3"/>
    </row>
    <row r="274" spans="1:9" ht="12" customHeight="1" x14ac:dyDescent="0.2">
      <c r="A274" s="3"/>
      <c r="B274" s="3"/>
      <c r="C274" s="3"/>
      <c r="D274" s="3"/>
      <c r="E274" s="3"/>
      <c r="H274" s="3"/>
      <c r="I274" s="3"/>
    </row>
    <row r="275" spans="1:9" ht="12" customHeight="1" x14ac:dyDescent="0.2">
      <c r="A275" s="3"/>
      <c r="B275" s="3"/>
      <c r="C275" s="3"/>
      <c r="D275" s="3"/>
      <c r="E275" s="3"/>
      <c r="H275" s="3"/>
      <c r="I275" s="3"/>
    </row>
    <row r="276" spans="1:9" ht="12" customHeight="1" x14ac:dyDescent="0.2">
      <c r="A276" s="3"/>
      <c r="B276" s="3"/>
      <c r="C276" s="3"/>
      <c r="D276" s="3"/>
      <c r="E276" s="3"/>
      <c r="H276" s="3"/>
      <c r="I276" s="3"/>
    </row>
    <row r="277" spans="1:9" ht="12" customHeight="1" x14ac:dyDescent="0.2">
      <c r="A277" s="3"/>
      <c r="B277" s="3"/>
      <c r="C277" s="3"/>
      <c r="D277" s="3"/>
      <c r="E277" s="3"/>
      <c r="H277" s="3"/>
      <c r="I277" s="3"/>
    </row>
    <row r="278" spans="1:9" ht="12" customHeight="1" x14ac:dyDescent="0.2">
      <c r="A278" s="3"/>
      <c r="B278" s="3"/>
      <c r="C278" s="3"/>
      <c r="D278" s="3"/>
      <c r="E278" s="3"/>
      <c r="H278" s="3"/>
      <c r="I278" s="3"/>
    </row>
    <row r="279" spans="1:9" ht="12" customHeight="1" x14ac:dyDescent="0.2">
      <c r="A279" s="3"/>
      <c r="B279" s="3"/>
      <c r="C279" s="3"/>
      <c r="D279" s="3"/>
      <c r="E279" s="3"/>
      <c r="H279" s="3"/>
      <c r="I279" s="3"/>
    </row>
    <row r="280" spans="1:9" ht="12" customHeight="1" x14ac:dyDescent="0.2">
      <c r="A280" s="3"/>
      <c r="B280" s="3"/>
      <c r="C280" s="3"/>
      <c r="D280" s="3"/>
      <c r="E280" s="3"/>
      <c r="H280" s="3"/>
      <c r="I280" s="3"/>
    </row>
    <row r="281" spans="1:9" ht="12" customHeight="1" x14ac:dyDescent="0.2">
      <c r="A281" s="3"/>
      <c r="B281" s="3"/>
      <c r="C281" s="3"/>
      <c r="D281" s="3"/>
      <c r="E281" s="3"/>
      <c r="H281" s="3"/>
      <c r="I281" s="3"/>
    </row>
    <row r="282" spans="1:9" ht="12" customHeight="1" x14ac:dyDescent="0.2">
      <c r="A282" s="3"/>
      <c r="B282" s="3"/>
      <c r="C282" s="3"/>
      <c r="D282" s="3"/>
      <c r="E282" s="3"/>
      <c r="H282" s="3"/>
      <c r="I282" s="3"/>
    </row>
    <row r="283" spans="1:9" ht="12" customHeight="1" x14ac:dyDescent="0.2">
      <c r="A283" s="3"/>
      <c r="B283" s="3"/>
      <c r="C283" s="3"/>
      <c r="D283" s="3"/>
      <c r="E283" s="3"/>
      <c r="H283" s="3"/>
      <c r="I283" s="3"/>
    </row>
    <row r="284" spans="1:9" ht="12" customHeight="1" x14ac:dyDescent="0.2">
      <c r="A284" s="3"/>
      <c r="B284" s="3"/>
      <c r="C284" s="3"/>
      <c r="D284" s="3"/>
      <c r="E284" s="3"/>
      <c r="H284" s="3"/>
      <c r="I284" s="3"/>
    </row>
    <row r="285" spans="1:9" ht="12" customHeight="1" x14ac:dyDescent="0.2">
      <c r="A285" s="3"/>
      <c r="B285" s="3"/>
      <c r="C285" s="3"/>
      <c r="D285" s="3"/>
      <c r="E285" s="3"/>
      <c r="H285" s="3"/>
      <c r="I285" s="3"/>
    </row>
    <row r="286" spans="1:9" ht="12" customHeight="1" x14ac:dyDescent="0.2">
      <c r="A286" s="3"/>
      <c r="B286" s="3"/>
      <c r="C286" s="3"/>
      <c r="D286" s="3"/>
      <c r="E286" s="3"/>
      <c r="H286" s="3"/>
      <c r="I286" s="3"/>
    </row>
    <row r="287" spans="1:9" ht="12" customHeight="1" x14ac:dyDescent="0.2">
      <c r="A287" s="3"/>
      <c r="B287" s="3"/>
      <c r="C287" s="3"/>
      <c r="D287" s="3"/>
      <c r="E287" s="3"/>
      <c r="H287" s="3"/>
      <c r="I287" s="3"/>
    </row>
    <row r="288" spans="1:9" ht="12" customHeight="1" x14ac:dyDescent="0.2">
      <c r="A288" s="3"/>
      <c r="B288" s="3"/>
      <c r="C288" s="3"/>
      <c r="D288" s="3"/>
      <c r="E288" s="3"/>
      <c r="H288" s="3"/>
      <c r="I288" s="3"/>
    </row>
    <row r="289" spans="1:9" ht="12" customHeight="1" x14ac:dyDescent="0.2">
      <c r="A289" s="3"/>
      <c r="B289" s="3"/>
      <c r="C289" s="3"/>
      <c r="D289" s="3"/>
      <c r="E289" s="3"/>
      <c r="H289" s="3"/>
      <c r="I289" s="3"/>
    </row>
    <row r="290" spans="1:9" ht="12" customHeight="1" x14ac:dyDescent="0.2">
      <c r="A290" s="3"/>
      <c r="B290" s="3"/>
      <c r="C290" s="3"/>
      <c r="D290" s="3"/>
      <c r="E290" s="3"/>
      <c r="H290" s="3"/>
      <c r="I290" s="3"/>
    </row>
    <row r="291" spans="1:9" ht="12" customHeight="1" x14ac:dyDescent="0.2">
      <c r="A291" s="3"/>
      <c r="B291" s="3"/>
      <c r="C291" s="3"/>
      <c r="D291" s="3"/>
      <c r="E291" s="3"/>
      <c r="H291" s="3"/>
      <c r="I291" s="3"/>
    </row>
    <row r="292" spans="1:9" ht="12" customHeight="1" x14ac:dyDescent="0.2">
      <c r="A292" s="3"/>
      <c r="B292" s="3"/>
      <c r="C292" s="3"/>
      <c r="D292" s="3"/>
      <c r="E292" s="3"/>
      <c r="H292" s="3"/>
      <c r="I292" s="3"/>
    </row>
    <row r="293" spans="1:9" ht="12" customHeight="1" x14ac:dyDescent="0.2">
      <c r="A293" s="3"/>
      <c r="B293" s="3"/>
      <c r="C293" s="3"/>
      <c r="D293" s="3"/>
      <c r="E293" s="3"/>
      <c r="H293" s="3"/>
      <c r="I293" s="3"/>
    </row>
    <row r="294" spans="1:9" ht="12" customHeight="1" x14ac:dyDescent="0.2">
      <c r="A294" s="3"/>
      <c r="B294" s="3"/>
      <c r="C294" s="3"/>
      <c r="D294" s="3"/>
      <c r="E294" s="3"/>
      <c r="H294" s="3"/>
      <c r="I294" s="3"/>
    </row>
    <row r="295" spans="1:9" ht="12" customHeight="1" x14ac:dyDescent="0.2">
      <c r="A295" s="3"/>
      <c r="B295" s="3"/>
      <c r="C295" s="3"/>
      <c r="D295" s="3"/>
      <c r="E295" s="3"/>
      <c r="H295" s="3"/>
      <c r="I295" s="3"/>
    </row>
    <row r="296" spans="1:9" ht="12" customHeight="1" x14ac:dyDescent="0.2">
      <c r="A296" s="3"/>
      <c r="B296" s="3"/>
      <c r="C296" s="3"/>
      <c r="D296" s="3"/>
      <c r="E296" s="3"/>
      <c r="H296" s="3"/>
      <c r="I296" s="3"/>
    </row>
    <row r="297" spans="1:9" ht="12" customHeight="1" x14ac:dyDescent="0.2">
      <c r="A297" s="3"/>
      <c r="B297" s="3"/>
      <c r="C297" s="3"/>
      <c r="D297" s="3"/>
      <c r="E297" s="3"/>
      <c r="H297" s="3"/>
      <c r="I297" s="3"/>
    </row>
    <row r="298" spans="1:9" ht="12" customHeight="1" x14ac:dyDescent="0.2">
      <c r="A298" s="3"/>
      <c r="B298" s="3"/>
      <c r="C298" s="3"/>
      <c r="D298" s="3"/>
      <c r="E298" s="3"/>
      <c r="H298" s="3"/>
      <c r="I298" s="3"/>
    </row>
    <row r="299" spans="1:9" ht="12" customHeight="1" x14ac:dyDescent="0.2">
      <c r="A299" s="3"/>
      <c r="B299" s="3"/>
      <c r="C299" s="3"/>
      <c r="D299" s="3"/>
      <c r="E299" s="3"/>
      <c r="H299" s="3"/>
      <c r="I299" s="3"/>
    </row>
    <row r="300" spans="1:9" ht="12" customHeight="1" x14ac:dyDescent="0.2">
      <c r="A300" s="3"/>
      <c r="B300" s="3"/>
      <c r="C300" s="3"/>
      <c r="D300" s="3"/>
      <c r="E300" s="3"/>
      <c r="H300" s="3"/>
      <c r="I300" s="3"/>
    </row>
    <row r="301" spans="1:9" ht="12" customHeight="1" x14ac:dyDescent="0.2">
      <c r="A301" s="3"/>
      <c r="B301" s="3"/>
      <c r="C301" s="3"/>
      <c r="D301" s="3"/>
      <c r="E301" s="3"/>
      <c r="H301" s="3"/>
      <c r="I301" s="3"/>
    </row>
    <row r="302" spans="1:9" ht="12" customHeight="1" x14ac:dyDescent="0.2">
      <c r="A302" s="3"/>
      <c r="B302" s="3"/>
      <c r="C302" s="3"/>
      <c r="D302" s="3"/>
      <c r="E302" s="3"/>
      <c r="H302" s="3"/>
      <c r="I302" s="3"/>
    </row>
    <row r="303" spans="1:9" ht="12" customHeight="1" x14ac:dyDescent="0.2">
      <c r="A303" s="3"/>
      <c r="B303" s="3"/>
      <c r="C303" s="3"/>
      <c r="D303" s="3"/>
      <c r="E303" s="3"/>
      <c r="H303" s="3"/>
      <c r="I303" s="3"/>
    </row>
    <row r="304" spans="1:9" ht="12" customHeight="1" x14ac:dyDescent="0.2">
      <c r="A304" s="3"/>
      <c r="B304" s="3"/>
      <c r="C304" s="3"/>
      <c r="D304" s="3"/>
      <c r="E304" s="3"/>
      <c r="H304" s="3"/>
      <c r="I304" s="3"/>
    </row>
    <row r="305" spans="1:9" ht="12" customHeight="1" x14ac:dyDescent="0.2">
      <c r="A305" s="3"/>
      <c r="B305" s="3"/>
      <c r="C305" s="3"/>
      <c r="D305" s="3"/>
      <c r="E305" s="3"/>
      <c r="H305" s="3"/>
      <c r="I305" s="3"/>
    </row>
    <row r="306" spans="1:9" ht="12" customHeight="1" x14ac:dyDescent="0.2">
      <c r="A306" s="3"/>
      <c r="B306" s="3"/>
      <c r="C306" s="3"/>
      <c r="D306" s="3"/>
      <c r="E306" s="3"/>
      <c r="H306" s="3"/>
      <c r="I306" s="3"/>
    </row>
    <row r="307" spans="1:9" ht="12" customHeight="1" x14ac:dyDescent="0.2">
      <c r="A307" s="3"/>
    </row>
    <row r="308" spans="1:9" ht="12" customHeight="1" x14ac:dyDescent="0.2">
      <c r="A308" s="3"/>
    </row>
    <row r="309" spans="1:9" ht="12" customHeight="1" x14ac:dyDescent="0.2">
      <c r="A309" s="3"/>
    </row>
    <row r="310" spans="1:9" ht="12" customHeight="1" x14ac:dyDescent="0.2">
      <c r="A310" s="3"/>
    </row>
    <row r="311" spans="1:9" ht="12" customHeight="1" x14ac:dyDescent="0.2">
      <c r="A311" s="3"/>
    </row>
    <row r="312" spans="1:9" ht="12" customHeight="1" x14ac:dyDescent="0.2">
      <c r="A312" s="3"/>
    </row>
    <row r="313" spans="1:9" ht="12" customHeight="1" x14ac:dyDescent="0.2">
      <c r="A313" s="3"/>
    </row>
    <row r="314" spans="1:9" ht="12" customHeight="1" x14ac:dyDescent="0.2">
      <c r="A314" s="3"/>
    </row>
    <row r="315" spans="1:9" ht="12" customHeight="1" x14ac:dyDescent="0.2">
      <c r="A315" s="3"/>
    </row>
    <row r="316" spans="1:9" ht="12" customHeight="1" x14ac:dyDescent="0.2">
      <c r="A316" s="3"/>
    </row>
    <row r="317" spans="1:9" ht="12" customHeight="1" x14ac:dyDescent="0.2">
      <c r="A317" s="3"/>
    </row>
    <row r="318" spans="1:9" ht="12" customHeight="1" x14ac:dyDescent="0.2">
      <c r="A318" s="3"/>
    </row>
    <row r="319" spans="1:9" ht="12" customHeight="1" x14ac:dyDescent="0.2">
      <c r="A319" s="3"/>
    </row>
    <row r="320" spans="1:9" ht="12" customHeight="1" x14ac:dyDescent="0.2">
      <c r="A320" s="3"/>
    </row>
    <row r="321" spans="1:1" ht="12" customHeight="1" x14ac:dyDescent="0.2">
      <c r="A321" s="3"/>
    </row>
    <row r="322" spans="1:1" ht="12" customHeight="1" x14ac:dyDescent="0.2">
      <c r="A322" s="3"/>
    </row>
    <row r="323" spans="1:1" ht="12" customHeight="1" x14ac:dyDescent="0.2">
      <c r="A323" s="3"/>
    </row>
    <row r="324" spans="1:1" ht="12" customHeight="1" x14ac:dyDescent="0.2">
      <c r="A324" s="3"/>
    </row>
    <row r="325" spans="1:1" ht="12" customHeight="1" x14ac:dyDescent="0.2">
      <c r="A325" s="3"/>
    </row>
    <row r="326" spans="1:1" ht="12" customHeight="1" x14ac:dyDescent="0.2">
      <c r="A326" s="3"/>
    </row>
    <row r="327" spans="1:1" ht="12" customHeight="1" x14ac:dyDescent="0.2">
      <c r="A327" s="3"/>
    </row>
    <row r="328" spans="1:1" ht="12" customHeight="1" x14ac:dyDescent="0.2">
      <c r="A328" s="3"/>
    </row>
    <row r="329" spans="1:1" ht="12" customHeight="1" x14ac:dyDescent="0.2">
      <c r="A329" s="3"/>
    </row>
    <row r="330" spans="1:1" ht="12" customHeight="1" x14ac:dyDescent="0.2">
      <c r="A330" s="3"/>
    </row>
    <row r="331" spans="1:1" ht="12" customHeight="1" x14ac:dyDescent="0.2">
      <c r="A331" s="3"/>
    </row>
    <row r="332" spans="1:1" ht="12" customHeight="1" x14ac:dyDescent="0.2">
      <c r="A332" s="3"/>
    </row>
    <row r="333" spans="1:1" ht="12" customHeight="1" x14ac:dyDescent="0.2">
      <c r="A333" s="3"/>
    </row>
    <row r="334" spans="1:1" ht="12" customHeight="1" x14ac:dyDescent="0.2">
      <c r="A334" s="3"/>
    </row>
    <row r="335" spans="1:1" ht="12" customHeight="1" x14ac:dyDescent="0.2">
      <c r="A335" s="3"/>
    </row>
    <row r="336" spans="1:1" ht="12" customHeight="1" x14ac:dyDescent="0.2">
      <c r="A336" s="3"/>
    </row>
    <row r="337" spans="1:1" ht="12" customHeight="1" x14ac:dyDescent="0.2">
      <c r="A337" s="3"/>
    </row>
    <row r="338" spans="1:1" ht="12" customHeight="1" x14ac:dyDescent="0.2">
      <c r="A338" s="3"/>
    </row>
    <row r="339" spans="1:1" ht="12" customHeight="1" x14ac:dyDescent="0.2">
      <c r="A339" s="3"/>
    </row>
    <row r="340" spans="1:1" ht="12" customHeight="1" x14ac:dyDescent="0.2">
      <c r="A340" s="3"/>
    </row>
    <row r="341" spans="1:1" ht="12" customHeight="1" x14ac:dyDescent="0.2">
      <c r="A341" s="3"/>
    </row>
    <row r="342" spans="1:1" ht="12" customHeight="1" x14ac:dyDescent="0.2">
      <c r="A342" s="3"/>
    </row>
    <row r="343" spans="1:1" ht="12" customHeight="1" x14ac:dyDescent="0.2">
      <c r="A343" s="3"/>
    </row>
    <row r="344" spans="1:1" ht="12" customHeight="1" x14ac:dyDescent="0.2">
      <c r="A344" s="3"/>
    </row>
    <row r="345" spans="1:1" ht="12" customHeight="1" x14ac:dyDescent="0.2">
      <c r="A345" s="3"/>
    </row>
    <row r="346" spans="1:1" ht="12" customHeight="1" x14ac:dyDescent="0.2">
      <c r="A346" s="3"/>
    </row>
    <row r="347" spans="1:1" ht="12" customHeight="1" x14ac:dyDescent="0.2">
      <c r="A347" s="3"/>
    </row>
    <row r="348" spans="1:1" ht="12" customHeight="1" x14ac:dyDescent="0.2">
      <c r="A348" s="3"/>
    </row>
    <row r="349" spans="1:1" ht="12" customHeight="1" x14ac:dyDescent="0.2">
      <c r="A349" s="3"/>
    </row>
    <row r="350" spans="1:1" ht="12" customHeight="1" x14ac:dyDescent="0.2">
      <c r="A350" s="3"/>
    </row>
    <row r="351" spans="1:1" ht="12" customHeight="1" x14ac:dyDescent="0.2">
      <c r="A351" s="3"/>
    </row>
    <row r="352" spans="1:1" ht="12" customHeight="1" x14ac:dyDescent="0.2">
      <c r="A352" s="3"/>
    </row>
    <row r="353" spans="1:1" ht="12" customHeight="1" x14ac:dyDescent="0.2">
      <c r="A353" s="3"/>
    </row>
    <row r="354" spans="1:1" ht="12" customHeight="1" x14ac:dyDescent="0.2">
      <c r="A354" s="3"/>
    </row>
    <row r="355" spans="1:1" ht="12" customHeight="1" x14ac:dyDescent="0.2">
      <c r="A355" s="3"/>
    </row>
    <row r="356" spans="1:1" ht="12" customHeight="1" x14ac:dyDescent="0.2">
      <c r="A356" s="3"/>
    </row>
    <row r="357" spans="1:1" ht="12" customHeight="1" x14ac:dyDescent="0.2">
      <c r="A357" s="3"/>
    </row>
    <row r="358" spans="1:1" ht="12" customHeight="1" x14ac:dyDescent="0.2">
      <c r="A358" s="3"/>
    </row>
    <row r="359" spans="1:1" ht="12" customHeight="1" x14ac:dyDescent="0.2">
      <c r="A359" s="3"/>
    </row>
    <row r="360" spans="1:1" ht="12" customHeight="1" x14ac:dyDescent="0.2">
      <c r="A360" s="3"/>
    </row>
    <row r="361" spans="1:1" ht="12" customHeight="1" x14ac:dyDescent="0.2">
      <c r="A361" s="3"/>
    </row>
    <row r="362" spans="1:1" ht="12" customHeight="1" x14ac:dyDescent="0.2">
      <c r="A362" s="3"/>
    </row>
    <row r="363" spans="1:1" ht="12" customHeight="1" x14ac:dyDescent="0.2">
      <c r="A363" s="3"/>
    </row>
    <row r="364" spans="1:1" ht="12" customHeight="1" x14ac:dyDescent="0.2">
      <c r="A364" s="3"/>
    </row>
    <row r="365" spans="1:1" ht="12" customHeight="1" x14ac:dyDescent="0.2">
      <c r="A365" s="3"/>
    </row>
    <row r="366" spans="1:1" ht="12" customHeight="1" x14ac:dyDescent="0.2">
      <c r="A366" s="3"/>
    </row>
    <row r="367" spans="1:1" ht="12" customHeight="1" x14ac:dyDescent="0.2">
      <c r="A367" s="3"/>
    </row>
    <row r="368" spans="1:1" ht="12" customHeight="1" x14ac:dyDescent="0.2">
      <c r="A368" s="3"/>
    </row>
    <row r="369" spans="1:1" ht="12" customHeight="1" x14ac:dyDescent="0.2">
      <c r="A369" s="3"/>
    </row>
    <row r="370" spans="1:1" ht="12" customHeight="1" x14ac:dyDescent="0.2">
      <c r="A370" s="3"/>
    </row>
    <row r="371" spans="1:1" ht="12" customHeight="1" x14ac:dyDescent="0.2">
      <c r="A371" s="3"/>
    </row>
    <row r="372" spans="1:1" ht="12" customHeight="1" x14ac:dyDescent="0.2">
      <c r="A372" s="3"/>
    </row>
    <row r="373" spans="1:1" ht="12" customHeight="1" x14ac:dyDescent="0.2">
      <c r="A373" s="3"/>
    </row>
    <row r="374" spans="1:1" ht="12" customHeight="1" x14ac:dyDescent="0.2">
      <c r="A374" s="3"/>
    </row>
    <row r="375" spans="1:1" ht="12" customHeight="1" x14ac:dyDescent="0.2">
      <c r="A375" s="3"/>
    </row>
    <row r="376" spans="1:1" ht="12" customHeight="1" x14ac:dyDescent="0.2">
      <c r="A376" s="3"/>
    </row>
    <row r="377" spans="1:1" ht="12" customHeight="1" x14ac:dyDescent="0.2">
      <c r="A377" s="3"/>
    </row>
    <row r="378" spans="1:1" ht="12" customHeight="1" x14ac:dyDescent="0.2">
      <c r="A378" s="3"/>
    </row>
    <row r="379" spans="1:1" ht="12" customHeight="1" x14ac:dyDescent="0.2">
      <c r="A379" s="3"/>
    </row>
    <row r="380" spans="1:1" ht="12" customHeight="1" x14ac:dyDescent="0.2">
      <c r="A380" s="3"/>
    </row>
    <row r="381" spans="1:1" ht="12" customHeight="1" x14ac:dyDescent="0.2">
      <c r="A381" s="3"/>
    </row>
    <row r="382" spans="1:1" ht="12" customHeight="1" x14ac:dyDescent="0.2">
      <c r="A382" s="3"/>
    </row>
    <row r="383" spans="1:1" ht="12" customHeight="1" x14ac:dyDescent="0.2">
      <c r="A383" s="3"/>
    </row>
    <row r="384" spans="1:1" ht="12" customHeight="1" x14ac:dyDescent="0.2">
      <c r="A384" s="3"/>
    </row>
    <row r="385" spans="1:1" ht="12" customHeight="1" x14ac:dyDescent="0.2">
      <c r="A385" s="3"/>
    </row>
    <row r="386" spans="1:1" ht="12" customHeight="1" x14ac:dyDescent="0.2">
      <c r="A386" s="3"/>
    </row>
    <row r="387" spans="1:1" ht="12" customHeight="1" x14ac:dyDescent="0.2">
      <c r="A387" s="3"/>
    </row>
    <row r="388" spans="1:1" ht="12" customHeight="1" x14ac:dyDescent="0.2">
      <c r="A388" s="3"/>
    </row>
    <row r="389" spans="1:1" ht="12" customHeight="1" x14ac:dyDescent="0.2">
      <c r="A389" s="3"/>
    </row>
    <row r="390" spans="1:1" ht="12" customHeight="1" x14ac:dyDescent="0.2">
      <c r="A390" s="3"/>
    </row>
    <row r="391" spans="1:1" ht="12" customHeight="1" x14ac:dyDescent="0.2">
      <c r="A391" s="3"/>
    </row>
    <row r="392" spans="1:1" ht="12" customHeight="1" x14ac:dyDescent="0.2">
      <c r="A392" s="3"/>
    </row>
    <row r="393" spans="1:1" ht="12" customHeight="1" x14ac:dyDescent="0.2">
      <c r="A393" s="3"/>
    </row>
    <row r="394" spans="1:1" ht="12" customHeight="1" x14ac:dyDescent="0.2">
      <c r="A394" s="3"/>
    </row>
    <row r="395" spans="1:1" ht="12" customHeight="1" x14ac:dyDescent="0.2">
      <c r="A395" s="3"/>
    </row>
    <row r="396" spans="1:1" ht="12" customHeight="1" x14ac:dyDescent="0.2">
      <c r="A396" s="3"/>
    </row>
    <row r="397" spans="1:1" ht="12" customHeight="1" x14ac:dyDescent="0.2">
      <c r="A397" s="3"/>
    </row>
    <row r="398" spans="1:1" ht="12" customHeight="1" x14ac:dyDescent="0.2">
      <c r="A398" s="3"/>
    </row>
    <row r="399" spans="1:1" ht="12" customHeight="1" x14ac:dyDescent="0.2">
      <c r="A399" s="3"/>
    </row>
    <row r="400" spans="1:1" ht="12" customHeight="1" x14ac:dyDescent="0.2">
      <c r="A400" s="3"/>
    </row>
    <row r="401" spans="1:1" ht="12" customHeight="1" x14ac:dyDescent="0.2">
      <c r="A401" s="3"/>
    </row>
    <row r="402" spans="1:1" ht="12" customHeight="1" x14ac:dyDescent="0.2">
      <c r="A402" s="3"/>
    </row>
    <row r="403" spans="1:1" ht="12" customHeight="1" x14ac:dyDescent="0.2">
      <c r="A403" s="3"/>
    </row>
    <row r="404" spans="1:1" ht="12" customHeight="1" x14ac:dyDescent="0.2">
      <c r="A404" s="3"/>
    </row>
    <row r="405" spans="1:1" ht="12" customHeight="1" x14ac:dyDescent="0.2">
      <c r="A405" s="3"/>
    </row>
    <row r="406" spans="1:1" ht="12" customHeight="1" x14ac:dyDescent="0.2">
      <c r="A406" s="3"/>
    </row>
    <row r="407" spans="1:1" ht="12" customHeight="1" x14ac:dyDescent="0.2">
      <c r="A407" s="3"/>
    </row>
    <row r="408" spans="1:1" ht="12" customHeight="1" x14ac:dyDescent="0.2">
      <c r="A408" s="3"/>
    </row>
    <row r="409" spans="1:1" ht="12" customHeight="1" x14ac:dyDescent="0.2">
      <c r="A409" s="3"/>
    </row>
    <row r="410" spans="1:1" ht="12" customHeight="1" x14ac:dyDescent="0.2">
      <c r="A410" s="3"/>
    </row>
    <row r="411" spans="1:1" ht="12" customHeight="1" x14ac:dyDescent="0.2">
      <c r="A411" s="3"/>
    </row>
    <row r="412" spans="1:1" ht="12" customHeight="1" x14ac:dyDescent="0.2">
      <c r="A412" s="3"/>
    </row>
    <row r="413" spans="1:1" ht="12" customHeight="1" x14ac:dyDescent="0.2">
      <c r="A413" s="3"/>
    </row>
    <row r="414" spans="1:1" ht="12" customHeight="1" x14ac:dyDescent="0.2">
      <c r="A414" s="3"/>
    </row>
    <row r="415" spans="1:1" ht="12" customHeight="1" x14ac:dyDescent="0.2">
      <c r="A415" s="3"/>
    </row>
    <row r="416" spans="1:1" ht="12" customHeight="1" x14ac:dyDescent="0.2">
      <c r="A416" s="3"/>
    </row>
    <row r="417" spans="1:1" ht="12" customHeight="1" x14ac:dyDescent="0.2">
      <c r="A417" s="3"/>
    </row>
    <row r="418" spans="1:1" ht="12" customHeight="1" x14ac:dyDescent="0.2">
      <c r="A418" s="3"/>
    </row>
    <row r="419" spans="1:1" ht="12" customHeight="1" x14ac:dyDescent="0.2">
      <c r="A419" s="3"/>
    </row>
    <row r="420" spans="1:1" ht="12" customHeight="1" x14ac:dyDescent="0.2">
      <c r="A420" s="3"/>
    </row>
    <row r="421" spans="1:1" ht="12" customHeight="1" x14ac:dyDescent="0.2">
      <c r="A421" s="3"/>
    </row>
    <row r="422" spans="1:1" ht="12" customHeight="1" x14ac:dyDescent="0.2">
      <c r="A422" s="3"/>
    </row>
    <row r="423" spans="1:1" ht="12" customHeight="1" x14ac:dyDescent="0.2">
      <c r="A423" s="3"/>
    </row>
    <row r="424" spans="1:1" ht="12" customHeight="1" x14ac:dyDescent="0.2">
      <c r="A424" s="3"/>
    </row>
    <row r="425" spans="1:1" ht="12" customHeight="1" x14ac:dyDescent="0.2">
      <c r="A425" s="3"/>
    </row>
    <row r="426" spans="1:1" ht="12" customHeight="1" x14ac:dyDescent="0.2">
      <c r="A426" s="3"/>
    </row>
    <row r="427" spans="1:1" ht="12" customHeight="1" x14ac:dyDescent="0.2">
      <c r="A427" s="3"/>
    </row>
    <row r="428" spans="1:1" ht="12" customHeight="1" x14ac:dyDescent="0.2">
      <c r="A428" s="3"/>
    </row>
    <row r="429" spans="1:1" ht="12" customHeight="1" x14ac:dyDescent="0.2">
      <c r="A429" s="3"/>
    </row>
    <row r="430" spans="1:1" ht="12" customHeight="1" x14ac:dyDescent="0.2">
      <c r="A430" s="3"/>
    </row>
    <row r="431" spans="1:1" ht="12" customHeight="1" x14ac:dyDescent="0.2">
      <c r="A431" s="3"/>
    </row>
    <row r="432" spans="1:1" ht="12" customHeight="1" x14ac:dyDescent="0.2">
      <c r="A432" s="3"/>
    </row>
    <row r="433" spans="1:1" ht="12" customHeight="1" x14ac:dyDescent="0.2">
      <c r="A433" s="3"/>
    </row>
    <row r="434" spans="1:1" ht="12" customHeight="1" x14ac:dyDescent="0.2">
      <c r="A434" s="3"/>
    </row>
    <row r="435" spans="1:1" ht="12" customHeight="1" x14ac:dyDescent="0.2">
      <c r="A435" s="3"/>
    </row>
    <row r="436" spans="1:1" ht="12" customHeight="1" x14ac:dyDescent="0.2">
      <c r="A436" s="3"/>
    </row>
    <row r="437" spans="1:1" ht="12" customHeight="1" x14ac:dyDescent="0.2">
      <c r="A437" s="3"/>
    </row>
    <row r="438" spans="1:1" ht="12" customHeight="1" x14ac:dyDescent="0.2">
      <c r="A438" s="3"/>
    </row>
    <row r="439" spans="1:1" ht="12" customHeight="1" x14ac:dyDescent="0.2">
      <c r="A439" s="3"/>
    </row>
    <row r="440" spans="1:1" ht="12" customHeight="1" x14ac:dyDescent="0.2">
      <c r="A440" s="3"/>
    </row>
    <row r="441" spans="1:1" ht="12" customHeight="1" x14ac:dyDescent="0.2">
      <c r="A441" s="3"/>
    </row>
    <row r="442" spans="1:1" ht="12" customHeight="1" x14ac:dyDescent="0.2">
      <c r="A442" s="3"/>
    </row>
    <row r="443" spans="1:1" ht="12" customHeight="1" x14ac:dyDescent="0.2">
      <c r="A443" s="3"/>
    </row>
    <row r="444" spans="1:1" ht="12" customHeight="1" x14ac:dyDescent="0.2">
      <c r="A444" s="3"/>
    </row>
    <row r="445" spans="1:1" ht="12" customHeight="1" x14ac:dyDescent="0.2">
      <c r="A445" s="3"/>
    </row>
    <row r="446" spans="1:1" ht="12" customHeight="1" x14ac:dyDescent="0.2">
      <c r="A446" s="3"/>
    </row>
    <row r="447" spans="1:1" ht="12" customHeight="1" x14ac:dyDescent="0.2">
      <c r="A447" s="3"/>
    </row>
    <row r="448" spans="1:1" ht="12" customHeight="1" x14ac:dyDescent="0.2">
      <c r="A448" s="3"/>
    </row>
    <row r="449" spans="1:1" ht="12" customHeight="1" x14ac:dyDescent="0.2">
      <c r="A449" s="3"/>
    </row>
    <row r="450" spans="1:1" ht="12" customHeight="1" x14ac:dyDescent="0.2">
      <c r="A450" s="3"/>
    </row>
    <row r="451" spans="1:1" ht="12" customHeight="1" x14ac:dyDescent="0.2">
      <c r="A451" s="3"/>
    </row>
    <row r="452" spans="1:1" ht="12" customHeight="1" x14ac:dyDescent="0.2">
      <c r="A452" s="3"/>
    </row>
    <row r="453" spans="1:1" ht="12" customHeight="1" x14ac:dyDescent="0.2">
      <c r="A453" s="3"/>
    </row>
    <row r="454" spans="1:1" ht="12" customHeight="1" x14ac:dyDescent="0.2">
      <c r="A454" s="3"/>
    </row>
    <row r="455" spans="1:1" ht="12" customHeight="1" x14ac:dyDescent="0.2">
      <c r="A455" s="3"/>
    </row>
    <row r="456" spans="1:1" ht="12" customHeight="1" x14ac:dyDescent="0.2">
      <c r="A456" s="3"/>
    </row>
    <row r="457" spans="1:1" ht="12" customHeight="1" x14ac:dyDescent="0.2">
      <c r="A457" s="3"/>
    </row>
    <row r="458" spans="1:1" ht="12" customHeight="1" x14ac:dyDescent="0.2">
      <c r="A458" s="3"/>
    </row>
    <row r="459" spans="1:1" ht="12" customHeight="1" x14ac:dyDescent="0.2">
      <c r="A459" s="3"/>
    </row>
    <row r="460" spans="1:1" ht="12" customHeight="1" x14ac:dyDescent="0.2">
      <c r="A460" s="3"/>
    </row>
    <row r="461" spans="1:1" ht="12" customHeight="1" x14ac:dyDescent="0.2">
      <c r="A461" s="3"/>
    </row>
    <row r="462" spans="1:1" ht="12" customHeight="1" x14ac:dyDescent="0.2">
      <c r="A462" s="3"/>
    </row>
    <row r="463" spans="1:1" ht="12" customHeight="1" x14ac:dyDescent="0.2">
      <c r="A463" s="3"/>
    </row>
    <row r="464" spans="1:1" ht="12" customHeight="1" x14ac:dyDescent="0.2">
      <c r="A464" s="3"/>
    </row>
    <row r="465" spans="1:1" ht="12" customHeight="1" x14ac:dyDescent="0.2">
      <c r="A465" s="3"/>
    </row>
    <row r="466" spans="1:1" ht="12" customHeight="1" x14ac:dyDescent="0.2">
      <c r="A466" s="3"/>
    </row>
    <row r="467" spans="1:1" ht="12" customHeight="1" x14ac:dyDescent="0.2">
      <c r="A467" s="3"/>
    </row>
    <row r="468" spans="1:1" ht="12" customHeight="1" x14ac:dyDescent="0.2">
      <c r="A468" s="3"/>
    </row>
    <row r="469" spans="1:1" ht="12" customHeight="1" x14ac:dyDescent="0.2">
      <c r="A469" s="3"/>
    </row>
    <row r="470" spans="1:1" ht="12" customHeight="1" x14ac:dyDescent="0.2">
      <c r="A470" s="3"/>
    </row>
    <row r="471" spans="1:1" ht="12" customHeight="1" x14ac:dyDescent="0.2">
      <c r="A471" s="3"/>
    </row>
    <row r="472" spans="1:1" ht="12" customHeight="1" x14ac:dyDescent="0.2">
      <c r="A472" s="3"/>
    </row>
    <row r="473" spans="1:1" ht="12" customHeight="1" x14ac:dyDescent="0.2">
      <c r="A473" s="3"/>
    </row>
    <row r="474" spans="1:1" ht="12" customHeight="1" x14ac:dyDescent="0.2">
      <c r="A474" s="3"/>
    </row>
    <row r="475" spans="1:1" ht="12" customHeight="1" x14ac:dyDescent="0.2">
      <c r="A475" s="3"/>
    </row>
    <row r="476" spans="1:1" ht="12" customHeight="1" x14ac:dyDescent="0.2">
      <c r="A476" s="3"/>
    </row>
    <row r="477" spans="1:1" ht="12" customHeight="1" x14ac:dyDescent="0.2">
      <c r="A477" s="3"/>
    </row>
    <row r="478" spans="1:1" ht="12" customHeight="1" x14ac:dyDescent="0.2">
      <c r="A478" s="3"/>
    </row>
    <row r="479" spans="1:1" ht="12" customHeight="1" x14ac:dyDescent="0.2">
      <c r="A479" s="3"/>
    </row>
    <row r="480" spans="1:1" ht="12" customHeight="1" x14ac:dyDescent="0.2">
      <c r="A480" s="3"/>
    </row>
    <row r="481" spans="1:1" ht="12" customHeight="1" x14ac:dyDescent="0.2">
      <c r="A481" s="3"/>
    </row>
    <row r="482" spans="1:1" ht="12" customHeight="1" x14ac:dyDescent="0.2">
      <c r="A482" s="3"/>
    </row>
    <row r="483" spans="1:1" ht="12" customHeight="1" x14ac:dyDescent="0.2">
      <c r="A483" s="3"/>
    </row>
    <row r="484" spans="1:1" ht="12" customHeight="1" x14ac:dyDescent="0.2">
      <c r="A484" s="3"/>
    </row>
    <row r="485" spans="1:1" ht="12" customHeight="1" x14ac:dyDescent="0.2">
      <c r="A485" s="3"/>
    </row>
    <row r="486" spans="1:1" ht="12" customHeight="1" x14ac:dyDescent="0.2">
      <c r="A486" s="3"/>
    </row>
    <row r="487" spans="1:1" ht="12" customHeight="1" x14ac:dyDescent="0.2">
      <c r="A487" s="3"/>
    </row>
    <row r="488" spans="1:1" ht="12" customHeight="1" x14ac:dyDescent="0.2">
      <c r="A488" s="3"/>
    </row>
    <row r="489" spans="1:1" ht="12" customHeight="1" x14ac:dyDescent="0.2">
      <c r="A489" s="3"/>
    </row>
    <row r="490" spans="1:1" ht="12" customHeight="1" x14ac:dyDescent="0.2">
      <c r="A490" s="3"/>
    </row>
    <row r="491" spans="1:1" ht="12" customHeight="1" x14ac:dyDescent="0.2">
      <c r="A491" s="3"/>
    </row>
    <row r="492" spans="1:1" ht="12" customHeight="1" x14ac:dyDescent="0.2">
      <c r="A492" s="3"/>
    </row>
    <row r="493" spans="1:1" ht="12" customHeight="1" x14ac:dyDescent="0.2">
      <c r="A493" s="3"/>
    </row>
    <row r="494" spans="1:1" ht="12" customHeight="1" x14ac:dyDescent="0.2">
      <c r="A494" s="3"/>
    </row>
    <row r="495" spans="1:1" ht="12" customHeight="1" x14ac:dyDescent="0.2">
      <c r="A495" s="3"/>
    </row>
    <row r="496" spans="1:1" ht="12" customHeight="1" x14ac:dyDescent="0.2">
      <c r="A496" s="3"/>
    </row>
    <row r="497" spans="1:1" ht="12" customHeight="1" x14ac:dyDescent="0.2">
      <c r="A497" s="3"/>
    </row>
    <row r="498" spans="1:1" ht="12" customHeight="1" x14ac:dyDescent="0.2">
      <c r="A498" s="3"/>
    </row>
    <row r="499" spans="1:1" ht="12" customHeight="1" x14ac:dyDescent="0.2">
      <c r="A499" s="3"/>
    </row>
    <row r="500" spans="1:1" ht="12" customHeight="1" x14ac:dyDescent="0.2">
      <c r="A500" s="3"/>
    </row>
    <row r="501" spans="1:1" ht="12" customHeight="1" x14ac:dyDescent="0.2">
      <c r="A501" s="3"/>
    </row>
    <row r="502" spans="1:1" ht="12" customHeight="1" x14ac:dyDescent="0.2">
      <c r="A502" s="3"/>
    </row>
    <row r="503" spans="1:1" ht="12" customHeight="1" x14ac:dyDescent="0.2">
      <c r="A503" s="3"/>
    </row>
    <row r="504" spans="1:1" ht="12" customHeight="1" x14ac:dyDescent="0.2">
      <c r="A504" s="3"/>
    </row>
    <row r="505" spans="1:1" ht="12" customHeight="1" x14ac:dyDescent="0.2">
      <c r="A505" s="3"/>
    </row>
    <row r="506" spans="1:1" ht="12" customHeight="1" x14ac:dyDescent="0.2">
      <c r="A506" s="3"/>
    </row>
    <row r="507" spans="1:1" ht="12" customHeight="1" x14ac:dyDescent="0.2">
      <c r="A507" s="3"/>
    </row>
    <row r="508" spans="1:1" ht="12" customHeight="1" x14ac:dyDescent="0.2">
      <c r="A508" s="3"/>
    </row>
    <row r="509" spans="1:1" ht="12" customHeight="1" x14ac:dyDescent="0.2">
      <c r="A509" s="3"/>
    </row>
    <row r="510" spans="1:1" ht="12" customHeight="1" x14ac:dyDescent="0.2">
      <c r="A510" s="3"/>
    </row>
    <row r="511" spans="1:1" ht="12" customHeight="1" x14ac:dyDescent="0.2">
      <c r="A511" s="3"/>
    </row>
    <row r="512" spans="1:1" ht="12" customHeight="1" x14ac:dyDescent="0.2">
      <c r="A512" s="3"/>
    </row>
    <row r="513" spans="1:1" ht="12" customHeight="1" x14ac:dyDescent="0.2">
      <c r="A513" s="3"/>
    </row>
    <row r="514" spans="1:1" ht="12" customHeight="1" x14ac:dyDescent="0.2">
      <c r="A514" s="3"/>
    </row>
    <row r="515" spans="1:1" ht="12" customHeight="1" x14ac:dyDescent="0.2">
      <c r="A515" s="3"/>
    </row>
    <row r="516" spans="1:1" ht="12" customHeight="1" x14ac:dyDescent="0.2">
      <c r="A516" s="3"/>
    </row>
    <row r="517" spans="1:1" ht="12" customHeight="1" x14ac:dyDescent="0.2">
      <c r="A517" s="3"/>
    </row>
    <row r="518" spans="1:1" ht="12" customHeight="1" x14ac:dyDescent="0.2">
      <c r="A518" s="3"/>
    </row>
    <row r="519" spans="1:1" ht="12" customHeight="1" x14ac:dyDescent="0.2">
      <c r="A519" s="3"/>
    </row>
    <row r="520" spans="1:1" ht="12" customHeight="1" x14ac:dyDescent="0.2">
      <c r="A520" s="3"/>
    </row>
    <row r="521" spans="1:1" ht="12" customHeight="1" x14ac:dyDescent="0.2">
      <c r="A521" s="3"/>
    </row>
    <row r="522" spans="1:1" ht="12" customHeight="1" x14ac:dyDescent="0.2">
      <c r="A522" s="3"/>
    </row>
    <row r="523" spans="1:1" ht="12" customHeight="1" x14ac:dyDescent="0.2">
      <c r="A523" s="3"/>
    </row>
    <row r="524" spans="1:1" ht="12" customHeight="1" x14ac:dyDescent="0.2">
      <c r="A524" s="3"/>
    </row>
    <row r="525" spans="1:1" ht="12" customHeight="1" x14ac:dyDescent="0.2">
      <c r="A525" s="3"/>
    </row>
    <row r="526" spans="1:1" ht="12" customHeight="1" x14ac:dyDescent="0.2">
      <c r="A526" s="3"/>
    </row>
    <row r="527" spans="1:1" ht="12" customHeight="1" x14ac:dyDescent="0.2">
      <c r="A527" s="3"/>
    </row>
    <row r="528" spans="1:1" ht="12" customHeight="1" x14ac:dyDescent="0.2">
      <c r="A528" s="3"/>
    </row>
    <row r="529" spans="1:1" ht="12" customHeight="1" x14ac:dyDescent="0.2">
      <c r="A529" s="3"/>
    </row>
    <row r="530" spans="1:1" ht="12" customHeight="1" x14ac:dyDescent="0.2">
      <c r="A530" s="3"/>
    </row>
    <row r="531" spans="1:1" ht="12" customHeight="1" x14ac:dyDescent="0.2">
      <c r="A531" s="3"/>
    </row>
    <row r="532" spans="1:1" ht="12" customHeight="1" x14ac:dyDescent="0.2">
      <c r="A532" s="3"/>
    </row>
    <row r="533" spans="1:1" ht="12" customHeight="1" x14ac:dyDescent="0.2">
      <c r="A533" s="3"/>
    </row>
    <row r="534" spans="1:1" ht="12" customHeight="1" x14ac:dyDescent="0.2">
      <c r="A534" s="3"/>
    </row>
    <row r="535" spans="1:1" ht="12" customHeight="1" x14ac:dyDescent="0.2">
      <c r="A535" s="3"/>
    </row>
    <row r="536" spans="1:1" ht="12" customHeight="1" x14ac:dyDescent="0.2">
      <c r="A536" s="3"/>
    </row>
    <row r="537" spans="1:1" ht="12" customHeight="1" x14ac:dyDescent="0.2">
      <c r="A537" s="3"/>
    </row>
    <row r="538" spans="1:1" ht="12" customHeight="1" x14ac:dyDescent="0.2">
      <c r="A538" s="3"/>
    </row>
    <row r="539" spans="1:1" ht="12" customHeight="1" x14ac:dyDescent="0.2">
      <c r="A539" s="3"/>
    </row>
    <row r="540" spans="1:1" ht="12" customHeight="1" x14ac:dyDescent="0.2">
      <c r="A540" s="3"/>
    </row>
    <row r="541" spans="1:1" ht="12" customHeight="1" x14ac:dyDescent="0.2">
      <c r="A541" s="3"/>
    </row>
    <row r="542" spans="1:1" ht="12" customHeight="1" x14ac:dyDescent="0.2">
      <c r="A542" s="3"/>
    </row>
    <row r="543" spans="1:1" ht="12" customHeight="1" x14ac:dyDescent="0.2">
      <c r="A543" s="3"/>
    </row>
    <row r="544" spans="1:1" ht="12" customHeight="1" x14ac:dyDescent="0.2">
      <c r="A544" s="3"/>
    </row>
    <row r="545" spans="1:1" ht="12" customHeight="1" x14ac:dyDescent="0.2">
      <c r="A545" s="3"/>
    </row>
    <row r="546" spans="1:1" ht="12" customHeight="1" x14ac:dyDescent="0.2">
      <c r="A546" s="3"/>
    </row>
    <row r="547" spans="1:1" ht="12" customHeight="1" x14ac:dyDescent="0.2">
      <c r="A547" s="3"/>
    </row>
    <row r="548" spans="1:1" ht="12" customHeight="1" x14ac:dyDescent="0.2">
      <c r="A548" s="3"/>
    </row>
    <row r="549" spans="1:1" ht="12" customHeight="1" x14ac:dyDescent="0.2">
      <c r="A549" s="3"/>
    </row>
    <row r="550" spans="1:1" ht="12" customHeight="1" x14ac:dyDescent="0.2">
      <c r="A550" s="3"/>
    </row>
    <row r="551" spans="1:1" ht="12" customHeight="1" x14ac:dyDescent="0.2">
      <c r="A551" s="3"/>
    </row>
    <row r="552" spans="1:1" ht="12" customHeight="1" x14ac:dyDescent="0.2">
      <c r="A552" s="3"/>
    </row>
    <row r="553" spans="1:1" ht="12" customHeight="1" x14ac:dyDescent="0.2">
      <c r="A553" s="3"/>
    </row>
    <row r="554" spans="1:1" ht="12" customHeight="1" x14ac:dyDescent="0.2">
      <c r="A554" s="3"/>
    </row>
    <row r="555" spans="1:1" ht="12" customHeight="1" x14ac:dyDescent="0.2">
      <c r="A555" s="3"/>
    </row>
    <row r="556" spans="1:1" ht="12" customHeight="1" x14ac:dyDescent="0.2">
      <c r="A556" s="3"/>
    </row>
    <row r="557" spans="1:1" ht="12" customHeight="1" x14ac:dyDescent="0.2">
      <c r="A557" s="3"/>
    </row>
    <row r="558" spans="1:1" ht="12" customHeight="1" x14ac:dyDescent="0.2">
      <c r="A558" s="3"/>
    </row>
    <row r="559" spans="1:1" ht="12" customHeight="1" x14ac:dyDescent="0.2">
      <c r="A559" s="3"/>
    </row>
    <row r="560" spans="1:1" ht="12" customHeight="1" x14ac:dyDescent="0.2">
      <c r="A560" s="3"/>
    </row>
    <row r="561" spans="1:1" ht="12" customHeight="1" x14ac:dyDescent="0.2">
      <c r="A561" s="3"/>
    </row>
    <row r="562" spans="1:1" ht="12" customHeight="1" x14ac:dyDescent="0.2">
      <c r="A562" s="3"/>
    </row>
    <row r="563" spans="1:1" ht="12" customHeight="1" x14ac:dyDescent="0.2">
      <c r="A563" s="3"/>
    </row>
    <row r="564" spans="1:1" ht="12" customHeight="1" x14ac:dyDescent="0.2">
      <c r="A564" s="3"/>
    </row>
    <row r="565" spans="1:1" ht="12" customHeight="1" x14ac:dyDescent="0.2">
      <c r="A565" s="3"/>
    </row>
    <row r="566" spans="1:1" ht="12" customHeight="1" x14ac:dyDescent="0.2">
      <c r="A566" s="3"/>
    </row>
    <row r="567" spans="1:1" ht="12" customHeight="1" x14ac:dyDescent="0.2">
      <c r="A567" s="3"/>
    </row>
    <row r="568" spans="1:1" ht="12" customHeight="1" x14ac:dyDescent="0.2">
      <c r="A568" s="3"/>
    </row>
    <row r="569" spans="1:1" ht="12" customHeight="1" x14ac:dyDescent="0.2">
      <c r="A569" s="3"/>
    </row>
    <row r="570" spans="1:1" ht="12" customHeight="1" x14ac:dyDescent="0.2">
      <c r="A570" s="3"/>
    </row>
    <row r="571" spans="1:1" ht="12" customHeight="1" x14ac:dyDescent="0.2">
      <c r="A571" s="3"/>
    </row>
    <row r="572" spans="1:1" ht="12" customHeight="1" x14ac:dyDescent="0.2">
      <c r="A572" s="3"/>
    </row>
    <row r="573" spans="1:1" ht="12" customHeight="1" x14ac:dyDescent="0.2">
      <c r="A573" s="3"/>
    </row>
    <row r="574" spans="1:1" ht="12" customHeight="1" x14ac:dyDescent="0.2">
      <c r="A574" s="3"/>
    </row>
    <row r="575" spans="1:1" ht="12" customHeight="1" x14ac:dyDescent="0.2">
      <c r="A575" s="3"/>
    </row>
    <row r="576" spans="1:1" ht="12" customHeight="1" x14ac:dyDescent="0.2">
      <c r="A576" s="3"/>
    </row>
    <row r="577" spans="1:1" ht="12" customHeight="1" x14ac:dyDescent="0.2">
      <c r="A577" s="3"/>
    </row>
    <row r="578" spans="1:1" ht="12" customHeight="1" x14ac:dyDescent="0.2">
      <c r="A578" s="3"/>
    </row>
    <row r="579" spans="1:1" ht="12" customHeight="1" x14ac:dyDescent="0.2">
      <c r="A579" s="3"/>
    </row>
    <row r="580" spans="1:1" ht="12" customHeight="1" x14ac:dyDescent="0.2">
      <c r="A580" s="3"/>
    </row>
    <row r="581" spans="1:1" ht="12" customHeight="1" x14ac:dyDescent="0.2">
      <c r="A581" s="3"/>
    </row>
    <row r="582" spans="1:1" ht="12" customHeight="1" x14ac:dyDescent="0.2">
      <c r="A582" s="3"/>
    </row>
    <row r="583" spans="1:1" ht="12" customHeight="1" x14ac:dyDescent="0.2">
      <c r="A583" s="3"/>
    </row>
    <row r="584" spans="1:1" ht="12" customHeight="1" x14ac:dyDescent="0.2">
      <c r="A584" s="3"/>
    </row>
    <row r="585" spans="1:1" ht="12" customHeight="1" x14ac:dyDescent="0.2">
      <c r="A585" s="3"/>
    </row>
    <row r="586" spans="1:1" ht="12" customHeight="1" x14ac:dyDescent="0.2">
      <c r="A586" s="3"/>
    </row>
    <row r="587" spans="1:1" ht="12" customHeight="1" x14ac:dyDescent="0.2">
      <c r="A587" s="3"/>
    </row>
    <row r="588" spans="1:1" ht="12" customHeight="1" x14ac:dyDescent="0.2">
      <c r="A588" s="3"/>
    </row>
    <row r="589" spans="1:1" ht="12" customHeight="1" x14ac:dyDescent="0.2">
      <c r="A589" s="3"/>
    </row>
    <row r="590" spans="1:1" ht="12" customHeight="1" x14ac:dyDescent="0.2">
      <c r="A590" s="3"/>
    </row>
    <row r="591" spans="1:1" ht="12" customHeight="1" x14ac:dyDescent="0.2">
      <c r="A591" s="3"/>
    </row>
    <row r="592" spans="1:1" ht="12" customHeight="1" x14ac:dyDescent="0.2">
      <c r="A592" s="3"/>
    </row>
    <row r="593" spans="1:1" ht="12" customHeight="1" x14ac:dyDescent="0.2">
      <c r="A593" s="3"/>
    </row>
    <row r="594" spans="1:1" ht="12" customHeight="1" x14ac:dyDescent="0.2">
      <c r="A594" s="3"/>
    </row>
    <row r="595" spans="1:1" ht="12" customHeight="1" x14ac:dyDescent="0.2">
      <c r="A595" s="3"/>
    </row>
    <row r="596" spans="1:1" ht="12" customHeight="1" x14ac:dyDescent="0.2">
      <c r="A596" s="3"/>
    </row>
    <row r="597" spans="1:1" ht="12" customHeight="1" x14ac:dyDescent="0.2">
      <c r="A597" s="3"/>
    </row>
    <row r="598" spans="1:1" ht="12" customHeight="1" x14ac:dyDescent="0.2">
      <c r="A598" s="3"/>
    </row>
    <row r="599" spans="1:1" ht="12" customHeight="1" x14ac:dyDescent="0.2">
      <c r="A599" s="3"/>
    </row>
    <row r="600" spans="1:1" ht="12" customHeight="1" x14ac:dyDescent="0.2">
      <c r="A600" s="3"/>
    </row>
    <row r="601" spans="1:1" ht="12" customHeight="1" x14ac:dyDescent="0.2">
      <c r="A601" s="3"/>
    </row>
    <row r="602" spans="1:1" ht="12" customHeight="1" x14ac:dyDescent="0.2">
      <c r="A602" s="3"/>
    </row>
    <row r="603" spans="1:1" ht="12" customHeight="1" x14ac:dyDescent="0.2">
      <c r="A603" s="3"/>
    </row>
    <row r="604" spans="1:1" ht="12" customHeight="1" x14ac:dyDescent="0.2">
      <c r="A604" s="3"/>
    </row>
    <row r="605" spans="1:1" ht="12" customHeight="1" x14ac:dyDescent="0.2">
      <c r="A605" s="3"/>
    </row>
    <row r="606" spans="1:1" ht="12" customHeight="1" x14ac:dyDescent="0.2">
      <c r="A606" s="3"/>
    </row>
    <row r="607" spans="1:1" ht="12" customHeight="1" x14ac:dyDescent="0.2">
      <c r="A607" s="3"/>
    </row>
    <row r="608" spans="1:1" ht="12" customHeight="1" x14ac:dyDescent="0.2">
      <c r="A608" s="3"/>
    </row>
    <row r="609" spans="1:1" ht="12" customHeight="1" x14ac:dyDescent="0.2">
      <c r="A609" s="3"/>
    </row>
    <row r="610" spans="1:1" ht="12" customHeight="1" x14ac:dyDescent="0.2">
      <c r="A610" s="3"/>
    </row>
    <row r="611" spans="1:1" ht="12" customHeight="1" x14ac:dyDescent="0.2">
      <c r="A611" s="3"/>
    </row>
    <row r="612" spans="1:1" ht="12" customHeight="1" x14ac:dyDescent="0.2">
      <c r="A612" s="3"/>
    </row>
    <row r="613" spans="1:1" ht="12" customHeight="1" x14ac:dyDescent="0.2">
      <c r="A613" s="3"/>
    </row>
    <row r="614" spans="1:1" ht="12" customHeight="1" x14ac:dyDescent="0.2">
      <c r="A614" s="3"/>
    </row>
    <row r="615" spans="1:1" ht="12" customHeight="1" x14ac:dyDescent="0.2">
      <c r="A615" s="3"/>
    </row>
    <row r="616" spans="1:1" ht="12" customHeight="1" x14ac:dyDescent="0.2">
      <c r="A616" s="3"/>
    </row>
    <row r="617" spans="1:1" ht="12" customHeight="1" x14ac:dyDescent="0.2">
      <c r="A617" s="3"/>
    </row>
    <row r="618" spans="1:1" ht="12" customHeight="1" x14ac:dyDescent="0.2">
      <c r="A618" s="3"/>
    </row>
    <row r="619" spans="1:1" ht="12" customHeight="1" x14ac:dyDescent="0.2">
      <c r="A619" s="3"/>
    </row>
    <row r="620" spans="1:1" ht="12" customHeight="1" x14ac:dyDescent="0.2">
      <c r="A620" s="3"/>
    </row>
    <row r="621" spans="1:1" ht="12" customHeight="1" x14ac:dyDescent="0.2">
      <c r="A621" s="3"/>
    </row>
    <row r="622" spans="1:1" ht="12" customHeight="1" x14ac:dyDescent="0.2">
      <c r="A622" s="3"/>
    </row>
    <row r="623" spans="1:1" ht="12" customHeight="1" x14ac:dyDescent="0.2">
      <c r="A623" s="3"/>
    </row>
    <row r="624" spans="1:1" ht="12" customHeight="1" x14ac:dyDescent="0.2">
      <c r="A624" s="3"/>
    </row>
    <row r="625" spans="1:1" ht="12" customHeight="1" x14ac:dyDescent="0.2">
      <c r="A625" s="3"/>
    </row>
    <row r="626" spans="1:1" ht="12" customHeight="1" x14ac:dyDescent="0.2">
      <c r="A626" s="3"/>
    </row>
    <row r="627" spans="1:1" ht="12" customHeight="1" x14ac:dyDescent="0.2">
      <c r="A627" s="3"/>
    </row>
    <row r="628" spans="1:1" ht="12" customHeight="1" x14ac:dyDescent="0.2">
      <c r="A628" s="3"/>
    </row>
    <row r="629" spans="1:1" ht="12" customHeight="1" x14ac:dyDescent="0.2">
      <c r="A629" s="3"/>
    </row>
    <row r="630" spans="1:1" ht="12" customHeight="1" x14ac:dyDescent="0.2">
      <c r="A630" s="3"/>
    </row>
    <row r="631" spans="1:1" ht="12" customHeight="1" x14ac:dyDescent="0.2">
      <c r="A631" s="3"/>
    </row>
    <row r="632" spans="1:1" ht="12" customHeight="1" x14ac:dyDescent="0.2">
      <c r="A632" s="3"/>
    </row>
    <row r="633" spans="1:1" ht="12" customHeight="1" x14ac:dyDescent="0.2">
      <c r="A633" s="3"/>
    </row>
    <row r="634" spans="1:1" ht="12" customHeight="1" x14ac:dyDescent="0.2">
      <c r="A634" s="3"/>
    </row>
    <row r="635" spans="1:1" ht="12" customHeight="1" x14ac:dyDescent="0.2">
      <c r="A635" s="3"/>
    </row>
    <row r="636" spans="1:1" ht="12" customHeight="1" x14ac:dyDescent="0.2">
      <c r="A636" s="3"/>
    </row>
    <row r="637" spans="1:1" ht="12" customHeight="1" x14ac:dyDescent="0.2">
      <c r="A637" s="3"/>
    </row>
    <row r="638" spans="1:1" ht="12" customHeight="1" x14ac:dyDescent="0.2">
      <c r="A638" s="3"/>
    </row>
    <row r="639" spans="1:1" ht="12" customHeight="1" x14ac:dyDescent="0.2">
      <c r="A639" s="3"/>
    </row>
    <row r="640" spans="1:1" ht="12" customHeight="1" x14ac:dyDescent="0.2">
      <c r="A640" s="3"/>
    </row>
    <row r="641" spans="1:1" ht="12" customHeight="1" x14ac:dyDescent="0.2">
      <c r="A641" s="3"/>
    </row>
    <row r="642" spans="1:1" ht="12" customHeight="1" x14ac:dyDescent="0.2">
      <c r="A642" s="3"/>
    </row>
    <row r="643" spans="1:1" ht="12" customHeight="1" x14ac:dyDescent="0.2">
      <c r="A643" s="3"/>
    </row>
    <row r="644" spans="1:1" ht="12" customHeight="1" x14ac:dyDescent="0.2">
      <c r="A644" s="3"/>
    </row>
    <row r="645" spans="1:1" ht="12" customHeight="1" x14ac:dyDescent="0.2">
      <c r="A645" s="3"/>
    </row>
    <row r="646" spans="1:1" ht="12" customHeight="1" x14ac:dyDescent="0.2">
      <c r="A646" s="3"/>
    </row>
    <row r="647" spans="1:1" ht="12" customHeight="1" x14ac:dyDescent="0.2">
      <c r="A647" s="3"/>
    </row>
    <row r="648" spans="1:1" ht="12" customHeight="1" x14ac:dyDescent="0.2">
      <c r="A648" s="3"/>
    </row>
    <row r="649" spans="1:1" ht="12" customHeight="1" x14ac:dyDescent="0.2">
      <c r="A649" s="3"/>
    </row>
    <row r="650" spans="1:1" ht="12" customHeight="1" x14ac:dyDescent="0.2">
      <c r="A650" s="3"/>
    </row>
    <row r="651" spans="1:1" ht="12" customHeight="1" x14ac:dyDescent="0.2">
      <c r="A651" s="3"/>
    </row>
    <row r="652" spans="1:1" ht="12" customHeight="1" x14ac:dyDescent="0.2">
      <c r="A652" s="3"/>
    </row>
    <row r="653" spans="1:1" ht="12" customHeight="1" x14ac:dyDescent="0.2">
      <c r="A653" s="3"/>
    </row>
    <row r="654" spans="1:1" ht="12" customHeight="1" x14ac:dyDescent="0.2">
      <c r="A654" s="3"/>
    </row>
    <row r="655" spans="1:1" ht="12" customHeight="1" x14ac:dyDescent="0.2">
      <c r="A655" s="3"/>
    </row>
    <row r="656" spans="1:1" ht="12" customHeight="1" x14ac:dyDescent="0.2">
      <c r="A656" s="3"/>
    </row>
    <row r="657" spans="1:1" ht="12" customHeight="1" x14ac:dyDescent="0.2">
      <c r="A657" s="3"/>
    </row>
    <row r="658" spans="1:1" ht="12" customHeight="1" x14ac:dyDescent="0.2">
      <c r="A658" s="3"/>
    </row>
    <row r="659" spans="1:1" ht="12" customHeight="1" x14ac:dyDescent="0.2">
      <c r="A659" s="3"/>
    </row>
    <row r="660" spans="1:1" ht="12" customHeight="1" x14ac:dyDescent="0.2">
      <c r="A660" s="3"/>
    </row>
    <row r="661" spans="1:1" ht="12" customHeight="1" x14ac:dyDescent="0.2">
      <c r="A661" s="3"/>
    </row>
    <row r="662" spans="1:1" ht="12" customHeight="1" x14ac:dyDescent="0.2">
      <c r="A662" s="3"/>
    </row>
    <row r="663" spans="1:1" ht="12" customHeight="1" x14ac:dyDescent="0.2">
      <c r="A663" s="3"/>
    </row>
    <row r="664" spans="1:1" ht="12" customHeight="1" x14ac:dyDescent="0.2">
      <c r="A664" s="3"/>
    </row>
    <row r="665" spans="1:1" ht="12" customHeight="1" x14ac:dyDescent="0.2">
      <c r="A665" s="3"/>
    </row>
    <row r="666" spans="1:1" ht="12" customHeight="1" x14ac:dyDescent="0.2">
      <c r="A666" s="3"/>
    </row>
    <row r="667" spans="1:1" ht="12" customHeight="1" x14ac:dyDescent="0.2">
      <c r="A667" s="3"/>
    </row>
    <row r="668" spans="1:1" ht="12" customHeight="1" x14ac:dyDescent="0.2">
      <c r="A668" s="3"/>
    </row>
    <row r="669" spans="1:1" ht="12" customHeight="1" x14ac:dyDescent="0.2">
      <c r="A669" s="3"/>
    </row>
    <row r="670" spans="1:1" ht="12" customHeight="1" x14ac:dyDescent="0.2">
      <c r="A670" s="3"/>
    </row>
    <row r="671" spans="1:1" ht="12" customHeight="1" x14ac:dyDescent="0.2">
      <c r="A671" s="3"/>
    </row>
    <row r="672" spans="1:1" ht="12" customHeight="1" x14ac:dyDescent="0.2">
      <c r="A672" s="3"/>
    </row>
    <row r="673" spans="1:1" ht="12" customHeight="1" x14ac:dyDescent="0.2">
      <c r="A673" s="3"/>
    </row>
    <row r="674" spans="1:1" ht="12" customHeight="1" x14ac:dyDescent="0.2">
      <c r="A674" s="3"/>
    </row>
    <row r="675" spans="1:1" ht="12" customHeight="1" x14ac:dyDescent="0.2">
      <c r="A675" s="3"/>
    </row>
    <row r="676" spans="1:1" ht="12" customHeight="1" x14ac:dyDescent="0.2">
      <c r="A676" s="3"/>
    </row>
    <row r="677" spans="1:1" ht="12" customHeight="1" x14ac:dyDescent="0.2">
      <c r="A677" s="3"/>
    </row>
    <row r="678" spans="1:1" ht="12" customHeight="1" x14ac:dyDescent="0.2">
      <c r="A678" s="3"/>
    </row>
    <row r="679" spans="1:1" ht="12" customHeight="1" x14ac:dyDescent="0.2">
      <c r="A679" s="3"/>
    </row>
    <row r="680" spans="1:1" ht="12" customHeight="1" x14ac:dyDescent="0.2">
      <c r="A680" s="3"/>
    </row>
    <row r="681" spans="1:1" ht="12" customHeight="1" x14ac:dyDescent="0.2">
      <c r="A681" s="3"/>
    </row>
    <row r="682" spans="1:1" ht="12" customHeight="1" x14ac:dyDescent="0.2">
      <c r="A682" s="3"/>
    </row>
    <row r="683" spans="1:1" ht="12" customHeight="1" x14ac:dyDescent="0.2">
      <c r="A683" s="3"/>
    </row>
    <row r="684" spans="1:1" ht="12" customHeight="1" x14ac:dyDescent="0.2">
      <c r="A684" s="3"/>
    </row>
    <row r="685" spans="1:1" ht="12" customHeight="1" x14ac:dyDescent="0.2">
      <c r="A685" s="3"/>
    </row>
    <row r="686" spans="1:1" ht="12" customHeight="1" x14ac:dyDescent="0.2">
      <c r="A686" s="3"/>
    </row>
    <row r="687" spans="1:1" ht="12" customHeight="1" x14ac:dyDescent="0.2">
      <c r="A687" s="3"/>
    </row>
    <row r="688" spans="1:1" ht="12" customHeight="1" x14ac:dyDescent="0.2">
      <c r="A688" s="3"/>
    </row>
    <row r="689" spans="1:1" ht="12" customHeight="1" x14ac:dyDescent="0.2">
      <c r="A689" s="3"/>
    </row>
    <row r="690" spans="1:1" ht="12" customHeight="1" x14ac:dyDescent="0.2">
      <c r="A690" s="3"/>
    </row>
    <row r="691" spans="1:1" ht="12" customHeight="1" x14ac:dyDescent="0.2">
      <c r="A691" s="3"/>
    </row>
    <row r="692" spans="1:1" ht="12" customHeight="1" x14ac:dyDescent="0.2">
      <c r="A692" s="3"/>
    </row>
    <row r="693" spans="1:1" ht="12" customHeight="1" x14ac:dyDescent="0.2">
      <c r="A693" s="3"/>
    </row>
    <row r="694" spans="1:1" ht="12" customHeight="1" x14ac:dyDescent="0.2">
      <c r="A694" s="3"/>
    </row>
    <row r="695" spans="1:1" ht="12" customHeight="1" x14ac:dyDescent="0.2">
      <c r="A695" s="3"/>
    </row>
    <row r="696" spans="1:1" ht="12" customHeight="1" x14ac:dyDescent="0.2">
      <c r="A696" s="3"/>
    </row>
    <row r="697" spans="1:1" ht="12" customHeight="1" x14ac:dyDescent="0.2">
      <c r="A697" s="3"/>
    </row>
    <row r="698" spans="1:1" ht="12" customHeight="1" x14ac:dyDescent="0.2">
      <c r="A698" s="3"/>
    </row>
    <row r="699" spans="1:1" ht="12" customHeight="1" x14ac:dyDescent="0.2">
      <c r="A699" s="3"/>
    </row>
    <row r="700" spans="1:1" ht="12" customHeight="1" x14ac:dyDescent="0.2">
      <c r="A700" s="3"/>
    </row>
    <row r="701" spans="1:1" ht="12" customHeight="1" x14ac:dyDescent="0.2">
      <c r="A701" s="3"/>
    </row>
    <row r="702" spans="1:1" ht="12" customHeight="1" x14ac:dyDescent="0.2">
      <c r="A702" s="3"/>
    </row>
    <row r="703" spans="1:1" ht="12" customHeight="1" x14ac:dyDescent="0.2">
      <c r="A703" s="3"/>
    </row>
    <row r="704" spans="1:1" ht="12" customHeight="1" x14ac:dyDescent="0.2">
      <c r="A704" s="3"/>
    </row>
    <row r="705" spans="1:1" ht="12" customHeight="1" x14ac:dyDescent="0.2">
      <c r="A705" s="3"/>
    </row>
    <row r="706" spans="1:1" ht="12" customHeight="1" x14ac:dyDescent="0.2">
      <c r="A706" s="3"/>
    </row>
    <row r="707" spans="1:1" ht="12" customHeight="1" x14ac:dyDescent="0.2">
      <c r="A707" s="3"/>
    </row>
    <row r="708" spans="1:1" ht="12" customHeight="1" x14ac:dyDescent="0.2">
      <c r="A708" s="3"/>
    </row>
    <row r="709" spans="1:1" ht="12" customHeight="1" x14ac:dyDescent="0.2">
      <c r="A709" s="3"/>
    </row>
    <row r="710" spans="1:1" ht="12" customHeight="1" x14ac:dyDescent="0.2">
      <c r="A710" s="3"/>
    </row>
    <row r="711" spans="1:1" ht="12" customHeight="1" x14ac:dyDescent="0.2">
      <c r="A711" s="3"/>
    </row>
    <row r="712" spans="1:1" ht="12" customHeight="1" x14ac:dyDescent="0.2">
      <c r="A712" s="3"/>
    </row>
    <row r="713" spans="1:1" ht="12" customHeight="1" x14ac:dyDescent="0.2">
      <c r="A713" s="3"/>
    </row>
    <row r="714" spans="1:1" ht="12" customHeight="1" x14ac:dyDescent="0.2">
      <c r="A714" s="3"/>
    </row>
    <row r="715" spans="1:1" ht="12" customHeight="1" x14ac:dyDescent="0.2">
      <c r="A715" s="3"/>
    </row>
    <row r="716" spans="1:1" ht="12" customHeight="1" x14ac:dyDescent="0.2">
      <c r="A716" s="3"/>
    </row>
    <row r="717" spans="1:1" ht="12" customHeight="1" x14ac:dyDescent="0.2">
      <c r="A717" s="3"/>
    </row>
    <row r="718" spans="1:1" ht="12" customHeight="1" x14ac:dyDescent="0.2">
      <c r="A718" s="3"/>
    </row>
    <row r="719" spans="1:1" ht="12" customHeight="1" x14ac:dyDescent="0.2">
      <c r="A719" s="3"/>
    </row>
    <row r="720" spans="1:1" ht="12" customHeight="1" x14ac:dyDescent="0.2">
      <c r="A720" s="3"/>
    </row>
    <row r="721" spans="1:1" ht="12" customHeight="1" x14ac:dyDescent="0.2">
      <c r="A721" s="3"/>
    </row>
    <row r="722" spans="1:1" ht="12" customHeight="1" x14ac:dyDescent="0.2">
      <c r="A722" s="3"/>
    </row>
    <row r="723" spans="1:1" ht="12" customHeight="1" x14ac:dyDescent="0.2">
      <c r="A723" s="3"/>
    </row>
    <row r="724" spans="1:1" ht="12" customHeight="1" x14ac:dyDescent="0.2">
      <c r="A724" s="3"/>
    </row>
    <row r="725" spans="1:1" ht="12" customHeight="1" x14ac:dyDescent="0.2">
      <c r="A725" s="3"/>
    </row>
    <row r="726" spans="1:1" ht="12" customHeight="1" x14ac:dyDescent="0.2">
      <c r="A726" s="3"/>
    </row>
    <row r="727" spans="1:1" ht="12" customHeight="1" x14ac:dyDescent="0.2">
      <c r="A727" s="3"/>
    </row>
    <row r="728" spans="1:1" ht="12" customHeight="1" x14ac:dyDescent="0.2">
      <c r="A728" s="3"/>
    </row>
    <row r="729" spans="1:1" ht="12" customHeight="1" x14ac:dyDescent="0.2">
      <c r="A729" s="3"/>
    </row>
    <row r="730" spans="1:1" ht="12" customHeight="1" x14ac:dyDescent="0.2">
      <c r="A730" s="3"/>
    </row>
    <row r="731" spans="1:1" ht="12" customHeight="1" x14ac:dyDescent="0.2">
      <c r="A731" s="3"/>
    </row>
    <row r="732" spans="1:1" ht="12" customHeight="1" x14ac:dyDescent="0.2">
      <c r="A732" s="3"/>
    </row>
    <row r="733" spans="1:1" ht="12" customHeight="1" x14ac:dyDescent="0.2">
      <c r="A733" s="3"/>
    </row>
    <row r="734" spans="1:1" ht="12" customHeight="1" x14ac:dyDescent="0.2">
      <c r="A734" s="3"/>
    </row>
    <row r="735" spans="1:1" ht="12" customHeight="1" x14ac:dyDescent="0.2">
      <c r="A735" s="3"/>
    </row>
    <row r="736" spans="1:1" ht="12" customHeight="1" x14ac:dyDescent="0.2">
      <c r="A736" s="3"/>
    </row>
    <row r="737" spans="1:1" ht="12" customHeight="1" x14ac:dyDescent="0.2">
      <c r="A737" s="3"/>
    </row>
    <row r="738" spans="1:1" ht="12" customHeight="1" x14ac:dyDescent="0.2">
      <c r="A738" s="3"/>
    </row>
    <row r="739" spans="1:1" ht="12" customHeight="1" x14ac:dyDescent="0.2">
      <c r="A739" s="3"/>
    </row>
    <row r="740" spans="1:1" ht="12" customHeight="1" x14ac:dyDescent="0.2">
      <c r="A740" s="3"/>
    </row>
    <row r="741" spans="1:1" ht="12" customHeight="1" x14ac:dyDescent="0.2">
      <c r="A741" s="3"/>
    </row>
    <row r="742" spans="1:1" ht="12" customHeight="1" x14ac:dyDescent="0.2">
      <c r="A742" s="3"/>
    </row>
    <row r="743" spans="1:1" ht="12" customHeight="1" x14ac:dyDescent="0.2">
      <c r="A743" s="3"/>
    </row>
    <row r="744" spans="1:1" ht="12" customHeight="1" x14ac:dyDescent="0.2">
      <c r="A744" s="3"/>
    </row>
    <row r="745" spans="1:1" ht="12" customHeight="1" x14ac:dyDescent="0.2">
      <c r="A745" s="3"/>
    </row>
    <row r="746" spans="1:1" ht="12" customHeight="1" x14ac:dyDescent="0.2">
      <c r="A746" s="3"/>
    </row>
    <row r="747" spans="1:1" ht="12" customHeight="1" x14ac:dyDescent="0.2">
      <c r="A747" s="3"/>
    </row>
    <row r="748" spans="1:1" ht="12" customHeight="1" x14ac:dyDescent="0.2">
      <c r="A748" s="3"/>
    </row>
    <row r="749" spans="1:1" ht="12" customHeight="1" x14ac:dyDescent="0.2">
      <c r="A749" s="3"/>
    </row>
    <row r="750" spans="1:1" ht="12" customHeight="1" x14ac:dyDescent="0.2">
      <c r="A750" s="3"/>
    </row>
    <row r="751" spans="1:1" ht="12" customHeight="1" x14ac:dyDescent="0.2">
      <c r="A751" s="3"/>
    </row>
    <row r="752" spans="1:1" ht="12" customHeight="1" x14ac:dyDescent="0.2">
      <c r="A752" s="3"/>
    </row>
    <row r="753" spans="1:1" ht="12" customHeight="1" x14ac:dyDescent="0.2">
      <c r="A753" s="3"/>
    </row>
    <row r="754" spans="1:1" ht="12" customHeight="1" x14ac:dyDescent="0.2">
      <c r="A754" s="3"/>
    </row>
    <row r="755" spans="1:1" ht="12" customHeight="1" x14ac:dyDescent="0.2">
      <c r="A755" s="3"/>
    </row>
    <row r="756" spans="1:1" ht="12" customHeight="1" x14ac:dyDescent="0.2">
      <c r="A756" s="3"/>
    </row>
    <row r="757" spans="1:1" ht="12" customHeight="1" x14ac:dyDescent="0.2">
      <c r="A757" s="3"/>
    </row>
    <row r="758" spans="1:1" ht="12" customHeight="1" x14ac:dyDescent="0.2">
      <c r="A758" s="3"/>
    </row>
    <row r="759" spans="1:1" ht="12" customHeight="1" x14ac:dyDescent="0.2">
      <c r="A759" s="3"/>
    </row>
    <row r="760" spans="1:1" ht="12" customHeight="1" x14ac:dyDescent="0.2">
      <c r="A760" s="3"/>
    </row>
    <row r="761" spans="1:1" ht="12" customHeight="1" x14ac:dyDescent="0.2">
      <c r="A761" s="3"/>
    </row>
    <row r="762" spans="1:1" ht="12" customHeight="1" x14ac:dyDescent="0.2">
      <c r="A762" s="3"/>
    </row>
    <row r="763" spans="1:1" ht="12" customHeight="1" x14ac:dyDescent="0.2">
      <c r="A763" s="3"/>
    </row>
    <row r="764" spans="1:1" ht="12" customHeight="1" x14ac:dyDescent="0.2">
      <c r="A764" s="3"/>
    </row>
    <row r="765" spans="1:1" ht="12" customHeight="1" x14ac:dyDescent="0.2">
      <c r="A765" s="3"/>
    </row>
    <row r="766" spans="1:1" ht="12" customHeight="1" x14ac:dyDescent="0.2">
      <c r="A766" s="3"/>
    </row>
    <row r="767" spans="1:1" ht="12" customHeight="1" x14ac:dyDescent="0.2">
      <c r="A767" s="3"/>
    </row>
    <row r="768" spans="1:1" ht="12" customHeight="1" x14ac:dyDescent="0.2">
      <c r="A768" s="3"/>
    </row>
    <row r="769" spans="1:1" ht="12" customHeight="1" x14ac:dyDescent="0.2">
      <c r="A769" s="3"/>
    </row>
    <row r="770" spans="1:1" ht="12" customHeight="1" x14ac:dyDescent="0.2">
      <c r="A770" s="3"/>
    </row>
    <row r="771" spans="1:1" ht="12" customHeight="1" x14ac:dyDescent="0.2">
      <c r="A771" s="3"/>
    </row>
    <row r="772" spans="1:1" ht="12" customHeight="1" x14ac:dyDescent="0.2">
      <c r="A772" s="3"/>
    </row>
    <row r="773" spans="1:1" ht="12" customHeight="1" x14ac:dyDescent="0.2">
      <c r="A773" s="3"/>
    </row>
    <row r="774" spans="1:1" ht="12" customHeight="1" x14ac:dyDescent="0.2">
      <c r="A774" s="3"/>
    </row>
    <row r="775" spans="1:1" ht="12" customHeight="1" x14ac:dyDescent="0.2">
      <c r="A775" s="3"/>
    </row>
    <row r="776" spans="1:1" ht="12" customHeight="1" x14ac:dyDescent="0.2">
      <c r="A776" s="3"/>
    </row>
    <row r="777" spans="1:1" ht="12" customHeight="1" x14ac:dyDescent="0.2">
      <c r="A777" s="3"/>
    </row>
    <row r="778" spans="1:1" ht="12" customHeight="1" x14ac:dyDescent="0.2">
      <c r="A778" s="3"/>
    </row>
    <row r="779" spans="1:1" ht="12" customHeight="1" x14ac:dyDescent="0.2">
      <c r="A779" s="3"/>
    </row>
    <row r="780" spans="1:1" ht="12" customHeight="1" x14ac:dyDescent="0.2">
      <c r="A780" s="3"/>
    </row>
    <row r="781" spans="1:1" ht="12" customHeight="1" x14ac:dyDescent="0.2">
      <c r="A781" s="3"/>
    </row>
    <row r="782" spans="1:1" ht="12" customHeight="1" x14ac:dyDescent="0.2">
      <c r="A782" s="3"/>
    </row>
    <row r="783" spans="1:1" ht="12" customHeight="1" x14ac:dyDescent="0.2">
      <c r="A783" s="3"/>
    </row>
    <row r="784" spans="1:1" ht="12" customHeight="1" x14ac:dyDescent="0.2">
      <c r="A784" s="3"/>
    </row>
    <row r="785" spans="1:1" ht="12" customHeight="1" x14ac:dyDescent="0.2">
      <c r="A785" s="3"/>
    </row>
    <row r="786" spans="1:1" ht="12" customHeight="1" x14ac:dyDescent="0.2">
      <c r="A786" s="3"/>
    </row>
    <row r="787" spans="1:1" ht="12" customHeight="1" x14ac:dyDescent="0.2">
      <c r="A787" s="3"/>
    </row>
    <row r="788" spans="1:1" ht="12" customHeight="1" x14ac:dyDescent="0.2">
      <c r="A788" s="3"/>
    </row>
    <row r="789" spans="1:1" ht="12" customHeight="1" x14ac:dyDescent="0.2">
      <c r="A789" s="3"/>
    </row>
    <row r="790" spans="1:1" ht="12" customHeight="1" x14ac:dyDescent="0.2">
      <c r="A790" s="3"/>
    </row>
    <row r="791" spans="1:1" ht="12" customHeight="1" x14ac:dyDescent="0.2">
      <c r="A791" s="3"/>
    </row>
    <row r="792" spans="1:1" ht="12" customHeight="1" x14ac:dyDescent="0.2">
      <c r="A792" s="3"/>
    </row>
    <row r="793" spans="1:1" ht="12" customHeight="1" x14ac:dyDescent="0.2">
      <c r="A793" s="3"/>
    </row>
    <row r="794" spans="1:1" ht="12" customHeight="1" x14ac:dyDescent="0.2">
      <c r="A794" s="3"/>
    </row>
    <row r="795" spans="1:1" ht="12" customHeight="1" x14ac:dyDescent="0.2">
      <c r="A795" s="3"/>
    </row>
    <row r="796" spans="1:1" ht="12" customHeight="1" x14ac:dyDescent="0.2">
      <c r="A796" s="3"/>
    </row>
    <row r="797" spans="1:1" ht="12" customHeight="1" x14ac:dyDescent="0.2">
      <c r="A797" s="3"/>
    </row>
    <row r="798" spans="1:1" ht="12" customHeight="1" x14ac:dyDescent="0.2">
      <c r="A798" s="3"/>
    </row>
    <row r="799" spans="1:1" ht="12" customHeight="1" x14ac:dyDescent="0.2">
      <c r="A799" s="3"/>
    </row>
    <row r="800" spans="1:1" ht="12" customHeight="1" x14ac:dyDescent="0.2">
      <c r="A800" s="3"/>
    </row>
    <row r="801" spans="1:1" ht="12" customHeight="1" x14ac:dyDescent="0.2">
      <c r="A801" s="3"/>
    </row>
    <row r="802" spans="1:1" ht="12" customHeight="1" x14ac:dyDescent="0.2">
      <c r="A802" s="3"/>
    </row>
    <row r="803" spans="1:1" ht="12" customHeight="1" x14ac:dyDescent="0.2">
      <c r="A803" s="3"/>
    </row>
    <row r="804" spans="1:1" ht="12" customHeight="1" x14ac:dyDescent="0.2">
      <c r="A804" s="3"/>
    </row>
    <row r="805" spans="1:1" ht="12" customHeight="1" x14ac:dyDescent="0.2">
      <c r="A805" s="3"/>
    </row>
    <row r="806" spans="1:1" ht="12" customHeight="1" x14ac:dyDescent="0.2">
      <c r="A806" s="3"/>
    </row>
    <row r="807" spans="1:1" ht="12" customHeight="1" x14ac:dyDescent="0.2">
      <c r="A807" s="3"/>
    </row>
    <row r="808" spans="1:1" ht="12" customHeight="1" x14ac:dyDescent="0.2">
      <c r="A808" s="3"/>
    </row>
    <row r="809" spans="1:1" ht="12" customHeight="1" x14ac:dyDescent="0.2">
      <c r="A809" s="3"/>
    </row>
    <row r="810" spans="1:1" ht="12" customHeight="1" x14ac:dyDescent="0.2">
      <c r="A810" s="3"/>
    </row>
    <row r="811" spans="1:1" ht="12" customHeight="1" x14ac:dyDescent="0.2">
      <c r="A811" s="3"/>
    </row>
    <row r="812" spans="1:1" ht="12" customHeight="1" x14ac:dyDescent="0.2">
      <c r="A812" s="3"/>
    </row>
    <row r="813" spans="1:1" ht="12" customHeight="1" x14ac:dyDescent="0.2">
      <c r="A813" s="3"/>
    </row>
    <row r="814" spans="1:1" ht="12" customHeight="1" x14ac:dyDescent="0.2">
      <c r="A814" s="3"/>
    </row>
    <row r="815" spans="1:1" ht="12" customHeight="1" x14ac:dyDescent="0.2">
      <c r="A815" s="3"/>
    </row>
    <row r="816" spans="1:1" ht="12" customHeight="1" x14ac:dyDescent="0.2">
      <c r="A816" s="3"/>
    </row>
    <row r="817" spans="1:1" ht="12" customHeight="1" x14ac:dyDescent="0.2">
      <c r="A817" s="3"/>
    </row>
    <row r="818" spans="1:1" ht="12" customHeight="1" x14ac:dyDescent="0.2">
      <c r="A818" s="3"/>
    </row>
    <row r="819" spans="1:1" ht="12" customHeight="1" x14ac:dyDescent="0.2">
      <c r="A819" s="3"/>
    </row>
    <row r="820" spans="1:1" ht="12" customHeight="1" x14ac:dyDescent="0.2">
      <c r="A820" s="3"/>
    </row>
    <row r="821" spans="1:1" ht="12" customHeight="1" x14ac:dyDescent="0.2">
      <c r="A821" s="3"/>
    </row>
    <row r="822" spans="1:1" ht="12" customHeight="1" x14ac:dyDescent="0.2">
      <c r="A822" s="3"/>
    </row>
    <row r="823" spans="1:1" ht="12" customHeight="1" x14ac:dyDescent="0.2">
      <c r="A823" s="3"/>
    </row>
    <row r="824" spans="1:1" ht="12" customHeight="1" x14ac:dyDescent="0.2">
      <c r="A824" s="3"/>
    </row>
    <row r="825" spans="1:1" ht="12" customHeight="1" x14ac:dyDescent="0.2">
      <c r="A825" s="3"/>
    </row>
    <row r="826" spans="1:1" ht="12" customHeight="1" x14ac:dyDescent="0.2">
      <c r="A826" s="3"/>
    </row>
    <row r="827" spans="1:1" ht="12" customHeight="1" x14ac:dyDescent="0.2">
      <c r="A827" s="3"/>
    </row>
    <row r="828" spans="1:1" ht="12" customHeight="1" x14ac:dyDescent="0.2">
      <c r="A828" s="3"/>
    </row>
    <row r="829" spans="1:1" ht="12" customHeight="1" x14ac:dyDescent="0.2">
      <c r="A829" s="3"/>
    </row>
    <row r="830" spans="1:1" ht="12" customHeight="1" x14ac:dyDescent="0.2">
      <c r="A830" s="3"/>
    </row>
    <row r="831" spans="1:1" ht="12" customHeight="1" x14ac:dyDescent="0.2">
      <c r="A831" s="3"/>
    </row>
    <row r="832" spans="1:1" ht="12" customHeight="1" x14ac:dyDescent="0.2">
      <c r="A832" s="3"/>
    </row>
    <row r="833" spans="1:1" ht="12" customHeight="1" x14ac:dyDescent="0.2">
      <c r="A833" s="3"/>
    </row>
    <row r="834" spans="1:1" ht="12" customHeight="1" x14ac:dyDescent="0.2">
      <c r="A834" s="3"/>
    </row>
    <row r="835" spans="1:1" ht="12" customHeight="1" x14ac:dyDescent="0.2">
      <c r="A835" s="3"/>
    </row>
    <row r="836" spans="1:1" ht="12" customHeight="1" x14ac:dyDescent="0.2">
      <c r="A836" s="3"/>
    </row>
    <row r="837" spans="1:1" ht="12" customHeight="1" x14ac:dyDescent="0.2">
      <c r="A837" s="3"/>
    </row>
    <row r="838" spans="1:1" ht="12" customHeight="1" x14ac:dyDescent="0.2">
      <c r="A838" s="3"/>
    </row>
    <row r="839" spans="1:1" ht="12" customHeight="1" x14ac:dyDescent="0.2">
      <c r="A839" s="3"/>
    </row>
    <row r="840" spans="1:1" ht="12" customHeight="1" x14ac:dyDescent="0.2">
      <c r="A840" s="3"/>
    </row>
    <row r="841" spans="1:1" ht="12" customHeight="1" x14ac:dyDescent="0.2">
      <c r="A841" s="3"/>
    </row>
    <row r="842" spans="1:1" ht="12" customHeight="1" x14ac:dyDescent="0.2">
      <c r="A842" s="3"/>
    </row>
    <row r="843" spans="1:1" ht="12" customHeight="1" x14ac:dyDescent="0.2">
      <c r="A843" s="3"/>
    </row>
    <row r="844" spans="1:1" ht="12" customHeight="1" x14ac:dyDescent="0.2">
      <c r="A844" s="3"/>
    </row>
    <row r="845" spans="1:1" ht="12" customHeight="1" x14ac:dyDescent="0.2">
      <c r="A845" s="3"/>
    </row>
    <row r="846" spans="1:1" ht="12" customHeight="1" x14ac:dyDescent="0.2">
      <c r="A846" s="3"/>
    </row>
    <row r="847" spans="1:1" ht="12" customHeight="1" x14ac:dyDescent="0.2">
      <c r="A847" s="3"/>
    </row>
    <row r="848" spans="1:1" ht="12" customHeight="1" x14ac:dyDescent="0.2">
      <c r="A848" s="3"/>
    </row>
    <row r="849" spans="1:1" ht="12" customHeight="1" x14ac:dyDescent="0.2">
      <c r="A849" s="3"/>
    </row>
    <row r="850" spans="1:1" ht="12" customHeight="1" x14ac:dyDescent="0.2">
      <c r="A850" s="3"/>
    </row>
    <row r="851" spans="1:1" ht="12" customHeight="1" x14ac:dyDescent="0.2">
      <c r="A851" s="3"/>
    </row>
    <row r="852" spans="1:1" ht="12" customHeight="1" x14ac:dyDescent="0.2">
      <c r="A852" s="3"/>
    </row>
    <row r="853" spans="1:1" ht="12" customHeight="1" x14ac:dyDescent="0.2">
      <c r="A853" s="3"/>
    </row>
    <row r="854" spans="1:1" ht="12" customHeight="1" x14ac:dyDescent="0.2">
      <c r="A854" s="3"/>
    </row>
    <row r="855" spans="1:1" ht="12" customHeight="1" x14ac:dyDescent="0.2">
      <c r="A855" s="3"/>
    </row>
    <row r="856" spans="1:1" ht="12" customHeight="1" x14ac:dyDescent="0.2">
      <c r="A856" s="3"/>
    </row>
    <row r="857" spans="1:1" ht="12" customHeight="1" x14ac:dyDescent="0.2">
      <c r="A857" s="3"/>
    </row>
    <row r="858" spans="1:1" ht="12" customHeight="1" x14ac:dyDescent="0.2">
      <c r="A858" s="3"/>
    </row>
    <row r="859" spans="1:1" ht="12" customHeight="1" x14ac:dyDescent="0.2">
      <c r="A859" s="3"/>
    </row>
    <row r="860" spans="1:1" ht="12" customHeight="1" x14ac:dyDescent="0.2">
      <c r="A860" s="3"/>
    </row>
    <row r="861" spans="1:1" ht="12" customHeight="1" x14ac:dyDescent="0.2">
      <c r="A861" s="3"/>
    </row>
    <row r="862" spans="1:1" ht="12" customHeight="1" x14ac:dyDescent="0.2">
      <c r="A862" s="3"/>
    </row>
    <row r="863" spans="1:1" ht="12" customHeight="1" x14ac:dyDescent="0.2">
      <c r="A863" s="3"/>
    </row>
    <row r="864" spans="1:1" ht="12" customHeight="1" x14ac:dyDescent="0.2">
      <c r="A864" s="3"/>
    </row>
    <row r="865" spans="1:1" ht="12" customHeight="1" x14ac:dyDescent="0.2">
      <c r="A865" s="3"/>
    </row>
    <row r="866" spans="1:1" ht="12" customHeight="1" x14ac:dyDescent="0.2">
      <c r="A866" s="3"/>
    </row>
    <row r="867" spans="1:1" ht="12" customHeight="1" x14ac:dyDescent="0.2">
      <c r="A867" s="3"/>
    </row>
    <row r="868" spans="1:1" ht="12" customHeight="1" x14ac:dyDescent="0.2">
      <c r="A868" s="3"/>
    </row>
    <row r="869" spans="1:1" ht="12" customHeight="1" x14ac:dyDescent="0.2">
      <c r="A869" s="3"/>
    </row>
    <row r="870" spans="1:1" ht="12" customHeight="1" x14ac:dyDescent="0.2">
      <c r="A870" s="3"/>
    </row>
    <row r="871" spans="1:1" ht="12" customHeight="1" x14ac:dyDescent="0.2">
      <c r="A871" s="3"/>
    </row>
    <row r="872" spans="1:1" ht="12" customHeight="1" x14ac:dyDescent="0.2">
      <c r="A872" s="3"/>
    </row>
    <row r="873" spans="1:1" ht="12" customHeight="1" x14ac:dyDescent="0.2">
      <c r="A873" s="3"/>
    </row>
    <row r="874" spans="1:1" ht="12" customHeight="1" x14ac:dyDescent="0.2">
      <c r="A874" s="3"/>
    </row>
    <row r="875" spans="1:1" ht="12" customHeight="1" x14ac:dyDescent="0.2">
      <c r="A875" s="3"/>
    </row>
    <row r="876" spans="1:1" ht="12" customHeight="1" x14ac:dyDescent="0.2">
      <c r="A876" s="3"/>
    </row>
    <row r="877" spans="1:1" ht="12" customHeight="1" x14ac:dyDescent="0.2">
      <c r="A877" s="3"/>
    </row>
    <row r="878" spans="1:1" ht="12" customHeight="1" x14ac:dyDescent="0.2">
      <c r="A878" s="3"/>
    </row>
    <row r="879" spans="1:1" ht="12" customHeight="1" x14ac:dyDescent="0.2">
      <c r="A879" s="3"/>
    </row>
    <row r="880" spans="1:1" ht="12" customHeight="1" x14ac:dyDescent="0.2">
      <c r="A880" s="3"/>
    </row>
    <row r="881" spans="1:1" ht="12" customHeight="1" x14ac:dyDescent="0.2">
      <c r="A881" s="3"/>
    </row>
    <row r="882" spans="1:1" ht="12" customHeight="1" x14ac:dyDescent="0.2">
      <c r="A882" s="3"/>
    </row>
    <row r="883" spans="1:1" ht="12" customHeight="1" x14ac:dyDescent="0.2">
      <c r="A883" s="3"/>
    </row>
    <row r="884" spans="1:1" ht="12" customHeight="1" x14ac:dyDescent="0.2">
      <c r="A884" s="3"/>
    </row>
    <row r="885" spans="1:1" ht="12" customHeight="1" x14ac:dyDescent="0.2">
      <c r="A885" s="3"/>
    </row>
    <row r="886" spans="1:1" ht="12" customHeight="1" x14ac:dyDescent="0.2">
      <c r="A886" s="3"/>
    </row>
    <row r="887" spans="1:1" ht="12" customHeight="1" x14ac:dyDescent="0.2">
      <c r="A887" s="3"/>
    </row>
    <row r="888" spans="1:1" ht="12" customHeight="1" x14ac:dyDescent="0.2">
      <c r="A888" s="3"/>
    </row>
    <row r="889" spans="1:1" ht="12" customHeight="1" x14ac:dyDescent="0.2">
      <c r="A889" s="3"/>
    </row>
    <row r="890" spans="1:1" ht="12" customHeight="1" x14ac:dyDescent="0.2">
      <c r="A890" s="3"/>
    </row>
    <row r="891" spans="1:1" ht="12" customHeight="1" x14ac:dyDescent="0.2">
      <c r="A891" s="3"/>
    </row>
    <row r="892" spans="1:1" ht="12" customHeight="1" x14ac:dyDescent="0.2">
      <c r="A892" s="3"/>
    </row>
    <row r="893" spans="1:1" ht="12" customHeight="1" x14ac:dyDescent="0.2">
      <c r="A893" s="3"/>
    </row>
    <row r="894" spans="1:1" ht="12" customHeight="1" x14ac:dyDescent="0.2">
      <c r="A894" s="3"/>
    </row>
    <row r="895" spans="1:1" ht="12" customHeight="1" x14ac:dyDescent="0.2">
      <c r="A895" s="3"/>
    </row>
    <row r="896" spans="1:1" ht="12" customHeight="1" x14ac:dyDescent="0.2">
      <c r="A896" s="3"/>
    </row>
    <row r="897" spans="1:1" ht="12" customHeight="1" x14ac:dyDescent="0.2">
      <c r="A897" s="3"/>
    </row>
    <row r="898" spans="1:1" ht="12" customHeight="1" x14ac:dyDescent="0.2">
      <c r="A898" s="3"/>
    </row>
    <row r="899" spans="1:1" ht="12" customHeight="1" x14ac:dyDescent="0.2">
      <c r="A899" s="3"/>
    </row>
    <row r="900" spans="1:1" ht="12" customHeight="1" x14ac:dyDescent="0.2">
      <c r="A900" s="3"/>
    </row>
    <row r="901" spans="1:1" ht="12" customHeight="1" x14ac:dyDescent="0.2">
      <c r="A901" s="3"/>
    </row>
    <row r="902" spans="1:1" ht="12" customHeight="1" x14ac:dyDescent="0.2">
      <c r="A902" s="3"/>
    </row>
    <row r="903" spans="1:1" ht="12" customHeight="1" x14ac:dyDescent="0.2">
      <c r="A903" s="3"/>
    </row>
    <row r="904" spans="1:1" ht="12" customHeight="1" x14ac:dyDescent="0.2">
      <c r="A904" s="3"/>
    </row>
    <row r="905" spans="1:1" ht="12" customHeight="1" x14ac:dyDescent="0.2">
      <c r="A905" s="3"/>
    </row>
    <row r="906" spans="1:1" ht="12" customHeight="1" x14ac:dyDescent="0.2">
      <c r="A906" s="3"/>
    </row>
    <row r="907" spans="1:1" ht="12" customHeight="1" x14ac:dyDescent="0.2">
      <c r="A907" s="3"/>
    </row>
    <row r="908" spans="1:1" ht="12" customHeight="1" x14ac:dyDescent="0.2">
      <c r="A908" s="3"/>
    </row>
    <row r="909" spans="1:1" ht="12" customHeight="1" x14ac:dyDescent="0.2">
      <c r="A909" s="3"/>
    </row>
    <row r="910" spans="1:1" ht="12" customHeight="1" x14ac:dyDescent="0.2">
      <c r="A910" s="3"/>
    </row>
    <row r="911" spans="1:1" ht="12" customHeight="1" x14ac:dyDescent="0.2">
      <c r="A911" s="3"/>
    </row>
    <row r="912" spans="1:1" ht="12" customHeight="1" x14ac:dyDescent="0.2">
      <c r="A912" s="3"/>
    </row>
    <row r="913" spans="1:1" ht="12" customHeight="1" x14ac:dyDescent="0.2">
      <c r="A913" s="3"/>
    </row>
    <row r="914" spans="1:1" ht="12" customHeight="1" x14ac:dyDescent="0.2">
      <c r="A914" s="3"/>
    </row>
    <row r="915" spans="1:1" ht="12" customHeight="1" x14ac:dyDescent="0.2">
      <c r="A915" s="3"/>
    </row>
    <row r="916" spans="1:1" ht="12" customHeight="1" x14ac:dyDescent="0.2">
      <c r="A916" s="3"/>
    </row>
    <row r="917" spans="1:1" ht="12" customHeight="1" x14ac:dyDescent="0.2">
      <c r="A917" s="3"/>
    </row>
    <row r="918" spans="1:1" ht="12" customHeight="1" x14ac:dyDescent="0.2">
      <c r="A918" s="3"/>
    </row>
    <row r="919" spans="1:1" ht="12" customHeight="1" x14ac:dyDescent="0.2">
      <c r="A919" s="3"/>
    </row>
    <row r="920" spans="1:1" ht="12" customHeight="1" x14ac:dyDescent="0.2">
      <c r="A920" s="3"/>
    </row>
    <row r="921" spans="1:1" ht="12" customHeight="1" x14ac:dyDescent="0.2">
      <c r="A921" s="3"/>
    </row>
    <row r="922" spans="1:1" ht="12" customHeight="1" x14ac:dyDescent="0.2">
      <c r="A922" s="3"/>
    </row>
    <row r="923" spans="1:1" ht="12" customHeight="1" x14ac:dyDescent="0.2">
      <c r="A923" s="3"/>
    </row>
    <row r="924" spans="1:1" ht="12" customHeight="1" x14ac:dyDescent="0.2">
      <c r="A924" s="3"/>
    </row>
    <row r="925" spans="1:1" ht="12" customHeight="1" x14ac:dyDescent="0.2">
      <c r="A925" s="3"/>
    </row>
    <row r="926" spans="1:1" ht="12" customHeight="1" x14ac:dyDescent="0.2">
      <c r="A926" s="3"/>
    </row>
    <row r="927" spans="1:1" ht="12" customHeight="1" x14ac:dyDescent="0.2">
      <c r="A927" s="3"/>
    </row>
    <row r="928" spans="1:1" ht="12" customHeight="1" x14ac:dyDescent="0.2">
      <c r="A928" s="3"/>
    </row>
    <row r="929" spans="1:1" ht="12" customHeight="1" x14ac:dyDescent="0.2">
      <c r="A929" s="3"/>
    </row>
    <row r="930" spans="1:1" ht="12" customHeight="1" x14ac:dyDescent="0.2">
      <c r="A930" s="3"/>
    </row>
    <row r="931" spans="1:1" ht="12" customHeight="1" x14ac:dyDescent="0.2">
      <c r="A931" s="3"/>
    </row>
    <row r="932" spans="1:1" ht="12" customHeight="1" x14ac:dyDescent="0.2">
      <c r="A932" s="3"/>
    </row>
    <row r="933" spans="1:1" ht="12" customHeight="1" x14ac:dyDescent="0.2">
      <c r="A933" s="3"/>
    </row>
    <row r="934" spans="1:1" ht="12" customHeight="1" x14ac:dyDescent="0.2">
      <c r="A934" s="3"/>
    </row>
    <row r="935" spans="1:1" ht="12" customHeight="1" x14ac:dyDescent="0.2">
      <c r="A935" s="3"/>
    </row>
    <row r="936" spans="1:1" ht="12" customHeight="1" x14ac:dyDescent="0.2">
      <c r="A936" s="3"/>
    </row>
    <row r="937" spans="1:1" ht="12" customHeight="1" x14ac:dyDescent="0.2">
      <c r="A937" s="3"/>
    </row>
    <row r="938" spans="1:1" ht="12" customHeight="1" x14ac:dyDescent="0.2">
      <c r="A938" s="3"/>
    </row>
    <row r="939" spans="1:1" ht="12" customHeight="1" x14ac:dyDescent="0.2">
      <c r="A939" s="3"/>
    </row>
    <row r="940" spans="1:1" ht="12" customHeight="1" x14ac:dyDescent="0.2">
      <c r="A940" s="3"/>
    </row>
    <row r="941" spans="1:1" ht="12" customHeight="1" x14ac:dyDescent="0.2">
      <c r="A941" s="3"/>
    </row>
    <row r="942" spans="1:1" ht="12" customHeight="1" x14ac:dyDescent="0.2">
      <c r="A942" s="3"/>
    </row>
    <row r="943" spans="1:1" ht="12" customHeight="1" x14ac:dyDescent="0.2">
      <c r="A943" s="3"/>
    </row>
    <row r="944" spans="1:1" ht="12" customHeight="1" x14ac:dyDescent="0.2">
      <c r="A944" s="3"/>
    </row>
    <row r="945" spans="1:1" ht="12" customHeight="1" x14ac:dyDescent="0.2">
      <c r="A945" s="3"/>
    </row>
    <row r="946" spans="1:1" ht="12" customHeight="1" x14ac:dyDescent="0.2">
      <c r="A946" s="3"/>
    </row>
    <row r="947" spans="1:1" ht="12" customHeight="1" x14ac:dyDescent="0.2">
      <c r="A947" s="3"/>
    </row>
    <row r="948" spans="1:1" ht="12" customHeight="1" x14ac:dyDescent="0.2">
      <c r="A948" s="3"/>
    </row>
    <row r="949" spans="1:1" ht="12" customHeight="1" x14ac:dyDescent="0.2">
      <c r="A949" s="3"/>
    </row>
    <row r="950" spans="1:1" ht="12" customHeight="1" x14ac:dyDescent="0.2">
      <c r="A950" s="3"/>
    </row>
    <row r="951" spans="1:1" ht="12" customHeight="1" x14ac:dyDescent="0.2">
      <c r="A951" s="3"/>
    </row>
    <row r="952" spans="1:1" ht="12" customHeight="1" x14ac:dyDescent="0.2">
      <c r="A952" s="3"/>
    </row>
    <row r="953" spans="1:1" ht="12" customHeight="1" x14ac:dyDescent="0.2">
      <c r="A953" s="3"/>
    </row>
    <row r="954" spans="1:1" ht="12" customHeight="1" x14ac:dyDescent="0.2">
      <c r="A954" s="3"/>
    </row>
    <row r="955" spans="1:1" ht="12" customHeight="1" x14ac:dyDescent="0.2">
      <c r="A955" s="3"/>
    </row>
    <row r="956" spans="1:1" ht="12" customHeight="1" x14ac:dyDescent="0.2">
      <c r="A956" s="3"/>
    </row>
    <row r="957" spans="1:1" ht="12" customHeight="1" x14ac:dyDescent="0.2">
      <c r="A957" s="3"/>
    </row>
    <row r="958" spans="1:1" ht="12" customHeight="1" x14ac:dyDescent="0.2">
      <c r="A958" s="3"/>
    </row>
    <row r="959" spans="1:1" ht="12" customHeight="1" x14ac:dyDescent="0.2">
      <c r="A959" s="3"/>
    </row>
    <row r="960" spans="1:1" ht="12" customHeight="1" x14ac:dyDescent="0.2">
      <c r="A960" s="3"/>
    </row>
    <row r="961" spans="1:1" ht="12" customHeight="1" x14ac:dyDescent="0.2">
      <c r="A961" s="3"/>
    </row>
    <row r="962" spans="1:1" ht="12" customHeight="1" x14ac:dyDescent="0.2">
      <c r="A962" s="3"/>
    </row>
    <row r="963" spans="1:1" ht="12" customHeight="1" x14ac:dyDescent="0.2">
      <c r="A963" s="3"/>
    </row>
    <row r="964" spans="1:1" ht="12" customHeight="1" x14ac:dyDescent="0.2">
      <c r="A964" s="3"/>
    </row>
    <row r="965" spans="1:1" ht="12" customHeight="1" x14ac:dyDescent="0.2">
      <c r="A965" s="3"/>
    </row>
    <row r="966" spans="1:1" ht="12" customHeight="1" x14ac:dyDescent="0.2">
      <c r="A966" s="3"/>
    </row>
    <row r="967" spans="1:1" ht="12" customHeight="1" x14ac:dyDescent="0.2">
      <c r="A967" s="3"/>
    </row>
    <row r="968" spans="1:1" ht="12" customHeight="1" x14ac:dyDescent="0.2">
      <c r="A968" s="3"/>
    </row>
    <row r="969" spans="1:1" ht="12" customHeight="1" x14ac:dyDescent="0.2">
      <c r="A969" s="3"/>
    </row>
    <row r="970" spans="1:1" ht="12" customHeight="1" x14ac:dyDescent="0.2">
      <c r="A970" s="3"/>
    </row>
    <row r="971" spans="1:1" ht="12" customHeight="1" x14ac:dyDescent="0.2">
      <c r="A971" s="3"/>
    </row>
    <row r="972" spans="1:1" ht="12" customHeight="1" x14ac:dyDescent="0.2">
      <c r="A972" s="3"/>
    </row>
    <row r="973" spans="1:1" ht="12" customHeight="1" x14ac:dyDescent="0.2">
      <c r="A973" s="3"/>
    </row>
    <row r="974" spans="1:1" ht="12" customHeight="1" x14ac:dyDescent="0.2">
      <c r="A974" s="3"/>
    </row>
    <row r="975" spans="1:1" ht="12" customHeight="1" x14ac:dyDescent="0.2">
      <c r="A975" s="3"/>
    </row>
    <row r="976" spans="1:1" ht="12" customHeight="1" x14ac:dyDescent="0.2">
      <c r="A976" s="3"/>
    </row>
    <row r="977" spans="1:1" ht="12" customHeight="1" x14ac:dyDescent="0.2">
      <c r="A977" s="3"/>
    </row>
    <row r="978" spans="1:1" ht="12" customHeight="1" x14ac:dyDescent="0.2">
      <c r="A978" s="3"/>
    </row>
    <row r="979" spans="1:1" ht="12" customHeight="1" x14ac:dyDescent="0.2">
      <c r="A979" s="3"/>
    </row>
    <row r="980" spans="1:1" ht="12" customHeight="1" x14ac:dyDescent="0.2">
      <c r="A980" s="3"/>
    </row>
    <row r="981" spans="1:1" ht="12" customHeight="1" x14ac:dyDescent="0.2">
      <c r="A981" s="3"/>
    </row>
    <row r="982" spans="1:1" ht="12" customHeight="1" x14ac:dyDescent="0.2">
      <c r="A982" s="3"/>
    </row>
    <row r="983" spans="1:1" ht="12" customHeight="1" x14ac:dyDescent="0.2">
      <c r="A983" s="3"/>
    </row>
    <row r="984" spans="1:1" ht="12" customHeight="1" x14ac:dyDescent="0.2">
      <c r="A984" s="3"/>
    </row>
    <row r="985" spans="1:1" ht="12" customHeight="1" x14ac:dyDescent="0.2">
      <c r="A985" s="3"/>
    </row>
    <row r="986" spans="1:1" ht="12" customHeight="1" x14ac:dyDescent="0.2">
      <c r="A986" s="3"/>
    </row>
    <row r="987" spans="1:1" ht="12" customHeight="1" x14ac:dyDescent="0.2">
      <c r="A987" s="3"/>
    </row>
    <row r="988" spans="1:1" ht="12" customHeight="1" x14ac:dyDescent="0.2">
      <c r="A988" s="3"/>
    </row>
    <row r="989" spans="1:1" ht="12" customHeight="1" x14ac:dyDescent="0.2">
      <c r="A989" s="3"/>
    </row>
    <row r="990" spans="1:1" ht="12" customHeight="1" x14ac:dyDescent="0.2">
      <c r="A990" s="3"/>
    </row>
    <row r="991" spans="1:1" ht="12" customHeight="1" x14ac:dyDescent="0.2">
      <c r="A991" s="3"/>
    </row>
    <row r="992" spans="1:1" ht="12" customHeight="1" x14ac:dyDescent="0.2">
      <c r="A992" s="3"/>
    </row>
    <row r="993" spans="1:1" ht="12" customHeight="1" x14ac:dyDescent="0.2">
      <c r="A993" s="3"/>
    </row>
    <row r="994" spans="1:1" ht="12" customHeight="1" x14ac:dyDescent="0.2">
      <c r="A994" s="3"/>
    </row>
    <row r="995" spans="1:1" ht="12" customHeight="1" x14ac:dyDescent="0.2">
      <c r="A995" s="3"/>
    </row>
    <row r="996" spans="1:1" ht="12" customHeight="1" x14ac:dyDescent="0.2">
      <c r="A996" s="3"/>
    </row>
    <row r="997" spans="1:1" ht="12" customHeight="1" x14ac:dyDescent="0.2">
      <c r="A997" s="3"/>
    </row>
    <row r="998" spans="1:1" ht="12" customHeight="1" x14ac:dyDescent="0.2">
      <c r="A998" s="3"/>
    </row>
    <row r="999" spans="1:1" ht="12" customHeight="1" x14ac:dyDescent="0.2">
      <c r="A999" s="3"/>
    </row>
    <row r="1000" spans="1:1" ht="12" customHeight="1" x14ac:dyDescent="0.2">
      <c r="A1000" s="3"/>
    </row>
  </sheetData>
  <mergeCells count="19">
    <mergeCell ref="A104:D104"/>
    <mergeCell ref="A105:D105"/>
    <mergeCell ref="A106:D106"/>
    <mergeCell ref="A26:D26"/>
    <mergeCell ref="A27:D27"/>
    <mergeCell ref="A39:D39"/>
    <mergeCell ref="A40:D40"/>
    <mergeCell ref="A68:D68"/>
    <mergeCell ref="A84:D84"/>
    <mergeCell ref="D86:D103"/>
    <mergeCell ref="A1:G1"/>
    <mergeCell ref="A2:A3"/>
    <mergeCell ref="B2:B3"/>
    <mergeCell ref="A85:F85"/>
    <mergeCell ref="D4:D25"/>
    <mergeCell ref="D28:D38"/>
    <mergeCell ref="E2:G2"/>
    <mergeCell ref="D41:D66"/>
    <mergeCell ref="D69:D83"/>
  </mergeCells>
  <pageMargins left="0.70866141732283472" right="0.70866141732283472" top="0.74803149606299213" bottom="0.74803149606299213" header="0.31496062992125984" footer="0.31496062992125984"/>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44"/>
  <sheetViews>
    <sheetView workbookViewId="0">
      <selection activeCell="D5" sqref="D5"/>
    </sheetView>
  </sheetViews>
  <sheetFormatPr baseColWidth="10" defaultColWidth="14.42578125" defaultRowHeight="12.75" x14ac:dyDescent="0.25"/>
  <cols>
    <col min="1" max="1" width="42.85546875" style="156" customWidth="1"/>
    <col min="2" max="2" width="14.28515625" style="156" customWidth="1"/>
    <col min="3" max="3" width="14.7109375" style="156" customWidth="1"/>
    <col min="4" max="4" width="13" style="156" customWidth="1"/>
    <col min="5" max="16384" width="14.42578125" style="156"/>
  </cols>
  <sheetData>
    <row r="1" spans="1:4" ht="18" customHeight="1" x14ac:dyDescent="0.25">
      <c r="A1" s="286" t="s">
        <v>290</v>
      </c>
      <c r="B1" s="287"/>
      <c r="C1" s="287"/>
      <c r="D1" s="287"/>
    </row>
    <row r="2" spans="1:4" ht="14.25" customHeight="1" x14ac:dyDescent="0.25">
      <c r="A2" s="257" t="s">
        <v>28</v>
      </c>
      <c r="B2" s="257" t="s">
        <v>1</v>
      </c>
      <c r="C2" s="108" t="s">
        <v>29</v>
      </c>
      <c r="D2" s="32" t="s">
        <v>30</v>
      </c>
    </row>
    <row r="3" spans="1:4" ht="10.5" customHeight="1" x14ac:dyDescent="0.25">
      <c r="A3" s="288"/>
      <c r="B3" s="288"/>
      <c r="C3" s="5" t="s">
        <v>150</v>
      </c>
      <c r="D3" s="33" t="s">
        <v>31</v>
      </c>
    </row>
    <row r="4" spans="1:4" ht="18" customHeight="1" x14ac:dyDescent="0.25">
      <c r="A4" s="34" t="s">
        <v>33</v>
      </c>
      <c r="B4" s="34" t="s">
        <v>34</v>
      </c>
      <c r="C4" s="35">
        <v>5</v>
      </c>
      <c r="D4" s="36">
        <f>25000*C4</f>
        <v>125000</v>
      </c>
    </row>
    <row r="5" spans="1:4" ht="18" customHeight="1" x14ac:dyDescent="0.25">
      <c r="A5" s="6" t="s">
        <v>35</v>
      </c>
      <c r="B5" s="6" t="s">
        <v>34</v>
      </c>
      <c r="C5" s="37">
        <v>2</v>
      </c>
      <c r="D5" s="8">
        <f>20000*C5</f>
        <v>40000</v>
      </c>
    </row>
    <row r="6" spans="1:4" ht="18" customHeight="1" x14ac:dyDescent="0.25">
      <c r="A6" s="6" t="s">
        <v>36</v>
      </c>
      <c r="B6" s="6" t="s">
        <v>37</v>
      </c>
      <c r="C6" s="37">
        <v>1</v>
      </c>
      <c r="D6" s="8">
        <v>27500</v>
      </c>
    </row>
    <row r="7" spans="1:4" ht="18" customHeight="1" x14ac:dyDescent="0.25">
      <c r="A7" s="6" t="s">
        <v>38</v>
      </c>
      <c r="B7" s="6" t="s">
        <v>37</v>
      </c>
      <c r="C7" s="37">
        <v>1</v>
      </c>
      <c r="D7" s="8">
        <v>27500</v>
      </c>
    </row>
    <row r="8" spans="1:4" ht="18" customHeight="1" x14ac:dyDescent="0.25">
      <c r="A8" s="6" t="s">
        <v>39</v>
      </c>
      <c r="B8" s="6" t="s">
        <v>37</v>
      </c>
      <c r="C8" s="37">
        <v>1</v>
      </c>
      <c r="D8" s="8">
        <v>27500</v>
      </c>
    </row>
    <row r="9" spans="1:4" ht="18" customHeight="1" x14ac:dyDescent="0.25">
      <c r="A9" s="6" t="s">
        <v>40</v>
      </c>
      <c r="B9" s="6" t="s">
        <v>41</v>
      </c>
      <c r="C9" s="37">
        <v>10</v>
      </c>
      <c r="D9" s="8">
        <f>25000*10</f>
        <v>250000</v>
      </c>
    </row>
    <row r="10" spans="1:4" ht="18" customHeight="1" x14ac:dyDescent="0.25">
      <c r="A10" s="6" t="s">
        <v>42</v>
      </c>
      <c r="B10" s="6" t="s">
        <v>41</v>
      </c>
      <c r="C10" s="37">
        <v>10</v>
      </c>
      <c r="D10" s="8">
        <f>3000*10</f>
        <v>30000</v>
      </c>
    </row>
    <row r="11" spans="1:4" ht="18" customHeight="1" x14ac:dyDescent="0.25">
      <c r="A11" s="6" t="s">
        <v>43</v>
      </c>
      <c r="B11" s="6" t="s">
        <v>44</v>
      </c>
      <c r="C11" s="37">
        <v>20</v>
      </c>
      <c r="D11" s="8">
        <f>4000*20</f>
        <v>80000</v>
      </c>
    </row>
    <row r="12" spans="1:4" ht="18" customHeight="1" x14ac:dyDescent="0.25">
      <c r="A12" s="27" t="s">
        <v>45</v>
      </c>
      <c r="B12" s="27" t="s">
        <v>46</v>
      </c>
      <c r="C12" s="27">
        <v>1</v>
      </c>
      <c r="D12" s="38">
        <v>22700</v>
      </c>
    </row>
    <row r="13" spans="1:4" ht="18" customHeight="1" x14ac:dyDescent="0.25">
      <c r="A13" s="27" t="s">
        <v>47</v>
      </c>
      <c r="B13" s="27" t="s">
        <v>48</v>
      </c>
      <c r="C13" s="27">
        <v>1</v>
      </c>
      <c r="D13" s="38">
        <v>2200</v>
      </c>
    </row>
    <row r="14" spans="1:4" ht="18" customHeight="1" x14ac:dyDescent="0.25">
      <c r="A14" s="27" t="s">
        <v>49</v>
      </c>
      <c r="B14" s="27" t="s">
        <v>48</v>
      </c>
      <c r="C14" s="27">
        <v>1</v>
      </c>
      <c r="D14" s="38">
        <v>3500</v>
      </c>
    </row>
    <row r="15" spans="1:4" ht="18" customHeight="1" x14ac:dyDescent="0.25">
      <c r="A15" s="27" t="s">
        <v>50</v>
      </c>
      <c r="B15" s="27" t="s">
        <v>48</v>
      </c>
      <c r="C15" s="27">
        <v>1</v>
      </c>
      <c r="D15" s="38">
        <v>3500</v>
      </c>
    </row>
    <row r="16" spans="1:4" ht="18" customHeight="1" x14ac:dyDescent="0.25">
      <c r="A16" s="27" t="s">
        <v>51</v>
      </c>
      <c r="B16" s="27" t="s">
        <v>48</v>
      </c>
      <c r="C16" s="27">
        <v>1</v>
      </c>
      <c r="D16" s="38">
        <v>3500</v>
      </c>
    </row>
    <row r="17" spans="1:4" ht="18" customHeight="1" x14ac:dyDescent="0.25">
      <c r="A17" s="27" t="s">
        <v>52</v>
      </c>
      <c r="B17" s="27" t="s">
        <v>48</v>
      </c>
      <c r="C17" s="27">
        <v>1</v>
      </c>
      <c r="D17" s="38">
        <v>3500</v>
      </c>
    </row>
    <row r="18" spans="1:4" ht="18" customHeight="1" x14ac:dyDescent="0.25">
      <c r="A18" s="27" t="s">
        <v>53</v>
      </c>
      <c r="B18" s="27" t="s">
        <v>48</v>
      </c>
      <c r="C18" s="27">
        <v>1</v>
      </c>
      <c r="D18" s="38">
        <v>3500</v>
      </c>
    </row>
    <row r="19" spans="1:4" ht="18" customHeight="1" x14ac:dyDescent="0.25">
      <c r="A19" s="27" t="s">
        <v>54</v>
      </c>
      <c r="B19" s="27" t="s">
        <v>48</v>
      </c>
      <c r="C19" s="27">
        <v>1</v>
      </c>
      <c r="D19" s="38">
        <v>3500</v>
      </c>
    </row>
    <row r="20" spans="1:4" ht="18" customHeight="1" x14ac:dyDescent="0.25">
      <c r="A20" s="27" t="s">
        <v>55</v>
      </c>
      <c r="B20" s="27" t="s">
        <v>48</v>
      </c>
      <c r="C20" s="27">
        <v>1</v>
      </c>
      <c r="D20" s="38">
        <v>3500</v>
      </c>
    </row>
    <row r="21" spans="1:4" ht="18" customHeight="1" x14ac:dyDescent="0.25">
      <c r="A21" s="27" t="s">
        <v>56</v>
      </c>
      <c r="B21" s="27" t="s">
        <v>48</v>
      </c>
      <c r="C21" s="27">
        <v>1</v>
      </c>
      <c r="D21" s="38">
        <v>3500</v>
      </c>
    </row>
    <row r="22" spans="1:4" ht="18" customHeight="1" x14ac:dyDescent="0.25">
      <c r="A22" s="12" t="s">
        <v>57</v>
      </c>
      <c r="B22" s="27" t="s">
        <v>58</v>
      </c>
      <c r="C22" s="27">
        <v>2</v>
      </c>
      <c r="D22" s="38">
        <v>237130.49881356</v>
      </c>
    </row>
    <row r="23" spans="1:4" ht="18" customHeight="1" x14ac:dyDescent="0.25">
      <c r="A23" s="27" t="s">
        <v>59</v>
      </c>
      <c r="B23" s="27" t="s">
        <v>15</v>
      </c>
      <c r="C23" s="27">
        <v>4</v>
      </c>
      <c r="D23" s="38">
        <v>11500.16</v>
      </c>
    </row>
    <row r="24" spans="1:4" ht="18" customHeight="1" x14ac:dyDescent="0.25">
      <c r="A24" s="27" t="s">
        <v>60</v>
      </c>
      <c r="B24" s="27" t="s">
        <v>61</v>
      </c>
      <c r="C24" s="27">
        <v>1</v>
      </c>
      <c r="D24" s="38">
        <v>34999.65</v>
      </c>
    </row>
    <row r="25" spans="1:4" ht="18" customHeight="1" x14ac:dyDescent="0.25">
      <c r="A25" s="39" t="s">
        <v>62</v>
      </c>
      <c r="B25" s="39" t="s">
        <v>63</v>
      </c>
      <c r="C25" s="40">
        <v>1</v>
      </c>
      <c r="D25" s="38">
        <v>150000</v>
      </c>
    </row>
    <row r="26" spans="1:4" ht="12" customHeight="1" x14ac:dyDescent="0.25">
      <c r="A26" s="289" t="s">
        <v>64</v>
      </c>
      <c r="B26" s="284"/>
      <c r="C26" s="285"/>
      <c r="D26" s="41">
        <f>SUM(D4:D25)</f>
        <v>1094030.3088135601</v>
      </c>
    </row>
    <row r="27" spans="1:4" ht="18" customHeight="1" x14ac:dyDescent="0.25">
      <c r="A27" s="290" t="s">
        <v>151</v>
      </c>
      <c r="B27" s="291"/>
      <c r="C27" s="291"/>
      <c r="D27" s="291"/>
    </row>
    <row r="28" spans="1:4" ht="28.5" customHeight="1" x14ac:dyDescent="0.25">
      <c r="A28" s="6" t="s">
        <v>152</v>
      </c>
      <c r="B28" s="16" t="s">
        <v>153</v>
      </c>
      <c r="C28" s="16">
        <v>2</v>
      </c>
      <c r="D28" s="17">
        <v>220000</v>
      </c>
    </row>
    <row r="29" spans="1:4" ht="18" customHeight="1" x14ac:dyDescent="0.25">
      <c r="A29" s="16" t="s">
        <v>107</v>
      </c>
      <c r="B29" s="16" t="s">
        <v>108</v>
      </c>
      <c r="C29" s="16">
        <v>5</v>
      </c>
      <c r="D29" s="17">
        <v>17500</v>
      </c>
    </row>
    <row r="30" spans="1:4" ht="18" customHeight="1" x14ac:dyDescent="0.25">
      <c r="A30" s="16" t="s">
        <v>154</v>
      </c>
      <c r="B30" s="16" t="s">
        <v>103</v>
      </c>
      <c r="C30" s="16">
        <v>1</v>
      </c>
      <c r="D30" s="17">
        <v>16000</v>
      </c>
    </row>
    <row r="31" spans="1:4" ht="18" customHeight="1" x14ac:dyDescent="0.25">
      <c r="A31" s="16" t="s">
        <v>155</v>
      </c>
      <c r="B31" s="16" t="s">
        <v>156</v>
      </c>
      <c r="C31" s="16">
        <v>3</v>
      </c>
      <c r="D31" s="17">
        <v>45000</v>
      </c>
    </row>
    <row r="32" spans="1:4" ht="18" customHeight="1" x14ac:dyDescent="0.25">
      <c r="A32" s="16" t="s">
        <v>157</v>
      </c>
      <c r="B32" s="16" t="s">
        <v>158</v>
      </c>
      <c r="C32" s="16">
        <v>1</v>
      </c>
      <c r="D32" s="17">
        <v>15000</v>
      </c>
    </row>
    <row r="33" spans="1:4" ht="18" customHeight="1" x14ac:dyDescent="0.25">
      <c r="A33" s="6" t="s">
        <v>159</v>
      </c>
      <c r="B33" s="16" t="s">
        <v>103</v>
      </c>
      <c r="C33" s="16">
        <v>1</v>
      </c>
      <c r="D33" s="17">
        <v>16750</v>
      </c>
    </row>
    <row r="34" spans="1:4" x14ac:dyDescent="0.25">
      <c r="A34" s="16" t="s">
        <v>160</v>
      </c>
      <c r="B34" s="16" t="s">
        <v>103</v>
      </c>
      <c r="C34" s="16">
        <v>1</v>
      </c>
      <c r="D34" s="17">
        <v>17000</v>
      </c>
    </row>
    <row r="35" spans="1:4" ht="13.5" thickBot="1" x14ac:dyDescent="0.3">
      <c r="A35" s="42" t="s">
        <v>161</v>
      </c>
      <c r="B35" s="43" t="s">
        <v>123</v>
      </c>
      <c r="C35" s="43">
        <v>1</v>
      </c>
      <c r="D35" s="44">
        <v>36750</v>
      </c>
    </row>
    <row r="36" spans="1:4" ht="13.5" thickBot="1" x14ac:dyDescent="0.3">
      <c r="A36" s="45" t="s">
        <v>120</v>
      </c>
      <c r="B36" s="16" t="s">
        <v>103</v>
      </c>
      <c r="C36" s="16">
        <v>2</v>
      </c>
      <c r="D36" s="17">
        <v>80000</v>
      </c>
    </row>
    <row r="37" spans="1:4" ht="47.25" customHeight="1" x14ac:dyDescent="0.25">
      <c r="A37" s="6" t="s">
        <v>167</v>
      </c>
      <c r="B37" s="16" t="s">
        <v>119</v>
      </c>
      <c r="C37" s="16">
        <v>3</v>
      </c>
      <c r="D37" s="17">
        <v>36000</v>
      </c>
    </row>
    <row r="38" spans="1:4" x14ac:dyDescent="0.25">
      <c r="A38" s="292" t="s">
        <v>148</v>
      </c>
      <c r="B38" s="291"/>
      <c r="C38" s="293"/>
      <c r="D38" s="46">
        <f>SUM(D28:D37)</f>
        <v>500000</v>
      </c>
    </row>
    <row r="39" spans="1:4" x14ac:dyDescent="0.25">
      <c r="A39" s="283" t="s">
        <v>149</v>
      </c>
      <c r="B39" s="284"/>
      <c r="C39" s="285"/>
      <c r="D39" s="47">
        <f>+D26+D38</f>
        <v>1594030.3088135601</v>
      </c>
    </row>
    <row r="40" spans="1:4" ht="18" customHeight="1" x14ac:dyDescent="0.25">
      <c r="A40" s="31"/>
      <c r="B40" s="31"/>
      <c r="C40" s="31"/>
      <c r="D40" s="31"/>
    </row>
    <row r="41" spans="1:4" ht="18" customHeight="1" x14ac:dyDescent="0.25">
      <c r="A41" s="31"/>
      <c r="B41" s="31"/>
      <c r="C41" s="31"/>
      <c r="D41" s="31"/>
    </row>
    <row r="42" spans="1:4" ht="48.6" customHeight="1" x14ac:dyDescent="0.25">
      <c r="A42" s="113"/>
      <c r="B42" s="111"/>
      <c r="C42" s="31"/>
      <c r="D42" s="31"/>
    </row>
    <row r="43" spans="1:4" ht="18" customHeight="1" x14ac:dyDescent="0.25">
      <c r="A43" s="114" t="s">
        <v>268</v>
      </c>
      <c r="B43" s="101"/>
      <c r="C43" s="31"/>
      <c r="D43" s="31"/>
    </row>
    <row r="44" spans="1:4" ht="18" customHeight="1" x14ac:dyDescent="0.25">
      <c r="A44" s="103" t="s">
        <v>269</v>
      </c>
      <c r="B44" s="101"/>
      <c r="C44" s="31"/>
      <c r="D44" s="48"/>
    </row>
  </sheetData>
  <mergeCells count="7">
    <mergeCell ref="A39:C39"/>
    <mergeCell ref="A1:D1"/>
    <mergeCell ref="A2:A3"/>
    <mergeCell ref="B2:B3"/>
    <mergeCell ref="A26:C26"/>
    <mergeCell ref="A27:D27"/>
    <mergeCell ref="A38:C38"/>
  </mergeCells>
  <pageMargins left="0.70866141732283472" right="0.70866141732283472" top="0.74803149606299213" bottom="0.74803149606299213" header="0.31496062992125984" footer="0.31496062992125984"/>
  <pageSetup scale="8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35"/>
  <sheetViews>
    <sheetView topLeftCell="A16" zoomScale="110" zoomScaleNormal="110" workbookViewId="0">
      <selection activeCell="G26" sqref="G26"/>
    </sheetView>
  </sheetViews>
  <sheetFormatPr baseColWidth="10" defaultRowHeight="12.75" x14ac:dyDescent="0.25"/>
  <cols>
    <col min="1" max="1" width="34.28515625" style="107" customWidth="1"/>
    <col min="2" max="2" width="15.85546875" style="107" customWidth="1"/>
    <col min="3" max="3" width="12.5703125" style="107" customWidth="1"/>
    <col min="4" max="4" width="12.85546875" style="117" customWidth="1"/>
    <col min="5" max="5" width="14.5703125" style="154" customWidth="1"/>
    <col min="6" max="6" width="15.7109375" style="154" customWidth="1"/>
    <col min="7" max="7" width="22.85546875" style="154" bestFit="1" customWidth="1"/>
    <col min="8" max="8" width="14.28515625" style="154" customWidth="1"/>
    <col min="9" max="9" width="44.85546875" style="117" customWidth="1"/>
    <col min="10" max="10" width="15.42578125" style="107" bestFit="1" customWidth="1"/>
    <col min="11" max="11" width="22" style="107" bestFit="1" customWidth="1"/>
    <col min="12" max="201" width="11.42578125" style="107"/>
    <col min="202" max="202" width="30.42578125" style="107" customWidth="1"/>
    <col min="203" max="203" width="18" style="107" customWidth="1"/>
    <col min="204" max="204" width="12.5703125" style="107" customWidth="1"/>
    <col min="205" max="205" width="12.85546875" style="107" customWidth="1"/>
    <col min="206" max="206" width="14.5703125" style="107" customWidth="1"/>
    <col min="207" max="207" width="42.5703125" style="107" customWidth="1"/>
    <col min="208" max="457" width="11.42578125" style="107"/>
    <col min="458" max="458" width="30.42578125" style="107" customWidth="1"/>
    <col min="459" max="459" width="18" style="107" customWidth="1"/>
    <col min="460" max="460" width="12.5703125" style="107" customWidth="1"/>
    <col min="461" max="461" width="12.85546875" style="107" customWidth="1"/>
    <col min="462" max="462" width="14.5703125" style="107" customWidth="1"/>
    <col min="463" max="463" width="42.5703125" style="107" customWidth="1"/>
    <col min="464" max="713" width="11.42578125" style="107"/>
    <col min="714" max="714" width="30.42578125" style="107" customWidth="1"/>
    <col min="715" max="715" width="18" style="107" customWidth="1"/>
    <col min="716" max="716" width="12.5703125" style="107" customWidth="1"/>
    <col min="717" max="717" width="12.85546875" style="107" customWidth="1"/>
    <col min="718" max="718" width="14.5703125" style="107" customWidth="1"/>
    <col min="719" max="719" width="42.5703125" style="107" customWidth="1"/>
    <col min="720" max="969" width="11.42578125" style="107"/>
    <col min="970" max="970" width="30.42578125" style="107" customWidth="1"/>
    <col min="971" max="971" width="18" style="107" customWidth="1"/>
    <col min="972" max="972" width="12.5703125" style="107" customWidth="1"/>
    <col min="973" max="973" width="12.85546875" style="107" customWidth="1"/>
    <col min="974" max="974" width="14.5703125" style="107" customWidth="1"/>
    <col min="975" max="975" width="42.5703125" style="107" customWidth="1"/>
    <col min="976" max="1225" width="11.42578125" style="107"/>
    <col min="1226" max="1226" width="30.42578125" style="107" customWidth="1"/>
    <col min="1227" max="1227" width="18" style="107" customWidth="1"/>
    <col min="1228" max="1228" width="12.5703125" style="107" customWidth="1"/>
    <col min="1229" max="1229" width="12.85546875" style="107" customWidth="1"/>
    <col min="1230" max="1230" width="14.5703125" style="107" customWidth="1"/>
    <col min="1231" max="1231" width="42.5703125" style="107" customWidth="1"/>
    <col min="1232" max="1481" width="11.42578125" style="107"/>
    <col min="1482" max="1482" width="30.42578125" style="107" customWidth="1"/>
    <col min="1483" max="1483" width="18" style="107" customWidth="1"/>
    <col min="1484" max="1484" width="12.5703125" style="107" customWidth="1"/>
    <col min="1485" max="1485" width="12.85546875" style="107" customWidth="1"/>
    <col min="1486" max="1486" width="14.5703125" style="107" customWidth="1"/>
    <col min="1487" max="1487" width="42.5703125" style="107" customWidth="1"/>
    <col min="1488" max="1737" width="11.42578125" style="107"/>
    <col min="1738" max="1738" width="30.42578125" style="107" customWidth="1"/>
    <col min="1739" max="1739" width="18" style="107" customWidth="1"/>
    <col min="1740" max="1740" width="12.5703125" style="107" customWidth="1"/>
    <col min="1741" max="1741" width="12.85546875" style="107" customWidth="1"/>
    <col min="1742" max="1742" width="14.5703125" style="107" customWidth="1"/>
    <col min="1743" max="1743" width="42.5703125" style="107" customWidth="1"/>
    <col min="1744" max="1993" width="11.42578125" style="107"/>
    <col min="1994" max="1994" width="30.42578125" style="107" customWidth="1"/>
    <col min="1995" max="1995" width="18" style="107" customWidth="1"/>
    <col min="1996" max="1996" width="12.5703125" style="107" customWidth="1"/>
    <col min="1997" max="1997" width="12.85546875" style="107" customWidth="1"/>
    <col min="1998" max="1998" width="14.5703125" style="107" customWidth="1"/>
    <col min="1999" max="1999" width="42.5703125" style="107" customWidth="1"/>
    <col min="2000" max="2249" width="11.42578125" style="107"/>
    <col min="2250" max="2250" width="30.42578125" style="107" customWidth="1"/>
    <col min="2251" max="2251" width="18" style="107" customWidth="1"/>
    <col min="2252" max="2252" width="12.5703125" style="107" customWidth="1"/>
    <col min="2253" max="2253" width="12.85546875" style="107" customWidth="1"/>
    <col min="2254" max="2254" width="14.5703125" style="107" customWidth="1"/>
    <col min="2255" max="2255" width="42.5703125" style="107" customWidth="1"/>
    <col min="2256" max="2505" width="11.42578125" style="107"/>
    <col min="2506" max="2506" width="30.42578125" style="107" customWidth="1"/>
    <col min="2507" max="2507" width="18" style="107" customWidth="1"/>
    <col min="2508" max="2508" width="12.5703125" style="107" customWidth="1"/>
    <col min="2509" max="2509" width="12.85546875" style="107" customWidth="1"/>
    <col min="2510" max="2510" width="14.5703125" style="107" customWidth="1"/>
    <col min="2511" max="2511" width="42.5703125" style="107" customWidth="1"/>
    <col min="2512" max="2761" width="11.42578125" style="107"/>
    <col min="2762" max="2762" width="30.42578125" style="107" customWidth="1"/>
    <col min="2763" max="2763" width="18" style="107" customWidth="1"/>
    <col min="2764" max="2764" width="12.5703125" style="107" customWidth="1"/>
    <col min="2765" max="2765" width="12.85546875" style="107" customWidth="1"/>
    <col min="2766" max="2766" width="14.5703125" style="107" customWidth="1"/>
    <col min="2767" max="2767" width="42.5703125" style="107" customWidth="1"/>
    <col min="2768" max="3017" width="11.42578125" style="107"/>
    <col min="3018" max="3018" width="30.42578125" style="107" customWidth="1"/>
    <col min="3019" max="3019" width="18" style="107" customWidth="1"/>
    <col min="3020" max="3020" width="12.5703125" style="107" customWidth="1"/>
    <col min="3021" max="3021" width="12.85546875" style="107" customWidth="1"/>
    <col min="3022" max="3022" width="14.5703125" style="107" customWidth="1"/>
    <col min="3023" max="3023" width="42.5703125" style="107" customWidth="1"/>
    <col min="3024" max="3273" width="11.42578125" style="107"/>
    <col min="3274" max="3274" width="30.42578125" style="107" customWidth="1"/>
    <col min="3275" max="3275" width="18" style="107" customWidth="1"/>
    <col min="3276" max="3276" width="12.5703125" style="107" customWidth="1"/>
    <col min="3277" max="3277" width="12.85546875" style="107" customWidth="1"/>
    <col min="3278" max="3278" width="14.5703125" style="107" customWidth="1"/>
    <col min="3279" max="3279" width="42.5703125" style="107" customWidth="1"/>
    <col min="3280" max="3529" width="11.42578125" style="107"/>
    <col min="3530" max="3530" width="30.42578125" style="107" customWidth="1"/>
    <col min="3531" max="3531" width="18" style="107" customWidth="1"/>
    <col min="3532" max="3532" width="12.5703125" style="107" customWidth="1"/>
    <col min="3533" max="3533" width="12.85546875" style="107" customWidth="1"/>
    <col min="3534" max="3534" width="14.5703125" style="107" customWidth="1"/>
    <col min="3535" max="3535" width="42.5703125" style="107" customWidth="1"/>
    <col min="3536" max="3785" width="11.42578125" style="107"/>
    <col min="3786" max="3786" width="30.42578125" style="107" customWidth="1"/>
    <col min="3787" max="3787" width="18" style="107" customWidth="1"/>
    <col min="3788" max="3788" width="12.5703125" style="107" customWidth="1"/>
    <col min="3789" max="3789" width="12.85546875" style="107" customWidth="1"/>
    <col min="3790" max="3790" width="14.5703125" style="107" customWidth="1"/>
    <col min="3791" max="3791" width="42.5703125" style="107" customWidth="1"/>
    <col min="3792" max="4041" width="11.42578125" style="107"/>
    <col min="4042" max="4042" width="30.42578125" style="107" customWidth="1"/>
    <col min="4043" max="4043" width="18" style="107" customWidth="1"/>
    <col min="4044" max="4044" width="12.5703125" style="107" customWidth="1"/>
    <col min="4045" max="4045" width="12.85546875" style="107" customWidth="1"/>
    <col min="4046" max="4046" width="14.5703125" style="107" customWidth="1"/>
    <col min="4047" max="4047" width="42.5703125" style="107" customWidth="1"/>
    <col min="4048" max="4297" width="11.42578125" style="107"/>
    <col min="4298" max="4298" width="30.42578125" style="107" customWidth="1"/>
    <col min="4299" max="4299" width="18" style="107" customWidth="1"/>
    <col min="4300" max="4300" width="12.5703125" style="107" customWidth="1"/>
    <col min="4301" max="4301" width="12.85546875" style="107" customWidth="1"/>
    <col min="4302" max="4302" width="14.5703125" style="107" customWidth="1"/>
    <col min="4303" max="4303" width="42.5703125" style="107" customWidth="1"/>
    <col min="4304" max="4553" width="11.42578125" style="107"/>
    <col min="4554" max="4554" width="30.42578125" style="107" customWidth="1"/>
    <col min="4555" max="4555" width="18" style="107" customWidth="1"/>
    <col min="4556" max="4556" width="12.5703125" style="107" customWidth="1"/>
    <col min="4557" max="4557" width="12.85546875" style="107" customWidth="1"/>
    <col min="4558" max="4558" width="14.5703125" style="107" customWidth="1"/>
    <col min="4559" max="4559" width="42.5703125" style="107" customWidth="1"/>
    <col min="4560" max="4809" width="11.42578125" style="107"/>
    <col min="4810" max="4810" width="30.42578125" style="107" customWidth="1"/>
    <col min="4811" max="4811" width="18" style="107" customWidth="1"/>
    <col min="4812" max="4812" width="12.5703125" style="107" customWidth="1"/>
    <col min="4813" max="4813" width="12.85546875" style="107" customWidth="1"/>
    <col min="4814" max="4814" width="14.5703125" style="107" customWidth="1"/>
    <col min="4815" max="4815" width="42.5703125" style="107" customWidth="1"/>
    <col min="4816" max="5065" width="11.42578125" style="107"/>
    <col min="5066" max="5066" width="30.42578125" style="107" customWidth="1"/>
    <col min="5067" max="5067" width="18" style="107" customWidth="1"/>
    <col min="5068" max="5068" width="12.5703125" style="107" customWidth="1"/>
    <col min="5069" max="5069" width="12.85546875" style="107" customWidth="1"/>
    <col min="5070" max="5070" width="14.5703125" style="107" customWidth="1"/>
    <col min="5071" max="5071" width="42.5703125" style="107" customWidth="1"/>
    <col min="5072" max="5321" width="11.42578125" style="107"/>
    <col min="5322" max="5322" width="30.42578125" style="107" customWidth="1"/>
    <col min="5323" max="5323" width="18" style="107" customWidth="1"/>
    <col min="5324" max="5324" width="12.5703125" style="107" customWidth="1"/>
    <col min="5325" max="5325" width="12.85546875" style="107" customWidth="1"/>
    <col min="5326" max="5326" width="14.5703125" style="107" customWidth="1"/>
    <col min="5327" max="5327" width="42.5703125" style="107" customWidth="1"/>
    <col min="5328" max="5577" width="11.42578125" style="107"/>
    <col min="5578" max="5578" width="30.42578125" style="107" customWidth="1"/>
    <col min="5579" max="5579" width="18" style="107" customWidth="1"/>
    <col min="5580" max="5580" width="12.5703125" style="107" customWidth="1"/>
    <col min="5581" max="5581" width="12.85546875" style="107" customWidth="1"/>
    <col min="5582" max="5582" width="14.5703125" style="107" customWidth="1"/>
    <col min="5583" max="5583" width="42.5703125" style="107" customWidth="1"/>
    <col min="5584" max="5833" width="11.42578125" style="107"/>
    <col min="5834" max="5834" width="30.42578125" style="107" customWidth="1"/>
    <col min="5835" max="5835" width="18" style="107" customWidth="1"/>
    <col min="5836" max="5836" width="12.5703125" style="107" customWidth="1"/>
    <col min="5837" max="5837" width="12.85546875" style="107" customWidth="1"/>
    <col min="5838" max="5838" width="14.5703125" style="107" customWidth="1"/>
    <col min="5839" max="5839" width="42.5703125" style="107" customWidth="1"/>
    <col min="5840" max="6089" width="11.42578125" style="107"/>
    <col min="6090" max="6090" width="30.42578125" style="107" customWidth="1"/>
    <col min="6091" max="6091" width="18" style="107" customWidth="1"/>
    <col min="6092" max="6092" width="12.5703125" style="107" customWidth="1"/>
    <col min="6093" max="6093" width="12.85546875" style="107" customWidth="1"/>
    <col min="6094" max="6094" width="14.5703125" style="107" customWidth="1"/>
    <col min="6095" max="6095" width="42.5703125" style="107" customWidth="1"/>
    <col min="6096" max="6345" width="11.42578125" style="107"/>
    <col min="6346" max="6346" width="30.42578125" style="107" customWidth="1"/>
    <col min="6347" max="6347" width="18" style="107" customWidth="1"/>
    <col min="6348" max="6348" width="12.5703125" style="107" customWidth="1"/>
    <col min="6349" max="6349" width="12.85546875" style="107" customWidth="1"/>
    <col min="6350" max="6350" width="14.5703125" style="107" customWidth="1"/>
    <col min="6351" max="6351" width="42.5703125" style="107" customWidth="1"/>
    <col min="6352" max="6601" width="11.42578125" style="107"/>
    <col min="6602" max="6602" width="30.42578125" style="107" customWidth="1"/>
    <col min="6603" max="6603" width="18" style="107" customWidth="1"/>
    <col min="6604" max="6604" width="12.5703125" style="107" customWidth="1"/>
    <col min="6605" max="6605" width="12.85546875" style="107" customWidth="1"/>
    <col min="6606" max="6606" width="14.5703125" style="107" customWidth="1"/>
    <col min="6607" max="6607" width="42.5703125" style="107" customWidth="1"/>
    <col min="6608" max="6857" width="11.42578125" style="107"/>
    <col min="6858" max="6858" width="30.42578125" style="107" customWidth="1"/>
    <col min="6859" max="6859" width="18" style="107" customWidth="1"/>
    <col min="6860" max="6860" width="12.5703125" style="107" customWidth="1"/>
    <col min="6861" max="6861" width="12.85546875" style="107" customWidth="1"/>
    <col min="6862" max="6862" width="14.5703125" style="107" customWidth="1"/>
    <col min="6863" max="6863" width="42.5703125" style="107" customWidth="1"/>
    <col min="6864" max="7113" width="11.42578125" style="107"/>
    <col min="7114" max="7114" width="30.42578125" style="107" customWidth="1"/>
    <col min="7115" max="7115" width="18" style="107" customWidth="1"/>
    <col min="7116" max="7116" width="12.5703125" style="107" customWidth="1"/>
    <col min="7117" max="7117" width="12.85546875" style="107" customWidth="1"/>
    <col min="7118" max="7118" width="14.5703125" style="107" customWidth="1"/>
    <col min="7119" max="7119" width="42.5703125" style="107" customWidth="1"/>
    <col min="7120" max="7369" width="11.42578125" style="107"/>
    <col min="7370" max="7370" width="30.42578125" style="107" customWidth="1"/>
    <col min="7371" max="7371" width="18" style="107" customWidth="1"/>
    <col min="7372" max="7372" width="12.5703125" style="107" customWidth="1"/>
    <col min="7373" max="7373" width="12.85546875" style="107" customWidth="1"/>
    <col min="7374" max="7374" width="14.5703125" style="107" customWidth="1"/>
    <col min="7375" max="7375" width="42.5703125" style="107" customWidth="1"/>
    <col min="7376" max="7625" width="11.42578125" style="107"/>
    <col min="7626" max="7626" width="30.42578125" style="107" customWidth="1"/>
    <col min="7627" max="7627" width="18" style="107" customWidth="1"/>
    <col min="7628" max="7628" width="12.5703125" style="107" customWidth="1"/>
    <col min="7629" max="7629" width="12.85546875" style="107" customWidth="1"/>
    <col min="7630" max="7630" width="14.5703125" style="107" customWidth="1"/>
    <col min="7631" max="7631" width="42.5703125" style="107" customWidth="1"/>
    <col min="7632" max="7881" width="11.42578125" style="107"/>
    <col min="7882" max="7882" width="30.42578125" style="107" customWidth="1"/>
    <col min="7883" max="7883" width="18" style="107" customWidth="1"/>
    <col min="7884" max="7884" width="12.5703125" style="107" customWidth="1"/>
    <col min="7885" max="7885" width="12.85546875" style="107" customWidth="1"/>
    <col min="7886" max="7886" width="14.5703125" style="107" customWidth="1"/>
    <col min="7887" max="7887" width="42.5703125" style="107" customWidth="1"/>
    <col min="7888" max="8137" width="11.42578125" style="107"/>
    <col min="8138" max="8138" width="30.42578125" style="107" customWidth="1"/>
    <col min="8139" max="8139" width="18" style="107" customWidth="1"/>
    <col min="8140" max="8140" width="12.5703125" style="107" customWidth="1"/>
    <col min="8141" max="8141" width="12.85546875" style="107" customWidth="1"/>
    <col min="8142" max="8142" width="14.5703125" style="107" customWidth="1"/>
    <col min="8143" max="8143" width="42.5703125" style="107" customWidth="1"/>
    <col min="8144" max="8393" width="11.42578125" style="107"/>
    <col min="8394" max="8394" width="30.42578125" style="107" customWidth="1"/>
    <col min="8395" max="8395" width="18" style="107" customWidth="1"/>
    <col min="8396" max="8396" width="12.5703125" style="107" customWidth="1"/>
    <col min="8397" max="8397" width="12.85546875" style="107" customWidth="1"/>
    <col min="8398" max="8398" width="14.5703125" style="107" customWidth="1"/>
    <col min="8399" max="8399" width="42.5703125" style="107" customWidth="1"/>
    <col min="8400" max="8649" width="11.42578125" style="107"/>
    <col min="8650" max="8650" width="30.42578125" style="107" customWidth="1"/>
    <col min="8651" max="8651" width="18" style="107" customWidth="1"/>
    <col min="8652" max="8652" width="12.5703125" style="107" customWidth="1"/>
    <col min="8653" max="8653" width="12.85546875" style="107" customWidth="1"/>
    <col min="8654" max="8654" width="14.5703125" style="107" customWidth="1"/>
    <col min="8655" max="8655" width="42.5703125" style="107" customWidth="1"/>
    <col min="8656" max="8905" width="11.42578125" style="107"/>
    <col min="8906" max="8906" width="30.42578125" style="107" customWidth="1"/>
    <col min="8907" max="8907" width="18" style="107" customWidth="1"/>
    <col min="8908" max="8908" width="12.5703125" style="107" customWidth="1"/>
    <col min="8909" max="8909" width="12.85546875" style="107" customWidth="1"/>
    <col min="8910" max="8910" width="14.5703125" style="107" customWidth="1"/>
    <col min="8911" max="8911" width="42.5703125" style="107" customWidth="1"/>
    <col min="8912" max="9161" width="11.42578125" style="107"/>
    <col min="9162" max="9162" width="30.42578125" style="107" customWidth="1"/>
    <col min="9163" max="9163" width="18" style="107" customWidth="1"/>
    <col min="9164" max="9164" width="12.5703125" style="107" customWidth="1"/>
    <col min="9165" max="9165" width="12.85546875" style="107" customWidth="1"/>
    <col min="9166" max="9166" width="14.5703125" style="107" customWidth="1"/>
    <col min="9167" max="9167" width="42.5703125" style="107" customWidth="1"/>
    <col min="9168" max="9417" width="11.42578125" style="107"/>
    <col min="9418" max="9418" width="30.42578125" style="107" customWidth="1"/>
    <col min="9419" max="9419" width="18" style="107" customWidth="1"/>
    <col min="9420" max="9420" width="12.5703125" style="107" customWidth="1"/>
    <col min="9421" max="9421" width="12.85546875" style="107" customWidth="1"/>
    <col min="9422" max="9422" width="14.5703125" style="107" customWidth="1"/>
    <col min="9423" max="9423" width="42.5703125" style="107" customWidth="1"/>
    <col min="9424" max="9673" width="11.42578125" style="107"/>
    <col min="9674" max="9674" width="30.42578125" style="107" customWidth="1"/>
    <col min="9675" max="9675" width="18" style="107" customWidth="1"/>
    <col min="9676" max="9676" width="12.5703125" style="107" customWidth="1"/>
    <col min="9677" max="9677" width="12.85546875" style="107" customWidth="1"/>
    <col min="9678" max="9678" width="14.5703125" style="107" customWidth="1"/>
    <col min="9679" max="9679" width="42.5703125" style="107" customWidth="1"/>
    <col min="9680" max="9929" width="11.42578125" style="107"/>
    <col min="9930" max="9930" width="30.42578125" style="107" customWidth="1"/>
    <col min="9931" max="9931" width="18" style="107" customWidth="1"/>
    <col min="9932" max="9932" width="12.5703125" style="107" customWidth="1"/>
    <col min="9933" max="9933" width="12.85546875" style="107" customWidth="1"/>
    <col min="9934" max="9934" width="14.5703125" style="107" customWidth="1"/>
    <col min="9935" max="9935" width="42.5703125" style="107" customWidth="1"/>
    <col min="9936" max="10185" width="11.42578125" style="107"/>
    <col min="10186" max="10186" width="30.42578125" style="107" customWidth="1"/>
    <col min="10187" max="10187" width="18" style="107" customWidth="1"/>
    <col min="10188" max="10188" width="12.5703125" style="107" customWidth="1"/>
    <col min="10189" max="10189" width="12.85546875" style="107" customWidth="1"/>
    <col min="10190" max="10190" width="14.5703125" style="107" customWidth="1"/>
    <col min="10191" max="10191" width="42.5703125" style="107" customWidth="1"/>
    <col min="10192" max="10441" width="11.42578125" style="107"/>
    <col min="10442" max="10442" width="30.42578125" style="107" customWidth="1"/>
    <col min="10443" max="10443" width="18" style="107" customWidth="1"/>
    <col min="10444" max="10444" width="12.5703125" style="107" customWidth="1"/>
    <col min="10445" max="10445" width="12.85546875" style="107" customWidth="1"/>
    <col min="10446" max="10446" width="14.5703125" style="107" customWidth="1"/>
    <col min="10447" max="10447" width="42.5703125" style="107" customWidth="1"/>
    <col min="10448" max="10697" width="11.42578125" style="107"/>
    <col min="10698" max="10698" width="30.42578125" style="107" customWidth="1"/>
    <col min="10699" max="10699" width="18" style="107" customWidth="1"/>
    <col min="10700" max="10700" width="12.5703125" style="107" customWidth="1"/>
    <col min="10701" max="10701" width="12.85546875" style="107" customWidth="1"/>
    <col min="10702" max="10702" width="14.5703125" style="107" customWidth="1"/>
    <col min="10703" max="10703" width="42.5703125" style="107" customWidth="1"/>
    <col min="10704" max="10953" width="11.42578125" style="107"/>
    <col min="10954" max="10954" width="30.42578125" style="107" customWidth="1"/>
    <col min="10955" max="10955" width="18" style="107" customWidth="1"/>
    <col min="10956" max="10956" width="12.5703125" style="107" customWidth="1"/>
    <col min="10957" max="10957" width="12.85546875" style="107" customWidth="1"/>
    <col min="10958" max="10958" width="14.5703125" style="107" customWidth="1"/>
    <col min="10959" max="10959" width="42.5703125" style="107" customWidth="1"/>
    <col min="10960" max="11209" width="11.42578125" style="107"/>
    <col min="11210" max="11210" width="30.42578125" style="107" customWidth="1"/>
    <col min="11211" max="11211" width="18" style="107" customWidth="1"/>
    <col min="11212" max="11212" width="12.5703125" style="107" customWidth="1"/>
    <col min="11213" max="11213" width="12.85546875" style="107" customWidth="1"/>
    <col min="11214" max="11214" width="14.5703125" style="107" customWidth="1"/>
    <col min="11215" max="11215" width="42.5703125" style="107" customWidth="1"/>
    <col min="11216" max="11465" width="11.42578125" style="107"/>
    <col min="11466" max="11466" width="30.42578125" style="107" customWidth="1"/>
    <col min="11467" max="11467" width="18" style="107" customWidth="1"/>
    <col min="11468" max="11468" width="12.5703125" style="107" customWidth="1"/>
    <col min="11469" max="11469" width="12.85546875" style="107" customWidth="1"/>
    <col min="11470" max="11470" width="14.5703125" style="107" customWidth="1"/>
    <col min="11471" max="11471" width="42.5703125" style="107" customWidth="1"/>
    <col min="11472" max="11721" width="11.42578125" style="107"/>
    <col min="11722" max="11722" width="30.42578125" style="107" customWidth="1"/>
    <col min="11723" max="11723" width="18" style="107" customWidth="1"/>
    <col min="11724" max="11724" width="12.5703125" style="107" customWidth="1"/>
    <col min="11725" max="11725" width="12.85546875" style="107" customWidth="1"/>
    <col min="11726" max="11726" width="14.5703125" style="107" customWidth="1"/>
    <col min="11727" max="11727" width="42.5703125" style="107" customWidth="1"/>
    <col min="11728" max="11977" width="11.42578125" style="107"/>
    <col min="11978" max="11978" width="30.42578125" style="107" customWidth="1"/>
    <col min="11979" max="11979" width="18" style="107" customWidth="1"/>
    <col min="11980" max="11980" width="12.5703125" style="107" customWidth="1"/>
    <col min="11981" max="11981" width="12.85546875" style="107" customWidth="1"/>
    <col min="11982" max="11982" width="14.5703125" style="107" customWidth="1"/>
    <col min="11983" max="11983" width="42.5703125" style="107" customWidth="1"/>
    <col min="11984" max="12233" width="11.42578125" style="107"/>
    <col min="12234" max="12234" width="30.42578125" style="107" customWidth="1"/>
    <col min="12235" max="12235" width="18" style="107" customWidth="1"/>
    <col min="12236" max="12236" width="12.5703125" style="107" customWidth="1"/>
    <col min="12237" max="12237" width="12.85546875" style="107" customWidth="1"/>
    <col min="12238" max="12238" width="14.5703125" style="107" customWidth="1"/>
    <col min="12239" max="12239" width="42.5703125" style="107" customWidth="1"/>
    <col min="12240" max="12489" width="11.42578125" style="107"/>
    <col min="12490" max="12490" width="30.42578125" style="107" customWidth="1"/>
    <col min="12491" max="12491" width="18" style="107" customWidth="1"/>
    <col min="12492" max="12492" width="12.5703125" style="107" customWidth="1"/>
    <col min="12493" max="12493" width="12.85546875" style="107" customWidth="1"/>
    <col min="12494" max="12494" width="14.5703125" style="107" customWidth="1"/>
    <col min="12495" max="12495" width="42.5703125" style="107" customWidth="1"/>
    <col min="12496" max="12745" width="11.42578125" style="107"/>
    <col min="12746" max="12746" width="30.42578125" style="107" customWidth="1"/>
    <col min="12747" max="12747" width="18" style="107" customWidth="1"/>
    <col min="12748" max="12748" width="12.5703125" style="107" customWidth="1"/>
    <col min="12749" max="12749" width="12.85546875" style="107" customWidth="1"/>
    <col min="12750" max="12750" width="14.5703125" style="107" customWidth="1"/>
    <col min="12751" max="12751" width="42.5703125" style="107" customWidth="1"/>
    <col min="12752" max="13001" width="11.42578125" style="107"/>
    <col min="13002" max="13002" width="30.42578125" style="107" customWidth="1"/>
    <col min="13003" max="13003" width="18" style="107" customWidth="1"/>
    <col min="13004" max="13004" width="12.5703125" style="107" customWidth="1"/>
    <col min="13005" max="13005" width="12.85546875" style="107" customWidth="1"/>
    <col min="13006" max="13006" width="14.5703125" style="107" customWidth="1"/>
    <col min="13007" max="13007" width="42.5703125" style="107" customWidth="1"/>
    <col min="13008" max="13257" width="11.42578125" style="107"/>
    <col min="13258" max="13258" width="30.42578125" style="107" customWidth="1"/>
    <col min="13259" max="13259" width="18" style="107" customWidth="1"/>
    <col min="13260" max="13260" width="12.5703125" style="107" customWidth="1"/>
    <col min="13261" max="13261" width="12.85546875" style="107" customWidth="1"/>
    <col min="13262" max="13262" width="14.5703125" style="107" customWidth="1"/>
    <col min="13263" max="13263" width="42.5703125" style="107" customWidth="1"/>
    <col min="13264" max="13513" width="11.42578125" style="107"/>
    <col min="13514" max="13514" width="30.42578125" style="107" customWidth="1"/>
    <col min="13515" max="13515" width="18" style="107" customWidth="1"/>
    <col min="13516" max="13516" width="12.5703125" style="107" customWidth="1"/>
    <col min="13517" max="13517" width="12.85546875" style="107" customWidth="1"/>
    <col min="13518" max="13518" width="14.5703125" style="107" customWidth="1"/>
    <col min="13519" max="13519" width="42.5703125" style="107" customWidth="1"/>
    <col min="13520" max="13769" width="11.42578125" style="107"/>
    <col min="13770" max="13770" width="30.42578125" style="107" customWidth="1"/>
    <col min="13771" max="13771" width="18" style="107" customWidth="1"/>
    <col min="13772" max="13772" width="12.5703125" style="107" customWidth="1"/>
    <col min="13773" max="13773" width="12.85546875" style="107" customWidth="1"/>
    <col min="13774" max="13774" width="14.5703125" style="107" customWidth="1"/>
    <col min="13775" max="13775" width="42.5703125" style="107" customWidth="1"/>
    <col min="13776" max="14025" width="11.42578125" style="107"/>
    <col min="14026" max="14026" width="30.42578125" style="107" customWidth="1"/>
    <col min="14027" max="14027" width="18" style="107" customWidth="1"/>
    <col min="14028" max="14028" width="12.5703125" style="107" customWidth="1"/>
    <col min="14029" max="14029" width="12.85546875" style="107" customWidth="1"/>
    <col min="14030" max="14030" width="14.5703125" style="107" customWidth="1"/>
    <col min="14031" max="14031" width="42.5703125" style="107" customWidth="1"/>
    <col min="14032" max="14281" width="11.42578125" style="107"/>
    <col min="14282" max="14282" width="30.42578125" style="107" customWidth="1"/>
    <col min="14283" max="14283" width="18" style="107" customWidth="1"/>
    <col min="14284" max="14284" width="12.5703125" style="107" customWidth="1"/>
    <col min="14285" max="14285" width="12.85546875" style="107" customWidth="1"/>
    <col min="14286" max="14286" width="14.5703125" style="107" customWidth="1"/>
    <col min="14287" max="14287" width="42.5703125" style="107" customWidth="1"/>
    <col min="14288" max="14537" width="11.42578125" style="107"/>
    <col min="14538" max="14538" width="30.42578125" style="107" customWidth="1"/>
    <col min="14539" max="14539" width="18" style="107" customWidth="1"/>
    <col min="14540" max="14540" width="12.5703125" style="107" customWidth="1"/>
    <col min="14541" max="14541" width="12.85546875" style="107" customWidth="1"/>
    <col min="14542" max="14542" width="14.5703125" style="107" customWidth="1"/>
    <col min="14543" max="14543" width="42.5703125" style="107" customWidth="1"/>
    <col min="14544" max="14793" width="11.42578125" style="107"/>
    <col min="14794" max="14794" width="30.42578125" style="107" customWidth="1"/>
    <col min="14795" max="14795" width="18" style="107" customWidth="1"/>
    <col min="14796" max="14796" width="12.5703125" style="107" customWidth="1"/>
    <col min="14797" max="14797" width="12.85546875" style="107" customWidth="1"/>
    <col min="14798" max="14798" width="14.5703125" style="107" customWidth="1"/>
    <col min="14799" max="14799" width="42.5703125" style="107" customWidth="1"/>
    <col min="14800" max="15049" width="11.42578125" style="107"/>
    <col min="15050" max="15050" width="30.42578125" style="107" customWidth="1"/>
    <col min="15051" max="15051" width="18" style="107" customWidth="1"/>
    <col min="15052" max="15052" width="12.5703125" style="107" customWidth="1"/>
    <col min="15053" max="15053" width="12.85546875" style="107" customWidth="1"/>
    <col min="15054" max="15054" width="14.5703125" style="107" customWidth="1"/>
    <col min="15055" max="15055" width="42.5703125" style="107" customWidth="1"/>
    <col min="15056" max="15305" width="11.42578125" style="107"/>
    <col min="15306" max="15306" width="30.42578125" style="107" customWidth="1"/>
    <col min="15307" max="15307" width="18" style="107" customWidth="1"/>
    <col min="15308" max="15308" width="12.5703125" style="107" customWidth="1"/>
    <col min="15309" max="15309" width="12.85546875" style="107" customWidth="1"/>
    <col min="15310" max="15310" width="14.5703125" style="107" customWidth="1"/>
    <col min="15311" max="15311" width="42.5703125" style="107" customWidth="1"/>
    <col min="15312" max="15561" width="11.42578125" style="107"/>
    <col min="15562" max="15562" width="30.42578125" style="107" customWidth="1"/>
    <col min="15563" max="15563" width="18" style="107" customWidth="1"/>
    <col min="15564" max="15564" width="12.5703125" style="107" customWidth="1"/>
    <col min="15565" max="15565" width="12.85546875" style="107" customWidth="1"/>
    <col min="15566" max="15566" width="14.5703125" style="107" customWidth="1"/>
    <col min="15567" max="15567" width="42.5703125" style="107" customWidth="1"/>
    <col min="15568" max="15817" width="11.42578125" style="107"/>
    <col min="15818" max="15818" width="30.42578125" style="107" customWidth="1"/>
    <col min="15819" max="15819" width="18" style="107" customWidth="1"/>
    <col min="15820" max="15820" width="12.5703125" style="107" customWidth="1"/>
    <col min="15821" max="15821" width="12.85546875" style="107" customWidth="1"/>
    <col min="15822" max="15822" width="14.5703125" style="107" customWidth="1"/>
    <col min="15823" max="15823" width="42.5703125" style="107" customWidth="1"/>
    <col min="15824" max="16073" width="11.42578125" style="107"/>
    <col min="16074" max="16074" width="30.42578125" style="107" customWidth="1"/>
    <col min="16075" max="16075" width="18" style="107" customWidth="1"/>
    <col min="16076" max="16076" width="12.5703125" style="107" customWidth="1"/>
    <col min="16077" max="16077" width="12.85546875" style="107" customWidth="1"/>
    <col min="16078" max="16078" width="14.5703125" style="107" customWidth="1"/>
    <col min="16079" max="16079" width="42.5703125" style="107" customWidth="1"/>
    <col min="16080" max="16384" width="11.42578125" style="107"/>
  </cols>
  <sheetData>
    <row r="1" spans="1:11" ht="25.5" customHeight="1" x14ac:dyDescent="0.25">
      <c r="A1" s="294" t="s">
        <v>291</v>
      </c>
      <c r="B1" s="295"/>
      <c r="C1" s="295"/>
      <c r="D1" s="295"/>
      <c r="E1" s="295"/>
      <c r="F1" s="295"/>
      <c r="G1" s="295"/>
      <c r="H1" s="295"/>
      <c r="I1" s="296"/>
    </row>
    <row r="2" spans="1:11" ht="25.5" x14ac:dyDescent="0.25">
      <c r="A2" s="118" t="s">
        <v>183</v>
      </c>
      <c r="B2" s="118" t="s">
        <v>184</v>
      </c>
      <c r="C2" s="119" t="s">
        <v>185</v>
      </c>
      <c r="D2" s="118" t="s">
        <v>29</v>
      </c>
      <c r="E2" s="120" t="s">
        <v>186</v>
      </c>
      <c r="F2" s="121" t="s">
        <v>16</v>
      </c>
      <c r="G2" s="122" t="s">
        <v>3</v>
      </c>
      <c r="H2" s="122" t="s">
        <v>278</v>
      </c>
      <c r="I2" s="118" t="s">
        <v>176</v>
      </c>
    </row>
    <row r="3" spans="1:11" ht="12" customHeight="1" x14ac:dyDescent="0.25">
      <c r="A3" s="302" t="s">
        <v>187</v>
      </c>
      <c r="B3" s="303"/>
      <c r="C3" s="303"/>
      <c r="D3" s="303"/>
      <c r="E3" s="303"/>
      <c r="F3" s="303"/>
      <c r="G3" s="303"/>
      <c r="H3" s="303"/>
      <c r="I3" s="304"/>
    </row>
    <row r="4" spans="1:11" ht="25.5" x14ac:dyDescent="0.25">
      <c r="A4" s="123" t="s">
        <v>188</v>
      </c>
      <c r="B4" s="124" t="s">
        <v>263</v>
      </c>
      <c r="C4" s="125">
        <v>18070.41</v>
      </c>
      <c r="D4" s="126">
        <v>62</v>
      </c>
      <c r="E4" s="127">
        <f>D4*C4</f>
        <v>1120365.42</v>
      </c>
      <c r="F4" s="127">
        <f>+E4*54</f>
        <v>60499732.679999992</v>
      </c>
      <c r="G4" s="127">
        <f>+F4-H4</f>
        <v>60499732.679999992</v>
      </c>
      <c r="H4" s="127"/>
      <c r="I4" s="128" t="s">
        <v>190</v>
      </c>
      <c r="K4" s="155"/>
    </row>
    <row r="5" spans="1:11" ht="42" customHeight="1" x14ac:dyDescent="0.25">
      <c r="A5" s="123" t="s">
        <v>191</v>
      </c>
      <c r="B5" s="124" t="s">
        <v>192</v>
      </c>
      <c r="C5" s="125">
        <v>250000</v>
      </c>
      <c r="D5" s="126">
        <v>54</v>
      </c>
      <c r="E5" s="127">
        <f>D5*C5</f>
        <v>13500000</v>
      </c>
      <c r="F5" s="240">
        <v>13500000</v>
      </c>
      <c r="G5" s="127">
        <f>+F5</f>
        <v>13500000</v>
      </c>
      <c r="H5" s="127"/>
      <c r="I5" s="126" t="s">
        <v>193</v>
      </c>
      <c r="K5" s="234"/>
    </row>
    <row r="6" spans="1:11" ht="23.25" customHeight="1" x14ac:dyDescent="0.25">
      <c r="A6" s="123"/>
      <c r="B6" s="123"/>
      <c r="C6" s="123"/>
      <c r="D6" s="123"/>
      <c r="E6" s="129">
        <f>SUM(E4:E5)</f>
        <v>14620365.42</v>
      </c>
      <c r="F6" s="130">
        <f>SUM(F4:F5)</f>
        <v>73999732.679999992</v>
      </c>
      <c r="G6" s="130">
        <f>SUM(G4:G5)</f>
        <v>73999732.679999992</v>
      </c>
      <c r="H6" s="127"/>
      <c r="I6" s="131"/>
      <c r="K6" s="241"/>
    </row>
    <row r="7" spans="1:11" ht="13.5" customHeight="1" x14ac:dyDescent="0.25">
      <c r="A7" s="302" t="s">
        <v>194</v>
      </c>
      <c r="B7" s="303"/>
      <c r="C7" s="303"/>
      <c r="D7" s="303"/>
      <c r="E7" s="303"/>
      <c r="F7" s="303"/>
      <c r="G7" s="303"/>
      <c r="H7" s="303"/>
      <c r="I7" s="304"/>
    </row>
    <row r="8" spans="1:11" ht="46.5" customHeight="1" x14ac:dyDescent="0.25">
      <c r="A8" s="123" t="s">
        <v>188</v>
      </c>
      <c r="B8" s="124" t="s">
        <v>189</v>
      </c>
      <c r="C8" s="125">
        <v>18070.41</v>
      </c>
      <c r="D8" s="126">
        <v>62</v>
      </c>
      <c r="E8" s="127">
        <f>D8*C8</f>
        <v>1120365.42</v>
      </c>
      <c r="F8" s="132">
        <f>E8*54</f>
        <v>60499732.679999992</v>
      </c>
      <c r="G8" s="132">
        <f>+F8-H8</f>
        <v>38899732.679999992</v>
      </c>
      <c r="H8" s="127">
        <v>21600000</v>
      </c>
      <c r="I8" s="128" t="s">
        <v>190</v>
      </c>
      <c r="J8" s="234"/>
    </row>
    <row r="9" spans="1:11" ht="51" x14ac:dyDescent="0.25">
      <c r="A9" s="123" t="s">
        <v>191</v>
      </c>
      <c r="B9" s="124" t="s">
        <v>192</v>
      </c>
      <c r="C9" s="125">
        <v>250000</v>
      </c>
      <c r="D9" s="126">
        <v>54</v>
      </c>
      <c r="E9" s="127">
        <f>D9*C9</f>
        <v>13500000</v>
      </c>
      <c r="F9" s="132">
        <f>E9</f>
        <v>13500000</v>
      </c>
      <c r="G9" s="132">
        <f t="shared" ref="G9:G25" si="0">+F9*1</f>
        <v>13500000</v>
      </c>
      <c r="H9" s="127"/>
      <c r="I9" s="126" t="s">
        <v>193</v>
      </c>
      <c r="K9" s="235"/>
    </row>
    <row r="10" spans="1:11" x14ac:dyDescent="0.25">
      <c r="A10" s="133"/>
      <c r="B10" s="134"/>
      <c r="C10" s="135"/>
      <c r="D10" s="136"/>
      <c r="E10" s="137">
        <f>SUM(E8:E9)</f>
        <v>14620365.42</v>
      </c>
      <c r="F10" s="138">
        <f>SUM(F8:F9)</f>
        <v>73999732.679999992</v>
      </c>
      <c r="G10" s="138">
        <f>SUM(G8:G9)</f>
        <v>52399732.679999992</v>
      </c>
      <c r="H10" s="139"/>
      <c r="I10" s="131"/>
    </row>
    <row r="11" spans="1:11" ht="19.5" customHeight="1" x14ac:dyDescent="0.25">
      <c r="A11" s="302" t="s">
        <v>195</v>
      </c>
      <c r="B11" s="303"/>
      <c r="C11" s="303"/>
      <c r="D11" s="303"/>
      <c r="E11" s="303"/>
      <c r="F11" s="303"/>
      <c r="G11" s="303"/>
      <c r="H11" s="303"/>
      <c r="I11" s="304"/>
      <c r="K11" s="234"/>
    </row>
    <row r="12" spans="1:11" ht="39.75" customHeight="1" x14ac:dyDescent="0.25">
      <c r="A12" s="123" t="s">
        <v>188</v>
      </c>
      <c r="B12" s="123" t="s">
        <v>189</v>
      </c>
      <c r="C12" s="125">
        <v>15740.824000000001</v>
      </c>
      <c r="D12" s="126">
        <v>30</v>
      </c>
      <c r="E12" s="127">
        <f>+D12*C12</f>
        <v>472224.72000000003</v>
      </c>
      <c r="F12" s="132">
        <f>E12*54</f>
        <v>25500134.880000003</v>
      </c>
      <c r="G12" s="127">
        <f t="shared" si="0"/>
        <v>25500134.880000003</v>
      </c>
      <c r="H12" s="127"/>
      <c r="I12" s="126" t="s">
        <v>178</v>
      </c>
      <c r="J12" s="234"/>
      <c r="K12" s="232"/>
    </row>
    <row r="13" spans="1:11" ht="51" x14ac:dyDescent="0.25">
      <c r="A13" s="123" t="s">
        <v>196</v>
      </c>
      <c r="B13" s="124" t="s">
        <v>197</v>
      </c>
      <c r="C13" s="125">
        <v>125000</v>
      </c>
      <c r="D13" s="126">
        <v>52</v>
      </c>
      <c r="E13" s="127">
        <f>D13*C13</f>
        <v>6500000</v>
      </c>
      <c r="F13" s="132">
        <f>E13</f>
        <v>6500000</v>
      </c>
      <c r="G13" s="127">
        <f t="shared" si="0"/>
        <v>6500000</v>
      </c>
      <c r="H13" s="127"/>
      <c r="I13" s="126" t="s">
        <v>193</v>
      </c>
      <c r="J13" s="241"/>
      <c r="K13" s="233"/>
    </row>
    <row r="14" spans="1:11" ht="24" customHeight="1" x14ac:dyDescent="0.25">
      <c r="A14" s="140" t="s">
        <v>198</v>
      </c>
      <c r="B14" s="140"/>
      <c r="C14" s="140"/>
      <c r="D14" s="140"/>
      <c r="E14" s="141">
        <f>SUM(E12:E13)</f>
        <v>6972224.7199999997</v>
      </c>
      <c r="F14" s="142">
        <f>+F12+F13</f>
        <v>32000134.880000003</v>
      </c>
      <c r="G14" s="130">
        <f>+G12+G13</f>
        <v>32000134.880000003</v>
      </c>
      <c r="H14" s="143"/>
      <c r="I14" s="144"/>
      <c r="K14" s="242"/>
    </row>
    <row r="15" spans="1:11" ht="18.75" customHeight="1" x14ac:dyDescent="0.25">
      <c r="A15" s="223"/>
      <c r="B15" s="145"/>
      <c r="C15" s="145"/>
      <c r="D15" s="145"/>
      <c r="E15" s="146"/>
      <c r="F15" s="142"/>
      <c r="G15" s="130"/>
      <c r="H15" s="143"/>
      <c r="I15" s="144"/>
    </row>
    <row r="16" spans="1:11" ht="25.5" x14ac:dyDescent="0.25">
      <c r="A16" s="123" t="s">
        <v>188</v>
      </c>
      <c r="B16" s="123" t="s">
        <v>189</v>
      </c>
      <c r="C16" s="125">
        <v>15740.824000000001</v>
      </c>
      <c r="D16" s="126">
        <v>30</v>
      </c>
      <c r="E16" s="127">
        <f>+D16*C16</f>
        <v>472224.72000000003</v>
      </c>
      <c r="F16" s="132">
        <f>E16*54</f>
        <v>25500134.880000003</v>
      </c>
      <c r="G16" s="127">
        <f t="shared" si="0"/>
        <v>25500134.880000003</v>
      </c>
      <c r="H16" s="127"/>
      <c r="I16" s="128" t="s">
        <v>199</v>
      </c>
      <c r="J16" s="236"/>
    </row>
    <row r="17" spans="1:10" ht="63.75" x14ac:dyDescent="0.25">
      <c r="A17" s="124" t="s">
        <v>200</v>
      </c>
      <c r="B17" s="124" t="s">
        <v>197</v>
      </c>
      <c r="C17" s="125">
        <v>125000</v>
      </c>
      <c r="D17" s="126">
        <v>52</v>
      </c>
      <c r="E17" s="127">
        <f>D17*C17</f>
        <v>6500000</v>
      </c>
      <c r="F17" s="132">
        <f>E17</f>
        <v>6500000</v>
      </c>
      <c r="G17" s="127">
        <f t="shared" si="0"/>
        <v>6500000</v>
      </c>
      <c r="H17" s="127"/>
      <c r="I17" s="128" t="s">
        <v>201</v>
      </c>
      <c r="J17" s="107">
        <v>6</v>
      </c>
    </row>
    <row r="18" spans="1:10" x14ac:dyDescent="0.25">
      <c r="A18" s="224"/>
      <c r="B18" s="134"/>
      <c r="C18" s="135"/>
      <c r="D18" s="136"/>
      <c r="E18" s="139">
        <f>SUM(E16:E17)</f>
        <v>6972224.7199999997</v>
      </c>
      <c r="F18" s="138">
        <f>SUM(F16:F17)</f>
        <v>32000134.880000003</v>
      </c>
      <c r="G18" s="137">
        <f t="shared" si="0"/>
        <v>32000134.880000003</v>
      </c>
      <c r="H18" s="139"/>
      <c r="I18" s="147"/>
    </row>
    <row r="19" spans="1:10" ht="13.5" customHeight="1" x14ac:dyDescent="0.25">
      <c r="A19" s="297" t="s">
        <v>301</v>
      </c>
      <c r="B19" s="298"/>
      <c r="C19" s="298"/>
      <c r="D19" s="298"/>
      <c r="E19" s="298"/>
      <c r="F19" s="298"/>
      <c r="G19" s="298"/>
      <c r="H19" s="298"/>
      <c r="I19" s="299"/>
    </row>
    <row r="20" spans="1:10" ht="25.5" x14ac:dyDescent="0.25">
      <c r="A20" s="123" t="s">
        <v>188</v>
      </c>
      <c r="B20" s="123" t="s">
        <v>189</v>
      </c>
      <c r="C20" s="125">
        <v>15740.824000000001</v>
      </c>
      <c r="D20" s="126">
        <v>30</v>
      </c>
      <c r="E20" s="127">
        <f>+D20*C20</f>
        <v>472224.72000000003</v>
      </c>
      <c r="F20" s="132">
        <f>E20*54</f>
        <v>25500134.880000003</v>
      </c>
      <c r="G20" s="127">
        <f t="shared" si="0"/>
        <v>25500134.880000003</v>
      </c>
      <c r="H20" s="127"/>
      <c r="I20" s="128" t="s">
        <v>199</v>
      </c>
    </row>
    <row r="21" spans="1:10" ht="51.75" customHeight="1" x14ac:dyDescent="0.25">
      <c r="A21" s="123" t="s">
        <v>202</v>
      </c>
      <c r="B21" s="123" t="s">
        <v>203</v>
      </c>
      <c r="C21" s="125">
        <v>125000</v>
      </c>
      <c r="D21" s="126">
        <v>52</v>
      </c>
      <c r="E21" s="127">
        <f>D21*C21</f>
        <v>6500000</v>
      </c>
      <c r="F21" s="132">
        <f>E21</f>
        <v>6500000</v>
      </c>
      <c r="G21" s="127">
        <f t="shared" si="0"/>
        <v>6500000</v>
      </c>
      <c r="H21" s="127"/>
      <c r="I21" s="126" t="s">
        <v>204</v>
      </c>
    </row>
    <row r="22" spans="1:10" ht="19.5" customHeight="1" x14ac:dyDescent="0.25">
      <c r="A22" s="133"/>
      <c r="B22" s="148"/>
      <c r="C22" s="135"/>
      <c r="D22" s="125">
        <v>125000</v>
      </c>
      <c r="E22" s="126">
        <v>52</v>
      </c>
      <c r="F22" s="149">
        <f>SUM(F20:F21)</f>
        <v>32000134.880000003</v>
      </c>
      <c r="G22" s="139">
        <f>SUM(G20:G21)</f>
        <v>32000134.880000003</v>
      </c>
      <c r="H22" s="150"/>
      <c r="I22" s="131"/>
    </row>
    <row r="23" spans="1:10" x14ac:dyDescent="0.25">
      <c r="A23" s="297" t="s">
        <v>302</v>
      </c>
      <c r="B23" s="298"/>
      <c r="C23" s="298"/>
      <c r="D23" s="298"/>
      <c r="E23" s="298"/>
      <c r="F23" s="298"/>
      <c r="G23" s="298"/>
      <c r="H23" s="299"/>
      <c r="I23" s="131"/>
    </row>
    <row r="24" spans="1:10" ht="22.5" customHeight="1" x14ac:dyDescent="0.25">
      <c r="A24" s="123" t="s">
        <v>188</v>
      </c>
      <c r="B24" s="123" t="s">
        <v>189</v>
      </c>
      <c r="C24" s="125">
        <v>15740.824000000001</v>
      </c>
      <c r="D24" s="126">
        <v>30</v>
      </c>
      <c r="E24" s="127">
        <f>+D24*C24</f>
        <v>472224.72000000003</v>
      </c>
      <c r="F24" s="132">
        <f>E24*54</f>
        <v>25500134.880000003</v>
      </c>
      <c r="G24" s="127">
        <f t="shared" si="0"/>
        <v>25500134.880000003</v>
      </c>
      <c r="H24" s="150"/>
      <c r="I24" s="300" t="s">
        <v>280</v>
      </c>
      <c r="J24" s="234"/>
    </row>
    <row r="25" spans="1:10" ht="38.25" x14ac:dyDescent="0.25">
      <c r="A25" s="123" t="s">
        <v>202</v>
      </c>
      <c r="B25" s="123" t="s">
        <v>203</v>
      </c>
      <c r="C25" s="125">
        <v>125000</v>
      </c>
      <c r="D25" s="126">
        <v>52</v>
      </c>
      <c r="E25" s="127">
        <f>D25*C25</f>
        <v>6500000</v>
      </c>
      <c r="F25" s="132">
        <f>E25</f>
        <v>6500000</v>
      </c>
      <c r="G25" s="127">
        <f t="shared" si="0"/>
        <v>6500000</v>
      </c>
      <c r="H25" s="150"/>
      <c r="I25" s="301"/>
    </row>
    <row r="26" spans="1:10" x14ac:dyDescent="0.25">
      <c r="A26" s="151" t="s">
        <v>26</v>
      </c>
      <c r="B26" s="148"/>
      <c r="C26" s="148"/>
      <c r="D26" s="136">
        <v>696</v>
      </c>
      <c r="E26" s="152"/>
      <c r="F26" s="106">
        <f>F22+F18+F14+F10+F6+F24+F25</f>
        <v>276000004.88</v>
      </c>
      <c r="G26" s="106">
        <f>+F26-H26</f>
        <v>254400004.88</v>
      </c>
      <c r="H26" s="153">
        <f>SUM(H3:H25)</f>
        <v>21600000</v>
      </c>
      <c r="I26" s="131"/>
    </row>
    <row r="27" spans="1:10" x14ac:dyDescent="0.25">
      <c r="C27" s="154"/>
      <c r="E27" s="107"/>
      <c r="F27" s="107"/>
      <c r="G27" s="107"/>
      <c r="H27" s="107"/>
    </row>
    <row r="28" spans="1:10" x14ac:dyDescent="0.25">
      <c r="C28" s="154"/>
      <c r="E28" s="107"/>
      <c r="F28" s="107"/>
      <c r="G28" s="107"/>
      <c r="H28" s="107"/>
    </row>
    <row r="29" spans="1:10" x14ac:dyDescent="0.25">
      <c r="C29" s="154"/>
      <c r="E29" s="155"/>
      <c r="F29" s="155"/>
      <c r="G29" s="155"/>
      <c r="H29" s="155"/>
    </row>
    <row r="30" spans="1:10" x14ac:dyDescent="0.25">
      <c r="C30" s="154"/>
      <c r="E30" s="107"/>
      <c r="F30" s="107"/>
      <c r="G30" s="107"/>
      <c r="H30" s="107"/>
    </row>
    <row r="31" spans="1:10" ht="14.45" customHeight="1" x14ac:dyDescent="0.25">
      <c r="C31" s="154"/>
      <c r="E31" s="155"/>
      <c r="F31" s="155"/>
      <c r="G31" s="155"/>
      <c r="H31" s="155"/>
    </row>
    <row r="32" spans="1:10" x14ac:dyDescent="0.25">
      <c r="A32" s="116" t="s">
        <v>268</v>
      </c>
      <c r="C32" s="154"/>
      <c r="E32" s="222">
        <f>+E26*D26</f>
        <v>0</v>
      </c>
      <c r="F32" s="237"/>
      <c r="G32" s="155"/>
      <c r="H32" s="155"/>
    </row>
    <row r="33" spans="1:8" ht="15" x14ac:dyDescent="0.25">
      <c r="A33" s="117" t="s">
        <v>269</v>
      </c>
      <c r="C33" s="154"/>
      <c r="E33" s="155"/>
      <c r="F33" s="243"/>
      <c r="G33" s="155"/>
      <c r="H33" s="155"/>
    </row>
    <row r="35" spans="1:8" x14ac:dyDescent="0.25">
      <c r="E35" s="238"/>
      <c r="G35" s="239"/>
    </row>
  </sheetData>
  <mergeCells count="7">
    <mergeCell ref="A1:I1"/>
    <mergeCell ref="A23:H23"/>
    <mergeCell ref="I24:I25"/>
    <mergeCell ref="A11:I11"/>
    <mergeCell ref="A19:I19"/>
    <mergeCell ref="A3:I3"/>
    <mergeCell ref="A7:I7"/>
  </mergeCells>
  <pageMargins left="0.70866141732283472" right="0.70866141732283472" top="0.74803149606299213" bottom="0.74803149606299213" header="0.31496062992125984" footer="0.31496062992125984"/>
  <pageSetup scale="63"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27"/>
  <sheetViews>
    <sheetView zoomScale="93" zoomScaleNormal="93" workbookViewId="0">
      <selection activeCell="F3" sqref="F3"/>
    </sheetView>
  </sheetViews>
  <sheetFormatPr baseColWidth="10" defaultColWidth="11.42578125" defaultRowHeight="86.25" customHeight="1" x14ac:dyDescent="0.2"/>
  <cols>
    <col min="1" max="1" width="11.5703125" style="78" bestFit="1" customWidth="1"/>
    <col min="2" max="2" width="20.140625" style="78" customWidth="1"/>
    <col min="3" max="3" width="11.42578125" style="78"/>
    <col min="4" max="4" width="11.5703125" style="78" bestFit="1" customWidth="1"/>
    <col min="5" max="5" width="12.28515625" style="78" bestFit="1" customWidth="1"/>
    <col min="6" max="6" width="15.28515625" style="78" customWidth="1"/>
    <col min="7" max="7" width="18.28515625" style="78" customWidth="1"/>
    <col min="8" max="8" width="17.140625" style="78" customWidth="1"/>
    <col min="9" max="9" width="15.28515625" style="78" customWidth="1"/>
    <col min="10" max="10" width="41.85546875" style="105" customWidth="1"/>
    <col min="11" max="16384" width="11.42578125" style="78"/>
  </cols>
  <sheetData>
    <row r="1" spans="1:10" ht="30" customHeight="1" x14ac:dyDescent="0.2">
      <c r="A1" s="311" t="s">
        <v>277</v>
      </c>
      <c r="B1" s="311"/>
      <c r="C1" s="311"/>
      <c r="D1" s="311"/>
      <c r="E1" s="311"/>
      <c r="F1" s="311"/>
      <c r="G1" s="311"/>
      <c r="H1" s="311"/>
      <c r="I1" s="311"/>
      <c r="J1" s="311"/>
    </row>
    <row r="2" spans="1:10" ht="53.25" customHeight="1" x14ac:dyDescent="0.2">
      <c r="A2" s="157" t="s">
        <v>28</v>
      </c>
      <c r="B2" s="157" t="s">
        <v>14</v>
      </c>
      <c r="C2" s="157" t="s">
        <v>1</v>
      </c>
      <c r="D2" s="157" t="s">
        <v>2</v>
      </c>
      <c r="E2" s="157" t="s">
        <v>162</v>
      </c>
      <c r="F2" s="157" t="s">
        <v>166</v>
      </c>
      <c r="G2" s="157" t="s">
        <v>182</v>
      </c>
      <c r="H2" s="158" t="s">
        <v>3</v>
      </c>
      <c r="I2" s="158" t="s">
        <v>278</v>
      </c>
      <c r="J2" s="159" t="s">
        <v>176</v>
      </c>
    </row>
    <row r="3" spans="1:10" ht="102" x14ac:dyDescent="0.2">
      <c r="A3" s="82">
        <v>1</v>
      </c>
      <c r="B3" s="160" t="s">
        <v>293</v>
      </c>
      <c r="C3" s="161" t="s">
        <v>292</v>
      </c>
      <c r="D3" s="90">
        <v>60</v>
      </c>
      <c r="E3" s="90">
        <v>50000</v>
      </c>
      <c r="F3" s="214">
        <f>+E3*D3</f>
        <v>3000000</v>
      </c>
      <c r="G3" s="162">
        <f>+F3*5</f>
        <v>15000000</v>
      </c>
      <c r="H3" s="215">
        <f>+G3</f>
        <v>15000000</v>
      </c>
      <c r="I3" s="215"/>
      <c r="J3" s="164" t="s">
        <v>296</v>
      </c>
    </row>
    <row r="4" spans="1:10" ht="62.25" customHeight="1" x14ac:dyDescent="0.2">
      <c r="A4" s="82">
        <v>2</v>
      </c>
      <c r="B4" s="312" t="s">
        <v>164</v>
      </c>
      <c r="C4" s="90" t="s">
        <v>170</v>
      </c>
      <c r="D4" s="90">
        <v>60</v>
      </c>
      <c r="E4" s="90">
        <v>9000</v>
      </c>
      <c r="F4" s="214">
        <f t="shared" ref="F4:F10" si="0">+E4*D4</f>
        <v>540000</v>
      </c>
      <c r="G4" s="162">
        <f t="shared" ref="G4:G10" si="1">+F4*5</f>
        <v>2700000</v>
      </c>
      <c r="H4" s="215">
        <f t="shared" ref="H4:H10" si="2">+G4</f>
        <v>2700000</v>
      </c>
      <c r="I4" s="215"/>
      <c r="J4" s="83" t="s">
        <v>295</v>
      </c>
    </row>
    <row r="5" spans="1:10" ht="51" x14ac:dyDescent="0.2">
      <c r="A5" s="313">
        <v>3</v>
      </c>
      <c r="B5" s="312"/>
      <c r="C5" s="90" t="s">
        <v>169</v>
      </c>
      <c r="D5" s="90">
        <v>60</v>
      </c>
      <c r="E5" s="90">
        <v>25000</v>
      </c>
      <c r="F5" s="214">
        <f>+E5*D5</f>
        <v>1500000</v>
      </c>
      <c r="G5" s="162">
        <f t="shared" si="1"/>
        <v>7500000</v>
      </c>
      <c r="H5" s="215">
        <f t="shared" si="2"/>
        <v>7500000</v>
      </c>
      <c r="I5" s="215"/>
      <c r="J5" s="165" t="s">
        <v>180</v>
      </c>
    </row>
    <row r="6" spans="1:10" ht="54.75" customHeight="1" x14ac:dyDescent="0.2">
      <c r="A6" s="313"/>
      <c r="B6" s="312"/>
      <c r="C6" s="90" t="s">
        <v>163</v>
      </c>
      <c r="D6" s="90">
        <v>60</v>
      </c>
      <c r="E6" s="90">
        <v>12000</v>
      </c>
      <c r="F6" s="214">
        <f t="shared" si="0"/>
        <v>720000</v>
      </c>
      <c r="G6" s="162">
        <f t="shared" si="1"/>
        <v>3600000</v>
      </c>
      <c r="H6" s="215">
        <f t="shared" si="2"/>
        <v>3600000</v>
      </c>
      <c r="I6" s="215"/>
      <c r="J6" s="83" t="s">
        <v>281</v>
      </c>
    </row>
    <row r="7" spans="1:10" ht="51" x14ac:dyDescent="0.2">
      <c r="A7" s="313"/>
      <c r="B7" s="312"/>
      <c r="C7" s="90" t="s">
        <v>168</v>
      </c>
      <c r="D7" s="90">
        <v>60</v>
      </c>
      <c r="E7" s="90">
        <v>25000</v>
      </c>
      <c r="F7" s="214">
        <f t="shared" si="0"/>
        <v>1500000</v>
      </c>
      <c r="G7" s="162">
        <f t="shared" si="1"/>
        <v>7500000</v>
      </c>
      <c r="H7" s="215">
        <f t="shared" si="2"/>
        <v>7500000</v>
      </c>
      <c r="I7" s="215"/>
      <c r="J7" s="165" t="s">
        <v>282</v>
      </c>
    </row>
    <row r="8" spans="1:10" ht="156.75" customHeight="1" x14ac:dyDescent="0.2">
      <c r="A8" s="82">
        <v>3</v>
      </c>
      <c r="B8" s="161" t="s">
        <v>175</v>
      </c>
      <c r="C8" s="161" t="s">
        <v>171</v>
      </c>
      <c r="D8" s="90">
        <v>30</v>
      </c>
      <c r="E8" s="90">
        <v>70000</v>
      </c>
      <c r="F8" s="214">
        <f t="shared" si="0"/>
        <v>2100000</v>
      </c>
      <c r="G8" s="162">
        <f t="shared" si="1"/>
        <v>10500000</v>
      </c>
      <c r="H8" s="216">
        <f>+G8</f>
        <v>10500000</v>
      </c>
      <c r="I8" s="215"/>
      <c r="J8" s="83" t="s">
        <v>283</v>
      </c>
    </row>
    <row r="9" spans="1:10" ht="66" customHeight="1" x14ac:dyDescent="0.2">
      <c r="A9" s="82">
        <v>4</v>
      </c>
      <c r="B9" s="161" t="s">
        <v>165</v>
      </c>
      <c r="C9" s="161" t="s">
        <v>172</v>
      </c>
      <c r="D9" s="90">
        <v>5</v>
      </c>
      <c r="E9" s="90">
        <v>500000</v>
      </c>
      <c r="F9" s="214">
        <f t="shared" si="0"/>
        <v>2500000</v>
      </c>
      <c r="G9" s="162">
        <f t="shared" si="1"/>
        <v>12500000</v>
      </c>
      <c r="H9" s="215">
        <f>+G9-I9</f>
        <v>8175460.9656732082</v>
      </c>
      <c r="I9" s="216">
        <v>4324539.0343267918</v>
      </c>
      <c r="J9" s="166" t="s">
        <v>280</v>
      </c>
    </row>
    <row r="10" spans="1:10" ht="76.5" x14ac:dyDescent="0.2">
      <c r="A10" s="82">
        <v>5</v>
      </c>
      <c r="B10" s="161" t="s">
        <v>177</v>
      </c>
      <c r="C10" s="90" t="s">
        <v>174</v>
      </c>
      <c r="D10" s="90">
        <v>1</v>
      </c>
      <c r="E10" s="90">
        <v>2500000</v>
      </c>
      <c r="F10" s="214">
        <f t="shared" si="0"/>
        <v>2500000</v>
      </c>
      <c r="G10" s="162">
        <f t="shared" si="1"/>
        <v>12500000</v>
      </c>
      <c r="H10" s="215">
        <f t="shared" si="2"/>
        <v>12500000</v>
      </c>
      <c r="I10" s="215"/>
      <c r="J10" s="167" t="s">
        <v>173</v>
      </c>
    </row>
    <row r="11" spans="1:10" ht="12.75" x14ac:dyDescent="0.2">
      <c r="A11" s="307" t="s">
        <v>26</v>
      </c>
      <c r="B11" s="307"/>
      <c r="C11" s="307"/>
      <c r="D11" s="307"/>
      <c r="E11" s="168"/>
      <c r="F11" s="217">
        <f>SUM(F3:F10)</f>
        <v>14360000</v>
      </c>
      <c r="G11" s="169">
        <f>SUM(G3:G10)</f>
        <v>71800000</v>
      </c>
      <c r="H11" s="170">
        <f>SUM(H3:H10)</f>
        <v>67475460.965673208</v>
      </c>
      <c r="I11" s="169">
        <f>SUM(I3:I10)</f>
        <v>4324539.0343267918</v>
      </c>
      <c r="J11" s="171"/>
    </row>
    <row r="12" spans="1:10" ht="36" customHeight="1" x14ac:dyDescent="0.2">
      <c r="A12" s="172"/>
      <c r="B12" s="172"/>
      <c r="C12" s="172"/>
      <c r="D12" s="172"/>
      <c r="E12" s="172"/>
      <c r="F12" s="173"/>
      <c r="G12" s="174"/>
      <c r="H12" s="175"/>
      <c r="I12" s="174"/>
      <c r="J12" s="176"/>
    </row>
    <row r="13" spans="1:10" s="182" customFormat="1" ht="26.25" customHeight="1" x14ac:dyDescent="0.2">
      <c r="A13" s="177"/>
      <c r="B13" s="177"/>
      <c r="C13" s="177"/>
      <c r="D13" s="177"/>
      <c r="E13" s="177"/>
      <c r="F13" s="178"/>
      <c r="G13" s="179"/>
      <c r="H13" s="180"/>
      <c r="I13" s="179"/>
      <c r="J13" s="181"/>
    </row>
    <row r="14" spans="1:10" ht="27.75" customHeight="1" x14ac:dyDescent="0.2">
      <c r="A14" s="314" t="s">
        <v>205</v>
      </c>
      <c r="B14" s="314"/>
      <c r="C14" s="314"/>
      <c r="D14" s="314"/>
      <c r="E14" s="314"/>
      <c r="F14" s="314"/>
      <c r="G14" s="314"/>
      <c r="H14" s="314"/>
      <c r="I14" s="314"/>
      <c r="J14" s="314"/>
    </row>
    <row r="15" spans="1:10" s="104" customFormat="1" ht="44.25" customHeight="1" x14ac:dyDescent="0.2">
      <c r="A15" s="157" t="s">
        <v>28</v>
      </c>
      <c r="B15" s="157" t="s">
        <v>14</v>
      </c>
      <c r="C15" s="157" t="s">
        <v>1</v>
      </c>
      <c r="D15" s="157" t="s">
        <v>2</v>
      </c>
      <c r="E15" s="157" t="s">
        <v>162</v>
      </c>
      <c r="F15" s="157" t="s">
        <v>166</v>
      </c>
      <c r="G15" s="157" t="s">
        <v>182</v>
      </c>
      <c r="H15" s="158" t="s">
        <v>3</v>
      </c>
      <c r="I15" s="158" t="s">
        <v>278</v>
      </c>
      <c r="J15" s="183" t="s">
        <v>176</v>
      </c>
    </row>
    <row r="16" spans="1:10" ht="51" x14ac:dyDescent="0.2">
      <c r="A16" s="82">
        <v>1</v>
      </c>
      <c r="B16" s="160" t="s">
        <v>293</v>
      </c>
      <c r="C16" s="161" t="s">
        <v>292</v>
      </c>
      <c r="D16" s="90">
        <v>200</v>
      </c>
      <c r="E16" s="218">
        <v>80000</v>
      </c>
      <c r="F16" s="214">
        <f>+E16*D16</f>
        <v>16000000</v>
      </c>
      <c r="G16" s="162">
        <f>+F16*1</f>
        <v>16000000</v>
      </c>
      <c r="H16" s="215">
        <f>+G16</f>
        <v>16000000</v>
      </c>
      <c r="I16" s="163"/>
      <c r="J16" s="164" t="s">
        <v>179</v>
      </c>
    </row>
    <row r="17" spans="1:10" ht="51" x14ac:dyDescent="0.2">
      <c r="A17" s="308">
        <v>2</v>
      </c>
      <c r="B17" s="312" t="s">
        <v>164</v>
      </c>
      <c r="C17" s="90" t="s">
        <v>170</v>
      </c>
      <c r="D17" s="90">
        <v>200</v>
      </c>
      <c r="E17" s="218">
        <v>20000</v>
      </c>
      <c r="F17" s="214">
        <f t="shared" ref="F17:F21" si="3">+E17*D17</f>
        <v>4000000</v>
      </c>
      <c r="G17" s="162">
        <f t="shared" ref="G17:G21" si="4">+F17*1</f>
        <v>4000000</v>
      </c>
      <c r="H17" s="215">
        <f t="shared" ref="H17:H21" si="5">+G17</f>
        <v>4000000</v>
      </c>
      <c r="I17" s="163"/>
      <c r="J17" s="83" t="s">
        <v>284</v>
      </c>
    </row>
    <row r="18" spans="1:10" ht="51" x14ac:dyDescent="0.2">
      <c r="A18" s="309"/>
      <c r="B18" s="312"/>
      <c r="C18" s="90" t="s">
        <v>169</v>
      </c>
      <c r="D18" s="90">
        <v>200</v>
      </c>
      <c r="E18" s="218">
        <v>25000</v>
      </c>
      <c r="F18" s="214">
        <f t="shared" si="3"/>
        <v>5000000</v>
      </c>
      <c r="G18" s="162">
        <f t="shared" si="4"/>
        <v>5000000</v>
      </c>
      <c r="H18" s="215">
        <f t="shared" si="5"/>
        <v>5000000</v>
      </c>
      <c r="I18" s="163"/>
      <c r="J18" s="165" t="s">
        <v>180</v>
      </c>
    </row>
    <row r="19" spans="1:10" ht="51" x14ac:dyDescent="0.2">
      <c r="A19" s="310"/>
      <c r="B19" s="312"/>
      <c r="C19" s="90" t="s">
        <v>163</v>
      </c>
      <c r="D19" s="90">
        <v>200</v>
      </c>
      <c r="E19" s="218">
        <v>15000</v>
      </c>
      <c r="F19" s="214">
        <f t="shared" si="3"/>
        <v>3000000</v>
      </c>
      <c r="G19" s="162">
        <f t="shared" si="4"/>
        <v>3000000</v>
      </c>
      <c r="H19" s="215">
        <f t="shared" si="5"/>
        <v>3000000</v>
      </c>
      <c r="I19" s="163"/>
      <c r="J19" s="83" t="s">
        <v>281</v>
      </c>
    </row>
    <row r="20" spans="1:10" ht="63.75" x14ac:dyDescent="0.2">
      <c r="A20" s="82">
        <v>3</v>
      </c>
      <c r="B20" s="161" t="s">
        <v>165</v>
      </c>
      <c r="C20" s="161" t="s">
        <v>172</v>
      </c>
      <c r="D20" s="90">
        <v>1</v>
      </c>
      <c r="E20" s="184">
        <v>2500000</v>
      </c>
      <c r="F20" s="214">
        <f>+E20*D20</f>
        <v>2500000</v>
      </c>
      <c r="G20" s="162">
        <f t="shared" si="4"/>
        <v>2500000</v>
      </c>
      <c r="H20" s="215">
        <f>+G20-I20</f>
        <v>2500000</v>
      </c>
      <c r="I20" s="185"/>
      <c r="J20" s="166" t="s">
        <v>181</v>
      </c>
    </row>
    <row r="21" spans="1:10" ht="76.5" x14ac:dyDescent="0.2">
      <c r="A21" s="82">
        <v>4</v>
      </c>
      <c r="B21" s="161" t="s">
        <v>177</v>
      </c>
      <c r="C21" s="90" t="s">
        <v>174</v>
      </c>
      <c r="D21" s="90">
        <v>1</v>
      </c>
      <c r="E21" s="184">
        <v>3800000</v>
      </c>
      <c r="F21" s="214">
        <f t="shared" si="3"/>
        <v>3800000</v>
      </c>
      <c r="G21" s="162">
        <f t="shared" si="4"/>
        <v>3800000</v>
      </c>
      <c r="H21" s="215">
        <f t="shared" si="5"/>
        <v>3800000</v>
      </c>
      <c r="I21" s="163"/>
      <c r="J21" s="167" t="s">
        <v>173</v>
      </c>
    </row>
    <row r="22" spans="1:10" ht="21.75" customHeight="1" x14ac:dyDescent="0.2">
      <c r="A22" s="307" t="s">
        <v>26</v>
      </c>
      <c r="B22" s="307"/>
      <c r="C22" s="307"/>
      <c r="D22" s="307"/>
      <c r="E22" s="168"/>
      <c r="F22" s="217">
        <f>SUM(F16:F21)</f>
        <v>34300000</v>
      </c>
      <c r="G22" s="169">
        <f>SUM(G16:G21)</f>
        <v>34300000</v>
      </c>
      <c r="H22" s="170">
        <f>SUM(H16:H21)</f>
        <v>34300000</v>
      </c>
      <c r="I22" s="169">
        <v>0</v>
      </c>
      <c r="J22" s="171"/>
    </row>
    <row r="23" spans="1:10" ht="21.75" customHeight="1" x14ac:dyDescent="0.2">
      <c r="A23" s="172"/>
      <c r="B23" s="172"/>
      <c r="C23" s="172"/>
      <c r="D23" s="172"/>
      <c r="E23" s="172"/>
      <c r="F23" s="173"/>
      <c r="G23" s="174"/>
      <c r="H23" s="175"/>
      <c r="I23" s="174"/>
      <c r="J23" s="176"/>
    </row>
    <row r="24" spans="1:10" ht="40.9" customHeight="1" x14ac:dyDescent="0.2"/>
    <row r="25" spans="1:10" ht="34.15" hidden="1" customHeight="1" x14ac:dyDescent="0.2">
      <c r="A25" s="111"/>
      <c r="B25" s="111"/>
    </row>
    <row r="26" spans="1:10" ht="18.600000000000001" customHeight="1" x14ac:dyDescent="0.2">
      <c r="B26" s="305" t="s">
        <v>268</v>
      </c>
      <c r="C26" s="305"/>
      <c r="D26" s="305"/>
      <c r="E26" s="104"/>
    </row>
    <row r="27" spans="1:10" ht="21" customHeight="1" x14ac:dyDescent="0.2">
      <c r="B27" s="306" t="s">
        <v>269</v>
      </c>
      <c r="C27" s="306"/>
      <c r="D27" s="306"/>
      <c r="E27" s="104"/>
    </row>
  </sheetData>
  <mergeCells count="10">
    <mergeCell ref="B26:D26"/>
    <mergeCell ref="B27:D27"/>
    <mergeCell ref="A22:D22"/>
    <mergeCell ref="A17:A19"/>
    <mergeCell ref="A1:J1"/>
    <mergeCell ref="B4:B7"/>
    <mergeCell ref="A5:A7"/>
    <mergeCell ref="A11:D11"/>
    <mergeCell ref="A14:J14"/>
    <mergeCell ref="B17:B19"/>
  </mergeCells>
  <pageMargins left="0.70866141732283472" right="0.70866141732283472" top="0.74803149606299213" bottom="0.74803149606299213" header="0.31496062992125984" footer="0.31496062992125984"/>
  <pageSetup scale="51"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13"/>
  <sheetViews>
    <sheetView zoomScale="60" zoomScaleNormal="60" workbookViewId="0">
      <selection sqref="A1:H13"/>
    </sheetView>
  </sheetViews>
  <sheetFormatPr baseColWidth="10" defaultColWidth="11.42578125" defaultRowHeight="100.5" customHeight="1" x14ac:dyDescent="0.2"/>
  <cols>
    <col min="1" max="1" width="16.85546875" style="78" customWidth="1"/>
    <col min="2" max="2" width="29.7109375" style="78" customWidth="1"/>
    <col min="3" max="3" width="43.5703125" style="213" customWidth="1"/>
    <col min="4" max="4" width="102.7109375" style="213" customWidth="1"/>
    <col min="5" max="5" width="10.28515625" style="104" customWidth="1"/>
    <col min="6" max="6" width="19.5703125" style="78" customWidth="1"/>
    <col min="7" max="7" width="12.28515625" style="104" bestFit="1" customWidth="1"/>
    <col min="8" max="8" width="23.42578125" style="78" bestFit="1" customWidth="1"/>
    <col min="9" max="16384" width="11.42578125" style="78"/>
  </cols>
  <sheetData>
    <row r="1" spans="1:8" ht="24" customHeight="1" x14ac:dyDescent="0.2">
      <c r="A1" s="225" t="s">
        <v>294</v>
      </c>
      <c r="B1" s="186"/>
      <c r="C1" s="186"/>
      <c r="D1" s="186"/>
      <c r="E1" s="186"/>
      <c r="F1" s="186"/>
      <c r="G1" s="186"/>
      <c r="H1" s="187"/>
    </row>
    <row r="2" spans="1:8" ht="25.5" customHeight="1" x14ac:dyDescent="0.2">
      <c r="A2" s="315" t="s">
        <v>247</v>
      </c>
      <c r="B2" s="188" t="s">
        <v>248</v>
      </c>
      <c r="C2" s="188" t="s">
        <v>249</v>
      </c>
      <c r="D2" s="188" t="s">
        <v>250</v>
      </c>
      <c r="E2" s="188" t="s">
        <v>285</v>
      </c>
      <c r="F2" s="188" t="s">
        <v>251</v>
      </c>
      <c r="G2" s="188" t="s">
        <v>252</v>
      </c>
      <c r="H2" s="189" t="s">
        <v>16</v>
      </c>
    </row>
    <row r="3" spans="1:8" ht="208.5" customHeight="1" x14ac:dyDescent="0.2">
      <c r="A3" s="316"/>
      <c r="B3" s="190" t="s">
        <v>253</v>
      </c>
      <c r="C3" s="191" t="s">
        <v>286</v>
      </c>
      <c r="D3" s="192" t="s">
        <v>270</v>
      </c>
      <c r="E3" s="193">
        <v>1</v>
      </c>
      <c r="F3" s="194">
        <v>7715653</v>
      </c>
      <c r="G3" s="195">
        <v>10</v>
      </c>
      <c r="H3" s="196">
        <f>+F3*E3*G3</f>
        <v>77156530</v>
      </c>
    </row>
    <row r="4" spans="1:8" ht="237" customHeight="1" x14ac:dyDescent="0.2">
      <c r="A4" s="316"/>
      <c r="B4" s="190" t="s">
        <v>254</v>
      </c>
      <c r="C4" s="191" t="s">
        <v>287</v>
      </c>
      <c r="D4" s="192" t="s">
        <v>271</v>
      </c>
      <c r="E4" s="193">
        <v>5</v>
      </c>
      <c r="F4" s="194">
        <v>4183333</v>
      </c>
      <c r="G4" s="195">
        <v>10</v>
      </c>
      <c r="H4" s="196">
        <f>+F4*E4*G4</f>
        <v>209166650</v>
      </c>
    </row>
    <row r="5" spans="1:8" ht="151.5" customHeight="1" x14ac:dyDescent="0.2">
      <c r="A5" s="316"/>
      <c r="B5" s="190" t="s">
        <v>255</v>
      </c>
      <c r="C5" s="191" t="s">
        <v>288</v>
      </c>
      <c r="D5" s="192" t="s">
        <v>272</v>
      </c>
      <c r="E5" s="193">
        <v>1</v>
      </c>
      <c r="F5" s="194">
        <v>5105272</v>
      </c>
      <c r="G5" s="195">
        <v>10</v>
      </c>
      <c r="H5" s="196">
        <f>+F5*E5*G5</f>
        <v>51052720</v>
      </c>
    </row>
    <row r="6" spans="1:8" ht="186.75" customHeight="1" x14ac:dyDescent="0.2">
      <c r="A6" s="316"/>
      <c r="B6" s="190" t="s">
        <v>256</v>
      </c>
      <c r="C6" s="191" t="s">
        <v>289</v>
      </c>
      <c r="D6" s="192" t="s">
        <v>273</v>
      </c>
      <c r="E6" s="193">
        <v>1</v>
      </c>
      <c r="F6" s="194">
        <v>5105272</v>
      </c>
      <c r="G6" s="195">
        <v>9</v>
      </c>
      <c r="H6" s="196">
        <f t="shared" ref="H6:H7" si="0">+F6*E6*G6</f>
        <v>45947448</v>
      </c>
    </row>
    <row r="7" spans="1:8" ht="140.25" customHeight="1" x14ac:dyDescent="0.2">
      <c r="A7" s="317"/>
      <c r="B7" s="190" t="s">
        <v>257</v>
      </c>
      <c r="C7" s="191" t="s">
        <v>276</v>
      </c>
      <c r="D7" s="192" t="s">
        <v>274</v>
      </c>
      <c r="E7" s="193">
        <v>1</v>
      </c>
      <c r="F7" s="194">
        <v>5105272</v>
      </c>
      <c r="G7" s="195">
        <v>10</v>
      </c>
      <c r="H7" s="196">
        <f t="shared" si="0"/>
        <v>51052720</v>
      </c>
    </row>
    <row r="8" spans="1:8" ht="30.75" customHeight="1" thickBot="1" x14ac:dyDescent="0.25">
      <c r="A8" s="318" t="s">
        <v>258</v>
      </c>
      <c r="B8" s="318"/>
      <c r="C8" s="318"/>
      <c r="D8" s="318"/>
      <c r="E8" s="197">
        <f>SUM(E3:E7)</f>
        <v>9</v>
      </c>
      <c r="F8" s="198"/>
      <c r="G8" s="199"/>
      <c r="H8" s="200"/>
    </row>
    <row r="9" spans="1:8" ht="24" customHeight="1" thickBot="1" x14ac:dyDescent="0.25">
      <c r="A9" s="201" t="s">
        <v>259</v>
      </c>
      <c r="B9" s="202"/>
      <c r="C9" s="203"/>
      <c r="D9" s="203"/>
      <c r="E9" s="204"/>
      <c r="F9" s="205"/>
      <c r="G9" s="206"/>
      <c r="H9" s="207">
        <f>+H3+H4+H7+H5+H6</f>
        <v>434376068</v>
      </c>
    </row>
    <row r="10" spans="1:8" ht="13.5" thickBot="1" x14ac:dyDescent="0.25">
      <c r="A10" s="208"/>
      <c r="B10" s="209"/>
      <c r="C10" s="210"/>
      <c r="D10" s="210"/>
      <c r="E10" s="209"/>
      <c r="F10" s="209"/>
      <c r="G10" s="209"/>
      <c r="H10" s="211"/>
    </row>
    <row r="11" spans="1:8" ht="31.5" customHeight="1" thickBot="1" x14ac:dyDescent="0.25">
      <c r="A11" s="319" t="s">
        <v>12</v>
      </c>
      <c r="B11" s="320"/>
      <c r="C11" s="320"/>
      <c r="D11" s="320"/>
      <c r="E11" s="320"/>
      <c r="F11" s="320"/>
      <c r="G11" s="321"/>
      <c r="H11" s="212">
        <f>H9</f>
        <v>434376068</v>
      </c>
    </row>
    <row r="12" spans="1:8" ht="64.900000000000006" customHeight="1" x14ac:dyDescent="0.2">
      <c r="B12" s="115" t="s">
        <v>268</v>
      </c>
    </row>
    <row r="13" spans="1:8" ht="18" customHeight="1" x14ac:dyDescent="0.2">
      <c r="B13" s="104" t="s">
        <v>269</v>
      </c>
    </row>
  </sheetData>
  <mergeCells count="3">
    <mergeCell ref="A2:A7"/>
    <mergeCell ref="A8:D8"/>
    <mergeCell ref="A11:G11"/>
  </mergeCells>
  <pageMargins left="0.7" right="0.7" top="0.75" bottom="0.75" header="0.3" footer="0.3"/>
  <pageSetup scale="44"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Resumen </vt:lpstr>
      <vt:lpstr>CER</vt:lpstr>
      <vt:lpstr>Huerta FLIAR</vt:lpstr>
      <vt:lpstr>Taller</vt:lpstr>
      <vt:lpstr>Feria1</vt:lpstr>
      <vt:lpstr>Apoyo profesionales </vt:lpstr>
    </vt:vector>
  </TitlesOfParts>
  <Company>CORNARE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Erica Maria Ciro Muñoz</dc:creator>
  <cp:lastModifiedBy>Erica Maria Ciro Muñoz</cp:lastModifiedBy>
  <cp:lastPrinted>2024-08-21T16:28:33Z</cp:lastPrinted>
  <dcterms:created xsi:type="dcterms:W3CDTF">2024-06-17T19:01:42Z</dcterms:created>
  <dcterms:modified xsi:type="dcterms:W3CDTF">2024-12-16T21:10:46Z</dcterms:modified>
</cp:coreProperties>
</file>