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C:\Users\seram\OneDrive\Escritorio\2024 ALS\Mínima chaquetas\"/>
    </mc:Choice>
  </mc:AlternateContent>
  <xr:revisionPtr revIDLastSave="13" documentId="13_ncr:1_{CEEA37E6-F97C-4A9B-BDC4-CC8243868557}" xr6:coauthVersionLast="47" xr6:coauthVersionMax="47" xr10:uidLastSave="{4B8C78E1-AB2D-42E2-ACBA-02D776590DF2}"/>
  <bookViews>
    <workbookView xWindow="-108" yWindow="-108" windowWidth="23256" windowHeight="12576" firstSheet="2" activeTab="1" xr2:uid="{00000000-000D-0000-FFFF-FFFF00000000}"/>
  </bookViews>
  <sheets>
    <sheet name="Códigos UNSPSC" sheetId="2" r:id="rId1"/>
    <sheet name="Cotización " sheetId="4" r:id="rId2"/>
    <sheet name="Estudio de mercado" sheetId="3" r:id="rId3"/>
  </sheets>
  <externalReferences>
    <externalReference r:id="rId4"/>
    <externalReference r:id="rId5"/>
  </externalReferences>
  <definedNames>
    <definedName name="_xlnm._FilterDatabase" localSheetId="2" hidden="1">'Estudio de mercado'!$A$2:$AU$2</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5" i="3" l="1"/>
  <c r="AT3" i="3"/>
  <c r="AO3" i="3"/>
  <c r="AP12" i="3"/>
  <c r="AO5" i="3"/>
  <c r="AT4" i="3"/>
  <c r="AO4" i="3"/>
  <c r="AR4" i="3" s="1"/>
  <c r="S4" i="3"/>
  <c r="Q4" i="3"/>
  <c r="R4" i="3" s="1"/>
  <c r="T4" i="3" s="1"/>
  <c r="AH4" i="3"/>
  <c r="AF4" i="3"/>
  <c r="AG4" i="3" s="1"/>
  <c r="AH5" i="3"/>
  <c r="AI5" i="3"/>
  <c r="AN4" i="3"/>
  <c r="AM4" i="3"/>
  <c r="AL4" i="3"/>
  <c r="AK4" i="3"/>
  <c r="AI3" i="3"/>
  <c r="AH3" i="3"/>
  <c r="AG5" i="3"/>
  <c r="AF5" i="3"/>
  <c r="AG3" i="3"/>
  <c r="AF3" i="3"/>
  <c r="AI4" i="3" l="1"/>
  <c r="AP4" i="3"/>
  <c r="AQ4" i="3" s="1"/>
  <c r="AS4" i="3" s="1"/>
  <c r="AU4" i="3" s="1"/>
  <c r="AR5" i="3"/>
  <c r="AC5" i="3"/>
  <c r="AC3" i="3"/>
  <c r="AA5" i="3"/>
  <c r="AB5" i="3" s="1"/>
  <c r="AD5" i="3" s="1"/>
  <c r="AA3" i="3"/>
  <c r="AB3" i="3" s="1"/>
  <c r="AD3" i="3" s="1"/>
  <c r="AP5" i="3" l="1"/>
  <c r="AQ5" i="3" s="1"/>
  <c r="X5" i="3"/>
  <c r="V5" i="3"/>
  <c r="W5" i="3" s="1"/>
  <c r="Y5" i="3" s="1"/>
  <c r="X3" i="3"/>
  <c r="V3" i="3"/>
  <c r="W3" i="3" s="1"/>
  <c r="Y3" i="3" s="1"/>
  <c r="AS5" i="3" l="1"/>
  <c r="AR3" i="3"/>
  <c r="AP3" i="3"/>
  <c r="AQ3" i="3" s="1"/>
  <c r="S5" i="3"/>
  <c r="Q5" i="3"/>
  <c r="R5" i="3" s="1"/>
  <c r="T5" i="3" s="1"/>
  <c r="S3" i="3"/>
  <c r="N5" i="3"/>
  <c r="L5" i="3"/>
  <c r="M5" i="3" s="1"/>
  <c r="O5" i="3" s="1"/>
  <c r="N3" i="3"/>
  <c r="I5" i="3"/>
  <c r="G5" i="3"/>
  <c r="H5" i="3" s="1"/>
  <c r="I3" i="3"/>
  <c r="G3" i="3"/>
  <c r="H3" i="3" s="1"/>
  <c r="L3" i="3"/>
  <c r="M3" i="3" s="1"/>
  <c r="O3" i="3" s="1"/>
  <c r="Q3" i="3"/>
  <c r="R3" i="3" s="1"/>
  <c r="T3" i="3" s="1"/>
  <c r="AS3" i="3" l="1"/>
  <c r="AU5" i="3"/>
  <c r="J3" i="3"/>
  <c r="J5" i="3"/>
  <c r="AU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tc={B4E793C9-87B9-4172-9C90-E9E40997B86E}</author>
  </authors>
  <commentList>
    <comment ref="AO1" authorId="0" shapeId="0" xr:uid="{B4E793C9-87B9-4172-9C90-E9E40997B86E}">
      <text>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List>
</comments>
</file>

<file path=xl/sharedStrings.xml><?xml version="1.0" encoding="utf-8"?>
<sst xmlns="http://schemas.openxmlformats.org/spreadsheetml/2006/main" count="148" uniqueCount="72">
  <si>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</si>
  <si>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</si>
  <si>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</si>
  <si>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</si>
  <si>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</si>
  <si>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ADQUIRIR LAS CHAQUETAS Y GORRAS INSTITUCIONALES REQUERIDAS PARA LOS FUNCIONARIOS Y LOS CONTRATISTAS DE LA ALCALDÍA LOCAL DE SUBA DE ACUEDO CON EL ANEXO TÉCNICO</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</si>
  <si>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</si>
  <si>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</si>
  <si>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</si>
  <si>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</si>
  <si>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</si>
  <si>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</si>
  <si>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DOS MESES</t>
  </si>
  <si>
    <t>CODIGOS UNSPSC</t>
  </si>
  <si>
    <t xml:space="preserve">SEGMENTO </t>
  </si>
  <si>
    <t>FAMILIA</t>
  </si>
  <si>
    <t>CLASE</t>
  </si>
  <si>
    <t xml:space="preserve">NOMBRE </t>
  </si>
  <si>
    <t>Abrigos y chaquetas</t>
  </si>
  <si>
    <t>Accesorios de vestir</t>
  </si>
  <si>
    <t>Chalecos</t>
  </si>
  <si>
    <t>Uniformes</t>
  </si>
  <si>
    <t>Solicita y elabora:</t>
  </si>
  <si>
    <t>Sebastián Ramírez Mosos</t>
  </si>
  <si>
    <t>OBJETO: ADQUIRIR LAS CHAQUETAS Y GORRAS INSTITUCIONALES REQUERIDAS PARA LOS FUNCIONARIOS Y LOS CONTRATISTAS DE LA ALCALDÍA LOCAL DE SUBA DE ACUEDO CON EL ANEXO TÉCNICO</t>
  </si>
  <si>
    <t>PROVEEDOR</t>
  </si>
  <si>
    <t>TELEFONO CONTACTO</t>
  </si>
  <si>
    <t>Logo Proveedor (Opcional)</t>
  </si>
  <si>
    <t>NIT</t>
  </si>
  <si>
    <t>CORREO CONTACTO</t>
  </si>
  <si>
    <t>DIRECCIÓN</t>
  </si>
  <si>
    <t>PAGINA WEB</t>
  </si>
  <si>
    <t>Elemento y/o Servicio </t>
  </si>
  <si>
    <t>Descripción </t>
  </si>
  <si>
    <t>Unidad de medida </t>
  </si>
  <si>
    <t>Imagen de referencia</t>
  </si>
  <si>
    <t>CANTIDAD</t>
  </si>
  <si>
    <t>Valor unitario sin IVA</t>
  </si>
  <si>
    <t>Valor IVA</t>
  </si>
  <si>
    <t>Valor unitario con IVA</t>
  </si>
  <si>
    <t>Valor total Sin IVA</t>
  </si>
  <si>
    <t>Valor total con IVA</t>
  </si>
  <si>
    <t>Chaqueta institucional roja</t>
  </si>
  <si>
    <t xml:space="preserve">Tipo: Tallas XS, S, M, L y XL. Chaqueta impermeable Orión, tipo alpinista. Con capota y mangas extraíbles. Con ribete y cremallera de color amarilla, así como banda reflectiva color gris, una faz.
Tela exterior: Color rojo, tecnología antifluido, cremallera central de cierre hasta cuello. Tejido plano, de calidad 100% poliester. Cuello alto sport. Con mangas extraíbles. Caucho en los puños.
Tela interior: Color rojo, con forro térmico acolchado, en algodón antialérgico.
Cremalleras: Cierres en cremallera de plástico, amarillas. 
Bolsillos: Dos (2) bolsillos inferiores laterales, con refuerzo, amarillo.
Cuello y puños: Color amarillo, tecnología antifluido, composición en poliéster. Puño interno y externo color amarillo con banda reflectiva color gris.
Capota: Removible, unida al cuello con bolsillo, tipo canguro, con ribete y broche de alta resistencia, color amarillo.   
Banda reflectiva: Banda en tela reflectiva horizontal, color gris. 
Logos: 4 logos impresos en sublimación, así: (1) escudo de la Alcaldía de Bogotá y el nombre de la Alcaldía Local de Suba de 7cm x 7cm en la parte delantera color blanco. Un (1) escudo de la Alcaldía de Bogotá y el nombre de la Alcaldía Local de Suba de 7cm x 7cm en la parte inferior trasera blanco. Un (1) marca de Bogotá de 18 cm de ancho x 9 cm de alto en la parte superior trasera junto con imagen impresa a confirmar. </t>
  </si>
  <si>
    <t>Unidad </t>
  </si>
  <si>
    <t>Chaqueta institucional negra</t>
  </si>
  <si>
    <t xml:space="preserve">Tipo: Talla M. Chaqueta impermeable Orión, tipo alpinista. Con mangas extraíbles. Con ribete y cremallera de negro, una faz.
Tela exterior: Color negro, tecnología antifluido, cremallera central de cierre hasta cuello. Tejido plano, de calidad 100% poliester. Cuello alto sport. Con mangas extraíbles. Caucho en los puños.
Tela interior: Color negro, con forro térmico acolchado, en algodón antialérgico.
Cremalleras: Cierres en cremallera de plástico, negra. 
Bolsillos: Dos (2) bolsillos inferiores laterales, uno (1) superior frontal con refuerzo, negro.
Cuello y puños: Color negro, tecnología antifluido, composición en poliéster. Puño interno y externo color negro con banda reflectiva.
Logos: 4 logos impresos en sublimación, así: (1) logotipo de marca Bogotá al frente, a la izquierda color blanco, estrella amarilla. Un (1) logotipo “Hola Veci” color blanco, ubicado al frente a la derecha. Un (1) logotipo de marca Bogotá en la parte inferior trasera, color blanco, estrella amarilla. Un (1) logotipo “Ven a Suba” en la parte superior trasera color rojo y blanco. </t>
  </si>
  <si>
    <t>Gorras institucionales</t>
  </si>
  <si>
    <t>Gorra de seis paneles, visera doblada en tela antifluido, 100% poliéster, Color Negro. 
Logo marca Gestor Bogotá, Alcaldía Local de Suba, de 10 cm x 5 cm, en la parte frontal.
• Logo escudo de Bogotá, Alcaldía Local de Suba, de 3 cm x 3,4 cm, en la parte trasera.
• Los logos deben ir bordados en hilo color blanco.
Visera precurveada, pespunte de hilo de seis filas. Parte trasera ajustable, banda del mismo material con hebilla metálica (inoxidable) graduable, Color bronce. 
Botón superior plástico forrado con la tela de la gorra. Talla única adulto unisex</t>
  </si>
  <si>
    <t>Nombre representante legal :
Celular:
Correo electrónico:
Firma:</t>
  </si>
  <si>
    <t>ESTUDIO DE MERCADO</t>
  </si>
  <si>
    <t>COTIZACIÓN 1  GRUPO VINCULAMOS</t>
  </si>
  <si>
    <t>COTIZACIÓN 2 DOTAFRIO</t>
  </si>
  <si>
    <t>COTIZACIÓN 3 - MOLT</t>
  </si>
  <si>
    <t>COTIZACIÓN 4 - TUMARCA.CO</t>
  </si>
  <si>
    <t>COTIZACIÓN 5 - GÜESKA</t>
  </si>
  <si>
    <t>COTIZACIÓN 6 - SANTIGO</t>
  </si>
  <si>
    <t>COTIZACIÓN 7 - DIANA SAMPEDRO</t>
  </si>
  <si>
    <t>PROMEDIOS TOTALES</t>
  </si>
  <si>
    <t>Ítem</t>
  </si>
  <si>
    <t>Materiales e Insumos</t>
  </si>
  <si>
    <t>Descripción</t>
  </si>
  <si>
    <t>Cantidad</t>
  </si>
  <si>
    <t>Promedio Valor unitario sin IVA</t>
  </si>
  <si>
    <t>Promedio Valor IVA</t>
  </si>
  <si>
    <t>Promedio Valor unitario con IVA</t>
  </si>
  <si>
    <t>Promedio Valor total Sin IVA</t>
  </si>
  <si>
    <t>Prmedio Valor total con IVA</t>
  </si>
  <si>
    <t>DESVIACIÓN ESTANDAR</t>
  </si>
  <si>
    <t>COEF VAR.</t>
  </si>
  <si>
    <t>NO COTIZO</t>
  </si>
  <si>
    <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</si>
</sst>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 #,##0_-;\-&quot;$&quot;\ * #,##0_-;_-&quot;$&quot;\ * &quot;-&quot;??_-;_-@_-"/>
    <numFmt numFmtId="167" formatCode="_-[$$-409]* #,##0.00_ ;_-[$$-409]* \-#,##0.00\ ;_-[$$-409]* &quot;-&quot;??_ ;_-@_ "/>
    <numFmt numFmtId="168" formatCode="_-* #,##0_-;\-* #,##0_-;_-* &quot;-&quot;??_-;_-@_-"/>
  </numFmts>
  <fonts count="25">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0"/>
      <color theme="1"/>
      <name val="Calibri Light"/>
      <family val="2"/>
      <scheme val="major"/>
    </font>
    <font>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b/>
      <sz val="24"/>
      <color theme="0"/>
      <name val="Garamond"/>
      <family val="1"/>
    </font>
    <font>
      <b/>
      <sz val="24"/>
      <color theme="1"/>
      <name val="Garamond"/>
      <family val="1"/>
    </font>
    <font>
      <b/>
      <sz val="16"/>
      <color rgb="FF000000"/>
      <name val="Garamond"/>
      <family val="1"/>
    </font>
    <font>
      <sz val="10"/>
      <color theme="1"/>
      <name val="Arial"/>
      <family val="2"/>
    </font>
    <font>
      <sz val="10"/>
      <name val="Calibri"/>
      <family val="2"/>
    </font>
    <font>
      <sz val="11"/>
      <name val="Garamond"/>
      <charset val="1"/>
    </font>
    <font>
      <sz val="10"/>
      <color theme="1"/>
      <name val="Arial Narrow"/>
      <family val="2"/>
    </font>
    <font>
      <b/>
      <sz val="12"/>
      <color theme="1"/>
      <name val="Arial Narrow"/>
      <family val="2"/>
    </font>
    <font>
      <b/>
      <sz val="10"/>
      <color theme="1"/>
      <name val="Arial Narrow"/>
      <family val="2"/>
    </font>
    <font>
      <sz val="11"/>
      <name val="Garamond"/>
      <family val="1"/>
    </font>
    <font>
      <sz val="11"/>
      <color rgb="FFFF0000"/>
      <name val="Calibri"/>
      <family val="2"/>
      <scheme val="minor"/>
    </font>
    <font>
      <sz val="11"/>
      <name val="Calibri"/>
      <family val="2"/>
      <scheme val="minor"/>
    </font>
  </fonts>
  <fills count="18">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rgb="FF00B0F0"/>
        <bgColor indexed="64"/>
      </patternFill>
    </fill>
    <fill>
      <patternFill patternType="solid">
        <fgColor theme="8" tint="0.79998168889431442"/>
        <bgColor indexed="64"/>
      </patternFill>
    </fill>
    <fill>
      <patternFill patternType="solid">
        <fgColor rgb="FFFFC000"/>
        <bgColor indexed="64"/>
      </patternFill>
    </fill>
  </fills>
  <borders count="4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auto="1"/>
      </top>
      <bottom/>
      <diagonal/>
    </border>
    <border>
      <left/>
      <right style="thin">
        <color rgb="FF000000"/>
      </right>
      <top style="thin">
        <color auto="1"/>
      </top>
      <bottom/>
      <diagonal/>
    </border>
  </borders>
  <cellStyleXfs count="7">
    <xf numFmtId="0" fontId="0" fillId="0" borderId="0"/>
    <xf numFmtId="0" fontId="4" fillId="0" borderId="0"/>
    <xf numFmtId="164" fontId="4"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cellStyleXfs>
  <cellXfs count="149">
    <xf numFmtId="0" fontId="0" fillId="0" borderId="0" xfId="0"/>
    <xf numFmtId="0" fontId="4" fillId="0" borderId="0" xfId="1"/>
    <xf numFmtId="0" fontId="4" fillId="0" borderId="0" xfId="1" applyAlignment="1">
      <alignment horizontal="center" vertical="center"/>
    </xf>
    <xf numFmtId="0" fontId="5" fillId="0" borderId="3" xfId="1" applyFont="1" applyBorder="1" applyAlignment="1">
      <alignment vertical="center"/>
    </xf>
    <xf numFmtId="0" fontId="5" fillId="0" borderId="7" xfId="1" applyFont="1" applyBorder="1" applyAlignment="1">
      <alignment horizontal="center" vertical="center"/>
    </xf>
    <xf numFmtId="0" fontId="5" fillId="0" borderId="9" xfId="1" applyFont="1" applyBorder="1" applyAlignment="1">
      <alignment horizontal="center" vertical="center"/>
    </xf>
    <xf numFmtId="166" fontId="2" fillId="0" borderId="16" xfId="1" applyNumberFormat="1" applyFont="1" applyBorder="1" applyAlignment="1">
      <alignment horizontal="right" vertical="center" wrapText="1"/>
    </xf>
    <xf numFmtId="0" fontId="6" fillId="0" borderId="16" xfId="1" applyFont="1" applyBorder="1" applyAlignment="1">
      <alignment horizontal="center" vertical="center"/>
    </xf>
    <xf numFmtId="0" fontId="6" fillId="0" borderId="16" xfId="0" applyFont="1" applyBorder="1" applyAlignment="1">
      <alignment horizontal="center" vertical="center" wrapText="1"/>
    </xf>
    <xf numFmtId="0" fontId="11" fillId="4" borderId="28" xfId="0" applyFont="1" applyFill="1" applyBorder="1" applyAlignment="1">
      <alignment horizontal="left" vertical="center"/>
    </xf>
    <xf numFmtId="0" fontId="11" fillId="4" borderId="28" xfId="0" applyFont="1" applyFill="1" applyBorder="1" applyAlignment="1">
      <alignment horizontal="left" vertical="center" wrapText="1"/>
    </xf>
    <xf numFmtId="0" fontId="11" fillId="4" borderId="0" xfId="0" applyFont="1" applyFill="1"/>
    <xf numFmtId="0" fontId="11" fillId="4" borderId="28" xfId="0" applyFont="1" applyFill="1" applyBorder="1"/>
    <xf numFmtId="0" fontId="3" fillId="3" borderId="22" xfId="1" applyFont="1" applyFill="1" applyBorder="1" applyAlignment="1">
      <alignment horizontal="center" vertical="center" wrapText="1"/>
    </xf>
    <xf numFmtId="164" fontId="3" fillId="8" borderId="22" xfId="2" applyFont="1" applyFill="1" applyBorder="1" applyAlignment="1">
      <alignment horizontal="center" vertical="center" wrapText="1"/>
    </xf>
    <xf numFmtId="164" fontId="3" fillId="8" borderId="22" xfId="2" applyFont="1" applyFill="1" applyBorder="1" applyAlignment="1">
      <alignment horizontal="center" vertical="center"/>
    </xf>
    <xf numFmtId="164" fontId="3" fillId="10" borderId="22" xfId="2" applyFont="1" applyFill="1" applyBorder="1" applyAlignment="1">
      <alignment horizontal="center" vertical="center" wrapText="1"/>
    </xf>
    <xf numFmtId="164" fontId="3" fillId="10" borderId="22" xfId="2" applyFont="1" applyFill="1" applyBorder="1" applyAlignment="1">
      <alignment horizontal="center" vertical="center"/>
    </xf>
    <xf numFmtId="164" fontId="3" fillId="12" borderId="22" xfId="2" applyFont="1" applyFill="1" applyBorder="1" applyAlignment="1">
      <alignment horizontal="center" vertical="center" wrapText="1"/>
    </xf>
    <xf numFmtId="9" fontId="2" fillId="0" borderId="16" xfId="4" applyFont="1" applyBorder="1" applyAlignment="1">
      <alignment horizontal="right" vertical="center" wrapText="1"/>
    </xf>
    <xf numFmtId="9" fontId="4" fillId="0" borderId="0" xfId="4" applyFont="1"/>
    <xf numFmtId="9" fontId="1" fillId="0" borderId="0" xfId="4" applyFont="1"/>
    <xf numFmtId="0" fontId="18" fillId="0" borderId="37" xfId="0" applyFont="1" applyBorder="1" applyAlignment="1">
      <alignment wrapText="1"/>
    </xf>
    <xf numFmtId="0" fontId="18" fillId="0" borderId="38" xfId="0" applyFont="1" applyBorder="1" applyAlignment="1">
      <alignment wrapText="1"/>
    </xf>
    <xf numFmtId="0" fontId="18" fillId="0" borderId="39" xfId="0" applyFont="1" applyBorder="1" applyAlignment="1">
      <alignment wrapText="1"/>
    </xf>
    <xf numFmtId="0" fontId="18" fillId="0" borderId="16" xfId="0" applyFont="1" applyBorder="1" applyAlignment="1">
      <alignment wrapText="1"/>
    </xf>
    <xf numFmtId="0" fontId="18" fillId="0" borderId="40" xfId="0" applyFont="1" applyBorder="1" applyAlignment="1">
      <alignment wrapText="1"/>
    </xf>
    <xf numFmtId="0" fontId="19" fillId="0" borderId="0" xfId="0" applyFont="1" applyAlignment="1">
      <alignment vertical="center"/>
    </xf>
    <xf numFmtId="0" fontId="19" fillId="0" borderId="0" xfId="0" applyFont="1"/>
    <xf numFmtId="0" fontId="19" fillId="0" borderId="0" xfId="0" applyFont="1" applyAlignment="1">
      <alignment horizontal="center" vertical="center" wrapText="1"/>
    </xf>
    <xf numFmtId="0" fontId="19" fillId="0" borderId="0" xfId="0" applyFont="1" applyAlignment="1">
      <alignment horizontal="left" vertical="center"/>
    </xf>
    <xf numFmtId="44" fontId="19" fillId="0" borderId="0" xfId="5" applyFont="1" applyProtection="1">
      <protection locked="0"/>
    </xf>
    <xf numFmtId="0" fontId="0" fillId="13" borderId="0" xfId="0" applyFill="1"/>
    <xf numFmtId="0" fontId="21" fillId="0" borderId="0" xfId="0" applyFont="1" applyAlignment="1">
      <alignment vertical="center"/>
    </xf>
    <xf numFmtId="0" fontId="19" fillId="0" borderId="0" xfId="0" applyFont="1" applyAlignment="1">
      <alignment vertical="center" wrapText="1"/>
    </xf>
    <xf numFmtId="0" fontId="22" fillId="13" borderId="41" xfId="0" applyFont="1" applyFill="1" applyBorder="1" applyAlignment="1">
      <alignment horizontal="center" vertical="center" wrapText="1"/>
    </xf>
    <xf numFmtId="0" fontId="22" fillId="13" borderId="42" xfId="0" applyFont="1" applyFill="1" applyBorder="1" applyAlignment="1">
      <alignment horizontal="center" vertical="center" wrapText="1"/>
    </xf>
    <xf numFmtId="0" fontId="22" fillId="13" borderId="43" xfId="0" applyFont="1" applyFill="1" applyBorder="1" applyAlignment="1">
      <alignment horizontal="center" vertical="center" wrapText="1"/>
    </xf>
    <xf numFmtId="0" fontId="22" fillId="13" borderId="44" xfId="0" applyFont="1" applyFill="1" applyBorder="1" applyAlignment="1">
      <alignment horizontal="center" vertical="center" wrapText="1"/>
    </xf>
    <xf numFmtId="0" fontId="22" fillId="13" borderId="16" xfId="0" applyFont="1" applyFill="1" applyBorder="1" applyAlignment="1">
      <alignment horizontal="center" vertical="center" wrapText="1"/>
    </xf>
    <xf numFmtId="0" fontId="0" fillId="13" borderId="0" xfId="0" applyFill="1" applyAlignment="1">
      <alignment horizontal="center"/>
    </xf>
    <xf numFmtId="167" fontId="3" fillId="6" borderId="22" xfId="2" applyNumberFormat="1" applyFont="1" applyFill="1" applyBorder="1" applyAlignment="1">
      <alignment horizontal="center" vertical="center" wrapText="1"/>
    </xf>
    <xf numFmtId="167" fontId="3" fillId="6" borderId="22" xfId="2" applyNumberFormat="1" applyFont="1" applyFill="1" applyBorder="1" applyAlignment="1">
      <alignment horizontal="center" vertical="center"/>
    </xf>
    <xf numFmtId="167" fontId="4" fillId="0" borderId="0" xfId="1" applyNumberFormat="1"/>
    <xf numFmtId="0" fontId="5" fillId="0" borderId="1" xfId="1" applyFont="1" applyBorder="1" applyAlignment="1">
      <alignment horizontal="left" vertical="center"/>
    </xf>
    <xf numFmtId="0" fontId="5" fillId="0" borderId="2" xfId="1" applyFont="1" applyBorder="1" applyAlignment="1">
      <alignment horizontal="center" vertical="center"/>
    </xf>
    <xf numFmtId="0" fontId="5" fillId="0" borderId="5" xfId="1" applyFont="1" applyBorder="1" applyAlignment="1">
      <alignment horizontal="left" vertical="center"/>
    </xf>
    <xf numFmtId="0" fontId="5" fillId="0" borderId="6" xfId="1" applyFont="1" applyBorder="1" applyAlignment="1">
      <alignment horizontal="center" vertical="center"/>
    </xf>
    <xf numFmtId="0" fontId="5" fillId="0" borderId="8" xfId="1" applyFont="1" applyBorder="1" applyAlignment="1">
      <alignment horizontal="left" vertical="center"/>
    </xf>
    <xf numFmtId="0" fontId="5" fillId="0" borderId="11" xfId="1" applyFont="1" applyBorder="1" applyAlignment="1">
      <alignment horizontal="center" vertical="center"/>
    </xf>
    <xf numFmtId="164" fontId="3" fillId="3" borderId="29" xfId="2" applyFont="1" applyFill="1" applyBorder="1" applyAlignment="1">
      <alignment horizontal="center" vertical="center" wrapText="1"/>
    </xf>
    <xf numFmtId="164" fontId="3" fillId="3" borderId="29" xfId="2" applyFont="1" applyFill="1" applyBorder="1" applyAlignment="1">
      <alignment horizontal="center" vertical="center"/>
    </xf>
    <xf numFmtId="164" fontId="3" fillId="3" borderId="23" xfId="2" applyFont="1" applyFill="1" applyBorder="1" applyAlignment="1">
      <alignment horizontal="center" vertical="center" wrapText="1"/>
    </xf>
    <xf numFmtId="0" fontId="0" fillId="13" borderId="16" xfId="0" applyFill="1" applyBorder="1"/>
    <xf numFmtId="166" fontId="2" fillId="5" borderId="16" xfId="1" applyNumberFormat="1" applyFont="1" applyFill="1" applyBorder="1" applyAlignment="1">
      <alignment horizontal="right" vertical="center" wrapText="1"/>
    </xf>
    <xf numFmtId="166" fontId="2" fillId="14" borderId="16" xfId="1" applyNumberFormat="1" applyFont="1" applyFill="1" applyBorder="1" applyAlignment="1">
      <alignment horizontal="right" vertical="center" wrapText="1"/>
    </xf>
    <xf numFmtId="166" fontId="2" fillId="9" borderId="16" xfId="1" applyNumberFormat="1" applyFont="1" applyFill="1" applyBorder="1" applyAlignment="1">
      <alignment horizontal="right" vertical="center" wrapText="1"/>
    </xf>
    <xf numFmtId="165" fontId="2" fillId="9" borderId="16" xfId="1" applyNumberFormat="1" applyFont="1" applyFill="1" applyBorder="1" applyAlignment="1">
      <alignment horizontal="right" vertical="center" wrapText="1"/>
    </xf>
    <xf numFmtId="164" fontId="3" fillId="16" borderId="22" xfId="2" applyFont="1" applyFill="1" applyBorder="1" applyAlignment="1">
      <alignment horizontal="center" vertical="center" wrapText="1"/>
    </xf>
    <xf numFmtId="164" fontId="3" fillId="16" borderId="22" xfId="2" applyFont="1" applyFill="1" applyBorder="1" applyAlignment="1">
      <alignment horizontal="center" vertical="center"/>
    </xf>
    <xf numFmtId="166" fontId="2" fillId="15" borderId="16" xfId="1" applyNumberFormat="1" applyFont="1" applyFill="1" applyBorder="1" applyAlignment="1">
      <alignment horizontal="right" vertical="center" wrapText="1"/>
    </xf>
    <xf numFmtId="166" fontId="2" fillId="17" borderId="16" xfId="1" applyNumberFormat="1" applyFont="1" applyFill="1" applyBorder="1" applyAlignment="1">
      <alignment horizontal="right" vertical="center" wrapText="1"/>
    </xf>
    <xf numFmtId="166" fontId="2" fillId="12" borderId="16" xfId="1" applyNumberFormat="1" applyFont="1" applyFill="1" applyBorder="1" applyAlignment="1">
      <alignment horizontal="right" vertical="center" wrapText="1"/>
    </xf>
    <xf numFmtId="166" fontId="23" fillId="17" borderId="16" xfId="1" applyNumberFormat="1" applyFont="1" applyFill="1" applyBorder="1" applyAlignment="1">
      <alignment horizontal="right" vertical="center" wrapText="1"/>
    </xf>
    <xf numFmtId="166" fontId="23" fillId="12" borderId="16" xfId="1" applyNumberFormat="1" applyFont="1" applyFill="1" applyBorder="1" applyAlignment="1">
      <alignment horizontal="right" vertical="center" wrapText="1"/>
    </xf>
    <xf numFmtId="166" fontId="23" fillId="5" borderId="16" xfId="1" applyNumberFormat="1" applyFont="1" applyFill="1" applyBorder="1" applyAlignment="1">
      <alignment horizontal="right" vertical="center" wrapText="1"/>
    </xf>
    <xf numFmtId="166" fontId="4" fillId="0" borderId="0" xfId="1" applyNumberFormat="1"/>
    <xf numFmtId="168" fontId="1" fillId="0" borderId="0" xfId="6" applyNumberFormat="1" applyFont="1"/>
    <xf numFmtId="166" fontId="24" fillId="9" borderId="16" xfId="1" applyNumberFormat="1" applyFont="1" applyFill="1" applyBorder="1" applyAlignment="1">
      <alignment horizontal="right" vertical="center" wrapText="1"/>
    </xf>
    <xf numFmtId="166" fontId="24" fillId="17" borderId="16" xfId="1" applyNumberFormat="1" applyFont="1" applyFill="1" applyBorder="1" applyAlignment="1">
      <alignment horizontal="right" vertical="center" wrapText="1"/>
    </xf>
    <xf numFmtId="0" fontId="11" fillId="4" borderId="0" xfId="0" applyFont="1" applyFill="1" applyAlignment="1">
      <alignment horizontal="center" vertical="center"/>
    </xf>
    <xf numFmtId="0" fontId="10" fillId="0" borderId="13" xfId="0" applyFont="1" applyBorder="1" applyAlignment="1">
      <alignment horizontal="left" vertical="center"/>
    </xf>
    <xf numFmtId="0" fontId="7" fillId="0" borderId="13" xfId="0" applyFont="1" applyBorder="1" applyAlignment="1">
      <alignment horizontal="center"/>
    </xf>
    <xf numFmtId="0" fontId="9" fillId="0" borderId="13" xfId="0" applyFont="1" applyBorder="1" applyAlignment="1">
      <alignment horizontal="center"/>
    </xf>
    <xf numFmtId="0" fontId="10" fillId="0" borderId="23" xfId="0" applyFont="1" applyBorder="1" applyAlignment="1">
      <alignment horizontal="center" vertical="center"/>
    </xf>
    <xf numFmtId="0" fontId="16" fillId="0" borderId="13" xfId="0" applyFont="1" applyBorder="1" applyAlignment="1">
      <alignment horizontal="left" vertical="center" wrapText="1"/>
    </xf>
    <xf numFmtId="0" fontId="10" fillId="0" borderId="13" xfId="0" applyFont="1" applyBorder="1" applyAlignment="1">
      <alignment horizontal="left" vertical="center" wrapText="1"/>
    </xf>
    <xf numFmtId="0" fontId="11" fillId="4" borderId="24" xfId="0" applyFont="1" applyFill="1" applyBorder="1" applyAlignment="1">
      <alignment horizontal="center" vertical="center"/>
    </xf>
    <xf numFmtId="0" fontId="11" fillId="4" borderId="0" xfId="0" applyFont="1" applyFill="1" applyAlignment="1">
      <alignment horizontal="center" vertical="center"/>
    </xf>
    <xf numFmtId="0" fontId="12" fillId="0" borderId="13" xfId="0" applyFont="1" applyBorder="1" applyAlignment="1">
      <alignment horizontal="left" vertical="center"/>
    </xf>
    <xf numFmtId="0" fontId="11" fillId="4" borderId="13" xfId="0" applyFont="1" applyFill="1" applyBorder="1" applyAlignment="1">
      <alignment horizontal="center" vertical="center"/>
    </xf>
    <xf numFmtId="0" fontId="10" fillId="0" borderId="13" xfId="0" applyFont="1" applyBorder="1" applyAlignment="1">
      <alignment horizontal="center" vertical="center"/>
    </xf>
    <xf numFmtId="0" fontId="11" fillId="4" borderId="29" xfId="0" applyFont="1" applyFill="1" applyBorder="1" applyAlignment="1">
      <alignment horizontal="center" vertical="center"/>
    </xf>
    <xf numFmtId="0" fontId="11" fillId="4" borderId="30" xfId="0" applyFont="1" applyFill="1" applyBorder="1" applyAlignment="1">
      <alignment horizontal="center" vertical="center"/>
    </xf>
    <xf numFmtId="0" fontId="10" fillId="0" borderId="45" xfId="0" applyFont="1" applyBorder="1" applyAlignment="1">
      <alignment horizontal="center"/>
    </xf>
    <xf numFmtId="0" fontId="10" fillId="0" borderId="36" xfId="0" applyFont="1" applyBorder="1" applyAlignment="1">
      <alignment horizontal="center"/>
    </xf>
    <xf numFmtId="0" fontId="10" fillId="0" borderId="46" xfId="0" applyFont="1" applyBorder="1" applyAlignment="1">
      <alignment horizontal="center"/>
    </xf>
    <xf numFmtId="0" fontId="10" fillId="0" borderId="26" xfId="0" applyFont="1" applyBorder="1" applyAlignment="1">
      <alignment horizontal="center"/>
    </xf>
    <xf numFmtId="0" fontId="10" fillId="0" borderId="21" xfId="0" applyFont="1" applyBorder="1" applyAlignment="1">
      <alignment horizontal="center"/>
    </xf>
    <xf numFmtId="0" fontId="10" fillId="0" borderId="27" xfId="0" applyFont="1" applyBorder="1" applyAlignment="1">
      <alignment horizontal="center"/>
    </xf>
    <xf numFmtId="0" fontId="15" fillId="0" borderId="16" xfId="1" applyFont="1" applyBorder="1" applyAlignment="1">
      <alignment horizontal="left" vertical="top" wrapText="1"/>
    </xf>
    <xf numFmtId="0" fontId="19" fillId="0" borderId="17" xfId="0" applyFont="1" applyBorder="1" applyAlignment="1">
      <alignment horizontal="center" vertical="center"/>
    </xf>
    <xf numFmtId="0" fontId="19" fillId="0" borderId="4" xfId="0" applyFont="1" applyBorder="1" applyAlignment="1">
      <alignment horizontal="center" vertical="center"/>
    </xf>
    <xf numFmtId="0" fontId="19" fillId="0" borderId="10" xfId="0" applyFont="1" applyBorder="1" applyAlignment="1">
      <alignment horizontal="center" vertical="center"/>
    </xf>
    <xf numFmtId="0" fontId="20" fillId="0" borderId="34" xfId="0" applyFont="1" applyBorder="1" applyAlignment="1">
      <alignment horizontal="center" vertical="center"/>
    </xf>
    <xf numFmtId="0" fontId="20" fillId="0" borderId="35" xfId="0" applyFont="1" applyBorder="1" applyAlignment="1">
      <alignment horizontal="center" vertical="center"/>
    </xf>
    <xf numFmtId="0" fontId="20" fillId="0" borderId="34" xfId="0" applyFont="1" applyBorder="1" applyAlignment="1">
      <alignment horizontal="center" vertical="center" wrapText="1"/>
    </xf>
    <xf numFmtId="0" fontId="20" fillId="0" borderId="35" xfId="0" applyFont="1" applyBorder="1" applyAlignment="1">
      <alignment horizontal="center" vertical="center" wrapText="1"/>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4" xfId="1" applyFont="1" applyBorder="1" applyAlignment="1">
      <alignment horizontal="center" vertical="center" wrapText="1"/>
    </xf>
    <xf numFmtId="0" fontId="5" fillId="0" borderId="0" xfId="1" applyFont="1" applyAlignment="1">
      <alignment horizontal="center" vertical="center" wrapText="1"/>
    </xf>
    <xf numFmtId="0" fontId="5" fillId="0" borderId="20"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5" xfId="1" applyFont="1" applyBorder="1" applyAlignment="1">
      <alignment horizontal="center"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14" fillId="7" borderId="33" xfId="1" applyFont="1" applyFill="1" applyBorder="1" applyAlignment="1">
      <alignment horizontal="center" vertical="center"/>
    </xf>
    <xf numFmtId="0" fontId="14" fillId="7" borderId="34" xfId="1" applyFont="1" applyFill="1" applyBorder="1" applyAlignment="1">
      <alignment horizontal="center" vertical="center"/>
    </xf>
    <xf numFmtId="0" fontId="14" fillId="7" borderId="35" xfId="1" applyFont="1" applyFill="1" applyBorder="1" applyAlignment="1">
      <alignment horizontal="center" vertical="center"/>
    </xf>
    <xf numFmtId="0" fontId="14" fillId="9" borderId="33" xfId="1" applyFont="1" applyFill="1" applyBorder="1" applyAlignment="1">
      <alignment horizontal="center" vertical="center"/>
    </xf>
    <xf numFmtId="0" fontId="14" fillId="9" borderId="34" xfId="1" applyFont="1" applyFill="1" applyBorder="1" applyAlignment="1">
      <alignment horizontal="center" vertical="center"/>
    </xf>
    <xf numFmtId="0" fontId="14" fillId="9" borderId="35" xfId="1" applyFont="1" applyFill="1" applyBorder="1" applyAlignment="1">
      <alignment horizontal="center" vertical="center"/>
    </xf>
    <xf numFmtId="0" fontId="14" fillId="11" borderId="4" xfId="1" applyFont="1" applyFill="1" applyBorder="1" applyAlignment="1">
      <alignment horizontal="center" vertical="center"/>
    </xf>
    <xf numFmtId="0" fontId="14" fillId="11" borderId="0" xfId="1" applyFont="1" applyFill="1" applyAlignment="1">
      <alignment horizontal="center" vertical="center"/>
    </xf>
    <xf numFmtId="0" fontId="13" fillId="2" borderId="31" xfId="1" applyFont="1" applyFill="1" applyBorder="1" applyAlignment="1">
      <alignment horizontal="center" vertical="center"/>
    </xf>
    <xf numFmtId="0" fontId="13" fillId="2" borderId="32" xfId="1" applyFont="1" applyFill="1" applyBorder="1" applyAlignment="1">
      <alignment horizontal="center" vertical="center"/>
    </xf>
    <xf numFmtId="167" fontId="14" fillId="5" borderId="33" xfId="1" applyNumberFormat="1" applyFont="1" applyFill="1" applyBorder="1" applyAlignment="1">
      <alignment horizontal="center" vertical="center"/>
    </xf>
    <xf numFmtId="167" fontId="14" fillId="5" borderId="34" xfId="1" applyNumberFormat="1" applyFont="1" applyFill="1" applyBorder="1" applyAlignment="1">
      <alignment horizontal="center" vertical="center"/>
    </xf>
    <xf numFmtId="167" fontId="14" fillId="5" borderId="35" xfId="1" applyNumberFormat="1" applyFont="1" applyFill="1" applyBorder="1" applyAlignment="1">
      <alignment horizontal="center" vertical="center"/>
    </xf>
    <xf numFmtId="0" fontId="14" fillId="9" borderId="0" xfId="1" applyFont="1" applyFill="1" applyAlignment="1">
      <alignment horizontal="center" vertical="center"/>
    </xf>
    <xf numFmtId="0" fontId="14" fillId="9" borderId="20" xfId="1" applyFont="1" applyFill="1" applyBorder="1" applyAlignment="1">
      <alignment horizontal="center" vertical="center"/>
    </xf>
    <xf numFmtId="0" fontId="14" fillId="17" borderId="0" xfId="1" applyFont="1" applyFill="1" applyAlignment="1">
      <alignment horizontal="center" vertical="center"/>
    </xf>
    <xf numFmtId="0" fontId="14" fillId="17" borderId="20" xfId="1" applyFont="1" applyFill="1" applyBorder="1" applyAlignment="1">
      <alignment horizontal="center" vertical="center"/>
    </xf>
    <xf numFmtId="0" fontId="14" fillId="15" borderId="4" xfId="1" applyFont="1" applyFill="1" applyBorder="1" applyAlignment="1">
      <alignment horizontal="center" vertical="center"/>
    </xf>
    <xf numFmtId="0" fontId="14" fillId="15" borderId="0" xfId="1" applyFont="1" applyFill="1" applyAlignment="1">
      <alignment horizontal="center" vertical="center"/>
    </xf>
    <xf numFmtId="0" fontId="14" fillId="12" borderId="0" xfId="1" applyFont="1" applyFill="1" applyAlignment="1">
      <alignment horizontal="center" vertical="center"/>
    </xf>
    <xf numFmtId="0" fontId="14" fillId="12" borderId="20" xfId="1" applyFont="1" applyFill="1" applyBorder="1" applyAlignment="1">
      <alignment horizontal="center" vertical="center"/>
    </xf>
    <xf numFmtId="0" fontId="18" fillId="0" borderId="36" xfId="0" applyFont="1" applyBorder="1" applyAlignment="1">
      <alignment wrapText="1"/>
    </xf>
    <xf numFmtId="0" fontId="18" fillId="0" borderId="46" xfId="0" applyFont="1" applyBorder="1" applyAlignment="1">
      <alignment wrapText="1"/>
    </xf>
    <xf numFmtId="0" fontId="8" fillId="0" borderId="14" xfId="0" applyFont="1" applyBorder="1" applyAlignment="1"/>
    <xf numFmtId="0" fontId="8" fillId="0" borderId="15" xfId="0" applyFont="1" applyBorder="1" applyAlignment="1"/>
    <xf numFmtId="0" fontId="8" fillId="0" borderId="24" xfId="0" applyFont="1" applyBorder="1" applyAlignment="1"/>
    <xf numFmtId="0" fontId="8" fillId="0" borderId="25" xfId="0" applyFont="1" applyBorder="1" applyAlignment="1"/>
    <xf numFmtId="0" fontId="8" fillId="0" borderId="26" xfId="0" applyFont="1" applyBorder="1" applyAlignment="1"/>
    <xf numFmtId="0" fontId="8" fillId="0" borderId="21" xfId="0" applyFont="1" applyBorder="1" applyAlignment="1"/>
    <xf numFmtId="0" fontId="8" fillId="0" borderId="27" xfId="0" applyFont="1" applyBorder="1" applyAlignment="1"/>
    <xf numFmtId="0" fontId="17" fillId="0" borderId="14" xfId="0" applyFont="1" applyBorder="1" applyAlignment="1"/>
    <xf numFmtId="0" fontId="17" fillId="0" borderId="15" xfId="0" applyFont="1" applyBorder="1" applyAlignment="1"/>
  </cellXfs>
  <cellStyles count="7">
    <cellStyle name="Millares" xfId="6" builtinId="3"/>
    <cellStyle name="Moneda" xfId="5" builtinId="4"/>
    <cellStyle name="Moneda [0] 2" xfId="2" xr:uid="{00000000-0005-0000-0000-000001000000}"/>
    <cellStyle name="Normal" xfId="0" builtinId="0"/>
    <cellStyle name="Normal 2 3" xfId="3" xr:uid="{00000000-0005-0000-0000-000003000000}"/>
    <cellStyle name="Normal 3" xfId="1" xr:uid="{00000000-0005-0000-0000-000004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88900</xdr:colOff>
      <xdr:row>1</xdr:row>
      <xdr:rowOff>41276</xdr:rowOff>
    </xdr:from>
    <xdr:to>
      <xdr:col>1</xdr:col>
      <xdr:colOff>1414898</xdr:colOff>
      <xdr:row>3</xdr:row>
      <xdr:rowOff>464345</xdr:rowOff>
    </xdr:to>
    <xdr:pic>
      <xdr:nvPicPr>
        <xdr:cNvPr id="2" name="Imagen 1">
          <a:extLst>
            <a:ext uri="{FF2B5EF4-FFF2-40B4-BE49-F238E27FC236}">
              <a16:creationId xmlns:a16="http://schemas.microsoft.com/office/drawing/2014/main" id="{6809CBB8-7DA6-49A9-B91F-7C1E25163F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8900" y="243682"/>
          <a:ext cx="1849873" cy="8397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154781</xdr:colOff>
      <xdr:row>9</xdr:row>
      <xdr:rowOff>1095375</xdr:rowOff>
    </xdr:from>
    <xdr:to>
      <xdr:col>4</xdr:col>
      <xdr:colOff>5613876</xdr:colOff>
      <xdr:row>9</xdr:row>
      <xdr:rowOff>3752850</xdr:rowOff>
    </xdr:to>
    <xdr:pic>
      <xdr:nvPicPr>
        <xdr:cNvPr id="3" name="Imagen 2">
          <a:extLst>
            <a:ext uri="{FF2B5EF4-FFF2-40B4-BE49-F238E27FC236}">
              <a16:creationId xmlns:a16="http://schemas.microsoft.com/office/drawing/2014/main" id="{209315DF-BEB3-4FE7-98EF-C2DC8A08CF38}"/>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98781" y="3869531"/>
          <a:ext cx="5459095" cy="2657475"/>
        </a:xfrm>
        <a:prstGeom prst="rect">
          <a:avLst/>
        </a:prstGeom>
        <a:noFill/>
      </xdr:spPr>
    </xdr:pic>
    <xdr:clientData/>
  </xdr:twoCellAnchor>
  <xdr:twoCellAnchor editAs="oneCell">
    <xdr:from>
      <xdr:col>4</xdr:col>
      <xdr:colOff>202406</xdr:colOff>
      <xdr:row>11</xdr:row>
      <xdr:rowOff>297656</xdr:rowOff>
    </xdr:from>
    <xdr:to>
      <xdr:col>4</xdr:col>
      <xdr:colOff>5488781</xdr:colOff>
      <xdr:row>11</xdr:row>
      <xdr:rowOff>1547813</xdr:rowOff>
    </xdr:to>
    <xdr:pic>
      <xdr:nvPicPr>
        <xdr:cNvPr id="4" name="Imagen 3">
          <a:extLst>
            <a:ext uri="{FF2B5EF4-FFF2-40B4-BE49-F238E27FC236}">
              <a16:creationId xmlns:a16="http://schemas.microsoft.com/office/drawing/2014/main" id="{18A81B9E-B88C-4589-AD46-D6DB7B65FD97}"/>
            </a:ext>
          </a:extLst>
        </xdr:cNvPr>
        <xdr:cNvPicPr/>
      </xdr:nvPicPr>
      <xdr:blipFill>
        <a:blip xmlns:r="http://schemas.openxmlformats.org/officeDocument/2006/relationships" r:embed="rId3"/>
        <a:stretch>
          <a:fillRect/>
        </a:stretch>
      </xdr:blipFill>
      <xdr:spPr>
        <a:xfrm>
          <a:off x="9346406" y="7834312"/>
          <a:ext cx="5286375" cy="1250157"/>
        </a:xfrm>
        <a:prstGeom prst="rect">
          <a:avLst/>
        </a:prstGeom>
      </xdr:spPr>
    </xdr:pic>
    <xdr:clientData/>
  </xdr:twoCellAnchor>
  <xdr:twoCellAnchor editAs="oneCell">
    <xdr:from>
      <xdr:col>4</xdr:col>
      <xdr:colOff>247650</xdr:colOff>
      <xdr:row>10</xdr:row>
      <xdr:rowOff>123825</xdr:rowOff>
    </xdr:from>
    <xdr:to>
      <xdr:col>4</xdr:col>
      <xdr:colOff>5124450</xdr:colOff>
      <xdr:row>10</xdr:row>
      <xdr:rowOff>2984438</xdr:rowOff>
    </xdr:to>
    <xdr:pic>
      <xdr:nvPicPr>
        <xdr:cNvPr id="6" name="Imagen 5">
          <a:extLst>
            <a:ext uri="{FF2B5EF4-FFF2-40B4-BE49-F238E27FC236}">
              <a16:creationId xmlns:a16="http://schemas.microsoft.com/office/drawing/2014/main" id="{A54C1D52-3875-4E6E-AD0D-5A33FC2F6EA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001250" y="7239000"/>
          <a:ext cx="4876800" cy="2860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O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986A3-34AE-4057-9E10-B4D023AEADBC}">
  <dimension ref="C1:G16"/>
  <sheetViews>
    <sheetView workbookViewId="0">
      <selection activeCell="J11" sqref="J11"/>
    </sheetView>
  </sheetViews>
  <sheetFormatPr defaultColWidth="14.42578125" defaultRowHeight="26.45" customHeight="1"/>
  <cols>
    <col min="1" max="2" width="10.5703125" customWidth="1"/>
    <col min="3" max="3" width="32.5703125" customWidth="1"/>
    <col min="4" max="4" width="12.85546875" customWidth="1"/>
    <col min="5" max="6" width="10.42578125" customWidth="1"/>
    <col min="7" max="7" width="53" customWidth="1"/>
  </cols>
  <sheetData>
    <row r="1" spans="3:7" ht="26.45" customHeight="1">
      <c r="C1" s="72" t="s">
        <v>0</v>
      </c>
      <c r="D1" s="140"/>
      <c r="E1" s="140"/>
      <c r="F1" s="140"/>
      <c r="G1" s="141"/>
    </row>
    <row r="2" spans="3:7" ht="26.45" customHeight="1">
      <c r="C2" s="73" t="s">
        <v>1</v>
      </c>
      <c r="D2" s="140"/>
      <c r="E2" s="140"/>
      <c r="F2" s="140"/>
      <c r="G2" s="141"/>
    </row>
    <row r="3" spans="3:7" ht="26.45" customHeight="1">
      <c r="C3" s="74"/>
      <c r="D3" s="142"/>
      <c r="E3" s="142"/>
      <c r="F3" s="142"/>
      <c r="G3" s="143"/>
    </row>
    <row r="4" spans="3:7" ht="44.45" customHeight="1">
      <c r="C4" s="144"/>
      <c r="D4" s="145"/>
      <c r="E4" s="145"/>
      <c r="F4" s="145"/>
      <c r="G4" s="146"/>
    </row>
    <row r="5" spans="3:7" ht="26.45" customHeight="1">
      <c r="C5" s="9" t="s">
        <v>2</v>
      </c>
      <c r="D5" s="75" t="s">
        <v>3</v>
      </c>
      <c r="E5" s="147"/>
      <c r="F5" s="147"/>
      <c r="G5" s="148"/>
    </row>
    <row r="6" spans="3:7" ht="39.75" customHeight="1">
      <c r="C6" s="9" t="s">
        <v>4</v>
      </c>
      <c r="D6" s="76" t="s">
        <v>5</v>
      </c>
      <c r="E6" s="140"/>
      <c r="F6" s="140"/>
      <c r="G6" s="141"/>
    </row>
    <row r="7" spans="3:7" ht="26.45" customHeight="1">
      <c r="C7" s="9" t="s">
        <v>6</v>
      </c>
      <c r="D7" s="71" t="s">
        <v>7</v>
      </c>
      <c r="E7" s="140"/>
      <c r="F7" s="140"/>
      <c r="G7" s="141"/>
    </row>
    <row r="8" spans="3:7" ht="26.45" customHeight="1">
      <c r="C8" s="9" t="s">
        <v>8</v>
      </c>
      <c r="D8" s="79" t="s">
        <v>9</v>
      </c>
      <c r="E8" s="140"/>
      <c r="F8" s="140"/>
      <c r="G8" s="141"/>
    </row>
    <row r="9" spans="3:7" ht="26.45" customHeight="1">
      <c r="C9" s="10" t="s">
        <v>10</v>
      </c>
      <c r="D9" s="80" t="s">
        <v>11</v>
      </c>
      <c r="E9" s="141"/>
      <c r="F9" s="81" t="s">
        <v>12</v>
      </c>
      <c r="G9" s="141"/>
    </row>
    <row r="10" spans="3:7" ht="26.45" customHeight="1">
      <c r="C10" s="77" t="s">
        <v>13</v>
      </c>
      <c r="D10" s="11" t="s">
        <v>14</v>
      </c>
      <c r="E10" s="11" t="s">
        <v>15</v>
      </c>
      <c r="F10" s="11" t="s">
        <v>16</v>
      </c>
      <c r="G10" s="12" t="s">
        <v>17</v>
      </c>
    </row>
    <row r="11" spans="3:7" ht="26.45" customHeight="1">
      <c r="C11" s="78"/>
      <c r="D11" s="22">
        <v>53000000</v>
      </c>
      <c r="E11" s="23">
        <v>5310000</v>
      </c>
      <c r="F11" s="23">
        <v>53101800</v>
      </c>
      <c r="G11" s="24" t="s">
        <v>18</v>
      </c>
    </row>
    <row r="12" spans="3:7" ht="26.45" customHeight="1">
      <c r="C12" s="78"/>
      <c r="D12" s="22">
        <v>53000000</v>
      </c>
      <c r="E12" s="23">
        <v>5310000</v>
      </c>
      <c r="F12" s="25">
        <v>53102500</v>
      </c>
      <c r="G12" s="26" t="s">
        <v>19</v>
      </c>
    </row>
    <row r="13" spans="3:7" ht="26.45" customHeight="1">
      <c r="C13" s="70"/>
      <c r="D13" s="22">
        <v>53000000</v>
      </c>
      <c r="E13" s="23">
        <v>5310000</v>
      </c>
      <c r="F13" s="138">
        <v>53103100</v>
      </c>
      <c r="G13" s="139" t="s">
        <v>20</v>
      </c>
    </row>
    <row r="14" spans="3:7" ht="26.45" customHeight="1">
      <c r="C14" s="70"/>
      <c r="D14" s="22">
        <v>53000000</v>
      </c>
      <c r="E14" s="23">
        <v>5310000</v>
      </c>
      <c r="F14" s="138">
        <v>53102700</v>
      </c>
      <c r="G14" s="139" t="s">
        <v>21</v>
      </c>
    </row>
    <row r="15" spans="3:7" ht="26.45" customHeight="1">
      <c r="C15" s="82" t="s">
        <v>22</v>
      </c>
      <c r="D15" s="84" t="s">
        <v>23</v>
      </c>
      <c r="E15" s="85"/>
      <c r="F15" s="85"/>
      <c r="G15" s="86"/>
    </row>
    <row r="16" spans="3:7" ht="26.45" customHeight="1">
      <c r="C16" s="83"/>
      <c r="D16" s="87"/>
      <c r="E16" s="88"/>
      <c r="F16" s="88"/>
      <c r="G16" s="89"/>
    </row>
  </sheetData>
  <mergeCells count="12">
    <mergeCell ref="C10:C12"/>
    <mergeCell ref="D8:G8"/>
    <mergeCell ref="D9:E9"/>
    <mergeCell ref="F9:G9"/>
    <mergeCell ref="C15:C16"/>
    <mergeCell ref="D15:G16"/>
    <mergeCell ref="D7:G7"/>
    <mergeCell ref="C1:G1"/>
    <mergeCell ref="C2:G2"/>
    <mergeCell ref="C3:G4"/>
    <mergeCell ref="D5:G5"/>
    <mergeCell ref="D6:G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8B47-723E-4B88-819E-6D0CD6C49465}">
  <dimension ref="A1:L13"/>
  <sheetViews>
    <sheetView tabSelected="1" zoomScale="80" zoomScaleNormal="80" workbookViewId="0">
      <selection activeCell="B4" sqref="B4:I4"/>
    </sheetView>
  </sheetViews>
  <sheetFormatPr defaultColWidth="11.42578125" defaultRowHeight="14.45"/>
  <cols>
    <col min="1" max="1" width="7.85546875" style="40" customWidth="1"/>
    <col min="2" max="2" width="22" style="40" customWidth="1"/>
    <col min="3" max="3" width="91" style="40" bestFit="1" customWidth="1"/>
    <col min="4" max="4" width="21.28515625" style="40" customWidth="1"/>
    <col min="5" max="5" width="85.5703125" style="40" customWidth="1"/>
    <col min="6" max="6" width="21.28515625" style="40" customWidth="1"/>
    <col min="7" max="7" width="9.140625" style="32"/>
    <col min="8" max="16384" width="11.42578125" style="32"/>
  </cols>
  <sheetData>
    <row r="1" spans="1:12" ht="15" thickBot="1">
      <c r="A1" s="27"/>
      <c r="B1" s="28"/>
      <c r="C1" s="29"/>
      <c r="D1" s="30"/>
      <c r="E1" s="30"/>
      <c r="F1" s="30"/>
      <c r="G1" s="31"/>
      <c r="H1" s="31"/>
      <c r="I1" s="31"/>
    </row>
    <row r="2" spans="1:12" ht="16.149999999999999" thickBot="1">
      <c r="A2" s="91"/>
      <c r="B2" s="94" t="s">
        <v>1</v>
      </c>
      <c r="C2" s="94"/>
      <c r="D2" s="94"/>
      <c r="E2" s="94"/>
      <c r="F2" s="94"/>
      <c r="G2" s="94"/>
      <c r="H2" s="94"/>
      <c r="I2" s="95"/>
    </row>
    <row r="3" spans="1:12" ht="15" thickBot="1">
      <c r="A3" s="92"/>
      <c r="B3" s="33"/>
      <c r="C3" s="34"/>
      <c r="D3" s="34"/>
      <c r="E3" s="34"/>
      <c r="F3" s="34"/>
      <c r="G3" s="31"/>
      <c r="H3" s="31"/>
      <c r="I3" s="31"/>
    </row>
    <row r="4" spans="1:12" ht="39.75" customHeight="1">
      <c r="A4" s="93"/>
      <c r="B4" s="96" t="s">
        <v>24</v>
      </c>
      <c r="C4" s="96"/>
      <c r="D4" s="96"/>
      <c r="E4" s="96"/>
      <c r="F4" s="96"/>
      <c r="G4" s="96"/>
      <c r="H4" s="96"/>
      <c r="I4" s="97"/>
    </row>
    <row r="5" spans="1:12" ht="29.25" customHeight="1">
      <c r="A5" s="44" t="s">
        <v>25</v>
      </c>
      <c r="B5" s="3"/>
      <c r="C5" s="98" t="s">
        <v>26</v>
      </c>
      <c r="D5" s="99"/>
      <c r="E5" s="45"/>
      <c r="F5" s="100"/>
      <c r="G5" s="99"/>
      <c r="H5" s="101" t="s">
        <v>27</v>
      </c>
      <c r="I5" s="102"/>
      <c r="J5" s="103"/>
      <c r="K5" s="1"/>
      <c r="L5" s="1"/>
    </row>
    <row r="6" spans="1:12" ht="24.75" customHeight="1">
      <c r="A6" s="46" t="s">
        <v>28</v>
      </c>
      <c r="B6" s="4"/>
      <c r="C6" s="110" t="s">
        <v>29</v>
      </c>
      <c r="D6" s="111"/>
      <c r="E6" s="47"/>
      <c r="F6" s="112"/>
      <c r="G6" s="111"/>
      <c r="H6" s="104"/>
      <c r="I6" s="105"/>
      <c r="J6" s="106"/>
      <c r="K6" s="1"/>
      <c r="L6" s="1"/>
    </row>
    <row r="7" spans="1:12" ht="16.149999999999999" thickBot="1">
      <c r="A7" s="48" t="s">
        <v>30</v>
      </c>
      <c r="B7" s="5"/>
      <c r="C7" s="113" t="s">
        <v>31</v>
      </c>
      <c r="D7" s="114"/>
      <c r="E7" s="49"/>
      <c r="F7" s="115"/>
      <c r="G7" s="116"/>
      <c r="H7" s="107"/>
      <c r="I7" s="108"/>
      <c r="J7" s="109"/>
      <c r="K7" s="1"/>
      <c r="L7" s="1"/>
    </row>
    <row r="8" spans="1:12" ht="15" thickBot="1"/>
    <row r="9" spans="1:12" ht="43.15">
      <c r="A9" s="35"/>
      <c r="B9" s="36" t="s">
        <v>32</v>
      </c>
      <c r="C9" s="36" t="s">
        <v>33</v>
      </c>
      <c r="D9" s="36" t="s">
        <v>34</v>
      </c>
      <c r="E9" s="37" t="s">
        <v>35</v>
      </c>
      <c r="F9" s="37" t="s">
        <v>36</v>
      </c>
      <c r="G9" s="50" t="s">
        <v>37</v>
      </c>
      <c r="H9" s="51" t="s">
        <v>38</v>
      </c>
      <c r="I9" s="50" t="s">
        <v>39</v>
      </c>
      <c r="J9" s="52" t="s">
        <v>40</v>
      </c>
      <c r="K9" s="50" t="s">
        <v>41</v>
      </c>
    </row>
    <row r="10" spans="1:12" ht="345.6">
      <c r="A10" s="38">
        <v>1</v>
      </c>
      <c r="B10" s="39" t="s">
        <v>42</v>
      </c>
      <c r="C10" s="39" t="s">
        <v>43</v>
      </c>
      <c r="D10" s="39" t="s">
        <v>44</v>
      </c>
      <c r="E10" s="39"/>
      <c r="F10" s="39">
        <v>100</v>
      </c>
      <c r="G10" s="53"/>
      <c r="H10" s="53"/>
      <c r="I10" s="53"/>
      <c r="J10" s="53"/>
      <c r="K10" s="53"/>
    </row>
    <row r="11" spans="1:12" ht="273.60000000000002">
      <c r="A11" s="38">
        <v>2</v>
      </c>
      <c r="B11" s="39" t="s">
        <v>45</v>
      </c>
      <c r="C11" s="39" t="s">
        <v>46</v>
      </c>
      <c r="D11" s="39" t="s">
        <v>44</v>
      </c>
      <c r="E11" s="39"/>
      <c r="F11" s="39">
        <v>1</v>
      </c>
      <c r="G11" s="53"/>
      <c r="H11" s="53"/>
      <c r="I11" s="53"/>
      <c r="J11" s="53"/>
      <c r="K11" s="53"/>
    </row>
    <row r="12" spans="1:12" ht="144">
      <c r="A12" s="38">
        <v>3</v>
      </c>
      <c r="B12" s="39" t="s">
        <v>47</v>
      </c>
      <c r="C12" s="39" t="s">
        <v>48</v>
      </c>
      <c r="D12" s="39" t="s">
        <v>44</v>
      </c>
      <c r="E12" s="39"/>
      <c r="F12" s="39">
        <v>100</v>
      </c>
      <c r="G12" s="53"/>
      <c r="H12" s="53"/>
      <c r="I12" s="53"/>
      <c r="J12" s="53"/>
      <c r="K12" s="53"/>
    </row>
    <row r="13" spans="1:12" ht="81.75" customHeight="1">
      <c r="A13" s="90" t="s">
        <v>49</v>
      </c>
      <c r="B13" s="90"/>
      <c r="C13" s="90"/>
      <c r="D13" s="90"/>
      <c r="E13" s="90"/>
      <c r="F13" s="90"/>
      <c r="G13" s="90"/>
      <c r="H13" s="90"/>
      <c r="I13" s="90"/>
      <c r="J13" s="90"/>
      <c r="K13" s="90"/>
    </row>
  </sheetData>
  <mergeCells count="11">
    <mergeCell ref="A13:K13"/>
    <mergeCell ref="A2:A4"/>
    <mergeCell ref="B2:I2"/>
    <mergeCell ref="B4:I4"/>
    <mergeCell ref="C5:D5"/>
    <mergeCell ref="F5:G5"/>
    <mergeCell ref="H5:J7"/>
    <mergeCell ref="C6:D6"/>
    <mergeCell ref="F6:G6"/>
    <mergeCell ref="C7:D7"/>
    <mergeCell ref="F7:G7"/>
  </mergeCells>
  <phoneticPr fontId="2"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7256F-930C-4963-AECC-C24D6AF36976}">
  <dimension ref="A1:AU17"/>
  <sheetViews>
    <sheetView zoomScale="54" zoomScaleNormal="54" workbookViewId="0">
      <pane xSplit="5" ySplit="2" topLeftCell="AS3" activePane="bottomRight" state="frozen"/>
      <selection pane="bottomRight" activeCell="C3" sqref="C3"/>
      <selection pane="bottomLeft" activeCell="A3" sqref="A3"/>
      <selection pane="topRight" activeCell="H1" sqref="H1"/>
    </sheetView>
  </sheetViews>
  <sheetFormatPr defaultColWidth="11.42578125" defaultRowHeight="15.75" customHeight="1"/>
  <cols>
    <col min="1" max="1" width="7.140625" style="1" customWidth="1"/>
    <col min="2" max="2" width="24.5703125" style="1" bestFit="1" customWidth="1"/>
    <col min="3" max="3" width="108.5703125" style="1" customWidth="1"/>
    <col min="4" max="4" width="8.42578125" style="2" customWidth="1"/>
    <col min="5" max="5" width="14.140625" style="1" customWidth="1"/>
    <col min="6" max="6" width="18.42578125" style="43" bestFit="1" customWidth="1"/>
    <col min="7" max="7" width="15.42578125" style="43" bestFit="1" customWidth="1"/>
    <col min="8" max="8" width="16.85546875" style="43" customWidth="1"/>
    <col min="9" max="9" width="22.5703125" style="43" customWidth="1"/>
    <col min="10" max="10" width="23" style="43" customWidth="1"/>
    <col min="11" max="11" width="18.42578125" style="1" bestFit="1" customWidth="1"/>
    <col min="12" max="12" width="15.42578125" style="1" bestFit="1" customWidth="1"/>
    <col min="13" max="13" width="15.42578125" style="1" customWidth="1"/>
    <col min="14" max="14" width="22.5703125" style="1" customWidth="1"/>
    <col min="15" max="15" width="23" style="1" customWidth="1"/>
    <col min="16" max="16" width="18.42578125" style="1" bestFit="1" customWidth="1"/>
    <col min="17" max="17" width="15.42578125" style="1" bestFit="1" customWidth="1"/>
    <col min="18" max="18" width="15.42578125" style="1" customWidth="1"/>
    <col min="19" max="19" width="22.5703125" style="1" customWidth="1"/>
    <col min="20" max="40" width="23" style="1" customWidth="1"/>
    <col min="41" max="41" width="18.42578125" style="1" bestFit="1" customWidth="1"/>
    <col min="42" max="42" width="15.42578125" style="1" bestFit="1" customWidth="1"/>
    <col min="43" max="43" width="15.42578125" style="1" customWidth="1"/>
    <col min="44" max="44" width="22.5703125" style="1" customWidth="1"/>
    <col min="45" max="46" width="23" style="1" customWidth="1"/>
    <col min="47" max="47" width="23" style="20" customWidth="1"/>
    <col min="48" max="16384" width="11.42578125" style="1"/>
  </cols>
  <sheetData>
    <row r="1" spans="1:47" ht="48.95" customHeight="1">
      <c r="A1" s="125" t="s">
        <v>50</v>
      </c>
      <c r="B1" s="126"/>
      <c r="C1" s="126"/>
      <c r="D1" s="126"/>
      <c r="E1" s="126"/>
      <c r="F1" s="127" t="s">
        <v>51</v>
      </c>
      <c r="G1" s="128"/>
      <c r="H1" s="128"/>
      <c r="I1" s="128"/>
      <c r="J1" s="129"/>
      <c r="K1" s="117" t="s">
        <v>52</v>
      </c>
      <c r="L1" s="118"/>
      <c r="M1" s="118"/>
      <c r="N1" s="118"/>
      <c r="O1" s="119"/>
      <c r="P1" s="120" t="s">
        <v>53</v>
      </c>
      <c r="Q1" s="121"/>
      <c r="R1" s="121"/>
      <c r="S1" s="121"/>
      <c r="T1" s="122"/>
      <c r="U1" s="134" t="s">
        <v>54</v>
      </c>
      <c r="V1" s="135"/>
      <c r="W1" s="135"/>
      <c r="X1" s="135"/>
      <c r="Y1" s="135"/>
      <c r="Z1" s="132" t="s">
        <v>55</v>
      </c>
      <c r="AA1" s="132"/>
      <c r="AB1" s="132"/>
      <c r="AC1" s="132"/>
      <c r="AD1" s="133"/>
      <c r="AE1" s="136" t="s">
        <v>56</v>
      </c>
      <c r="AF1" s="136"/>
      <c r="AG1" s="136"/>
      <c r="AH1" s="136"/>
      <c r="AI1" s="137"/>
      <c r="AJ1" s="130" t="s">
        <v>57</v>
      </c>
      <c r="AK1" s="130"/>
      <c r="AL1" s="130"/>
      <c r="AM1" s="130"/>
      <c r="AN1" s="131"/>
      <c r="AO1" s="123" t="s">
        <v>58</v>
      </c>
      <c r="AP1" s="124"/>
      <c r="AQ1" s="124"/>
      <c r="AR1" s="124"/>
      <c r="AS1" s="124"/>
      <c r="AT1" s="124"/>
      <c r="AU1" s="124"/>
    </row>
    <row r="2" spans="1:47" ht="61.5" customHeight="1">
      <c r="A2" s="13" t="s">
        <v>59</v>
      </c>
      <c r="B2" s="13" t="s">
        <v>60</v>
      </c>
      <c r="C2" s="13" t="s">
        <v>61</v>
      </c>
      <c r="D2" s="13" t="s">
        <v>62</v>
      </c>
      <c r="E2" s="13" t="s">
        <v>34</v>
      </c>
      <c r="F2" s="41" t="s">
        <v>37</v>
      </c>
      <c r="G2" s="42" t="s">
        <v>38</v>
      </c>
      <c r="H2" s="41" t="s">
        <v>39</v>
      </c>
      <c r="I2" s="41" t="s">
        <v>40</v>
      </c>
      <c r="J2" s="41" t="s">
        <v>41</v>
      </c>
      <c r="K2" s="14" t="s">
        <v>37</v>
      </c>
      <c r="L2" s="15" t="s">
        <v>38</v>
      </c>
      <c r="M2" s="14" t="s">
        <v>39</v>
      </c>
      <c r="N2" s="14" t="s">
        <v>40</v>
      </c>
      <c r="O2" s="14" t="s">
        <v>41</v>
      </c>
      <c r="P2" s="16" t="s">
        <v>37</v>
      </c>
      <c r="Q2" s="17" t="s">
        <v>38</v>
      </c>
      <c r="R2" s="16" t="s">
        <v>39</v>
      </c>
      <c r="S2" s="16" t="s">
        <v>40</v>
      </c>
      <c r="T2" s="16" t="s">
        <v>41</v>
      </c>
      <c r="U2" s="58" t="s">
        <v>37</v>
      </c>
      <c r="V2" s="59" t="s">
        <v>38</v>
      </c>
      <c r="W2" s="58" t="s">
        <v>39</v>
      </c>
      <c r="X2" s="58" t="s">
        <v>40</v>
      </c>
      <c r="Y2" s="58" t="s">
        <v>41</v>
      </c>
      <c r="Z2" s="58" t="s">
        <v>37</v>
      </c>
      <c r="AA2" s="59" t="s">
        <v>38</v>
      </c>
      <c r="AB2" s="58" t="s">
        <v>39</v>
      </c>
      <c r="AC2" s="58" t="s">
        <v>40</v>
      </c>
      <c r="AD2" s="58" t="s">
        <v>41</v>
      </c>
      <c r="AE2" s="58" t="s">
        <v>37</v>
      </c>
      <c r="AF2" s="59" t="s">
        <v>38</v>
      </c>
      <c r="AG2" s="58" t="s">
        <v>39</v>
      </c>
      <c r="AH2" s="58" t="s">
        <v>40</v>
      </c>
      <c r="AI2" s="58" t="s">
        <v>41</v>
      </c>
      <c r="AJ2" s="58" t="s">
        <v>37</v>
      </c>
      <c r="AK2" s="59" t="s">
        <v>38</v>
      </c>
      <c r="AL2" s="58" t="s">
        <v>39</v>
      </c>
      <c r="AM2" s="58" t="s">
        <v>40</v>
      </c>
      <c r="AN2" s="58" t="s">
        <v>41</v>
      </c>
      <c r="AO2" s="18" t="s">
        <v>63</v>
      </c>
      <c r="AP2" s="18" t="s">
        <v>64</v>
      </c>
      <c r="AQ2" s="18" t="s">
        <v>65</v>
      </c>
      <c r="AR2" s="18" t="s">
        <v>66</v>
      </c>
      <c r="AS2" s="18" t="s">
        <v>67</v>
      </c>
      <c r="AT2" s="18" t="s">
        <v>68</v>
      </c>
      <c r="AU2" s="18" t="s">
        <v>69</v>
      </c>
    </row>
    <row r="3" spans="1:47" ht="408.6" customHeight="1">
      <c r="A3" s="7">
        <v>1</v>
      </c>
      <c r="B3" s="39" t="s">
        <v>42</v>
      </c>
      <c r="C3" s="39" t="s">
        <v>43</v>
      </c>
      <c r="D3" s="8">
        <v>100</v>
      </c>
      <c r="E3" s="39" t="s">
        <v>44</v>
      </c>
      <c r="F3" s="54">
        <v>155000</v>
      </c>
      <c r="G3" s="54">
        <f>+F3*19%</f>
        <v>29450</v>
      </c>
      <c r="H3" s="54">
        <f>+F3+G3</f>
        <v>184450</v>
      </c>
      <c r="I3" s="54">
        <f>+F3*D3</f>
        <v>15500000</v>
      </c>
      <c r="J3" s="54">
        <f>+H3*D3</f>
        <v>18445000</v>
      </c>
      <c r="K3" s="55">
        <v>138655.46218487388</v>
      </c>
      <c r="L3" s="55">
        <f>+K3*19%</f>
        <v>26344.537815126037</v>
      </c>
      <c r="M3" s="55">
        <f>+K3+L3</f>
        <v>164999.99999999991</v>
      </c>
      <c r="N3" s="55">
        <f>+K3*D3</f>
        <v>13865546.218487388</v>
      </c>
      <c r="O3" s="55">
        <f>+M3*D3</f>
        <v>16499999.999999991</v>
      </c>
      <c r="P3" s="56">
        <v>105728</v>
      </c>
      <c r="Q3" s="56">
        <f>+P3*19%</f>
        <v>20088.32</v>
      </c>
      <c r="R3" s="56">
        <f>+P3+Q3</f>
        <v>125816.32000000001</v>
      </c>
      <c r="S3" s="56">
        <f>+P3*D3</f>
        <v>10572800</v>
      </c>
      <c r="T3" s="56">
        <f>+R3*D3</f>
        <v>12581632</v>
      </c>
      <c r="U3" s="60">
        <v>144999.99999999997</v>
      </c>
      <c r="V3" s="60">
        <f>+U3*19%</f>
        <v>27549.999999999996</v>
      </c>
      <c r="W3" s="60">
        <f>+U3+V3</f>
        <v>172549.99999999997</v>
      </c>
      <c r="X3" s="60">
        <f>+U3*D3</f>
        <v>14499999.999999996</v>
      </c>
      <c r="Y3" s="60">
        <f>W3*D3</f>
        <v>17254999.999999996</v>
      </c>
      <c r="Z3" s="63">
        <v>69579.831932773101</v>
      </c>
      <c r="AA3" s="63">
        <f>+Z3*19%</f>
        <v>13220.168067226889</v>
      </c>
      <c r="AB3" s="63">
        <f>+Z3+AA3</f>
        <v>82799.999999999985</v>
      </c>
      <c r="AC3" s="63">
        <f>+Z3*D3</f>
        <v>6957983.1932773096</v>
      </c>
      <c r="AD3" s="63">
        <f>+AB3*D3</f>
        <v>8279999.9999999981</v>
      </c>
      <c r="AE3" s="64">
        <v>167500</v>
      </c>
      <c r="AF3" s="64">
        <f>+AE3*19%</f>
        <v>31825</v>
      </c>
      <c r="AG3" s="64">
        <f>+AE3+AF3</f>
        <v>199325</v>
      </c>
      <c r="AH3" s="64">
        <f>+AE3*D3</f>
        <v>16750000</v>
      </c>
      <c r="AI3" s="64">
        <f>+AG3*D3</f>
        <v>19932500</v>
      </c>
      <c r="AJ3" s="68" t="s">
        <v>70</v>
      </c>
      <c r="AK3" s="68" t="s">
        <v>70</v>
      </c>
      <c r="AL3" s="68" t="s">
        <v>70</v>
      </c>
      <c r="AM3" s="68" t="s">
        <v>70</v>
      </c>
      <c r="AN3" s="68" t="s">
        <v>70</v>
      </c>
      <c r="AO3" s="6">
        <f>(F3+K3+P3+U3)/4</f>
        <v>136095.86554621847</v>
      </c>
      <c r="AP3" s="6">
        <f>+AO3*19%</f>
        <v>25858.214453781511</v>
      </c>
      <c r="AQ3" s="6">
        <f>AO3+AP3</f>
        <v>161954.07999999999</v>
      </c>
      <c r="AR3" s="6">
        <f>+AO3*D3</f>
        <v>13609586.554621847</v>
      </c>
      <c r="AS3" s="6">
        <f>+AQ3*D3</f>
        <v>16195407.999999998</v>
      </c>
      <c r="AT3" s="6">
        <f>_xlfn.STDEV.P(J3,O3,T3,Y3)</f>
        <v>2198610.5065227062</v>
      </c>
      <c r="AU3" s="19">
        <f>AT3/AS3</f>
        <v>0.1357551786606862</v>
      </c>
    </row>
    <row r="4" spans="1:47" ht="408.6" customHeight="1">
      <c r="A4" s="7">
        <v>2</v>
      </c>
      <c r="B4" s="39" t="s">
        <v>45</v>
      </c>
      <c r="C4" s="39" t="s">
        <v>46</v>
      </c>
      <c r="D4" s="39">
        <v>1</v>
      </c>
      <c r="E4" s="39" t="s">
        <v>71</v>
      </c>
      <c r="F4" s="54" t="s">
        <v>70</v>
      </c>
      <c r="G4" s="54" t="s">
        <v>70</v>
      </c>
      <c r="H4" s="54" t="s">
        <v>70</v>
      </c>
      <c r="I4" s="54" t="s">
        <v>70</v>
      </c>
      <c r="J4" s="54" t="s">
        <v>70</v>
      </c>
      <c r="K4" s="55" t="s">
        <v>70</v>
      </c>
      <c r="L4" s="55" t="s">
        <v>70</v>
      </c>
      <c r="M4" s="55" t="s">
        <v>70</v>
      </c>
      <c r="N4" s="55" t="s">
        <v>70</v>
      </c>
      <c r="O4" s="55" t="s">
        <v>70</v>
      </c>
      <c r="P4" s="56">
        <v>112898</v>
      </c>
      <c r="Q4" s="56">
        <f>+P4*19%</f>
        <v>21450.62</v>
      </c>
      <c r="R4" s="57">
        <f>+P4+Q4</f>
        <v>134348.62</v>
      </c>
      <c r="S4" s="56">
        <f>+P4*D4</f>
        <v>112898</v>
      </c>
      <c r="T4" s="56">
        <f>+R4*D4</f>
        <v>134348.62</v>
      </c>
      <c r="U4" s="60" t="s">
        <v>70</v>
      </c>
      <c r="V4" s="60" t="s">
        <v>70</v>
      </c>
      <c r="W4" s="60" t="s">
        <v>70</v>
      </c>
      <c r="X4" s="60" t="s">
        <v>70</v>
      </c>
      <c r="Y4" s="60" t="s">
        <v>70</v>
      </c>
      <c r="Z4" s="69" t="s">
        <v>70</v>
      </c>
      <c r="AA4" s="69" t="s">
        <v>70</v>
      </c>
      <c r="AB4" s="69" t="s">
        <v>70</v>
      </c>
      <c r="AC4" s="69" t="s">
        <v>70</v>
      </c>
      <c r="AD4" s="69" t="s">
        <v>70</v>
      </c>
      <c r="AE4" s="62">
        <v>148500</v>
      </c>
      <c r="AF4" s="62">
        <f>+AE4*19%</f>
        <v>28215</v>
      </c>
      <c r="AG4" s="62">
        <f>AF4+AE4</f>
        <v>176715</v>
      </c>
      <c r="AH4" s="62">
        <f>+AE4*D4</f>
        <v>148500</v>
      </c>
      <c r="AI4" s="62">
        <f>+AG4*D4</f>
        <v>176715</v>
      </c>
      <c r="AJ4" s="68">
        <v>118900</v>
      </c>
      <c r="AK4" s="68">
        <f>+AJ4*19%</f>
        <v>22591</v>
      </c>
      <c r="AL4" s="68">
        <f>AK4+AJ4</f>
        <v>141491</v>
      </c>
      <c r="AM4" s="68">
        <f>AJ4*D4</f>
        <v>118900</v>
      </c>
      <c r="AN4" s="68">
        <f>AL4*D4</f>
        <v>141491</v>
      </c>
      <c r="AO4" s="6">
        <f>(P4+AJ4+AE4)/3</f>
        <v>126766</v>
      </c>
      <c r="AP4" s="6">
        <f>+AO4*19%</f>
        <v>24085.54</v>
      </c>
      <c r="AQ4" s="6">
        <f>AO4+AP4</f>
        <v>150851.54</v>
      </c>
      <c r="AR4" s="6">
        <f>+AO4*D4</f>
        <v>126766</v>
      </c>
      <c r="AS4" s="6">
        <f>+AQ4*D4</f>
        <v>150851.54</v>
      </c>
      <c r="AT4" s="6">
        <f>_xlfn.STDEV.P(T4,AN4,AI4)</f>
        <v>18519.221013041213</v>
      </c>
      <c r="AU4" s="19">
        <f>AT4/AS4</f>
        <v>0.12276454726972766</v>
      </c>
    </row>
    <row r="5" spans="1:47" ht="171" customHeight="1">
      <c r="A5" s="7">
        <v>2</v>
      </c>
      <c r="B5" s="39" t="s">
        <v>47</v>
      </c>
      <c r="C5" s="39" t="s">
        <v>48</v>
      </c>
      <c r="D5" s="8">
        <v>100</v>
      </c>
      <c r="E5" s="39" t="s">
        <v>44</v>
      </c>
      <c r="F5" s="65">
        <v>32000</v>
      </c>
      <c r="G5" s="65">
        <f>+F5*19%</f>
        <v>6080</v>
      </c>
      <c r="H5" s="65">
        <f>+F5+G5</f>
        <v>38080</v>
      </c>
      <c r="I5" s="65">
        <f>+F5*D5</f>
        <v>3200000</v>
      </c>
      <c r="J5" s="65">
        <f>+H5*D5</f>
        <v>3808000</v>
      </c>
      <c r="K5" s="55">
        <v>22521.008403361342</v>
      </c>
      <c r="L5" s="55">
        <f>+K5*19%</f>
        <v>4278.9915966386552</v>
      </c>
      <c r="M5" s="55">
        <f>+K5+L5</f>
        <v>26799.999999999996</v>
      </c>
      <c r="N5" s="55">
        <f>+K5*D5</f>
        <v>2252100.8403361342</v>
      </c>
      <c r="O5" s="55">
        <f>+M5*D5</f>
        <v>2679999.9999999995</v>
      </c>
      <c r="P5" s="56">
        <v>15745</v>
      </c>
      <c r="Q5" s="56">
        <f>+P5*19%</f>
        <v>2991.55</v>
      </c>
      <c r="R5" s="57">
        <f>+P5+Q5</f>
        <v>18736.55</v>
      </c>
      <c r="S5" s="56">
        <f>+P5*D5</f>
        <v>1574500</v>
      </c>
      <c r="T5" s="56">
        <f>+R5*D5</f>
        <v>1873655</v>
      </c>
      <c r="U5" s="60">
        <v>23000.000000000004</v>
      </c>
      <c r="V5" s="60">
        <f>+U5*19%</f>
        <v>4370.0000000000009</v>
      </c>
      <c r="W5" s="60">
        <f>+U5+V5</f>
        <v>27370.000000000004</v>
      </c>
      <c r="X5" s="60">
        <f>+U5*D5</f>
        <v>2300000.0000000005</v>
      </c>
      <c r="Y5" s="60">
        <f>W5*D5</f>
        <v>2737000.0000000005</v>
      </c>
      <c r="Z5" s="61">
        <v>14789.915966386554</v>
      </c>
      <c r="AA5" s="61">
        <f>+Z5*19%</f>
        <v>2810.0840336134452</v>
      </c>
      <c r="AB5" s="61">
        <f>+Z5+AA5</f>
        <v>17600</v>
      </c>
      <c r="AC5" s="61">
        <f>+Z5*D5</f>
        <v>1478991.5966386553</v>
      </c>
      <c r="AD5" s="61">
        <f>+AB5*D5</f>
        <v>1760000</v>
      </c>
      <c r="AE5" s="62">
        <v>23900</v>
      </c>
      <c r="AF5" s="62">
        <f>+AE5*19%</f>
        <v>4541</v>
      </c>
      <c r="AG5" s="62">
        <f>+AE5+AF5</f>
        <v>28441</v>
      </c>
      <c r="AH5" s="62">
        <f>+AE5*D5</f>
        <v>2390000</v>
      </c>
      <c r="AI5" s="62">
        <f>+AG5*D5</f>
        <v>2844100</v>
      </c>
      <c r="AJ5" s="68" t="s">
        <v>70</v>
      </c>
      <c r="AK5" s="68" t="s">
        <v>70</v>
      </c>
      <c r="AL5" s="68" t="s">
        <v>70</v>
      </c>
      <c r="AM5" s="68" t="s">
        <v>70</v>
      </c>
      <c r="AN5" s="68" t="s">
        <v>70</v>
      </c>
      <c r="AO5" s="6">
        <f>(K5+P5+U5+Z5+AE5)/5</f>
        <v>19991.18487394958</v>
      </c>
      <c r="AP5" s="6">
        <f>+AO5*19%</f>
        <v>3798.3251260504203</v>
      </c>
      <c r="AQ5" s="6">
        <f>AO5+AP5</f>
        <v>23789.510000000002</v>
      </c>
      <c r="AR5" s="6">
        <f>+AO5*D5</f>
        <v>1999118.487394958</v>
      </c>
      <c r="AS5" s="6">
        <f>+AQ5*D5</f>
        <v>2378951</v>
      </c>
      <c r="AT5" s="6">
        <f>_xlfn.STDEV.P(O5,T5,AI5,Y5,AD5)</f>
        <v>463382.68569725391</v>
      </c>
      <c r="AU5" s="19">
        <f>AT5/AS5</f>
        <v>0.1947844599141613</v>
      </c>
    </row>
    <row r="6" spans="1:47" ht="15.75" customHeight="1">
      <c r="AU6" s="21"/>
    </row>
    <row r="7" spans="1:47" ht="15.75" customHeight="1">
      <c r="AR7" s="66"/>
      <c r="AU7" s="21"/>
    </row>
    <row r="8" spans="1:47" ht="15.75" customHeight="1">
      <c r="AR8" s="66"/>
      <c r="AU8" s="21"/>
    </row>
    <row r="9" spans="1:47" ht="15.75" customHeight="1">
      <c r="AU9" s="21"/>
    </row>
    <row r="10" spans="1:47" ht="15.75" customHeight="1">
      <c r="AU10" s="21"/>
    </row>
    <row r="11" spans="1:47" ht="15.75" customHeight="1">
      <c r="AU11" s="21"/>
    </row>
    <row r="12" spans="1:47" ht="15.75" customHeight="1">
      <c r="AO12" s="1">
        <v>36400000</v>
      </c>
      <c r="AP12" s="67">
        <f>(AO12-AQ4)/(AQ3+AQ5)</f>
        <v>195.15692821485791</v>
      </c>
      <c r="AU12" s="21"/>
    </row>
    <row r="13" spans="1:47" ht="15.75" customHeight="1">
      <c r="AU13" s="21"/>
    </row>
    <row r="14" spans="1:47" ht="15.75" customHeight="1">
      <c r="AU14" s="21"/>
    </row>
    <row r="15" spans="1:47" ht="15.75" customHeight="1">
      <c r="AU15" s="21"/>
    </row>
    <row r="16" spans="1:47" ht="15.75" customHeight="1">
      <c r="AU16" s="21"/>
    </row>
    <row r="17" spans="47:47" ht="15.75" customHeight="1">
      <c r="AU17" s="21"/>
    </row>
  </sheetData>
  <mergeCells count="9">
    <mergeCell ref="K1:O1"/>
    <mergeCell ref="P1:T1"/>
    <mergeCell ref="AO1:AU1"/>
    <mergeCell ref="A1:E1"/>
    <mergeCell ref="F1:J1"/>
    <mergeCell ref="AJ1:AN1"/>
    <mergeCell ref="Z1:AD1"/>
    <mergeCell ref="U1:Y1"/>
    <mergeCell ref="AE1:AI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Sebastian Ramirez Mosos</cp:lastModifiedBy>
  <cp:revision/>
  <dcterms:created xsi:type="dcterms:W3CDTF">2023-04-17T02:22:11Z</dcterms:created>
  <dcterms:modified xsi:type="dcterms:W3CDTF">2024-12-09T15:11:13Z</dcterms:modified>
  <cp:category/>
  <cp:contentStatus/>
</cp:coreProperties>
</file>