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https://d.docs.live.net/5a16798bbccf8356/Documentos/URIBIA/ENCUENTRO CON JOVENES/"/>
    </mc:Choice>
  </mc:AlternateContent>
  <xr:revisionPtr revIDLastSave="31" documentId="8_{EC5BBB3F-CB7D-4E1E-B2AC-26F95F83753D}" xr6:coauthVersionLast="47" xr6:coauthVersionMax="47" xr10:uidLastSave="{0970AC53-4B4A-424D-8299-ED5693849EB7}"/>
  <bookViews>
    <workbookView xWindow="-110" yWindow="-110" windowWidth="19420" windowHeight="10300" xr2:uid="{00000000-000D-0000-FFFF-FFFF00000000}"/>
  </bookViews>
  <sheets>
    <sheet name="PRESUPUESTO" sheetId="1" r:id="rId1"/>
    <sheet name="Cronograma" sheetId="2" r:id="rId2"/>
    <sheet name="Resumen" sheetId="3" r:id="rId3"/>
    <sheet name="Audivisuales" sheetId="4" r:id="rId4"/>
    <sheet name="Honorarios" sheetId="5" r:id="rId5"/>
    <sheet name="Alimentos y bebidas" sheetId="6" r:id="rId6"/>
    <sheet name="RESOLUCION LOGISTICA" sheetId="7"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7" i="7" l="1"/>
  <c r="P26" i="6"/>
  <c r="N26" i="6"/>
  <c r="P25" i="6"/>
  <c r="N25" i="6"/>
  <c r="P24" i="6"/>
  <c r="N24" i="6"/>
  <c r="P23" i="6"/>
  <c r="N23" i="6"/>
  <c r="P22" i="6"/>
  <c r="N22" i="6"/>
  <c r="P21" i="6"/>
  <c r="N21" i="6"/>
  <c r="P20" i="6"/>
  <c r="N20" i="6"/>
  <c r="P19" i="6"/>
  <c r="N19" i="6"/>
  <c r="P18" i="6"/>
  <c r="N18" i="6"/>
  <c r="P17" i="6"/>
  <c r="N17" i="6"/>
  <c r="P16" i="6"/>
  <c r="N16" i="6"/>
  <c r="P15" i="6"/>
  <c r="N15" i="6"/>
  <c r="P14" i="6"/>
  <c r="N14" i="6"/>
  <c r="P13" i="6"/>
  <c r="N13" i="6"/>
  <c r="P12" i="6"/>
  <c r="N12" i="6"/>
  <c r="G5" i="6"/>
  <c r="G4" i="6"/>
  <c r="G3" i="6"/>
  <c r="G5" i="5"/>
  <c r="G4" i="5"/>
  <c r="G3" i="5"/>
  <c r="G3" i="4"/>
  <c r="D3" i="3"/>
  <c r="D2" i="3"/>
  <c r="K29" i="1"/>
  <c r="K28" i="1"/>
  <c r="K27" i="1"/>
  <c r="K24" i="1"/>
  <c r="K23" i="1"/>
  <c r="K22" i="1"/>
  <c r="K18" i="1"/>
  <c r="H18" i="1"/>
  <c r="H30" i="1" s="1"/>
  <c r="K30" i="1" s="1"/>
  <c r="K17" i="1"/>
  <c r="H17" i="1"/>
  <c r="H31" i="1" s="1"/>
  <c r="D17" i="1"/>
  <c r="O16" i="1"/>
  <c r="K16" i="1"/>
  <c r="D16" i="1"/>
  <c r="K15" i="1"/>
  <c r="D15" i="1"/>
  <c r="I12" i="1"/>
  <c r="K12" i="1" s="1"/>
  <c r="P3" i="1" s="1"/>
  <c r="I9" i="1"/>
  <c r="I10" i="1" s="1"/>
  <c r="R8" i="1"/>
  <c r="P8" i="1"/>
  <c r="K8" i="1"/>
  <c r="R7" i="1"/>
  <c r="Q7" i="1"/>
  <c r="P7" i="1"/>
  <c r="I7" i="1"/>
  <c r="K7" i="1" s="1"/>
  <c r="R6" i="1"/>
  <c r="Q6" i="1"/>
  <c r="P6" i="1"/>
  <c r="R5" i="1"/>
  <c r="Q5" i="1"/>
  <c r="P5" i="1"/>
  <c r="R4" i="1"/>
  <c r="Q4" i="1"/>
  <c r="R3" i="1"/>
  <c r="Q3" i="1"/>
  <c r="R2" i="1"/>
  <c r="R9" i="1" s="1"/>
  <c r="Q2" i="1"/>
  <c r="Q8" i="1" l="1"/>
  <c r="Q9" i="1" s="1"/>
  <c r="I11" i="1"/>
  <c r="K11" i="1" s="1"/>
  <c r="K10" i="1"/>
  <c r="H32" i="1"/>
  <c r="K32" i="1" s="1"/>
  <c r="K31" i="1"/>
  <c r="K26" i="1" s="1"/>
  <c r="G2" i="3" s="1"/>
  <c r="K9" i="1"/>
  <c r="K6" i="1" s="1"/>
  <c r="H19" i="1"/>
  <c r="K19" i="1" l="1"/>
  <c r="H20" i="1"/>
  <c r="P2" i="1"/>
  <c r="H21" i="1" l="1"/>
  <c r="K21" i="1" s="1"/>
  <c r="K20" i="1"/>
  <c r="P4" i="1"/>
  <c r="P9" i="1" s="1"/>
  <c r="K14" i="1"/>
  <c r="K5" i="1" s="1"/>
  <c r="K34" i="1" s="1"/>
  <c r="G3" i="3" s="1"/>
</calcChain>
</file>

<file path=xl/sharedStrings.xml><?xml version="1.0" encoding="utf-8"?>
<sst xmlns="http://schemas.openxmlformats.org/spreadsheetml/2006/main" count="416" uniqueCount="306">
  <si>
    <t>ADMON</t>
  </si>
  <si>
    <t>TALLERES</t>
  </si>
  <si>
    <t>ENCUENTROS</t>
  </si>
  <si>
    <t>DESARROLLO DE ESPACIOS DE ENCUENTRO CON LAS JUVENTUDES, DE LA MANO DE PROCESOS Y POLITICAS PUBLICAS DE LOS JÓVENES Y LA POBLACIÓN VULNERABLE DE URIBIA - LA GUAJIRA</t>
  </si>
  <si>
    <t>MOC</t>
  </si>
  <si>
    <t>MONC</t>
  </si>
  <si>
    <t>ITEM</t>
  </si>
  <si>
    <t>RECURSO</t>
  </si>
  <si>
    <t>CATEGORÍA</t>
  </si>
  <si>
    <t>COTIZACIÓN</t>
  </si>
  <si>
    <t>UND</t>
  </si>
  <si>
    <t>CANT</t>
  </si>
  <si>
    <t>VALOR UNITARIO</t>
  </si>
  <si>
    <t>DURACIÓN</t>
  </si>
  <si>
    <t>VALOR TOTAL</t>
  </si>
  <si>
    <t>MATERIALES</t>
  </si>
  <si>
    <t>COMPONENTE ACTIVIDAD 1</t>
  </si>
  <si>
    <t>COMUNIDAD</t>
  </si>
  <si>
    <t xml:space="preserve">RECURSOS HUMANOS </t>
  </si>
  <si>
    <t>EQUIPOS</t>
  </si>
  <si>
    <t>1;1</t>
  </si>
  <si>
    <t xml:space="preserve">Coordinador administrativo del proyecto </t>
  </si>
  <si>
    <t>DIAS</t>
  </si>
  <si>
    <t>TRANSPORTE</t>
  </si>
  <si>
    <t>1;2</t>
  </si>
  <si>
    <t>ALOJAMIENTO</t>
  </si>
  <si>
    <t>1;3</t>
  </si>
  <si>
    <t xml:space="preserve">Trabajador Social </t>
  </si>
  <si>
    <t>1;4</t>
  </si>
  <si>
    <t>JuridIco</t>
  </si>
  <si>
    <t>1;5</t>
  </si>
  <si>
    <t>1;7</t>
  </si>
  <si>
    <t>Auxiliares de Logistica</t>
  </si>
  <si>
    <t>1;1;1</t>
  </si>
  <si>
    <t xml:space="preserve">APOYO LOGISTICO EN PUBLICIDAD Y MATERIALES DE INSUMOS </t>
  </si>
  <si>
    <t>-</t>
  </si>
  <si>
    <t>1;1;2</t>
  </si>
  <si>
    <t>N/A</t>
  </si>
  <si>
    <t>1;1;3</t>
  </si>
  <si>
    <t>1;1;6</t>
  </si>
  <si>
    <t>1;1;7</t>
  </si>
  <si>
    <t>Gorras: con los logos y diferentes distintivos de los programas y de la administración municipal (1 gorra por miembro del equipo ejecutor)</t>
  </si>
  <si>
    <t>Publicitarios</t>
  </si>
  <si>
    <t>No</t>
  </si>
  <si>
    <t>1;1;8</t>
  </si>
  <si>
    <t>Camisetas tipo Polo  Estampadas (1 camiseta * miembro del equipo ejecutor)</t>
  </si>
  <si>
    <t>1;1;9</t>
  </si>
  <si>
    <t>Carnet de identificación en pvc para el grupo operativo impresión full color en alta definición con protección uv de 86x54 mm, incluye fotografía digital. 1 carnet por miembro del equipo ejecutor</t>
  </si>
  <si>
    <t>1;1;10</t>
  </si>
  <si>
    <t xml:space="preserve">Chalecos con los logos y diferentes distintivos de los programas y de la administracion municipal. </t>
  </si>
  <si>
    <t>1;1;11</t>
  </si>
  <si>
    <t>Reproducción de cuñas radiales de 30 segundos. 20 reproducciones por 5 días</t>
  </si>
  <si>
    <t>1;1;12</t>
  </si>
  <si>
    <t>Perifoneo  publicitario  en  vehículo  a todo costo. 4 horas por 5 días</t>
  </si>
  <si>
    <t>HORA</t>
  </si>
  <si>
    <t>1;1;14</t>
  </si>
  <si>
    <t xml:space="preserve">CAMIONETA. (con carrocería abierta o cerrada), para el 
traslado de personal y bienes. Incluye: 
* Costos adicionales por desplazamiento hacia otras 
ciudades del departamento, incluido peajes si a ello hubiere 
lugar. 
*Conductor y Combustible. </t>
  </si>
  <si>
    <t>1;6</t>
  </si>
  <si>
    <t>FORMAR LÍDERES JUVENILES COMO DEFENSORES DE LOS DERECHOS DE LOS ADOLESCENTES E IMPLEMENTADORES DE POLÍTICAS DE JUVENTUD</t>
  </si>
  <si>
    <t>1;6;1</t>
  </si>
  <si>
    <t>Adecuación  de un  stand de atención, incluyen: carpas, mesas, sillas, y puesto
de café</t>
  </si>
  <si>
    <t>1;6;2</t>
  </si>
  <si>
    <t>alquiler   de   sonido   para   espacio cerrado,  con  amplificación  de  sonido de cabinas yorkville nx750, consola y 6 micrófonos inalámbricos</t>
  </si>
  <si>
    <t>DIA</t>
  </si>
  <si>
    <t>1;6;3</t>
  </si>
  <si>
    <t>Auditorio con aire acondicionado con capacidad para 100 personas incluye (video-beam,      paleógrafo,      sillas, mesas y puesto de aromática, café y agua). Para jornadas de 8 horas.</t>
  </si>
  <si>
    <t>1;6;5</t>
  </si>
  <si>
    <t>REFRIGERIO 3: (Sándwich jamón y queso, y/o sándwich de pollo y/o mini hamburguesa,  fruta y bebida hidratante envase tetra pack de 250 ml). 2 REFRIGERIOS * ASISTENTE Y MIEMBRO DEL EQUIPO EJECUTOR</t>
  </si>
  <si>
    <t>1;6;6</t>
  </si>
  <si>
    <t>ALMUERZO EJECUTIVO 1: 1 Proteína –125 gramos de carne de res, pescado o cerdo-, 1 Carbohidrato –arroz blanco, arroz con fideos o arroz con coco-, 1 Sopa (de carne, costilla o pollo), 1 Ensalada, acompañamiento -pasta, tajada de plátano o papa frita- 1 Bebida Jugo de 300ml. 1 almuerzo por asistente y miembro del equipo ejecutor</t>
  </si>
  <si>
    <t>1;6;7</t>
  </si>
  <si>
    <t>Hidratación: Agua potable en : botellas de agua PET 600ml. 3 botellas por asistente y miembro del equipo ejecutor</t>
  </si>
  <si>
    <t>TOTAL PROYECTO</t>
  </si>
  <si>
    <t>ACTIVIDADES</t>
  </si>
  <si>
    <t>DÍA 1</t>
  </si>
  <si>
    <t>DÍA 2</t>
  </si>
  <si>
    <t>DÍA 3</t>
  </si>
  <si>
    <t>DÍA 4</t>
  </si>
  <si>
    <t>DÍA 5</t>
  </si>
  <si>
    <t>Formar líderes juveniles como defensores de los derechos de los adolescentes e implementadores de políticas de juventud</t>
  </si>
  <si>
    <t>Administrar integralmente el proyecto</t>
  </si>
  <si>
    <t>|</t>
  </si>
  <si>
    <t>OBJETIVO GENERAL</t>
  </si>
  <si>
    <t>OBJETIVO ESPECÍFICO</t>
  </si>
  <si>
    <t>PRODUCTO</t>
  </si>
  <si>
    <t>ACTIVIDAD</t>
  </si>
  <si>
    <t>INDICADOR</t>
  </si>
  <si>
    <t>META</t>
  </si>
  <si>
    <t>COSTO</t>
  </si>
  <si>
    <t>PLAZO</t>
  </si>
  <si>
    <t>FUENTE DE VERIFICACIÓN</t>
  </si>
  <si>
    <t>Incrementar la participación de los jóvenes en los escenarios democráticos del Municipio</t>
  </si>
  <si>
    <t>Transferir conocimiento sobre las vías de acción que tienen los jóvenes para incidir en el desarrollo del municipio</t>
  </si>
  <si>
    <t>4502001 - Servicio de promoción a la participación ciudadana</t>
  </si>
  <si>
    <t>Jóvenes formados</t>
  </si>
  <si>
    <t>5 días</t>
  </si>
  <si>
    <t>Informe de supervisión</t>
  </si>
  <si>
    <t>Proyectos coordinados</t>
  </si>
  <si>
    <t>Informe de gestión</t>
  </si>
  <si>
    <t>ESTUDIO DE MERCADO AUDIOVISUALES</t>
  </si>
  <si>
    <t>DESCRIPCION</t>
  </si>
  <si>
    <t>UNIDAD DE MEDIDA</t>
  </si>
  <si>
    <t>LOGISTICA &amp; EVENTOS LD</t>
  </si>
  <si>
    <t>KILO</t>
  </si>
  <si>
    <t>ELIMAVA EVENTOS</t>
  </si>
  <si>
    <t>PROMEDIO</t>
  </si>
  <si>
    <t>Agrupaciones regionales (Grupo musical de reconocida trayectoria en la región para amenización de eventos incluye todo el personal del grupo, cantante y coristas o bailarines si aplica y los equipos del grupo). Duración de 1 hora y 30 minutos aproximadamente con los cortes que se programen durante el evento</t>
  </si>
  <si>
    <t>Und.</t>
  </si>
  <si>
    <t>ESTUDIO DE MERCADO HONORARIOS</t>
  </si>
  <si>
    <t>FUNDEIN CARIBE</t>
  </si>
  <si>
    <t>FUNDRAMA</t>
  </si>
  <si>
    <t>EDENTIA S.A.S</t>
  </si>
  <si>
    <t>Moderador bilingüe</t>
  </si>
  <si>
    <t>Honorarios</t>
  </si>
  <si>
    <t>Animador para feria de oferta institucional</t>
  </si>
  <si>
    <t>Presentador del encuentro</t>
  </si>
  <si>
    <t>ESTUDIO DE MERCADO REFRIGERIOS</t>
  </si>
  <si>
    <t xml:space="preserve">J.LO </t>
  </si>
  <si>
    <t>J.LO 2</t>
  </si>
  <si>
    <t>ICHITKI</t>
  </si>
  <si>
    <t>REFRIGERIO 1: incluye pastelitos horneados de carne, jamón y queso y/o pollo con jamón y queso y/o hawaiano y/o pastelitos de queso, gaseosa o jugo en envase tetra pack de 250 ml y rebanada de fruta.</t>
  </si>
  <si>
    <t>UNIDAD</t>
  </si>
  <si>
    <t>ALMUERZO BASICO: 1 Proteína –carne guisada, molida ó atún-, 1 Carbohidrato –arroz blanco- ensalada o legumbres, acompañamiento -pasta, tajada de plátano o yuca- 1 Bebida Gaseosa de 250Ml).</t>
  </si>
  <si>
    <t>Hidratación: Agua potable en : botellas de agua PET 600ml.</t>
  </si>
  <si>
    <t>PRECIO SUGERIDO 2021</t>
  </si>
  <si>
    <t>2021 +IPC</t>
  </si>
  <si>
    <t>PRECIO SUGERIDO 2022</t>
  </si>
  <si>
    <t>2023+IPC</t>
  </si>
  <si>
    <t>PRECIO SUGERIDO 2023</t>
  </si>
  <si>
    <t>IPC 2022</t>
  </si>
  <si>
    <t>REFRIGERIO 2:Paquete de galleta marca reconocida y jugo o gaseosa en envase tetra pack en 250 ml.</t>
  </si>
  <si>
    <t xml:space="preserve">REFRIGERIO 3: (Sándwich jamón y queso, y/o sándwich de pollo y/o mini hamburguesa,  fruta y bebida hidratante envase tetra pack de 250 ml). </t>
  </si>
  <si>
    <t>REFRIGERIO 4: Paquete de galleta marca reconocida y chicha tradicional</t>
  </si>
  <si>
    <t>ALMUERZO EJECUTIVO 1: 1 Proteína –125 gramos de carne de res, pescado o cerdo-, 1 Carbohidrato –arroz blanco, arroz con fideos o arroz con coco-, 1 Sopa (de carne, costilla o pollo), 1 Ensalada, acompañamiento -pasta, tajada de plátano o papa frita- 1 Bebida Jugo de 300ml.</t>
  </si>
  <si>
    <t>ALMUERZO EJECUTIVO 2: 1 Proteína –125 gramos de carne de res, pescado o cerdo-, 1 Carbohidrato –arroz blanco, arroz con fideos o arroz con coco-, 1 Sopa (de carne, costilla o pollo), 1 Ensalada, acompañamiento - tajada de plátano - 1 Bebida Jugo de 250Ml).</t>
  </si>
  <si>
    <t>Hidratación: Bolsas de agua tratada y purificada en presentación de 300cc</t>
  </si>
  <si>
    <t>Almuerzo tipo buffet; Entrada Crema de auyama de 16 onzas, Plato fuerte: dos proteínas de 200 gramos (carne y pollo), arroz verde, ensalada de verdura con frutas de 100 gramos, acompañado con puré de papa de 200 gramos, bebida acompañante: gaseosa personalizada de 375 ml (incluye vajilla y servicio de meseros)</t>
  </si>
  <si>
    <t xml:space="preserve">Combo  (crispetas +bebida) </t>
  </si>
  <si>
    <t xml:space="preserve">CENA. Incluye una proteína, una harina, un carbohidrato y una bebida caliente o fría de 300 ml. </t>
  </si>
  <si>
    <t>Alimentos desayunos: incluye una proteína, una harina, un alimento energético y una bebida caliente o fría de 250 ML.</t>
  </si>
  <si>
    <t>Bebidas hidratantes tipo energizante en presentación de 600ml.</t>
  </si>
  <si>
    <t>Desayuno: Caldo de huevo, arepa y tinto  /  buñuelo, galletas, huevo duro y café /Caldo de costilla, arepa y tinto – / Pan con queso y chocolate / Harina y avena / Tamal o caldo con café y arepa</t>
  </si>
  <si>
    <r>
      <rPr>
        <b/>
        <sz val="9"/>
        <rFont val="Arial"/>
      </rPr>
      <t>ITEMS</t>
    </r>
  </si>
  <si>
    <r>
      <rPr>
        <b/>
        <sz val="9"/>
        <rFont val="Arial"/>
      </rPr>
      <t>DESCRIPCION</t>
    </r>
  </si>
  <si>
    <r>
      <rPr>
        <b/>
        <sz val="9"/>
        <rFont val="Arial"/>
      </rPr>
      <t>UNIDAD DE MEDIDA</t>
    </r>
  </si>
  <si>
    <r>
      <rPr>
        <b/>
        <sz val="9"/>
        <rFont val="Arial"/>
      </rPr>
      <t>PRECIO REFERENCIAS 2022</t>
    </r>
  </si>
  <si>
    <r>
      <rPr>
        <b/>
        <sz val="9"/>
        <rFont val="Arial"/>
      </rPr>
      <t>PRECIO INCREMENTO IPC 2023</t>
    </r>
  </si>
  <si>
    <r>
      <rPr>
        <b/>
        <sz val="9"/>
        <rFont val="Arial"/>
      </rPr>
      <t>PRECIO REDONDEADO 2023</t>
    </r>
  </si>
  <si>
    <r>
      <rPr>
        <sz val="9"/>
        <rFont val="Microsoft Sans Serif"/>
      </rPr>
      <t xml:space="preserve">Adecuación  de un  stand de atención, incluyen: carpas, mesas, sillas, y puesto
</t>
    </r>
    <r>
      <rPr>
        <sz val="9"/>
        <rFont val="Microsoft Sans Serif"/>
      </rPr>
      <t>de café</t>
    </r>
  </si>
  <si>
    <r>
      <rPr>
        <sz val="9"/>
        <rFont val="Microsoft Sans Serif"/>
      </rPr>
      <t>UNIDAD</t>
    </r>
  </si>
  <si>
    <r>
      <rPr>
        <sz val="9"/>
        <rFont val="Microsoft Sans Serif"/>
      </rPr>
      <t>Afiches full color una cara (cuarto de pliego (48x33cm), propalcote 150 g,</t>
    </r>
  </si>
  <si>
    <r>
      <rPr>
        <sz val="9"/>
        <rFont val="Microsoft Sans Serif"/>
      </rPr>
      <t>UNIDAD</t>
    </r>
  </si>
  <si>
    <r>
      <rPr>
        <sz val="9"/>
        <rFont val="Microsoft Sans Serif"/>
      </rPr>
      <t>Agenda tamaño media carta con anillado doble, personalizada, cantidad de hojas 100 incluye lapicero retráctil</t>
    </r>
  </si>
  <si>
    <r>
      <rPr>
        <sz val="9"/>
        <rFont val="Microsoft Sans Serif"/>
      </rPr>
      <t>UNIDAD</t>
    </r>
  </si>
  <si>
    <r>
      <rPr>
        <sz val="9"/>
        <rFont val="Microsoft Sans Serif"/>
      </rPr>
      <t xml:space="preserve">Agendas  de  medio  block  con  logos
</t>
    </r>
    <r>
      <rPr>
        <sz val="9"/>
        <rFont val="Microsoft Sans Serif"/>
      </rPr>
      <t>alcaldía.</t>
    </r>
  </si>
  <si>
    <r>
      <rPr>
        <sz val="9"/>
        <rFont val="Microsoft Sans Serif"/>
      </rPr>
      <t>UNIDAD</t>
    </r>
  </si>
  <si>
    <r>
      <rPr>
        <sz val="9"/>
        <rFont val="Microsoft Sans Serif"/>
      </rPr>
      <t>Alquiler   de     equipo   de   Sonido   y amplificador  Sistema  profesional  de audio  line  array  tecnología  Martín audio de 70.000 watts,  de doce (12) Cabinas Hi-pack 2x10" 1x2" seis (6) Cabinas  low-pack  2x15"  cuatro  (4) Sub-</t>
    </r>
    <r>
      <rPr>
        <sz val="9"/>
        <rFont val="Arial MT"/>
      </rPr>
      <t>woofermartin     2x18”(4)     Sub</t>
    </r>
    <r>
      <rPr>
        <sz val="9"/>
        <rFont val="Microsoft Sans Serif"/>
      </rPr>
      <t>- woofer MTL (4) electro-</t>
    </r>
    <r>
      <rPr>
        <sz val="9"/>
        <rFont val="Arial MT"/>
      </rPr>
      <t xml:space="preserve">voice 4x18”(2) Cabinas de arenas yorville 2x18”(2) </t>
    </r>
    <r>
      <rPr>
        <sz val="9"/>
        <rFont val="Microsoft Sans Serif"/>
      </rPr>
      <t xml:space="preserve">Cabinas    de    bajos    para    arena yorkville (6) Monitores activos JBL PRX 612,  (4)  Monitores  activos  JBL  PRX
</t>
    </r>
    <r>
      <rPr>
        <sz val="9"/>
        <rFont val="Microsoft Sans Serif"/>
      </rPr>
      <t xml:space="preserve">712,  Monitores  activos  (2)  JBL  PRX
</t>
    </r>
    <r>
      <rPr>
        <sz val="9"/>
        <rFont val="Microsoft Sans Serif"/>
      </rPr>
      <t xml:space="preserve">715, Side full activos JBL PRX 635, (2) Woofer actives JBL PRX 618, (2) Back fill    pasivos    2x15"    1x2"    martin. Iluminación                               (luces):
</t>
    </r>
    <r>
      <rPr>
        <sz val="9"/>
        <rFont val="Microsoft Sans Serif"/>
      </rPr>
      <t xml:space="preserve">06 clay paky beam sharp y/o similar 06 mac 101 ó mac aura ó robe spider 04  martin  3000  atomic  ó  sgm  x5. 04  blinder  6  bombillas  ó  cue  pix.
</t>
    </r>
    <r>
      <rPr>
        <sz val="9"/>
        <rFont val="Microsoft Sans Serif"/>
      </rPr>
      <t xml:space="preserve">18   par   led   rgbw   5w   /o   similar. 01martin     k1     /     jeam     zr     con ventiladores.
</t>
    </r>
    <r>
      <rPr>
        <sz val="9"/>
        <rFont val="Microsoft Sans Serif"/>
      </rPr>
      <t>01grandma2  cualquier  versión  ó  ma on pc command wing.</t>
    </r>
  </si>
  <si>
    <r>
      <rPr>
        <sz val="9"/>
        <rFont val="Microsoft Sans Serif"/>
      </rPr>
      <t>DIA</t>
    </r>
  </si>
  <si>
    <r>
      <rPr>
        <sz val="9"/>
        <rFont val="Microsoft Sans Serif"/>
      </rPr>
      <t xml:space="preserve">Alquiler de 10 equipos de iluminación robótica en  estructura de  soporte  de cabezas    móviles    beam    230    7r vlighting   -   lámpara  osram   +   rack
</t>
    </r>
    <r>
      <rPr>
        <sz val="9"/>
        <rFont val="Microsoft Sans Serif"/>
      </rPr>
      <t>doble</t>
    </r>
  </si>
  <si>
    <r>
      <rPr>
        <sz val="9"/>
        <rFont val="Microsoft Sans Serif"/>
      </rPr>
      <t>DIA</t>
    </r>
  </si>
  <si>
    <r>
      <rPr>
        <sz val="9"/>
        <rFont val="Microsoft Sans Serif"/>
      </rPr>
      <t>alquiler de Cañón De Confeti Ventury, Incluye    Cilindro    De    20    Lbs.    2 explosiones de confeti</t>
    </r>
  </si>
  <si>
    <r>
      <rPr>
        <sz val="9"/>
        <rFont val="Microsoft Sans Serif"/>
      </rPr>
      <t>DIA</t>
    </r>
  </si>
  <si>
    <r>
      <rPr>
        <sz val="9"/>
        <rFont val="Microsoft Sans Serif"/>
      </rPr>
      <t>alquiler    de    carpas     4X4    para adecuación de los espacios</t>
    </r>
  </si>
  <si>
    <r>
      <rPr>
        <sz val="9"/>
        <rFont val="Microsoft Sans Serif"/>
      </rPr>
      <t>UNIDAD</t>
    </r>
  </si>
  <si>
    <r>
      <rPr>
        <sz val="9"/>
        <rFont val="Microsoft Sans Serif"/>
      </rPr>
      <t>Alquiler    de    computador    portátil (Memoria RAM 4 GB: Disco Duro 640 GB; PROCESADOR Core I5</t>
    </r>
  </si>
  <si>
    <r>
      <rPr>
        <sz val="9"/>
        <rFont val="Microsoft Sans Serif"/>
      </rPr>
      <t>HORA</t>
    </r>
  </si>
  <si>
    <r>
      <rPr>
        <sz val="9"/>
        <rFont val="Microsoft Sans Serif"/>
      </rPr>
      <t>Alquiler de computador portátil para talleres  y jornadas  que  lo  requieran. Jornadas no superiores a 5 horas.</t>
    </r>
  </si>
  <si>
    <r>
      <rPr>
        <sz val="9"/>
        <rFont val="Microsoft Sans Serif"/>
      </rPr>
      <t>DIA</t>
    </r>
  </si>
  <si>
    <r>
      <rPr>
        <sz val="9"/>
        <rFont val="Microsoft Sans Serif"/>
      </rPr>
      <t xml:space="preserve">Alquiler    de    Computador    portátil, impresora  y  cámara  fotográfica  de
</t>
    </r>
    <r>
      <rPr>
        <sz val="9"/>
        <rFont val="Microsoft Sans Serif"/>
      </rPr>
      <t>alta resolución</t>
    </r>
  </si>
  <si>
    <r>
      <rPr>
        <sz val="9"/>
        <rFont val="Microsoft Sans Serif"/>
      </rPr>
      <t>MES</t>
    </r>
  </si>
  <si>
    <r>
      <rPr>
        <sz val="9"/>
        <rFont val="Microsoft Sans Serif"/>
      </rPr>
      <t>Alquiler    de    Disparador    Eléctrico Consola Pirotecnia Fuegos Artificiales, con 4 explosiones de pólvora caliente</t>
    </r>
  </si>
  <si>
    <r>
      <rPr>
        <sz val="9"/>
        <rFont val="Microsoft Sans Serif"/>
      </rPr>
      <t>DIA</t>
    </r>
  </si>
  <si>
    <r>
      <rPr>
        <sz val="9"/>
        <rFont val="Microsoft Sans Serif"/>
      </rPr>
      <t>Alquiler  de  Disparador  Eléctrico  de Consola Pirotecnia Fuegos Artificiales, con 4 explosiones de pólvora fría</t>
    </r>
  </si>
  <si>
    <r>
      <rPr>
        <sz val="9"/>
        <rFont val="Microsoft Sans Serif"/>
      </rPr>
      <t>DIA</t>
    </r>
  </si>
  <si>
    <r>
      <rPr>
        <sz val="9"/>
        <rFont val="Microsoft Sans Serif"/>
      </rPr>
      <t>Alquiler  de  Máquina  de  humo,  con control    con     cable     Chauvet    DJ Hurricane  H1302   indicador  de nivel bajo    de    líquido    y        apagado automático.</t>
    </r>
  </si>
  <si>
    <r>
      <rPr>
        <sz val="9"/>
        <rFont val="Microsoft Sans Serif"/>
      </rPr>
      <t>DIA</t>
    </r>
  </si>
  <si>
    <r>
      <rPr>
        <sz val="9"/>
        <rFont val="Microsoft Sans Serif"/>
      </rPr>
      <t>Alquiler de mesas plásticas cuadrada de  72,5cm  de  alto  por  85.6cm  de fondo, por 85.6cm de Ancho</t>
    </r>
  </si>
  <si>
    <r>
      <rPr>
        <sz val="9"/>
        <rFont val="Microsoft Sans Serif"/>
      </rPr>
      <t>UNIDAD</t>
    </r>
  </si>
  <si>
    <r>
      <rPr>
        <sz val="9"/>
        <rFont val="Microsoft Sans Serif"/>
      </rPr>
      <t xml:space="preserve">Alquiler       de       montaje       móvil
</t>
    </r>
    <r>
      <rPr>
        <sz val="9"/>
        <rFont val="Microsoft Sans Serif"/>
      </rPr>
      <t>amplificación    de    sonido    cabinas yorkville nx750</t>
    </r>
  </si>
  <si>
    <r>
      <rPr>
        <sz val="9"/>
        <rFont val="Microsoft Sans Serif"/>
      </rPr>
      <t>DIA</t>
    </r>
  </si>
  <si>
    <r>
      <rPr>
        <sz val="9"/>
        <rFont val="Microsoft Sans Serif"/>
      </rPr>
      <t>Alquiler de pedana con resortes para las    competencias    all    star.    Debe contener Nueve (9) tiras de un metro y medio (1mt y ½) de ancho por doce (12mts) metros de largo y un grosor de Quince  (15cm)  centímetros  cada  una. Para un total de: Doce metros de largo (12Mts) por Catorce Metros y Medio de Ancho (14 Mts y ½) con un grosor de cinco centímetros (5cm). 14 Mts y ½ X   12   mts.   Cubierta   con   flexi-roll. Adicional linóleo especial para dance de 14Mts x 14Mts. (Incluye transporte en camión de 12 toneladas desde la ciudad de origen hasta el municipio y viceversa,     cargue     y     descargue, armado y desarme de la estructura).</t>
    </r>
  </si>
  <si>
    <r>
      <rPr>
        <sz val="9"/>
        <rFont val="Microsoft Sans Serif"/>
      </rPr>
      <t>UNIDAD</t>
    </r>
  </si>
  <si>
    <r>
      <rPr>
        <sz val="9"/>
        <rFont val="Microsoft Sans Serif"/>
      </rPr>
      <t xml:space="preserve">Alquiler de planta eléctrica de 35 KW motor  DIESEL,  para  el  sonido  en  los eventos en los que se requiera de este servicio,         incluye          transporte,
</t>
    </r>
    <r>
      <rPr>
        <sz val="9"/>
        <rFont val="Microsoft Sans Serif"/>
      </rPr>
      <t>combustible,    operario,    instalación, desmonte. Jornada de 6 horas</t>
    </r>
  </si>
  <si>
    <r>
      <rPr>
        <sz val="9"/>
        <rFont val="Microsoft Sans Serif"/>
      </rPr>
      <t>JORNADA</t>
    </r>
  </si>
  <si>
    <r>
      <rPr>
        <sz val="9"/>
        <rFont val="Microsoft Sans Serif"/>
      </rPr>
      <t>Alquiler de planta eléctrica de 35 KW motor  DIESEL,  para  el  sonido  en  los eventos en los que se requiera de este servicio,         incluye          transporte, combustible,    operario,    instalación, desmonte. Jornada de 8 horas</t>
    </r>
  </si>
  <si>
    <r>
      <rPr>
        <sz val="9"/>
        <rFont val="Microsoft Sans Serif"/>
      </rPr>
      <t>JORNADA</t>
    </r>
  </si>
  <si>
    <r>
      <rPr>
        <sz val="9"/>
        <rFont val="Microsoft Sans Serif"/>
      </rPr>
      <t>Alquiler   de   planta   eléctrica   móvil 7000va</t>
    </r>
  </si>
  <si>
    <r>
      <rPr>
        <sz val="9"/>
        <rFont val="Microsoft Sans Serif"/>
      </rPr>
      <t>DIA</t>
    </r>
  </si>
  <si>
    <r>
      <rPr>
        <sz val="9"/>
        <rFont val="Microsoft Sans Serif"/>
      </rPr>
      <t>Alquiler de Proyector cinematográfico de    láser-fosforo    compacto    para pantallas   de   cine   de   hasta   15m profesional   de    alta   gama    para proyección de películas en 2D y 3D, y Pantalla especial para proyección en 2D y  3D, de  12mtrs  x  4mtrs  (incluye Sonido  envolvente   surround,  tres   3 personas para el manejo de equipos de proyección sonido y video y Planta eléctrica con combustible).</t>
    </r>
  </si>
  <si>
    <r>
      <rPr>
        <sz val="9"/>
        <rFont val="Microsoft Sans Serif"/>
      </rPr>
      <t>DIA</t>
    </r>
  </si>
  <si>
    <r>
      <rPr>
        <sz val="9"/>
        <rFont val="Microsoft Sans Serif"/>
      </rPr>
      <t>Alquiler de sillas plásticas por día con o   sin   brazo   de   aproximadamente 60cm de largo, 51,5cm de ancho y 71 cm de alto  incluye transporte, lavado y desinfección</t>
    </r>
  </si>
  <si>
    <r>
      <rPr>
        <sz val="9"/>
        <rFont val="Microsoft Sans Serif"/>
      </rPr>
      <t>UNIDAD</t>
    </r>
  </si>
  <si>
    <r>
      <rPr>
        <sz val="9"/>
        <rFont val="Helvetica Neue"/>
      </rPr>
      <t xml:space="preserve">Alquiler de sonido de fácil instalación y traslado, para el desarrollo de las actividades    (cabinas    amplificadas activas  +  micrófonos  +  líneas  para
</t>
    </r>
    <r>
      <rPr>
        <sz val="9"/>
        <rFont val="Microsoft Sans Serif"/>
      </rPr>
      <t>amplificación)</t>
    </r>
  </si>
  <si>
    <r>
      <rPr>
        <sz val="9"/>
        <rFont val="Microsoft Sans Serif"/>
      </rPr>
      <t>HORA</t>
    </r>
  </si>
  <si>
    <r>
      <rPr>
        <sz val="9"/>
        <rFont val="Microsoft Sans Serif"/>
      </rPr>
      <t>alquiler   de   sonido   para   espacio cerrado,  con  amplificación  de  sonido de cabinas yorkville nx750, consola y 6 micrófonos inalámbricos</t>
    </r>
  </si>
  <si>
    <r>
      <rPr>
        <sz val="9"/>
        <rFont val="Microsoft Sans Serif"/>
      </rPr>
      <t>DIA</t>
    </r>
  </si>
  <si>
    <r>
      <rPr>
        <sz val="9"/>
        <rFont val="Microsoft Sans Serif"/>
      </rPr>
      <t>Alquiler    de    sonido,    montaje    de auditorio; amplificación de sonido de cabinas  yorkville  nx750,  consola  de micrófonos, proyección de video beam e iluminación del ambiente.</t>
    </r>
  </si>
  <si>
    <r>
      <rPr>
        <sz val="9"/>
        <rFont val="Microsoft Sans Serif"/>
      </rPr>
      <t>DIA</t>
    </r>
  </si>
  <si>
    <r>
      <rPr>
        <sz val="9"/>
        <rFont val="Microsoft Sans Serif"/>
      </rPr>
      <t>Alquiler de tarima de12mts de ancho x  8mts  de  fondo,  estructura  metálica con piso de madera. Incluye montaje y desinstalación.</t>
    </r>
  </si>
  <si>
    <r>
      <rPr>
        <sz val="9"/>
        <rFont val="Microsoft Sans Serif"/>
      </rPr>
      <t>UN</t>
    </r>
  </si>
  <si>
    <r>
      <rPr>
        <sz val="9"/>
        <rFont val="Microsoft Sans Serif"/>
      </rPr>
      <t>Alquiler de un equipo de amplificación de sonido portátil semiprofesional de 1500  w,  consola  de  4  canales  y   2 micrófonos por  hora.</t>
    </r>
  </si>
  <si>
    <r>
      <rPr>
        <sz val="9"/>
        <rFont val="Microsoft Sans Serif"/>
      </rPr>
      <t>HORA</t>
    </r>
  </si>
  <si>
    <r>
      <rPr>
        <sz val="9"/>
        <rFont val="Microsoft Sans Serif"/>
      </rPr>
      <t>Alquiler de video beam y pc de mesa para   talleres   y   jornadas   que   lo requieran.</t>
    </r>
  </si>
  <si>
    <r>
      <rPr>
        <sz val="9"/>
        <rFont val="Microsoft Sans Serif"/>
      </rPr>
      <t>DIA</t>
    </r>
  </si>
  <si>
    <r>
      <rPr>
        <sz val="9"/>
        <rFont val="Microsoft Sans Serif"/>
      </rPr>
      <t>Alquiler de video beam y pc de mesa para   talleres   y   jornadas   que   lo requieran.</t>
    </r>
  </si>
  <si>
    <r>
      <rPr>
        <sz val="9"/>
        <rFont val="Microsoft Sans Serif"/>
      </rPr>
      <t>HORA</t>
    </r>
  </si>
  <si>
    <r>
      <rPr>
        <sz val="9"/>
        <rFont val="Microsoft Sans Serif"/>
      </rPr>
      <t>Alquiler  e  instalación  de  equipo  de sonido de 25.000 watts con cuatro (4) cabinas  amplificadas,  dos  (2)  bocas de  bajos  de  Amplificación  para  la ejecución de  actividades</t>
    </r>
  </si>
  <si>
    <r>
      <rPr>
        <sz val="9"/>
        <rFont val="Microsoft Sans Serif"/>
      </rPr>
      <t>DIA</t>
    </r>
  </si>
  <si>
    <r>
      <rPr>
        <sz val="9"/>
        <rFont val="Microsoft Sans Serif"/>
      </rPr>
      <t xml:space="preserve">Alquiler  equipos  audiovisuales    por hora   (portátil,   videoben,   televisor
</t>
    </r>
    <r>
      <rPr>
        <sz val="9"/>
        <rFont val="Microsoft Sans Serif"/>
      </rPr>
      <t>para proyección, cabina de audio)</t>
    </r>
  </si>
  <si>
    <r>
      <rPr>
        <sz val="9"/>
        <rFont val="Microsoft Sans Serif"/>
      </rPr>
      <t>HORA</t>
    </r>
  </si>
  <si>
    <r>
      <rPr>
        <sz val="9"/>
        <rFont val="Microsoft Sans Serif"/>
      </rPr>
      <t>Alquiler       equipos       audiovisuales (portátil,     equipo     de     sonido     o parlantes,      planta      de      audio, micrófonos, cámara, entre otros)</t>
    </r>
  </si>
  <si>
    <r>
      <rPr>
        <sz val="9"/>
        <rFont val="Microsoft Sans Serif"/>
      </rPr>
      <t>HORA</t>
    </r>
  </si>
  <si>
    <r>
      <rPr>
        <sz val="9"/>
        <rFont val="Microsoft Sans Serif"/>
      </rPr>
      <t>Alquiler  Fotocopiadora  multifuncional con   capacidad   suficiente   para   las exigencias de labor en campo</t>
    </r>
  </si>
  <si>
    <r>
      <rPr>
        <sz val="9"/>
        <rFont val="Microsoft Sans Serif"/>
      </rPr>
      <t>MES</t>
    </r>
  </si>
  <si>
    <r>
      <rPr>
        <sz val="9"/>
        <rFont val="Microsoft Sans Serif"/>
      </rPr>
      <t>Auditorio con aire acondicionado con capacidad para 100 personas incluye (video-beam,      paleógrafo,      sillas, mesas y puesto de aromática, café y agua). Para jornadas de 8 horas.</t>
    </r>
  </si>
  <si>
    <r>
      <rPr>
        <sz val="9"/>
        <rFont val="Microsoft Sans Serif"/>
      </rPr>
      <t>UN</t>
    </r>
  </si>
  <si>
    <r>
      <rPr>
        <sz val="9"/>
        <rFont val="Microsoft Sans Serif"/>
      </rPr>
      <t>Auditorio con aire acondicionado con capacidad para 25 personas incluye (video-beam,      paleógrafo,      sillas, mesas y puesto de aromática, café y agua). Para jornadas de 8 a 10 horas (</t>
    </r>
    <r>
      <rPr>
        <i/>
        <sz val="9"/>
        <rFont val="Arial"/>
      </rPr>
      <t>puede  corresponder  al  auditorio  con aforo para 50 personas pero que será utilizado para menor capacidad como consecuencia     de     los     protocolos dispuestos por el COVID-19)</t>
    </r>
  </si>
  <si>
    <r>
      <rPr>
        <sz val="9"/>
        <rFont val="Microsoft Sans Serif"/>
      </rPr>
      <t>UN</t>
    </r>
  </si>
  <si>
    <r>
      <rPr>
        <sz val="9"/>
        <rFont val="Microsoft Sans Serif"/>
      </rPr>
      <t>Auditorio con aire acondicionado con capacidad para 25 personas incluye (video-beam,      paleógrafo,      sillas, mesas y puesto de aromática, café y agua). Para jornadas de 8 horas</t>
    </r>
  </si>
  <si>
    <r>
      <rPr>
        <sz val="9"/>
        <rFont val="Microsoft Sans Serif"/>
      </rPr>
      <t>UN</t>
    </r>
  </si>
  <si>
    <r>
      <rPr>
        <sz val="9"/>
        <rFont val="Microsoft Sans Serif"/>
      </rPr>
      <t>Auditorio con aire acondicionado con capacidad  para  50  ó  60  personas incluye    (video-beam,    paleógrafo, sillas,  mesas  y  puesto  de  aromática, café  y  agua).  Para  jornadas  de  8 horas</t>
    </r>
  </si>
  <si>
    <r>
      <rPr>
        <sz val="9"/>
        <rFont val="Microsoft Sans Serif"/>
      </rPr>
      <t>UN</t>
    </r>
  </si>
  <si>
    <r>
      <rPr>
        <sz val="9"/>
        <rFont val="Microsoft Sans Serif"/>
      </rPr>
      <t xml:space="preserve">BACKING TARIMA. Detalle: impresión para fondo de tarima. Medidas: 5m x
</t>
    </r>
    <r>
      <rPr>
        <sz val="9"/>
        <rFont val="Microsoft Sans Serif"/>
      </rPr>
      <t>255. Material: Banner 13 onzas</t>
    </r>
  </si>
  <si>
    <r>
      <rPr>
        <sz val="9"/>
        <rFont val="Microsoft Sans Serif"/>
      </rPr>
      <t>UN</t>
    </r>
  </si>
  <si>
    <r>
      <rPr>
        <sz val="9"/>
        <rFont val="Microsoft Sans Serif"/>
      </rPr>
      <t>Balón  de  futbol  n°  5,  laminado  al calor,  Material:  PVC/Nailon.  Para  el desarrollo      de      las      actividades deportivas,</t>
    </r>
  </si>
  <si>
    <r>
      <rPr>
        <sz val="9"/>
        <rFont val="Microsoft Sans Serif"/>
      </rPr>
      <t>UN</t>
    </r>
  </si>
  <si>
    <r>
      <rPr>
        <sz val="9"/>
        <rFont val="Microsoft Sans Serif"/>
      </rPr>
      <t xml:space="preserve">Balón   de   microfútbol   N°   3   y   4
</t>
    </r>
    <r>
      <rPr>
        <sz val="9"/>
        <rFont val="Microsoft Sans Serif"/>
      </rPr>
      <t>laminado al calor, elaborado en PVC, enmallado en nailon.</t>
    </r>
  </si>
  <si>
    <r>
      <rPr>
        <sz val="9"/>
        <rFont val="Microsoft Sans Serif"/>
      </rPr>
      <t>UN</t>
    </r>
  </si>
  <si>
    <t>Bolígrafos con logos de la alcaldía.</t>
  </si>
  <si>
    <r>
      <rPr>
        <sz val="9"/>
        <rFont val="Microsoft Sans Serif"/>
      </rPr>
      <t>UNIDAD</t>
    </r>
  </si>
  <si>
    <r>
      <rPr>
        <sz val="9"/>
        <rFont val="Microsoft Sans Serif"/>
      </rPr>
      <t>Camisetas tipo Polo  Estampadas</t>
    </r>
  </si>
  <si>
    <r>
      <rPr>
        <sz val="9"/>
        <rFont val="Microsoft Sans Serif"/>
      </rPr>
      <t>UN</t>
    </r>
  </si>
  <si>
    <r>
      <rPr>
        <sz val="9"/>
        <rFont val="Microsoft Sans Serif"/>
      </rPr>
      <t>Carnet de identificación en pvc para el grupo operativo impresión full color en alta definición con protección uv de 86x54 mm, incluye fotografía digital.</t>
    </r>
  </si>
  <si>
    <r>
      <rPr>
        <sz val="9"/>
        <rFont val="Microsoft Sans Serif"/>
      </rPr>
      <t>UN</t>
    </r>
  </si>
  <si>
    <r>
      <rPr>
        <sz val="9"/>
        <rFont val="Microsoft Sans Serif"/>
      </rPr>
      <t>Cartillas con información de campañas a  realizarse.  Tamaño  Oficio  de  10 hojas  con  logo  de  la  administración municipal y portada personalizada.</t>
    </r>
  </si>
  <si>
    <r>
      <rPr>
        <sz val="9"/>
        <rFont val="Microsoft Sans Serif"/>
      </rPr>
      <t>UN</t>
    </r>
  </si>
  <si>
    <r>
      <rPr>
        <sz val="9"/>
        <rFont val="Microsoft Sans Serif"/>
      </rPr>
      <t>Cartillas tamaño media carta en papel bond 75gr, contiene diez (10) hojas con la información de los diferentes temas que se desarrollen en el proyecto, portada y contraportada impresas en propalcote 240 a full color.</t>
    </r>
  </si>
  <si>
    <r>
      <rPr>
        <sz val="9"/>
        <rFont val="Microsoft Sans Serif"/>
      </rPr>
      <t>UN</t>
    </r>
  </si>
  <si>
    <t>Certificados    de    participación    en evento,     elaborados      en      papel propalcote de 240gr, impresos a full color, tamaño  carta.  Incluye  diseño  e impresión</t>
  </si>
  <si>
    <r>
      <rPr>
        <sz val="9"/>
        <rFont val="Microsoft Sans Serif"/>
      </rPr>
      <t>UNIDAD</t>
    </r>
  </si>
  <si>
    <r>
      <rPr>
        <sz val="9"/>
        <rFont val="Microsoft Sans Serif"/>
      </rPr>
      <t>Chaleco fluorescente reflectivo</t>
    </r>
  </si>
  <si>
    <r>
      <rPr>
        <sz val="9"/>
        <rFont val="Microsoft Sans Serif"/>
      </rPr>
      <t>UN</t>
    </r>
  </si>
  <si>
    <r>
      <rPr>
        <sz val="9"/>
        <rFont val="Microsoft Sans Serif"/>
      </rPr>
      <t xml:space="preserve">Chalecos:  con  los  logos  y  diferentes distintivos  de  los  programas  y  de  la
</t>
    </r>
    <r>
      <rPr>
        <sz val="9"/>
        <rFont val="Microsoft Sans Serif"/>
      </rPr>
      <t>administración municipal.</t>
    </r>
  </si>
  <si>
    <r>
      <rPr>
        <sz val="9"/>
        <rFont val="Microsoft Sans Serif"/>
      </rPr>
      <t>UN</t>
    </r>
  </si>
  <si>
    <r>
      <rPr>
        <sz val="9"/>
        <rFont val="Microsoft Sans Serif"/>
      </rPr>
      <t>Escarapelas  y  porta escarapelas  con las   siguientes   descripciones:   Papel impreso en propalcote115g, full color por una cara tamaño Estándar 11 x 9 cms,  con cordón de 3 mm marcada</t>
    </r>
  </si>
  <si>
    <r>
      <rPr>
        <sz val="9"/>
        <rFont val="Microsoft Sans Serif"/>
      </rPr>
      <t>UN</t>
    </r>
  </si>
  <si>
    <r>
      <rPr>
        <sz val="9"/>
        <rFont val="Microsoft Sans Serif"/>
      </rPr>
      <t xml:space="preserve">FALDILLIN    Detalle:    Impresión    de faldillin  Medidas:  9mtx53  Material:
</t>
    </r>
    <r>
      <rPr>
        <sz val="9"/>
        <rFont val="Microsoft Sans Serif"/>
      </rPr>
      <t>Banner 13 onzas</t>
    </r>
  </si>
  <si>
    <r>
      <rPr>
        <sz val="9"/>
        <rFont val="Microsoft Sans Serif"/>
      </rPr>
      <t>UN</t>
    </r>
  </si>
  <si>
    <r>
      <rPr>
        <sz val="9"/>
        <rFont val="Microsoft Sans Serif"/>
      </rPr>
      <t xml:space="preserve">Folleto  Tríptico  temático,  doble  cara, tamaño    oficio,    papel    propalcote
</t>
    </r>
    <r>
      <rPr>
        <sz val="9"/>
        <rFont val="Microsoft Sans Serif"/>
      </rPr>
      <t>brillante, full color</t>
    </r>
  </si>
  <si>
    <r>
      <rPr>
        <sz val="9"/>
        <rFont val="Microsoft Sans Serif"/>
      </rPr>
      <t>UN</t>
    </r>
  </si>
  <si>
    <r>
      <rPr>
        <sz val="9"/>
        <rFont val="Microsoft Sans Serif"/>
      </rPr>
      <t xml:space="preserve">Gorras:  con  los  logos  y  diferentes
</t>
    </r>
    <r>
      <rPr>
        <sz val="9"/>
        <rFont val="Microsoft Sans Serif"/>
      </rPr>
      <t>distintivos  de  los  programas  y  de  la administración municipal</t>
    </r>
  </si>
  <si>
    <r>
      <rPr>
        <sz val="9"/>
        <rFont val="Microsoft Sans Serif"/>
      </rPr>
      <t>UN</t>
    </r>
  </si>
  <si>
    <r>
      <rPr>
        <sz val="9"/>
        <rFont val="Microsoft Sans Serif"/>
      </rPr>
      <t xml:space="preserve">Guía         pedagógica         (contiene información  ,  Texto     acerca  de  la temática, full color, 100 hojas, papel carta, imágenes ilustrativas, portada y
</t>
    </r>
    <r>
      <rPr>
        <sz val="9"/>
        <rFont val="Microsoft Sans Serif"/>
      </rPr>
      <t>contra    portada    con    nombre    del proyecto.)</t>
    </r>
  </si>
  <si>
    <r>
      <rPr>
        <sz val="9"/>
        <rFont val="Microsoft Sans Serif"/>
      </rPr>
      <t>UNIDAD</t>
    </r>
  </si>
  <si>
    <r>
      <rPr>
        <sz val="9"/>
        <rFont val="Microsoft Sans Serif"/>
      </rPr>
      <t>Hospedaje  múltiple para cuatro (4) personas cada habitación</t>
    </r>
  </si>
  <si>
    <r>
      <rPr>
        <sz val="9"/>
        <rFont val="Microsoft Sans Serif"/>
      </rPr>
      <t>UN</t>
    </r>
  </si>
  <si>
    <r>
      <rPr>
        <sz val="9"/>
        <rFont val="Microsoft Sans Serif"/>
      </rPr>
      <t>Hospedaje.    Habitación    para    una noche - cama individual</t>
    </r>
  </si>
  <si>
    <r>
      <rPr>
        <sz val="9"/>
        <rFont val="Microsoft Sans Serif"/>
      </rPr>
      <t>UN</t>
    </r>
  </si>
  <si>
    <r>
      <rPr>
        <sz val="9"/>
        <rFont val="Microsoft Sans Serif"/>
      </rPr>
      <t>KIT.      Agendas      y      lapiceros      ( personalizado,  full  color  ,  argollado contra   marcados   con   nombre   de proyecto 100 hojas)</t>
    </r>
  </si>
  <si>
    <r>
      <rPr>
        <sz val="9"/>
        <rFont val="Microsoft Sans Serif"/>
      </rPr>
      <t>UNIDAD</t>
    </r>
  </si>
  <si>
    <r>
      <rPr>
        <sz val="9"/>
        <rFont val="Microsoft Sans Serif"/>
      </rPr>
      <t>Medallas   Marcadas,   color   dorado incluye cordón.</t>
    </r>
  </si>
  <si>
    <r>
      <rPr>
        <sz val="9"/>
        <rFont val="Microsoft Sans Serif"/>
      </rPr>
      <t>UN</t>
    </r>
  </si>
  <si>
    <r>
      <rPr>
        <sz val="9"/>
        <rFont val="Microsoft Sans Serif"/>
      </rPr>
      <t>Medallas  metálicas  en  aleación  de bronce  personalizadas,  grabado  de relieves con diseño del evento y cinta de 2cm marcada.</t>
    </r>
  </si>
  <si>
    <r>
      <rPr>
        <sz val="9"/>
        <rFont val="Microsoft Sans Serif"/>
      </rPr>
      <t>UNIDAD</t>
    </r>
  </si>
  <si>
    <r>
      <rPr>
        <sz val="9"/>
        <rFont val="Microsoft Sans Serif"/>
      </rPr>
      <t xml:space="preserve">Mugs  marcados  con  los  logos  de  la administración  y  rellenos  de  dulces
</t>
    </r>
    <r>
      <rPr>
        <sz val="9"/>
        <rFont val="Microsoft Sans Serif"/>
      </rPr>
      <t>varios</t>
    </r>
  </si>
  <si>
    <r>
      <rPr>
        <sz val="9"/>
        <rFont val="Microsoft Sans Serif"/>
      </rPr>
      <t>UN</t>
    </r>
  </si>
  <si>
    <r>
      <rPr>
        <sz val="9"/>
        <rFont val="Microsoft Sans Serif"/>
      </rPr>
      <t>Pasacalle, dimensiones 2 metros x 1,5 metros en  material Banner, full color, con   soportes   en   madera.   Incluye armado e instalación.</t>
    </r>
  </si>
  <si>
    <r>
      <rPr>
        <sz val="9"/>
        <rFont val="Microsoft Sans Serif"/>
      </rPr>
      <t>UN</t>
    </r>
  </si>
  <si>
    <r>
      <rPr>
        <sz val="9"/>
        <rFont val="Microsoft Sans Serif"/>
      </rPr>
      <t xml:space="preserve">PASACALLES    Impresión    pasacalles.
</t>
    </r>
    <r>
      <rPr>
        <sz val="9"/>
        <rFont val="Microsoft Sans Serif"/>
      </rPr>
      <t>Tamaño:    800x100    mm.    Material: Banner</t>
    </r>
  </si>
  <si>
    <r>
      <rPr>
        <sz val="9"/>
        <rFont val="Microsoft Sans Serif"/>
      </rPr>
      <t>UN</t>
    </r>
  </si>
  <si>
    <r>
      <rPr>
        <sz val="9"/>
        <rFont val="Microsoft Sans Serif"/>
      </rPr>
      <t xml:space="preserve">Pasacalles    promocionales.    Tamaño 6mts  de  ancho  x  1mts  de  alto  en material    Banner,    full    color,    con soportes en madera. Incluye armado e
</t>
    </r>
    <r>
      <rPr>
        <sz val="9"/>
        <rFont val="Microsoft Sans Serif"/>
      </rPr>
      <t>instalación.</t>
    </r>
  </si>
  <si>
    <r>
      <rPr>
        <sz val="9"/>
        <rFont val="Microsoft Sans Serif"/>
      </rPr>
      <t>UN</t>
    </r>
  </si>
  <si>
    <r>
      <rPr>
        <sz val="9"/>
        <rFont val="Microsoft Sans Serif"/>
      </rPr>
      <t>Pendón  Publicitario  tipo  backing  en Banner full color 10 mts de ancho x 3.0 mts de alto.</t>
    </r>
  </si>
  <si>
    <r>
      <rPr>
        <sz val="9"/>
        <rFont val="Microsoft Sans Serif"/>
      </rPr>
      <t>UNIDAD</t>
    </r>
  </si>
  <si>
    <r>
      <rPr>
        <sz val="9"/>
        <rFont val="Microsoft Sans Serif"/>
      </rPr>
      <t>Pendones con la imagen del programa de  2x1.00  m  impresión  digital  alta resolución  en  pvc  (banner)  terminado en   tubos   plásticos.     con   perfectos acabados   para   interiores,   de   alta resistencia, estabilidad, reutilizable.</t>
    </r>
  </si>
  <si>
    <r>
      <rPr>
        <sz val="9"/>
        <rFont val="Microsoft Sans Serif"/>
      </rPr>
      <t>UN</t>
    </r>
  </si>
  <si>
    <r>
      <rPr>
        <sz val="9"/>
        <rFont val="Microsoft Sans Serif"/>
      </rPr>
      <t>Pendones promocionales tipo faldellín. Tamaño 8mts de ancho x 1.20mts de alto  en  material  Banner,  full  color, soportes   tipo   bolsillo   con   ojetes   y cuerdas de amarre.</t>
    </r>
  </si>
  <si>
    <r>
      <rPr>
        <sz val="9"/>
        <rFont val="Microsoft Sans Serif"/>
      </rPr>
      <t>UNIDAD</t>
    </r>
  </si>
  <si>
    <r>
      <rPr>
        <sz val="9"/>
        <rFont val="Microsoft Sans Serif"/>
      </rPr>
      <t>Perifoneo  publicitario  en  vehículo  a todo costo</t>
    </r>
  </si>
  <si>
    <r>
      <rPr>
        <sz val="9"/>
        <rFont val="Microsoft Sans Serif"/>
      </rPr>
      <t>HORA</t>
    </r>
  </si>
  <si>
    <r>
      <rPr>
        <sz val="9"/>
        <rFont val="Microsoft Sans Serif"/>
      </rPr>
      <t xml:space="preserve">Placa        de        participación        y reconocimiento en madera,25 cm x 15
</t>
    </r>
    <r>
      <rPr>
        <sz val="9"/>
        <rFont val="Microsoft Sans Serif"/>
      </rPr>
      <t>cm</t>
    </r>
  </si>
  <si>
    <r>
      <rPr>
        <sz val="9"/>
        <rFont val="Microsoft Sans Serif"/>
      </rPr>
      <t>UN</t>
    </r>
  </si>
  <si>
    <r>
      <rPr>
        <sz val="9"/>
        <rFont val="Microsoft Sans Serif"/>
      </rPr>
      <t xml:space="preserve">Placas de reconocimiento, elaboradas
</t>
    </r>
    <r>
      <rPr>
        <sz val="9"/>
        <rFont val="Microsoft Sans Serif"/>
      </rPr>
      <t>en  láminas  metálicas  sobre  base  de madera, tamaño 35cm x 15cm</t>
    </r>
  </si>
  <si>
    <r>
      <rPr>
        <sz val="9"/>
        <rFont val="Microsoft Sans Serif"/>
      </rPr>
      <t>UN</t>
    </r>
  </si>
  <si>
    <r>
      <rPr>
        <sz val="9"/>
        <rFont val="Microsoft Sans Serif"/>
      </rPr>
      <t xml:space="preserve">Presentación de Juegos pirotécnicos; 2 tortas surtidas de 19 tiros, 2 palmeras de 19 tiros, 2 tortas árbol de plata de
</t>
    </r>
    <r>
      <rPr>
        <sz val="9"/>
        <rFont val="Microsoft Sans Serif"/>
      </rPr>
      <t>19  tiros,  2  tortas  crisantema  de  19 tiros, 2 tortas moradas en el ciel de 19 tiros, 1 torta parís de 19 tiros, 1 torta de  2  pulgadas  de  16  tiros,  1  torta rascacielos  cracker  de  133  tiros,  1 torta araña de 34 tiros, 1 torta remix de 138 tiros, 1 torta sierra nevada de científico,  1  torta  colombiana  power 200  tiros  1  torta  remolino  multicolor de   32   tiros,   40   carcasas   de   2,5 pulgadas,    20    carcarcasas    de    3 pulgadas  y  10  de  carcasas  de  4 pulgadas.</t>
    </r>
  </si>
  <si>
    <r>
      <rPr>
        <sz val="9"/>
        <rFont val="Microsoft Sans Serif"/>
      </rPr>
      <t>GLOBAL</t>
    </r>
  </si>
  <si>
    <r>
      <rPr>
        <sz val="9"/>
        <rFont val="Microsoft Sans Serif"/>
      </rPr>
      <t>Publicidad impresa Afiche promocional. Tamaño (¼) de pliego, area de impresión 48 * 33 full color, en material propalcote mate.</t>
    </r>
  </si>
  <si>
    <r>
      <rPr>
        <sz val="9"/>
        <rFont val="Microsoft Sans Serif"/>
      </rPr>
      <t>UN</t>
    </r>
  </si>
  <si>
    <r>
      <rPr>
        <sz val="9"/>
        <rFont val="Microsoft Sans Serif"/>
      </rPr>
      <t>Reproducción    de    cuñas    radiales de 30 segundos.</t>
    </r>
  </si>
  <si>
    <r>
      <rPr>
        <sz val="9"/>
        <rFont val="Microsoft Sans Serif"/>
      </rPr>
      <t>UN</t>
    </r>
  </si>
  <si>
    <r>
      <rPr>
        <sz val="9"/>
        <rFont val="Microsoft Sans Serif"/>
      </rPr>
      <t>Servicio    de    Cubrimiento    fílmico. Incluye:     Personal     capacitado     y equipos para la Grabación Digital de Video,    fotografía    y    servicio    de transmisión  en  vivo  por  las  paginas oficiales de la administración.</t>
    </r>
  </si>
  <si>
    <r>
      <rPr>
        <sz val="9"/>
        <rFont val="Microsoft Sans Serif"/>
      </rPr>
      <t>GLOBAL</t>
    </r>
  </si>
  <si>
    <r>
      <rPr>
        <sz val="9"/>
        <rFont val="Microsoft Sans Serif"/>
      </rPr>
      <t xml:space="preserve">STAND  DE  AGUA  Y  CAFÉ.    Incluye:
</t>
    </r>
    <r>
      <rPr>
        <sz val="9"/>
        <rFont val="Microsoft Sans Serif"/>
      </rPr>
      <t>mesa con dispensador de café, vasos biodegradables,            mezcladores, azúcar.   Dispensador   de   agua   con vasos biodegradables</t>
    </r>
  </si>
  <si>
    <r>
      <rPr>
        <sz val="9"/>
        <rFont val="Microsoft Sans Serif"/>
      </rPr>
      <t>DIA</t>
    </r>
  </si>
  <si>
    <r>
      <rPr>
        <sz val="9"/>
        <rFont val="Microsoft Sans Serif"/>
      </rPr>
      <t xml:space="preserve">Stiker: en adhesivo 10 x 15 con logos
</t>
    </r>
    <r>
      <rPr>
        <sz val="9"/>
        <rFont val="Microsoft Sans Serif"/>
      </rPr>
      <t>del programa</t>
    </r>
  </si>
  <si>
    <r>
      <rPr>
        <sz val="9"/>
        <rFont val="Microsoft Sans Serif"/>
      </rPr>
      <t>UN</t>
    </r>
  </si>
  <si>
    <r>
      <rPr>
        <sz val="9"/>
        <rFont val="Microsoft Sans Serif"/>
      </rPr>
      <t xml:space="preserve">Tarjetas de invitación tamaño 27cm x 21cm en papel perlado, troqueladas y repujadas con los logos de la administración Municipal, incluye cinta
</t>
    </r>
    <r>
      <rPr>
        <sz val="9"/>
        <rFont val="Microsoft Sans Serif"/>
      </rPr>
      <t>decorativa.</t>
    </r>
  </si>
  <si>
    <r>
      <rPr>
        <sz val="9"/>
        <rFont val="Microsoft Sans Serif"/>
      </rPr>
      <t>UN</t>
    </r>
  </si>
  <si>
    <r>
      <rPr>
        <sz val="9"/>
        <rFont val="Microsoft Sans Serif"/>
      </rPr>
      <t>Trofeos       en       madera       diseños personalizados  siluetados  con  láser, base  metálica  y  placa  marcada  con logos del evento.</t>
    </r>
  </si>
  <si>
    <r>
      <rPr>
        <sz val="9"/>
        <rFont val="Microsoft Sans Serif"/>
      </rPr>
      <t>UNIDAD</t>
    </r>
  </si>
  <si>
    <r>
      <rPr>
        <sz val="9"/>
        <rFont val="Microsoft Sans Serif"/>
      </rPr>
      <t>Trofeos  para  diferentes  eventos  de campeonato    que    se    programen, elaboradas   en   vidrio   reforzado   y grabado, tamaño 25cm x15 cm.</t>
    </r>
  </si>
  <si>
    <r>
      <rPr>
        <sz val="9"/>
        <rFont val="Microsoft Sans Serif"/>
      </rPr>
      <t>UN</t>
    </r>
  </si>
  <si>
    <r>
      <rPr>
        <sz val="9"/>
        <rFont val="Microsoft Sans Serif"/>
      </rPr>
      <t>Volantes media carta 21 x 14 cms. en propalcote de 115 grs</t>
    </r>
  </si>
  <si>
    <r>
      <rPr>
        <sz val="9"/>
        <rFont val="Microsoft Sans Serif"/>
      </rPr>
      <t>UNIDAD</t>
    </r>
  </si>
  <si>
    <t>Diseñador grafico</t>
  </si>
  <si>
    <t xml:space="preserve">Comunicador social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</si>
</sst>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_-;\-* #,##0_-;_-* &quot;-&quot;??_-;_-@"/>
    <numFmt numFmtId="165" formatCode="_-&quot;$&quot;\ * #,##0.00_-;\-&quot;$&quot;\ * #,##0.00_-;_-&quot;$&quot;\ * &quot;-&quot;??_-;_-@"/>
    <numFmt numFmtId="166" formatCode="_-[$$-240A]\ * #,##0_-;\-[$$-240A]\ * #,##0_-;_-[$$-240A]\ * &quot;-&quot;??_-;_-@"/>
    <numFmt numFmtId="167" formatCode="_-* #,##0.00_-;\-* #,##0.00_-;_-* &quot;-&quot;??_-;_-@"/>
    <numFmt numFmtId="168" formatCode="_-&quot;$&quot;\ * #,##0_-;\-&quot;$&quot;\ * #,##0_-;_-&quot;$&quot;\ * &quot;-&quot;??_-;_-@"/>
    <numFmt numFmtId="169" formatCode="_-[$$-240A]\ * #,##0.00_-;\-[$$-240A]\ * #,##0.00_-;_-[$$-240A]\ * &quot;-&quot;??_-;_-@"/>
    <numFmt numFmtId="170" formatCode="\$\ #,##0.00"/>
    <numFmt numFmtId="171" formatCode="\$\ 0.00"/>
  </numFmts>
  <fonts count="23">
    <font>
      <sz val="11"/>
      <name val="Calibri"/>
      <scheme val="minor"/>
    </font>
    <font>
      <b/>
      <sz val="9"/>
      <name val="Calibri"/>
    </font>
    <font>
      <sz val="9"/>
      <name val="Calibri"/>
    </font>
    <font>
      <sz val="11"/>
      <name val="Calibri"/>
    </font>
    <font>
      <b/>
      <sz val="9"/>
      <color rgb="FFFF0000"/>
      <name val="Calibri"/>
    </font>
    <font>
      <sz val="9"/>
      <name val="Calibri"/>
    </font>
    <font>
      <b/>
      <sz val="9"/>
      <name val="Calibri"/>
    </font>
    <font>
      <b/>
      <sz val="10"/>
      <name val="Calibri"/>
    </font>
    <font>
      <sz val="10"/>
      <name val="Calibri"/>
    </font>
    <font>
      <b/>
      <sz val="11"/>
      <name val="Calibri"/>
    </font>
    <font>
      <b/>
      <sz val="10"/>
      <color rgb="FF000000"/>
      <name val="Calibri"/>
    </font>
    <font>
      <sz val="11"/>
      <name val="Calibri"/>
    </font>
    <font>
      <sz val="10"/>
      <color rgb="FF000000"/>
      <name val="Calibri"/>
    </font>
    <font>
      <b/>
      <sz val="11"/>
      <color rgb="FFFF0000"/>
      <name val="Calibri"/>
    </font>
    <font>
      <b/>
      <sz val="11"/>
      <color rgb="FF000000"/>
      <name val="Calibri"/>
    </font>
    <font>
      <sz val="11"/>
      <color rgb="FF000000"/>
      <name val="Calibri"/>
    </font>
    <font>
      <b/>
      <sz val="9"/>
      <name val="Arial"/>
    </font>
    <font>
      <sz val="9"/>
      <color rgb="FF000000"/>
      <name val="Helvetica Neue"/>
    </font>
    <font>
      <sz val="9"/>
      <name val="Helvetica Neue"/>
    </font>
    <font>
      <b/>
      <sz val="9"/>
      <color rgb="FF000000"/>
      <name val="Arial"/>
    </font>
    <font>
      <sz val="9"/>
      <name val="Microsoft Sans Serif"/>
    </font>
    <font>
      <sz val="9"/>
      <name val="Arial MT"/>
    </font>
    <font>
      <i/>
      <sz val="9"/>
      <name val="Arial"/>
    </font>
  </fonts>
  <fills count="11">
    <fill>
      <patternFill patternType="none"/>
    </fill>
    <fill>
      <patternFill patternType="gray125"/>
    </fill>
    <fill>
      <patternFill patternType="solid">
        <fgColor rgb="FF8EAADB"/>
        <bgColor rgb="FF8EAADB"/>
      </patternFill>
    </fill>
    <fill>
      <patternFill patternType="solid">
        <fgColor rgb="FFB4C6E7"/>
        <bgColor rgb="FFB4C6E7"/>
      </patternFill>
    </fill>
    <fill>
      <patternFill patternType="solid">
        <fgColor rgb="FFBFBFBF"/>
        <bgColor rgb="FFBFBFBF"/>
      </patternFill>
    </fill>
    <fill>
      <patternFill patternType="solid">
        <fgColor rgb="FF92D050"/>
        <bgColor rgb="FF92D050"/>
      </patternFill>
    </fill>
    <fill>
      <patternFill patternType="solid">
        <fgColor rgb="FFA8D08D"/>
        <bgColor rgb="FFA8D08D"/>
      </patternFill>
    </fill>
    <fill>
      <patternFill patternType="solid">
        <fgColor rgb="FFA5A5A5"/>
        <bgColor rgb="FFA5A5A5"/>
      </patternFill>
    </fill>
    <fill>
      <patternFill patternType="solid">
        <fgColor rgb="FFE7E6E6"/>
        <bgColor rgb="FFE7E6E6"/>
      </patternFill>
    </fill>
    <fill>
      <patternFill patternType="solid">
        <fgColor rgb="FFFFC000"/>
        <bgColor rgb="FFFFC000"/>
      </patternFill>
    </fill>
    <fill>
      <patternFill patternType="solid">
        <fgColor rgb="FFF7C9AC"/>
        <bgColor rgb="FFF7C9AC"/>
      </patternFill>
    </fill>
  </fills>
  <borders count="4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medium">
        <color rgb="FF000000"/>
      </right>
      <top style="medium">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170">
    <xf numFmtId="0" fontId="0" fillId="0" borderId="0" xfId="0"/>
    <xf numFmtId="0" fontId="1" fillId="0" borderId="0" xfId="0" applyFont="1" applyAlignment="1">
      <alignment horizontal="center" vertical="center"/>
    </xf>
    <xf numFmtId="0" fontId="2" fillId="0" borderId="0" xfId="0" applyFont="1" applyAlignment="1">
      <alignment vertical="center"/>
    </xf>
    <xf numFmtId="164" fontId="2" fillId="0" borderId="0" xfId="0" applyNumberFormat="1" applyFont="1" applyAlignment="1">
      <alignment vertical="center"/>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3" borderId="7" xfId="0" applyFont="1" applyFill="1" applyBorder="1" applyAlignment="1">
      <alignment horizontal="center" vertical="center" wrapText="1"/>
    </xf>
    <xf numFmtId="0" fontId="1" fillId="3" borderId="8" xfId="0" applyFont="1" applyFill="1" applyBorder="1" applyAlignment="1">
      <alignment vertical="center" wrapText="1"/>
    </xf>
    <xf numFmtId="0" fontId="1" fillId="3" borderId="9" xfId="0" applyFont="1" applyFill="1" applyBorder="1" applyAlignment="1">
      <alignment vertical="center" wrapText="1"/>
    </xf>
    <xf numFmtId="0" fontId="1" fillId="3" borderId="10" xfId="0" applyFont="1" applyFill="1" applyBorder="1" applyAlignment="1">
      <alignment vertical="center" wrapText="1"/>
    </xf>
    <xf numFmtId="165" fontId="1" fillId="3" borderId="11" xfId="0" applyNumberFormat="1" applyFont="1" applyFill="1" applyBorder="1" applyAlignment="1">
      <alignment horizontal="center" vertical="center" wrapText="1"/>
    </xf>
    <xf numFmtId="0" fontId="1" fillId="4" borderId="12" xfId="0" applyFont="1" applyFill="1" applyBorder="1" applyAlignment="1">
      <alignment horizontal="center" vertical="center" wrapText="1"/>
    </xf>
    <xf numFmtId="0" fontId="1" fillId="4" borderId="8" xfId="0" applyFont="1" applyFill="1" applyBorder="1" applyAlignment="1">
      <alignment vertical="center" wrapText="1"/>
    </xf>
    <xf numFmtId="0" fontId="1" fillId="4" borderId="9" xfId="0" applyFont="1" applyFill="1" applyBorder="1" applyAlignment="1">
      <alignment vertical="center" wrapText="1"/>
    </xf>
    <xf numFmtId="0" fontId="1" fillId="4" borderId="10" xfId="0" applyFont="1" applyFill="1" applyBorder="1" applyAlignment="1">
      <alignment vertical="center" wrapText="1"/>
    </xf>
    <xf numFmtId="165" fontId="1" fillId="4" borderId="11" xfId="0" applyNumberFormat="1" applyFont="1" applyFill="1" applyBorder="1" applyAlignment="1">
      <alignment horizontal="center" vertical="center" wrapText="1"/>
    </xf>
    <xf numFmtId="0" fontId="2" fillId="4" borderId="12" xfId="0" applyFont="1" applyFill="1" applyBorder="1" applyAlignment="1">
      <alignment horizontal="center" vertical="center"/>
    </xf>
    <xf numFmtId="0" fontId="2" fillId="0" borderId="12" xfId="0" applyFont="1" applyBorder="1" applyAlignment="1">
      <alignment horizontal="left" vertical="center" wrapText="1"/>
    </xf>
    <xf numFmtId="0" fontId="4" fillId="4" borderId="12" xfId="0" applyFont="1" applyFill="1" applyBorder="1" applyAlignment="1">
      <alignment vertical="center"/>
    </xf>
    <xf numFmtId="0" fontId="4" fillId="4" borderId="8" xfId="0" applyFont="1" applyFill="1" applyBorder="1" applyAlignment="1">
      <alignment horizontal="center" vertical="center"/>
    </xf>
    <xf numFmtId="0" fontId="2" fillId="0" borderId="12" xfId="0" applyFont="1" applyBorder="1" applyAlignment="1">
      <alignment horizontal="center" vertical="center" wrapText="1"/>
    </xf>
    <xf numFmtId="166" fontId="2" fillId="0" borderId="12" xfId="0" applyNumberFormat="1" applyFont="1" applyBorder="1" applyAlignment="1">
      <alignment horizontal="center" vertical="center"/>
    </xf>
    <xf numFmtId="165" fontId="1" fillId="0" borderId="11" xfId="0" applyNumberFormat="1" applyFont="1" applyBorder="1" applyAlignment="1">
      <alignment horizontal="center" vertical="center" wrapText="1"/>
    </xf>
    <xf numFmtId="0" fontId="1" fillId="0" borderId="2" xfId="0" applyFont="1" applyBorder="1" applyAlignment="1">
      <alignment horizontal="center" vertical="center" wrapText="1"/>
    </xf>
    <xf numFmtId="164" fontId="2" fillId="0" borderId="0" xfId="0" applyNumberFormat="1" applyFont="1"/>
    <xf numFmtId="0" fontId="2" fillId="0" borderId="0" xfId="0" applyFont="1"/>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165" fontId="1" fillId="0" borderId="17" xfId="0" applyNumberFormat="1" applyFont="1" applyBorder="1" applyAlignment="1">
      <alignment horizontal="center" vertical="center" wrapText="1"/>
    </xf>
    <xf numFmtId="0" fontId="2" fillId="4" borderId="18" xfId="0" applyFont="1" applyFill="1" applyBorder="1" applyAlignment="1">
      <alignment horizontal="center" vertical="center"/>
    </xf>
    <xf numFmtId="0" fontId="1" fillId="4" borderId="18" xfId="0" applyFont="1" applyFill="1" applyBorder="1" applyAlignment="1">
      <alignment vertical="center"/>
    </xf>
    <xf numFmtId="0" fontId="1" fillId="4" borderId="19" xfId="0" applyFont="1" applyFill="1" applyBorder="1" applyAlignment="1">
      <alignment vertical="center"/>
    </xf>
    <xf numFmtId="0" fontId="1" fillId="4" borderId="20" xfId="0" applyFont="1" applyFill="1" applyBorder="1" applyAlignment="1">
      <alignment vertical="center"/>
    </xf>
    <xf numFmtId="165" fontId="1" fillId="4" borderId="20" xfId="0" applyNumberFormat="1" applyFont="1" applyFill="1" applyBorder="1" applyAlignment="1">
      <alignment horizontal="center" vertical="center" wrapText="1"/>
    </xf>
    <xf numFmtId="0" fontId="2" fillId="4" borderId="21" xfId="0" applyFont="1" applyFill="1" applyBorder="1" applyAlignment="1">
      <alignment horizontal="center" vertical="center"/>
    </xf>
    <xf numFmtId="0" fontId="2" fillId="0" borderId="22" xfId="0" applyFont="1" applyBorder="1" applyAlignment="1">
      <alignment horizontal="left" vertical="center" wrapText="1"/>
    </xf>
    <xf numFmtId="0" fontId="1" fillId="0" borderId="23" xfId="0" applyFont="1" applyBorder="1" applyAlignment="1">
      <alignment horizontal="center" vertical="center"/>
    </xf>
    <xf numFmtId="0" fontId="2" fillId="0" borderId="23" xfId="0" applyFont="1" applyBorder="1" applyAlignment="1">
      <alignment horizontal="center" vertical="center"/>
    </xf>
    <xf numFmtId="0" fontId="2" fillId="0" borderId="22" xfId="0" applyFont="1" applyBorder="1" applyAlignment="1">
      <alignment horizontal="center" vertical="center"/>
    </xf>
    <xf numFmtId="165" fontId="2" fillId="0" borderId="22" xfId="0" applyNumberFormat="1" applyFont="1" applyBorder="1" applyAlignment="1">
      <alignment horizontal="center" vertical="center"/>
    </xf>
    <xf numFmtId="0" fontId="2" fillId="0" borderId="24" xfId="0" applyFont="1" applyBorder="1" applyAlignment="1">
      <alignment horizontal="center" vertical="center"/>
    </xf>
    <xf numFmtId="165" fontId="1" fillId="0" borderId="25" xfId="0" applyNumberFormat="1" applyFont="1" applyBorder="1" applyAlignment="1">
      <alignment horizontal="center" vertical="center" wrapText="1"/>
    </xf>
    <xf numFmtId="0" fontId="2" fillId="4" borderId="7" xfId="0" applyFont="1" applyFill="1" applyBorder="1" applyAlignment="1">
      <alignment horizontal="center" vertical="center"/>
    </xf>
    <xf numFmtId="0" fontId="1" fillId="0" borderId="12" xfId="0" applyFont="1" applyBorder="1" applyAlignment="1">
      <alignment horizontal="center" vertical="center"/>
    </xf>
    <xf numFmtId="0" fontId="2" fillId="0" borderId="12" xfId="0" applyFont="1" applyBorder="1" applyAlignment="1">
      <alignment horizontal="center" vertical="center"/>
    </xf>
    <xf numFmtId="165" fontId="2" fillId="0" borderId="12" xfId="0" applyNumberFormat="1" applyFont="1" applyBorder="1" applyAlignment="1">
      <alignment horizontal="center" vertical="center"/>
    </xf>
    <xf numFmtId="0" fontId="2" fillId="0" borderId="3" xfId="0" applyFont="1" applyBorder="1" applyAlignment="1">
      <alignment horizontal="center" vertical="center"/>
    </xf>
    <xf numFmtId="2" fontId="2" fillId="0" borderId="0" xfId="0" applyNumberFormat="1" applyFont="1" applyAlignment="1">
      <alignment vertical="center"/>
    </xf>
    <xf numFmtId="0" fontId="5" fillId="0" borderId="12" xfId="0" applyFont="1" applyBorder="1" applyAlignment="1">
      <alignment vertical="center" wrapText="1"/>
    </xf>
    <xf numFmtId="0" fontId="5" fillId="0" borderId="12" xfId="0" applyFont="1" applyBorder="1" applyAlignment="1">
      <alignment horizontal="center" vertical="center" wrapText="1"/>
    </xf>
    <xf numFmtId="0" fontId="2" fillId="0" borderId="2" xfId="0" applyFont="1" applyBorder="1" applyAlignment="1">
      <alignment horizontal="center" vertical="center"/>
    </xf>
    <xf numFmtId="164" fontId="5" fillId="0" borderId="12" xfId="0" applyNumberFormat="1" applyFont="1" applyBorder="1" applyAlignment="1">
      <alignment vertical="center" wrapText="1"/>
    </xf>
    <xf numFmtId="167" fontId="5" fillId="0" borderId="12" xfId="0" applyNumberFormat="1" applyFont="1" applyBorder="1" applyAlignment="1">
      <alignment vertical="center" wrapText="1"/>
    </xf>
    <xf numFmtId="168" fontId="6" fillId="0" borderId="11" xfId="0" applyNumberFormat="1" applyFont="1" applyBorder="1" applyAlignment="1">
      <alignment vertical="center" wrapText="1"/>
    </xf>
    <xf numFmtId="0" fontId="2" fillId="0" borderId="12" xfId="0" applyFont="1" applyBorder="1" applyAlignment="1">
      <alignment vertical="center" wrapText="1"/>
    </xf>
    <xf numFmtId="169" fontId="2" fillId="0" borderId="12" xfId="0" applyNumberFormat="1" applyFont="1" applyBorder="1" applyAlignment="1">
      <alignment vertical="center"/>
    </xf>
    <xf numFmtId="0" fontId="2" fillId="4" borderId="26" xfId="0" applyFont="1" applyFill="1" applyBorder="1" applyAlignment="1">
      <alignment horizontal="center" vertical="center"/>
    </xf>
    <xf numFmtId="0" fontId="2" fillId="0" borderId="27" xfId="0" applyFont="1" applyBorder="1" applyAlignment="1">
      <alignment vertical="center" wrapText="1"/>
    </xf>
    <xf numFmtId="0" fontId="1" fillId="0" borderId="27" xfId="0" applyFont="1" applyBorder="1" applyAlignment="1">
      <alignment horizontal="center" vertical="center"/>
    </xf>
    <xf numFmtId="0" fontId="2" fillId="0" borderId="27" xfId="0" applyFont="1" applyBorder="1" applyAlignment="1">
      <alignment horizontal="center" vertical="center"/>
    </xf>
    <xf numFmtId="165" fontId="2" fillId="0" borderId="27" xfId="0" applyNumberFormat="1" applyFont="1" applyBorder="1" applyAlignment="1">
      <alignment horizontal="center" vertical="center"/>
    </xf>
    <xf numFmtId="165" fontId="1" fillId="0" borderId="28" xfId="0" applyNumberFormat="1" applyFont="1" applyBorder="1" applyAlignment="1">
      <alignment horizontal="center" vertical="center" wrapText="1"/>
    </xf>
    <xf numFmtId="0" fontId="2" fillId="0" borderId="0" xfId="0" applyFont="1" applyAlignment="1">
      <alignment horizontal="center" vertical="center"/>
    </xf>
    <xf numFmtId="0" fontId="2" fillId="0" borderId="0" xfId="0" applyFont="1" applyAlignment="1">
      <alignment vertical="center" wrapText="1"/>
    </xf>
    <xf numFmtId="165" fontId="2" fillId="0" borderId="0" xfId="0" applyNumberFormat="1" applyFont="1" applyAlignment="1">
      <alignment horizontal="center" vertical="center"/>
    </xf>
    <xf numFmtId="165" fontId="1" fillId="0" borderId="0" xfId="0" applyNumberFormat="1" applyFont="1" applyAlignment="1">
      <alignment horizontal="center" vertical="center" wrapText="1"/>
    </xf>
    <xf numFmtId="0" fontId="1" fillId="4" borderId="18" xfId="0" applyFont="1" applyFill="1" applyBorder="1" applyAlignment="1">
      <alignment horizontal="center" vertical="center" wrapText="1"/>
    </xf>
    <xf numFmtId="0" fontId="1" fillId="4" borderId="21" xfId="0" applyFont="1" applyFill="1" applyBorder="1" applyAlignment="1">
      <alignment horizontal="center" vertical="center" wrapText="1"/>
    </xf>
    <xf numFmtId="0" fontId="2" fillId="0" borderId="22" xfId="0" applyFont="1" applyBorder="1" applyAlignment="1">
      <alignment horizontal="center" vertical="center" wrapText="1"/>
    </xf>
    <xf numFmtId="165" fontId="2" fillId="0" borderId="22" xfId="0" applyNumberFormat="1" applyFont="1" applyBorder="1" applyAlignment="1">
      <alignment horizontal="center" vertical="center" wrapText="1"/>
    </xf>
    <xf numFmtId="0" fontId="1" fillId="4" borderId="7" xfId="0" applyFont="1" applyFill="1" applyBorder="1" applyAlignment="1">
      <alignment horizontal="center" vertical="center" wrapText="1"/>
    </xf>
    <xf numFmtId="165" fontId="2" fillId="0" borderId="12" xfId="0" applyNumberFormat="1" applyFont="1" applyBorder="1" applyAlignment="1">
      <alignment horizontal="center" vertical="center" wrapText="1"/>
    </xf>
    <xf numFmtId="0" fontId="1" fillId="0" borderId="12" xfId="0" applyFont="1" applyBorder="1" applyAlignment="1">
      <alignment horizontal="center" vertical="center" wrapText="1"/>
    </xf>
    <xf numFmtId="0" fontId="1" fillId="4" borderId="26" xfId="0" applyFont="1" applyFill="1" applyBorder="1" applyAlignment="1">
      <alignment horizontal="center" vertical="center" wrapText="1"/>
    </xf>
    <xf numFmtId="0" fontId="2" fillId="0" borderId="27" xfId="0" applyFont="1" applyBorder="1" applyAlignment="1">
      <alignment horizontal="center" vertical="center" wrapText="1"/>
    </xf>
    <xf numFmtId="165" fontId="2" fillId="0" borderId="27" xfId="0" applyNumberFormat="1" applyFont="1" applyBorder="1" applyAlignment="1">
      <alignment horizontal="center" vertical="center" wrapText="1"/>
    </xf>
    <xf numFmtId="21" fontId="1" fillId="0" borderId="0" xfId="0" applyNumberFormat="1" applyFont="1" applyAlignment="1">
      <alignment horizontal="center" vertical="center"/>
    </xf>
    <xf numFmtId="0" fontId="5" fillId="0" borderId="0" xfId="0" applyFont="1" applyAlignment="1">
      <alignment vertical="center" wrapText="1"/>
    </xf>
    <xf numFmtId="0" fontId="5" fillId="0" borderId="0" xfId="0" applyFont="1" applyAlignment="1">
      <alignment horizontal="center" vertical="center" wrapText="1"/>
    </xf>
    <xf numFmtId="164" fontId="5" fillId="0" borderId="0" xfId="0" applyNumberFormat="1" applyFont="1" applyAlignment="1">
      <alignment vertical="center" wrapText="1"/>
    </xf>
    <xf numFmtId="167" fontId="5" fillId="0" borderId="0" xfId="0" applyNumberFormat="1" applyFont="1" applyAlignment="1">
      <alignment horizontal="center" vertical="center" wrapText="1"/>
    </xf>
    <xf numFmtId="168" fontId="5" fillId="0" borderId="0" xfId="0" applyNumberFormat="1" applyFont="1" applyAlignment="1">
      <alignment vertical="center" wrapText="1"/>
    </xf>
    <xf numFmtId="168" fontId="1" fillId="5" borderId="32" xfId="0" applyNumberFormat="1" applyFont="1" applyFill="1" applyBorder="1" applyAlignment="1">
      <alignment vertical="center"/>
    </xf>
    <xf numFmtId="168" fontId="2" fillId="0" borderId="0" xfId="0" applyNumberFormat="1" applyFont="1" applyAlignment="1">
      <alignment vertical="center"/>
    </xf>
    <xf numFmtId="165" fontId="2" fillId="0" borderId="0" xfId="0" applyNumberFormat="1" applyFont="1" applyAlignment="1">
      <alignment vertical="center"/>
    </xf>
    <xf numFmtId="0" fontId="7" fillId="0" borderId="12" xfId="0" applyFont="1" applyBorder="1" applyAlignment="1">
      <alignment horizontal="center"/>
    </xf>
    <xf numFmtId="0" fontId="7" fillId="0" borderId="0" xfId="0" applyFont="1" applyAlignment="1">
      <alignment horizontal="center"/>
    </xf>
    <xf numFmtId="0" fontId="8" fillId="0" borderId="12" xfId="0" applyFont="1" applyBorder="1" applyAlignment="1">
      <alignment horizontal="left" vertical="center" wrapText="1"/>
    </xf>
    <xf numFmtId="0" fontId="8" fillId="6" borderId="12" xfId="0" applyFont="1" applyFill="1" applyBorder="1"/>
    <xf numFmtId="0" fontId="8" fillId="0" borderId="0" xfId="0" applyFont="1"/>
    <xf numFmtId="0" fontId="1" fillId="3" borderId="12" xfId="0" applyFont="1" applyFill="1" applyBorder="1" applyAlignment="1">
      <alignment horizontal="center" vertical="center" wrapText="1"/>
    </xf>
    <xf numFmtId="0" fontId="1" fillId="0" borderId="0" xfId="0" applyFont="1" applyAlignment="1">
      <alignment horizontal="center" vertical="center" wrapText="1"/>
    </xf>
    <xf numFmtId="0" fontId="2" fillId="0" borderId="12" xfId="0" applyFont="1" applyBorder="1" applyAlignment="1">
      <alignment vertical="center"/>
    </xf>
    <xf numFmtId="0" fontId="9" fillId="0" borderId="37" xfId="0" applyFont="1" applyBorder="1" applyAlignment="1">
      <alignment horizontal="center" vertical="center" wrapText="1"/>
    </xf>
    <xf numFmtId="0" fontId="10" fillId="7" borderId="7" xfId="0" applyFont="1" applyFill="1" applyBorder="1" applyAlignment="1">
      <alignment horizontal="center" vertical="center" wrapText="1"/>
    </xf>
    <xf numFmtId="0" fontId="10" fillId="7" borderId="12" xfId="0" applyFont="1" applyFill="1" applyBorder="1" applyAlignment="1">
      <alignment horizontal="center" vertical="center" wrapText="1"/>
    </xf>
    <xf numFmtId="164" fontId="9" fillId="7" borderId="12" xfId="0" applyNumberFormat="1" applyFont="1" applyFill="1" applyBorder="1" applyAlignment="1">
      <alignment horizontal="center" vertical="center" wrapText="1"/>
    </xf>
    <xf numFmtId="0" fontId="9" fillId="7" borderId="12" xfId="0" applyFont="1" applyFill="1" applyBorder="1" applyAlignment="1">
      <alignment horizontal="center" vertical="center" wrapText="1"/>
    </xf>
    <xf numFmtId="0" fontId="9" fillId="7" borderId="8" xfId="0" applyFont="1" applyFill="1" applyBorder="1" applyAlignment="1">
      <alignment horizontal="center" vertical="center" wrapText="1"/>
    </xf>
    <xf numFmtId="0" fontId="9" fillId="5" borderId="11" xfId="0" applyFont="1" applyFill="1" applyBorder="1" applyAlignment="1">
      <alignment horizontal="center" vertical="center" wrapText="1"/>
    </xf>
    <xf numFmtId="0" fontId="11" fillId="0" borderId="12" xfId="0" applyFont="1" applyBorder="1" applyAlignment="1">
      <alignment horizontal="center" vertical="center"/>
    </xf>
    <xf numFmtId="165" fontId="11" fillId="5" borderId="12" xfId="0" applyNumberFormat="1" applyFont="1" applyFill="1" applyBorder="1" applyAlignment="1">
      <alignment vertical="center" wrapText="1"/>
    </xf>
    <xf numFmtId="165" fontId="11" fillId="5" borderId="8" xfId="0" applyNumberFormat="1" applyFont="1" applyFill="1" applyBorder="1" applyAlignment="1">
      <alignment vertical="center" wrapText="1"/>
    </xf>
    <xf numFmtId="165" fontId="11" fillId="0" borderId="11" xfId="0" applyNumberFormat="1" applyFont="1" applyBorder="1" applyAlignment="1">
      <alignment vertical="center" wrapText="1"/>
    </xf>
    <xf numFmtId="0" fontId="11" fillId="0" borderId="12" xfId="0" applyFont="1" applyBorder="1" applyAlignment="1">
      <alignment horizontal="center"/>
    </xf>
    <xf numFmtId="0" fontId="11" fillId="0" borderId="12" xfId="0" applyFont="1" applyBorder="1" applyAlignment="1">
      <alignment horizontal="left" wrapText="1"/>
    </xf>
    <xf numFmtId="0" fontId="11" fillId="0" borderId="0" xfId="0" applyFont="1" applyAlignment="1">
      <alignment vertical="center"/>
    </xf>
    <xf numFmtId="0" fontId="7" fillId="4" borderId="38" xfId="0" applyFont="1" applyFill="1" applyBorder="1" applyAlignment="1">
      <alignment horizontal="center" vertical="center" wrapText="1"/>
    </xf>
    <xf numFmtId="0" fontId="10" fillId="4" borderId="38" xfId="0" applyFont="1" applyFill="1" applyBorder="1" applyAlignment="1">
      <alignment horizontal="center" vertical="center" wrapText="1"/>
    </xf>
    <xf numFmtId="0" fontId="9" fillId="0" borderId="7"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2" xfId="0" applyFont="1" applyBorder="1" applyAlignment="1">
      <alignment horizontal="center" vertical="center" wrapText="1"/>
    </xf>
    <xf numFmtId="0" fontId="10" fillId="4" borderId="12" xfId="0" applyFont="1" applyFill="1" applyBorder="1" applyAlignment="1">
      <alignment horizontal="center" vertical="center"/>
    </xf>
    <xf numFmtId="0" fontId="9" fillId="0" borderId="12" xfId="0" applyFont="1" applyBorder="1" applyAlignment="1">
      <alignment horizontal="center" vertical="center"/>
    </xf>
    <xf numFmtId="0" fontId="9" fillId="8" borderId="12" xfId="0" applyFont="1" applyFill="1" applyBorder="1" applyAlignment="1">
      <alignment vertical="center"/>
    </xf>
    <xf numFmtId="0" fontId="9" fillId="9" borderId="12" xfId="0" applyFont="1" applyFill="1" applyBorder="1" applyAlignment="1">
      <alignment horizontal="center" vertical="center"/>
    </xf>
    <xf numFmtId="164" fontId="9" fillId="5" borderId="12" xfId="0" applyNumberFormat="1" applyFont="1" applyFill="1" applyBorder="1" applyAlignment="1">
      <alignment horizontal="center" vertical="center"/>
    </xf>
    <xf numFmtId="10" fontId="13" fillId="8" borderId="10" xfId="0" applyNumberFormat="1" applyFont="1" applyFill="1" applyBorder="1" applyAlignment="1">
      <alignment vertical="center"/>
    </xf>
    <xf numFmtId="10" fontId="13" fillId="8" borderId="12" xfId="0" applyNumberFormat="1" applyFont="1" applyFill="1" applyBorder="1" applyAlignment="1">
      <alignment vertical="center"/>
    </xf>
    <xf numFmtId="0" fontId="12" fillId="0" borderId="12" xfId="0" applyFont="1" applyBorder="1" applyAlignment="1">
      <alignment horizontal="left" vertical="center"/>
    </xf>
    <xf numFmtId="0" fontId="12" fillId="0" borderId="12" xfId="0" applyFont="1" applyBorder="1" applyAlignment="1">
      <alignment horizontal="center" vertical="center"/>
    </xf>
    <xf numFmtId="164" fontId="11" fillId="0" borderId="12" xfId="0" applyNumberFormat="1" applyFont="1" applyBorder="1" applyAlignment="1">
      <alignment vertical="center"/>
    </xf>
    <xf numFmtId="167" fontId="11" fillId="0" borderId="12" xfId="0" applyNumberFormat="1" applyFont="1" applyBorder="1" applyAlignment="1">
      <alignment horizontal="center" vertical="center"/>
    </xf>
    <xf numFmtId="164" fontId="11" fillId="0" borderId="12" xfId="0" applyNumberFormat="1" applyFont="1" applyBorder="1" applyAlignment="1">
      <alignment horizontal="center" vertical="center"/>
    </xf>
    <xf numFmtId="0" fontId="14" fillId="0" borderId="12" xfId="0" applyFont="1" applyBorder="1" applyAlignment="1">
      <alignment horizontal="center" vertical="center"/>
    </xf>
    <xf numFmtId="0" fontId="2" fillId="0" borderId="12" xfId="0" applyFont="1" applyBorder="1" applyAlignment="1">
      <alignment horizontal="left" vertical="center"/>
    </xf>
    <xf numFmtId="3" fontId="15" fillId="0" borderId="12" xfId="0" applyNumberFormat="1" applyFont="1" applyBorder="1" applyAlignment="1">
      <alignment horizontal="center" vertical="center"/>
    </xf>
    <xf numFmtId="0" fontId="9" fillId="0" borderId="0" xfId="0" applyFont="1" applyAlignment="1">
      <alignment horizontal="center" vertical="center"/>
    </xf>
    <xf numFmtId="164" fontId="11" fillId="0" borderId="0" xfId="0" applyNumberFormat="1" applyFont="1" applyAlignment="1">
      <alignment vertical="center"/>
    </xf>
    <xf numFmtId="0" fontId="11" fillId="0" borderId="0" xfId="0" applyFont="1" applyAlignment="1">
      <alignment horizontal="center" vertical="center"/>
    </xf>
    <xf numFmtId="164" fontId="11" fillId="0" borderId="0" xfId="0" applyNumberFormat="1" applyFont="1" applyAlignment="1">
      <alignment horizontal="center" vertical="center"/>
    </xf>
    <xf numFmtId="0" fontId="16" fillId="0" borderId="12" xfId="0" applyFont="1" applyBorder="1" applyAlignment="1">
      <alignment horizontal="center" vertical="center" wrapText="1"/>
    </xf>
    <xf numFmtId="0" fontId="16" fillId="0" borderId="12" xfId="0" applyFont="1" applyBorder="1" applyAlignment="1">
      <alignment horizontal="left" vertical="center" wrapText="1"/>
    </xf>
    <xf numFmtId="0" fontId="16" fillId="0" borderId="12" xfId="0" applyFont="1" applyBorder="1" applyAlignment="1">
      <alignment horizontal="center" vertical="top" wrapText="1"/>
    </xf>
    <xf numFmtId="0" fontId="16" fillId="5" borderId="12" xfId="0" applyFont="1" applyFill="1" applyBorder="1" applyAlignment="1">
      <alignment horizontal="left" vertical="top" wrapText="1"/>
    </xf>
    <xf numFmtId="1" fontId="17" fillId="0" borderId="12" xfId="0" applyNumberFormat="1" applyFont="1" applyBorder="1" applyAlignment="1">
      <alignment horizontal="center" vertical="center" shrinkToFit="1"/>
    </xf>
    <xf numFmtId="0" fontId="11" fillId="0" borderId="12" xfId="0" applyFont="1" applyBorder="1" applyAlignment="1">
      <alignment horizontal="left" vertical="top" wrapText="1"/>
    </xf>
    <xf numFmtId="0" fontId="18" fillId="0" borderId="12" xfId="0" applyFont="1" applyBorder="1" applyAlignment="1">
      <alignment horizontal="right" vertical="top" wrapText="1"/>
    </xf>
    <xf numFmtId="170" fontId="19" fillId="0" borderId="12" xfId="0" applyNumberFormat="1" applyFont="1" applyBorder="1" applyAlignment="1">
      <alignment horizontal="center" vertical="center" shrinkToFit="1"/>
    </xf>
    <xf numFmtId="170" fontId="19" fillId="10" borderId="12" xfId="0" applyNumberFormat="1" applyFont="1" applyFill="1" applyBorder="1" applyAlignment="1">
      <alignment horizontal="center" vertical="center" shrinkToFit="1"/>
    </xf>
    <xf numFmtId="0" fontId="18" fillId="0" borderId="12" xfId="0" applyFont="1" applyBorder="1" applyAlignment="1">
      <alignment horizontal="left" vertical="top" wrapText="1"/>
    </xf>
    <xf numFmtId="1" fontId="17" fillId="0" borderId="22" xfId="0" applyNumberFormat="1" applyFont="1" applyBorder="1" applyAlignment="1">
      <alignment horizontal="center" vertical="center" shrinkToFit="1"/>
    </xf>
    <xf numFmtId="0" fontId="18" fillId="0" borderId="22" xfId="0" applyFont="1" applyBorder="1" applyAlignment="1">
      <alignment horizontal="left" vertical="top" wrapText="1"/>
    </xf>
    <xf numFmtId="0" fontId="18" fillId="0" borderId="22" xfId="0" applyFont="1" applyBorder="1" applyAlignment="1">
      <alignment horizontal="center" vertical="center" wrapText="1"/>
    </xf>
    <xf numFmtId="170" fontId="19" fillId="0" borderId="22" xfId="0" applyNumberFormat="1" applyFont="1" applyBorder="1" applyAlignment="1">
      <alignment horizontal="center" vertical="center" shrinkToFit="1"/>
    </xf>
    <xf numFmtId="170" fontId="19" fillId="10" borderId="39" xfId="0" applyNumberFormat="1" applyFont="1" applyFill="1" applyBorder="1" applyAlignment="1">
      <alignment horizontal="center" vertical="center" shrinkToFit="1"/>
    </xf>
    <xf numFmtId="0" fontId="18" fillId="0" borderId="12" xfId="0" applyFont="1" applyBorder="1" applyAlignment="1">
      <alignment horizontal="center" vertical="top" wrapText="1"/>
    </xf>
    <xf numFmtId="0" fontId="18" fillId="0" borderId="12" xfId="0" applyFont="1" applyBorder="1" applyAlignment="1">
      <alignment horizontal="center" vertical="center" wrapText="1"/>
    </xf>
    <xf numFmtId="165" fontId="11" fillId="0" borderId="0" xfId="0" applyNumberFormat="1" applyFont="1"/>
    <xf numFmtId="1" fontId="17" fillId="0" borderId="12" xfId="0" applyNumberFormat="1" applyFont="1" applyBorder="1" applyAlignment="1">
      <alignment horizontal="right" vertical="top" shrinkToFit="1"/>
    </xf>
    <xf numFmtId="1" fontId="17" fillId="0" borderId="12" xfId="0" applyNumberFormat="1" applyFont="1" applyBorder="1" applyAlignment="1">
      <alignment horizontal="right" vertical="center" shrinkToFit="1"/>
    </xf>
    <xf numFmtId="1" fontId="17" fillId="0" borderId="22" xfId="0" applyNumberFormat="1" applyFont="1" applyBorder="1" applyAlignment="1">
      <alignment horizontal="right" vertical="center" shrinkToFit="1"/>
    </xf>
    <xf numFmtId="0" fontId="11" fillId="0" borderId="22" xfId="0" applyFont="1" applyBorder="1" applyAlignment="1">
      <alignment horizontal="left" vertical="top" wrapText="1"/>
    </xf>
    <xf numFmtId="171" fontId="19" fillId="0" borderId="12" xfId="0" applyNumberFormat="1" applyFont="1" applyBorder="1" applyAlignment="1">
      <alignment horizontal="center" vertical="center" shrinkToFit="1"/>
    </xf>
    <xf numFmtId="171" fontId="19" fillId="10" borderId="12" xfId="0" applyNumberFormat="1" applyFont="1" applyFill="1" applyBorder="1" applyAlignment="1">
      <alignment horizontal="center" vertical="center" shrinkToFit="1"/>
    </xf>
    <xf numFmtId="0" fontId="1" fillId="2" borderId="1" xfId="0" applyFont="1" applyFill="1" applyBorder="1" applyAlignment="1">
      <alignment horizontal="center" vertical="center" wrapText="1"/>
    </xf>
    <xf numFmtId="0" fontId="3" fillId="0" borderId="2" xfId="0" applyFont="1" applyBorder="1"/>
    <xf numFmtId="0" fontId="3" fillId="0" borderId="3" xfId="0" applyFont="1" applyBorder="1"/>
    <xf numFmtId="0" fontId="1" fillId="0" borderId="29" xfId="0" applyFont="1" applyBorder="1" applyAlignment="1">
      <alignment horizontal="center" vertical="center"/>
    </xf>
    <xf numFmtId="0" fontId="3" fillId="0" borderId="30" xfId="0" applyFont="1" applyBorder="1"/>
    <xf numFmtId="0" fontId="3" fillId="0" borderId="31" xfId="0" applyFont="1" applyBorder="1"/>
    <xf numFmtId="0" fontId="1" fillId="4" borderId="29" xfId="0" applyFont="1" applyFill="1" applyBorder="1" applyAlignment="1">
      <alignment horizontal="left" vertical="center" wrapText="1"/>
    </xf>
    <xf numFmtId="0" fontId="2" fillId="0" borderId="33" xfId="0" applyFont="1" applyBorder="1" applyAlignment="1">
      <alignment horizontal="left" vertical="center" wrapText="1"/>
    </xf>
    <xf numFmtId="0" fontId="3" fillId="0" borderId="22" xfId="0" applyFont="1" applyBorder="1"/>
    <xf numFmtId="0" fontId="9" fillId="0" borderId="34" xfId="0" applyFont="1" applyBorder="1" applyAlignment="1">
      <alignment horizontal="center" vertical="center" wrapText="1"/>
    </xf>
    <xf numFmtId="0" fontId="3" fillId="0" borderId="35" xfId="0" applyFont="1" applyBorder="1"/>
    <xf numFmtId="0" fontId="3" fillId="0" borderId="36"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00"/>
  <sheetViews>
    <sheetView tabSelected="1" topLeftCell="A25" workbookViewId="0">
      <selection activeCell="C26" sqref="C26:K34"/>
    </sheetView>
  </sheetViews>
  <sheetFormatPr baseColWidth="10" defaultColWidth="14.453125" defaultRowHeight="15" customHeight="1"/>
  <cols>
    <col min="1" max="2" width="11.54296875" customWidth="1"/>
    <col min="3" max="3" width="15" customWidth="1"/>
    <col min="4" max="4" width="55.54296875" customWidth="1"/>
    <col min="5" max="5" width="11.453125" hidden="1" customWidth="1"/>
    <col min="6" max="6" width="11.54296875" hidden="1" customWidth="1"/>
    <col min="7" max="8" width="11.54296875" customWidth="1"/>
    <col min="9" max="9" width="14.54296875" customWidth="1"/>
    <col min="10" max="10" width="11.54296875" customWidth="1"/>
    <col min="11" max="11" width="17.7265625" customWidth="1"/>
    <col min="12" max="15" width="11.54296875" customWidth="1"/>
    <col min="16" max="16" width="12.453125" customWidth="1"/>
    <col min="17" max="18" width="11.7265625" customWidth="1"/>
  </cols>
  <sheetData>
    <row r="1" spans="1:18" ht="12" customHeight="1">
      <c r="A1" s="1"/>
      <c r="B1" s="1"/>
      <c r="C1" s="1"/>
      <c r="D1" s="1"/>
      <c r="E1" s="1"/>
      <c r="F1" s="1"/>
      <c r="G1" s="1"/>
      <c r="H1" s="1"/>
      <c r="I1" s="1"/>
      <c r="J1" s="1"/>
      <c r="K1" s="1"/>
      <c r="L1" s="1"/>
      <c r="M1" s="1"/>
      <c r="N1" s="1"/>
      <c r="O1" s="1"/>
      <c r="P1" s="1" t="s">
        <v>0</v>
      </c>
      <c r="Q1" s="1" t="s">
        <v>1</v>
      </c>
      <c r="R1" s="1" t="s">
        <v>2</v>
      </c>
    </row>
    <row r="2" spans="1:18" ht="12" customHeight="1">
      <c r="A2" s="2"/>
      <c r="B2" s="2"/>
      <c r="C2" s="158" t="s">
        <v>3</v>
      </c>
      <c r="D2" s="159"/>
      <c r="E2" s="159"/>
      <c r="F2" s="159"/>
      <c r="G2" s="159"/>
      <c r="H2" s="159"/>
      <c r="I2" s="159"/>
      <c r="J2" s="159"/>
      <c r="K2" s="160"/>
      <c r="L2" s="2"/>
      <c r="M2" s="2"/>
      <c r="N2" s="2"/>
      <c r="O2" s="2" t="s">
        <v>4</v>
      </c>
      <c r="P2" s="3">
        <f t="shared" ref="P2:R2" si="0">+SUMIFS($K$7:$K$32,$L$7:$L$32,$O2,$M$7:$M$32,P$1)</f>
        <v>3865784.8333333335</v>
      </c>
      <c r="Q2" s="3">
        <f t="shared" si="0"/>
        <v>0</v>
      </c>
      <c r="R2" s="3">
        <f t="shared" si="0"/>
        <v>0</v>
      </c>
    </row>
    <row r="3" spans="1:18" ht="12" customHeight="1">
      <c r="A3" s="2"/>
      <c r="B3" s="2"/>
      <c r="C3" s="2"/>
      <c r="D3" s="2"/>
      <c r="E3" s="2"/>
      <c r="F3" s="2"/>
      <c r="G3" s="2"/>
      <c r="H3" s="2"/>
      <c r="I3" s="2"/>
      <c r="J3" s="2"/>
      <c r="K3" s="2"/>
      <c r="L3" s="2"/>
      <c r="M3" s="2"/>
      <c r="N3" s="2"/>
      <c r="O3" s="2" t="s">
        <v>5</v>
      </c>
      <c r="P3" s="3">
        <f t="shared" ref="P3:R3" si="1">+SUMIFS($K$7:$K$32,$L$7:$L$32,$O3,$M$7:$M$32,P$1)</f>
        <v>1262068.6666666667</v>
      </c>
      <c r="Q3" s="3">
        <f t="shared" si="1"/>
        <v>0</v>
      </c>
      <c r="R3" s="3">
        <f t="shared" si="1"/>
        <v>0</v>
      </c>
    </row>
    <row r="4" spans="1:18" ht="12" customHeight="1">
      <c r="A4" s="2"/>
      <c r="B4" s="2"/>
      <c r="C4" s="4" t="s">
        <v>6</v>
      </c>
      <c r="D4" s="5" t="s">
        <v>7</v>
      </c>
      <c r="E4" s="5" t="s">
        <v>8</v>
      </c>
      <c r="F4" s="5" t="s">
        <v>9</v>
      </c>
      <c r="G4" s="5" t="s">
        <v>10</v>
      </c>
      <c r="H4" s="5" t="s">
        <v>11</v>
      </c>
      <c r="I4" s="5" t="s">
        <v>12</v>
      </c>
      <c r="J4" s="5" t="s">
        <v>13</v>
      </c>
      <c r="K4" s="6" t="s">
        <v>14</v>
      </c>
      <c r="L4" s="2"/>
      <c r="M4" s="2"/>
      <c r="N4" s="2"/>
      <c r="O4" s="2" t="s">
        <v>15</v>
      </c>
      <c r="P4" s="3">
        <f t="shared" ref="P4:R4" si="2">+SUMIFS($K$7:$K$32,$L$7:$L$32,$O4,$M$7:$M$32,P$1)</f>
        <v>30268000</v>
      </c>
      <c r="Q4" s="3">
        <f t="shared" si="2"/>
        <v>0</v>
      </c>
      <c r="R4" s="3">
        <f t="shared" si="2"/>
        <v>0</v>
      </c>
    </row>
    <row r="5" spans="1:18" ht="11.5" customHeight="1">
      <c r="A5" s="2"/>
      <c r="B5" s="2"/>
      <c r="C5" s="7">
        <v>1</v>
      </c>
      <c r="D5" s="8" t="s">
        <v>16</v>
      </c>
      <c r="E5" s="9"/>
      <c r="F5" s="9"/>
      <c r="G5" s="9"/>
      <c r="H5" s="9"/>
      <c r="I5" s="9"/>
      <c r="J5" s="10"/>
      <c r="K5" s="11">
        <f>K6+K14+K26</f>
        <v>116989603.5</v>
      </c>
      <c r="L5" s="2"/>
      <c r="M5" s="2"/>
      <c r="N5" s="2"/>
      <c r="O5" s="2" t="s">
        <v>17</v>
      </c>
      <c r="P5" s="3">
        <f t="shared" ref="P5:R5" si="3">+SUMIFS($K$7:$K$32,$L$7:$L$32,$O5,$M$7:$M$32,P$1)</f>
        <v>8910000</v>
      </c>
      <c r="Q5" s="3">
        <f t="shared" si="3"/>
        <v>0</v>
      </c>
      <c r="R5" s="3">
        <f t="shared" si="3"/>
        <v>0</v>
      </c>
    </row>
    <row r="6" spans="1:18" ht="15" customHeight="1">
      <c r="A6" s="2"/>
      <c r="B6" s="2"/>
      <c r="C6" s="12">
        <v>1</v>
      </c>
      <c r="D6" s="13" t="s">
        <v>18</v>
      </c>
      <c r="E6" s="14"/>
      <c r="F6" s="14"/>
      <c r="G6" s="14"/>
      <c r="H6" s="14"/>
      <c r="I6" s="14"/>
      <c r="J6" s="15"/>
      <c r="K6" s="16">
        <f>K7+K8+K9+K10+K11+K12</f>
        <v>5127853.5</v>
      </c>
      <c r="L6" s="2"/>
      <c r="M6" s="2"/>
      <c r="N6" s="2"/>
      <c r="O6" s="2" t="s">
        <v>19</v>
      </c>
      <c r="P6" s="3">
        <f t="shared" ref="P6:R6" si="4">+SUMIFS($K$7:$K$32,$L$7:$L$32,$O6,$M$7:$M$32,P$1)</f>
        <v>0</v>
      </c>
      <c r="Q6" s="3">
        <f t="shared" si="4"/>
        <v>7182500</v>
      </c>
      <c r="R6" s="3">
        <f t="shared" si="4"/>
        <v>0</v>
      </c>
    </row>
    <row r="7" spans="1:18" ht="14" customHeight="1">
      <c r="A7" s="2"/>
      <c r="B7" s="2"/>
      <c r="C7" s="17" t="s">
        <v>20</v>
      </c>
      <c r="D7" s="18" t="s">
        <v>21</v>
      </c>
      <c r="E7" s="19"/>
      <c r="F7" s="20"/>
      <c r="G7" s="21" t="s">
        <v>22</v>
      </c>
      <c r="H7" s="21">
        <v>1</v>
      </c>
      <c r="I7" s="22">
        <f>5794709/30</f>
        <v>193156.96666666667</v>
      </c>
      <c r="J7" s="21">
        <v>5</v>
      </c>
      <c r="K7" s="23">
        <f t="shared" ref="K7:K12" si="5">H7*I7*J7</f>
        <v>965784.83333333337</v>
      </c>
      <c r="L7" s="2" t="s">
        <v>4</v>
      </c>
      <c r="M7" s="2" t="s">
        <v>0</v>
      </c>
      <c r="N7" s="2"/>
      <c r="O7" s="2" t="s">
        <v>23</v>
      </c>
      <c r="P7" s="3">
        <f t="shared" ref="P7:R7" si="6">+SUMIFS($K$7:$K$32,$L$7:$L$32,$O7,$M$7:$M$32,P$1)</f>
        <v>4400000</v>
      </c>
      <c r="Q7" s="3">
        <f t="shared" si="6"/>
        <v>0</v>
      </c>
      <c r="R7" s="3">
        <f t="shared" si="6"/>
        <v>0</v>
      </c>
    </row>
    <row r="8" spans="1:18" ht="14.5" customHeight="1">
      <c r="A8" s="2"/>
      <c r="B8" s="2"/>
      <c r="C8" s="17" t="s">
        <v>24</v>
      </c>
      <c r="D8" s="18" t="s">
        <v>304</v>
      </c>
      <c r="E8" s="24"/>
      <c r="F8" s="24"/>
      <c r="G8" s="21" t="s">
        <v>22</v>
      </c>
      <c r="H8" s="21">
        <v>1</v>
      </c>
      <c r="I8" s="22">
        <v>145000</v>
      </c>
      <c r="J8" s="21">
        <v>5</v>
      </c>
      <c r="K8" s="23">
        <f t="shared" si="5"/>
        <v>725000</v>
      </c>
      <c r="L8" s="2" t="s">
        <v>4</v>
      </c>
      <c r="M8" s="2" t="s">
        <v>0</v>
      </c>
      <c r="N8" s="2"/>
      <c r="O8" s="2" t="s">
        <v>25</v>
      </c>
      <c r="P8" s="3">
        <f t="shared" ref="P8:R8" si="7">+SUMIFS($K$7:$K$32,$L$7:$L$32,$O8,$M$7:$M$32,P$1)</f>
        <v>0</v>
      </c>
      <c r="Q8" s="3">
        <f t="shared" si="7"/>
        <v>61101250</v>
      </c>
      <c r="R8" s="3">
        <f t="shared" si="7"/>
        <v>0</v>
      </c>
    </row>
    <row r="9" spans="1:18" ht="14" customHeight="1">
      <c r="A9" s="2"/>
      <c r="B9" s="2"/>
      <c r="C9" s="17" t="s">
        <v>26</v>
      </c>
      <c r="D9" s="18" t="s">
        <v>27</v>
      </c>
      <c r="E9" s="24"/>
      <c r="F9" s="24"/>
      <c r="G9" s="21" t="s">
        <v>22</v>
      </c>
      <c r="H9" s="21">
        <v>1</v>
      </c>
      <c r="I9" s="22">
        <f t="shared" ref="I9:I11" si="8">+I8</f>
        <v>145000</v>
      </c>
      <c r="J9" s="21">
        <v>5</v>
      </c>
      <c r="K9" s="23">
        <f t="shared" si="5"/>
        <v>725000</v>
      </c>
      <c r="L9" s="2" t="s">
        <v>4</v>
      </c>
      <c r="M9" s="2" t="s">
        <v>0</v>
      </c>
      <c r="N9" s="2"/>
      <c r="O9" s="2"/>
      <c r="P9" s="25">
        <f t="shared" ref="P9:R9" si="9">+SUM(P2:P8)</f>
        <v>48705853.5</v>
      </c>
      <c r="Q9" s="25">
        <f t="shared" si="9"/>
        <v>68283750</v>
      </c>
      <c r="R9" s="25">
        <f t="shared" si="9"/>
        <v>0</v>
      </c>
    </row>
    <row r="10" spans="1:18" ht="14.5" customHeight="1">
      <c r="A10" s="2"/>
      <c r="B10" s="2"/>
      <c r="C10" s="17" t="s">
        <v>28</v>
      </c>
      <c r="D10" s="18" t="s">
        <v>29</v>
      </c>
      <c r="E10" s="24"/>
      <c r="F10" s="24"/>
      <c r="G10" s="21" t="s">
        <v>22</v>
      </c>
      <c r="H10" s="21">
        <v>1</v>
      </c>
      <c r="I10" s="22">
        <f t="shared" si="8"/>
        <v>145000</v>
      </c>
      <c r="J10" s="21">
        <v>5</v>
      </c>
      <c r="K10" s="23">
        <f t="shared" si="5"/>
        <v>725000</v>
      </c>
      <c r="L10" s="2" t="s">
        <v>4</v>
      </c>
      <c r="M10" s="2" t="s">
        <v>0</v>
      </c>
      <c r="N10" s="2"/>
      <c r="O10" s="26"/>
      <c r="P10" s="26"/>
      <c r="Q10" s="2"/>
      <c r="R10" s="2"/>
    </row>
    <row r="11" spans="1:18" ht="13" customHeight="1">
      <c r="A11" s="2"/>
      <c r="B11" s="2"/>
      <c r="C11" s="17" t="s">
        <v>30</v>
      </c>
      <c r="D11" s="18" t="s">
        <v>305</v>
      </c>
      <c r="E11" s="24"/>
      <c r="F11" s="24"/>
      <c r="G11" s="21" t="s">
        <v>22</v>
      </c>
      <c r="H11" s="21">
        <v>1</v>
      </c>
      <c r="I11" s="22">
        <f t="shared" si="8"/>
        <v>145000</v>
      </c>
      <c r="J11" s="21">
        <v>5</v>
      </c>
      <c r="K11" s="23">
        <f t="shared" si="5"/>
        <v>725000</v>
      </c>
      <c r="L11" s="2" t="s">
        <v>4</v>
      </c>
      <c r="M11" s="2" t="s">
        <v>0</v>
      </c>
      <c r="N11" s="2"/>
      <c r="O11" s="26"/>
      <c r="P11" s="26"/>
      <c r="Q11" s="2"/>
      <c r="R11" s="2"/>
    </row>
    <row r="12" spans="1:18" ht="12" customHeight="1">
      <c r="A12" s="2"/>
      <c r="B12" s="2"/>
      <c r="C12" s="17" t="s">
        <v>31</v>
      </c>
      <c r="D12" s="18" t="s">
        <v>32</v>
      </c>
      <c r="E12" s="24"/>
      <c r="F12" s="24"/>
      <c r="G12" s="21" t="s">
        <v>22</v>
      </c>
      <c r="H12" s="21">
        <v>4</v>
      </c>
      <c r="I12" s="22">
        <f>1893103/30</f>
        <v>63103.433333333334</v>
      </c>
      <c r="J12" s="21">
        <v>5</v>
      </c>
      <c r="K12" s="23">
        <f t="shared" si="5"/>
        <v>1262068.6666666667</v>
      </c>
      <c r="L12" s="2" t="s">
        <v>5</v>
      </c>
      <c r="M12" s="2" t="s">
        <v>0</v>
      </c>
      <c r="N12" s="2"/>
      <c r="O12" s="2"/>
      <c r="P12" s="2"/>
      <c r="Q12" s="2"/>
      <c r="R12" s="2"/>
    </row>
    <row r="13" spans="1:18" ht="22.5" customHeight="1">
      <c r="A13" s="2"/>
      <c r="B13" s="2"/>
      <c r="C13" s="27"/>
      <c r="D13" s="28"/>
      <c r="E13" s="29"/>
      <c r="F13" s="29"/>
      <c r="G13" s="29"/>
      <c r="H13" s="29"/>
      <c r="I13" s="29"/>
      <c r="J13" s="30"/>
      <c r="K13" s="31"/>
      <c r="L13" s="2"/>
      <c r="M13" s="2"/>
      <c r="N13" s="2"/>
      <c r="O13" s="2"/>
      <c r="P13" s="2"/>
      <c r="Q13" s="2"/>
      <c r="R13" s="2"/>
    </row>
    <row r="14" spans="1:18" ht="12" customHeight="1">
      <c r="A14" s="2"/>
      <c r="B14" s="2"/>
      <c r="C14" s="32" t="s">
        <v>33</v>
      </c>
      <c r="D14" s="33" t="s">
        <v>34</v>
      </c>
      <c r="E14" s="34"/>
      <c r="F14" s="34"/>
      <c r="G14" s="34"/>
      <c r="H14" s="34"/>
      <c r="I14" s="34"/>
      <c r="J14" s="35"/>
      <c r="K14" s="36">
        <f>+SUM(K15:K24)</f>
        <v>43578000</v>
      </c>
      <c r="L14" s="2" t="s">
        <v>35</v>
      </c>
      <c r="M14" s="2" t="s">
        <v>0</v>
      </c>
      <c r="N14" s="2"/>
      <c r="O14" s="2"/>
      <c r="P14" s="2"/>
      <c r="Q14" s="2"/>
      <c r="R14" s="2"/>
    </row>
    <row r="15" spans="1:18" ht="25.5" customHeight="1">
      <c r="A15" s="2"/>
      <c r="B15" s="2"/>
      <c r="C15" s="37" t="s">
        <v>36</v>
      </c>
      <c r="D15" s="38" t="str">
        <f>'RESOLUCION LOGISTICA'!C55</f>
        <v>Folleto  Tríptico  temático,  doble  cara, tamaño    oficio,    papel    propalcote
brillante, full color</v>
      </c>
      <c r="E15" s="39"/>
      <c r="F15" s="39"/>
      <c r="G15" s="40" t="s">
        <v>10</v>
      </c>
      <c r="H15" s="41">
        <v>200</v>
      </c>
      <c r="I15" s="42">
        <v>1400</v>
      </c>
      <c r="J15" s="43" t="s">
        <v>37</v>
      </c>
      <c r="K15" s="44">
        <f t="shared" ref="K15:K17" si="10">H15*I15</f>
        <v>280000</v>
      </c>
      <c r="L15" s="2" t="s">
        <v>15</v>
      </c>
      <c r="M15" s="2" t="s">
        <v>0</v>
      </c>
      <c r="N15" s="2"/>
      <c r="O15" s="2"/>
      <c r="P15" s="2"/>
      <c r="Q15" s="2"/>
      <c r="R15" s="2"/>
    </row>
    <row r="16" spans="1:18" ht="34" customHeight="1">
      <c r="A16" s="2"/>
      <c r="B16" s="2"/>
      <c r="C16" s="45" t="s">
        <v>38</v>
      </c>
      <c r="D16" s="18" t="str">
        <f>'RESOLUCION LOGISTICA'!C49</f>
        <v>Cartillas tamaño media carta en papel bond 75gr, contiene diez (10) hojas con la información de los diferentes temas que se desarrollen en el proyecto, portada y contraportada impresas en propalcote 240 a full color.</v>
      </c>
      <c r="E16" s="46"/>
      <c r="F16" s="46"/>
      <c r="G16" s="47" t="s">
        <v>10</v>
      </c>
      <c r="H16" s="47">
        <v>185</v>
      </c>
      <c r="I16" s="48">
        <v>85000</v>
      </c>
      <c r="J16" s="49" t="s">
        <v>37</v>
      </c>
      <c r="K16" s="23">
        <f t="shared" si="10"/>
        <v>15725000</v>
      </c>
      <c r="L16" s="2" t="s">
        <v>15</v>
      </c>
      <c r="M16" s="2" t="s">
        <v>0</v>
      </c>
      <c r="N16" s="2"/>
      <c r="O16" s="50">
        <f>185/5</f>
        <v>37</v>
      </c>
      <c r="P16" s="2"/>
      <c r="Q16" s="2"/>
      <c r="R16" s="2"/>
    </row>
    <row r="17" spans="1:18" ht="24.5" customHeight="1">
      <c r="A17" s="2"/>
      <c r="B17" s="2"/>
      <c r="C17" s="45" t="s">
        <v>39</v>
      </c>
      <c r="D17" s="18" t="str">
        <f>'RESOLUCION LOGISTICA'!C60</f>
        <v>KIT.      Agendas      y      lapiceros      ( personalizado,  full  color  ,  argollado contra   marcados   con   nombre   de proyecto 100 hojas)</v>
      </c>
      <c r="E17" s="46"/>
      <c r="F17" s="46"/>
      <c r="G17" s="47" t="s">
        <v>10</v>
      </c>
      <c r="H17" s="47">
        <f>+H16</f>
        <v>185</v>
      </c>
      <c r="I17" s="48">
        <v>65300</v>
      </c>
      <c r="J17" s="49" t="s">
        <v>37</v>
      </c>
      <c r="K17" s="23">
        <f t="shared" si="10"/>
        <v>12080500</v>
      </c>
      <c r="L17" s="2" t="s">
        <v>15</v>
      </c>
      <c r="M17" s="2" t="s">
        <v>0</v>
      </c>
      <c r="N17" s="2"/>
      <c r="O17" s="26"/>
      <c r="P17" s="26"/>
      <c r="Q17" s="2"/>
      <c r="R17" s="2"/>
    </row>
    <row r="18" spans="1:18" ht="22.5" customHeight="1">
      <c r="A18" s="2"/>
      <c r="B18" s="2"/>
      <c r="C18" s="45" t="s">
        <v>40</v>
      </c>
      <c r="D18" s="51" t="s">
        <v>41</v>
      </c>
      <c r="E18" s="51" t="s">
        <v>42</v>
      </c>
      <c r="F18" s="52" t="s">
        <v>43</v>
      </c>
      <c r="G18" s="53" t="s">
        <v>10</v>
      </c>
      <c r="H18" s="52">
        <f>+SUM(H7:H12)</f>
        <v>9</v>
      </c>
      <c r="I18" s="54">
        <v>21400</v>
      </c>
      <c r="J18" s="55">
        <v>1</v>
      </c>
      <c r="K18" s="56">
        <f t="shared" ref="K18:K20" si="11">+J18*I18*H18</f>
        <v>192600</v>
      </c>
      <c r="L18" s="2" t="s">
        <v>15</v>
      </c>
      <c r="M18" s="2" t="s">
        <v>0</v>
      </c>
      <c r="N18" s="2"/>
      <c r="O18" s="26"/>
      <c r="P18" s="26"/>
      <c r="Q18" s="2"/>
      <c r="R18" s="2"/>
    </row>
    <row r="19" spans="1:18" ht="15.5" customHeight="1">
      <c r="A19" s="2"/>
      <c r="B19" s="2"/>
      <c r="C19" s="45" t="s">
        <v>44</v>
      </c>
      <c r="D19" s="51" t="s">
        <v>45</v>
      </c>
      <c r="E19" s="51" t="s">
        <v>42</v>
      </c>
      <c r="F19" s="52" t="s">
        <v>43</v>
      </c>
      <c r="G19" s="53" t="s">
        <v>10</v>
      </c>
      <c r="H19" s="52">
        <f t="shared" ref="H19:H21" si="12">+H18</f>
        <v>9</v>
      </c>
      <c r="I19" s="54">
        <v>58700</v>
      </c>
      <c r="J19" s="55">
        <v>1</v>
      </c>
      <c r="K19" s="56">
        <f t="shared" si="11"/>
        <v>528300</v>
      </c>
      <c r="L19" s="2" t="s">
        <v>15</v>
      </c>
      <c r="M19" s="2" t="s">
        <v>0</v>
      </c>
      <c r="N19" s="2"/>
      <c r="O19" s="26"/>
      <c r="P19" s="26"/>
      <c r="Q19" s="2"/>
      <c r="R19" s="2"/>
    </row>
    <row r="20" spans="1:18" ht="33" customHeight="1">
      <c r="A20" s="2"/>
      <c r="B20" s="2"/>
      <c r="C20" s="45" t="s">
        <v>46</v>
      </c>
      <c r="D20" s="51" t="s">
        <v>47</v>
      </c>
      <c r="E20" s="51" t="s">
        <v>42</v>
      </c>
      <c r="F20" s="52" t="s">
        <v>43</v>
      </c>
      <c r="G20" s="53" t="s">
        <v>10</v>
      </c>
      <c r="H20" s="52">
        <f t="shared" si="12"/>
        <v>9</v>
      </c>
      <c r="I20" s="54">
        <v>18600</v>
      </c>
      <c r="J20" s="55">
        <v>1</v>
      </c>
      <c r="K20" s="56">
        <f t="shared" si="11"/>
        <v>167400</v>
      </c>
      <c r="L20" s="2" t="s">
        <v>15</v>
      </c>
      <c r="M20" s="2" t="s">
        <v>0</v>
      </c>
      <c r="N20" s="2"/>
      <c r="O20" s="26"/>
      <c r="P20" s="26"/>
      <c r="Q20" s="2"/>
      <c r="R20" s="2"/>
    </row>
    <row r="21" spans="1:18" ht="25.5" customHeight="1">
      <c r="A21" s="2"/>
      <c r="B21" s="2"/>
      <c r="C21" s="45" t="s">
        <v>48</v>
      </c>
      <c r="D21" s="57" t="s">
        <v>49</v>
      </c>
      <c r="E21" s="51"/>
      <c r="F21" s="52"/>
      <c r="G21" s="47" t="s">
        <v>10</v>
      </c>
      <c r="H21" s="52">
        <f t="shared" si="12"/>
        <v>9</v>
      </c>
      <c r="I21" s="58">
        <v>143800</v>
      </c>
      <c r="J21" s="47" t="s">
        <v>37</v>
      </c>
      <c r="K21" s="56">
        <f t="shared" ref="K21:K23" si="13">H21*I21</f>
        <v>1294200</v>
      </c>
      <c r="L21" s="2" t="s">
        <v>15</v>
      </c>
      <c r="M21" s="2" t="s">
        <v>0</v>
      </c>
      <c r="N21" s="2"/>
      <c r="O21" s="26"/>
      <c r="P21" s="26"/>
      <c r="Q21" s="2"/>
      <c r="R21" s="2"/>
    </row>
    <row r="22" spans="1:18" ht="17" customHeight="1">
      <c r="A22" s="2"/>
      <c r="B22" s="2"/>
      <c r="C22" s="45" t="s">
        <v>50</v>
      </c>
      <c r="D22" s="18" t="s">
        <v>51</v>
      </c>
      <c r="E22" s="46"/>
      <c r="F22" s="46"/>
      <c r="G22" s="47" t="s">
        <v>10</v>
      </c>
      <c r="H22" s="47">
        <v>100</v>
      </c>
      <c r="I22" s="48">
        <v>42100</v>
      </c>
      <c r="J22" s="47" t="s">
        <v>37</v>
      </c>
      <c r="K22" s="23">
        <f t="shared" si="13"/>
        <v>4210000</v>
      </c>
      <c r="L22" s="2" t="s">
        <v>17</v>
      </c>
      <c r="M22" s="2" t="s">
        <v>0</v>
      </c>
      <c r="N22" s="2"/>
      <c r="O22" s="26"/>
      <c r="P22" s="26"/>
      <c r="Q22" s="2"/>
      <c r="R22" s="2"/>
    </row>
    <row r="23" spans="1:18" ht="16" customHeight="1">
      <c r="A23" s="2"/>
      <c r="B23" s="2"/>
      <c r="C23" s="45" t="s">
        <v>52</v>
      </c>
      <c r="D23" s="18" t="s">
        <v>53</v>
      </c>
      <c r="E23" s="46"/>
      <c r="F23" s="46"/>
      <c r="G23" s="47" t="s">
        <v>54</v>
      </c>
      <c r="H23" s="47">
        <v>100</v>
      </c>
      <c r="I23" s="48">
        <v>47000</v>
      </c>
      <c r="J23" s="47" t="s">
        <v>37</v>
      </c>
      <c r="K23" s="23">
        <f t="shared" si="13"/>
        <v>4700000</v>
      </c>
      <c r="L23" s="2" t="s">
        <v>17</v>
      </c>
      <c r="M23" s="2" t="s">
        <v>0</v>
      </c>
      <c r="N23" s="2"/>
      <c r="O23" s="26"/>
      <c r="P23" s="26"/>
      <c r="Q23" s="2"/>
      <c r="R23" s="2"/>
    </row>
    <row r="24" spans="1:18" ht="75.5" customHeight="1">
      <c r="A24" s="2"/>
      <c r="B24" s="2"/>
      <c r="C24" s="59" t="s">
        <v>55</v>
      </c>
      <c r="D24" s="60" t="s">
        <v>56</v>
      </c>
      <c r="E24" s="61"/>
      <c r="F24" s="61"/>
      <c r="G24" s="62" t="s">
        <v>10</v>
      </c>
      <c r="H24" s="62">
        <v>4</v>
      </c>
      <c r="I24" s="63">
        <v>220000</v>
      </c>
      <c r="J24" s="62">
        <v>5</v>
      </c>
      <c r="K24" s="64">
        <f>H24*I24*J24</f>
        <v>4400000</v>
      </c>
      <c r="L24" s="2" t="s">
        <v>23</v>
      </c>
      <c r="M24" s="2" t="s">
        <v>0</v>
      </c>
      <c r="N24" s="2"/>
      <c r="O24" s="26"/>
      <c r="P24" s="26"/>
      <c r="Q24" s="2"/>
      <c r="R24" s="2"/>
    </row>
    <row r="25" spans="1:18" ht="37.5" customHeight="1">
      <c r="A25" s="2"/>
      <c r="B25" s="2"/>
      <c r="C25" s="65"/>
      <c r="D25" s="66"/>
      <c r="E25" s="1"/>
      <c r="F25" s="1"/>
      <c r="G25" s="65"/>
      <c r="H25" s="65"/>
      <c r="I25" s="67"/>
      <c r="J25" s="65"/>
      <c r="K25" s="68"/>
      <c r="L25" s="2"/>
      <c r="M25" s="2"/>
      <c r="N25" s="2"/>
      <c r="O25" s="26"/>
      <c r="P25" s="26"/>
      <c r="Q25" s="2"/>
      <c r="R25" s="2"/>
    </row>
    <row r="26" spans="1:18" ht="12" customHeight="1">
      <c r="A26" s="2"/>
      <c r="B26" s="2"/>
      <c r="C26" s="69" t="s">
        <v>57</v>
      </c>
      <c r="D26" s="164" t="s">
        <v>58</v>
      </c>
      <c r="E26" s="162"/>
      <c r="F26" s="162"/>
      <c r="G26" s="162"/>
      <c r="H26" s="162"/>
      <c r="I26" s="162"/>
      <c r="J26" s="163"/>
      <c r="K26" s="36">
        <f>+SUM(K27:K32)</f>
        <v>68283750</v>
      </c>
      <c r="L26" s="2" t="s">
        <v>35</v>
      </c>
      <c r="M26" s="2" t="s">
        <v>1</v>
      </c>
      <c r="N26" s="2"/>
      <c r="O26" s="26"/>
      <c r="P26" s="26"/>
      <c r="Q26" s="2"/>
      <c r="R26" s="2"/>
    </row>
    <row r="27" spans="1:18" ht="12" customHeight="1">
      <c r="A27" s="2"/>
      <c r="B27" s="2"/>
      <c r="C27" s="70" t="s">
        <v>59</v>
      </c>
      <c r="D27" s="38" t="s">
        <v>60</v>
      </c>
      <c r="E27" s="71"/>
      <c r="F27" s="71"/>
      <c r="G27" s="71" t="s">
        <v>10</v>
      </c>
      <c r="H27" s="71">
        <v>1</v>
      </c>
      <c r="I27" s="72">
        <v>293750</v>
      </c>
      <c r="J27" s="71">
        <v>5</v>
      </c>
      <c r="K27" s="44">
        <f t="shared" ref="K27:K32" si="14">H27*I27*J27</f>
        <v>1468750</v>
      </c>
      <c r="L27" s="2" t="s">
        <v>25</v>
      </c>
      <c r="M27" s="2" t="s">
        <v>1</v>
      </c>
      <c r="N27" s="2"/>
      <c r="O27" s="26"/>
      <c r="P27" s="26"/>
      <c r="Q27" s="2"/>
      <c r="R27" s="2"/>
    </row>
    <row r="28" spans="1:18" ht="12" customHeight="1">
      <c r="A28" s="2"/>
      <c r="B28" s="2"/>
      <c r="C28" s="73" t="s">
        <v>61</v>
      </c>
      <c r="D28" s="38" t="s">
        <v>62</v>
      </c>
      <c r="E28" s="21"/>
      <c r="F28" s="21"/>
      <c r="G28" s="21" t="s">
        <v>63</v>
      </c>
      <c r="H28" s="21">
        <v>1</v>
      </c>
      <c r="I28" s="74">
        <v>1436500</v>
      </c>
      <c r="J28" s="21">
        <v>5</v>
      </c>
      <c r="K28" s="23">
        <f t="shared" si="14"/>
        <v>7182500</v>
      </c>
      <c r="L28" s="2" t="s">
        <v>19</v>
      </c>
      <c r="M28" s="2" t="s">
        <v>1</v>
      </c>
      <c r="N28" s="2"/>
      <c r="O28" s="26"/>
      <c r="P28" s="26"/>
      <c r="Q28" s="2"/>
      <c r="R28" s="2"/>
    </row>
    <row r="29" spans="1:18" ht="37.5" customHeight="1">
      <c r="A29" s="2"/>
      <c r="B29" s="2"/>
      <c r="C29" s="73" t="s">
        <v>64</v>
      </c>
      <c r="D29" s="38" t="s">
        <v>65</v>
      </c>
      <c r="E29" s="75"/>
      <c r="F29" s="75"/>
      <c r="G29" s="21" t="s">
        <v>10</v>
      </c>
      <c r="H29" s="21">
        <v>1</v>
      </c>
      <c r="I29" s="74">
        <v>1566900</v>
      </c>
      <c r="J29" s="21">
        <v>5</v>
      </c>
      <c r="K29" s="23">
        <f t="shared" si="14"/>
        <v>7834500</v>
      </c>
      <c r="L29" s="2" t="s">
        <v>25</v>
      </c>
      <c r="M29" s="2" t="s">
        <v>1</v>
      </c>
      <c r="N29" s="2"/>
      <c r="O29" s="26"/>
      <c r="P29" s="26"/>
      <c r="Q29" s="2"/>
      <c r="R29" s="2"/>
    </row>
    <row r="30" spans="1:18" ht="37.5" customHeight="1">
      <c r="A30" s="2"/>
      <c r="B30" s="2"/>
      <c r="C30" s="73" t="s">
        <v>66</v>
      </c>
      <c r="D30" s="38" t="s">
        <v>67</v>
      </c>
      <c r="E30" s="21"/>
      <c r="F30" s="21"/>
      <c r="G30" s="21" t="s">
        <v>10</v>
      </c>
      <c r="H30" s="21">
        <f>+(H16+H18)*2</f>
        <v>388</v>
      </c>
      <c r="I30" s="74">
        <v>10500</v>
      </c>
      <c r="J30" s="21">
        <v>5</v>
      </c>
      <c r="K30" s="23">
        <f t="shared" si="14"/>
        <v>20370000</v>
      </c>
      <c r="L30" s="2" t="s">
        <v>25</v>
      </c>
      <c r="M30" s="2" t="s">
        <v>1</v>
      </c>
      <c r="N30" s="2"/>
      <c r="O30" s="26"/>
      <c r="P30" s="26"/>
      <c r="Q30" s="2"/>
      <c r="R30" s="2"/>
    </row>
    <row r="31" spans="1:18" ht="56.25" customHeight="1">
      <c r="A31" s="2"/>
      <c r="B31" s="2"/>
      <c r="C31" s="73" t="s">
        <v>68</v>
      </c>
      <c r="D31" s="38" t="s">
        <v>69</v>
      </c>
      <c r="E31" s="21"/>
      <c r="F31" s="21"/>
      <c r="G31" s="21" t="s">
        <v>10</v>
      </c>
      <c r="H31" s="21">
        <f>+H17+H18</f>
        <v>194</v>
      </c>
      <c r="I31" s="74">
        <v>22500</v>
      </c>
      <c r="J31" s="21">
        <v>5</v>
      </c>
      <c r="K31" s="23">
        <f t="shared" si="14"/>
        <v>21825000</v>
      </c>
      <c r="L31" s="2" t="s">
        <v>25</v>
      </c>
      <c r="M31" s="2" t="s">
        <v>1</v>
      </c>
      <c r="N31" s="2"/>
      <c r="O31" s="26"/>
      <c r="P31" s="26"/>
      <c r="Q31" s="2"/>
      <c r="R31" s="2"/>
    </row>
    <row r="32" spans="1:18" ht="12" customHeight="1">
      <c r="A32" s="2"/>
      <c r="B32" s="2"/>
      <c r="C32" s="76" t="s">
        <v>70</v>
      </c>
      <c r="D32" s="38" t="s">
        <v>71</v>
      </c>
      <c r="E32" s="77"/>
      <c r="F32" s="77"/>
      <c r="G32" s="77" t="s">
        <v>10</v>
      </c>
      <c r="H32" s="77">
        <f>+H31*3</f>
        <v>582</v>
      </c>
      <c r="I32" s="78">
        <v>3300</v>
      </c>
      <c r="J32" s="77">
        <v>5</v>
      </c>
      <c r="K32" s="64">
        <f t="shared" si="14"/>
        <v>9603000</v>
      </c>
      <c r="L32" s="2" t="s">
        <v>25</v>
      </c>
      <c r="M32" s="2" t="s">
        <v>1</v>
      </c>
      <c r="N32" s="2"/>
      <c r="O32" s="26"/>
      <c r="P32" s="26"/>
      <c r="Q32" s="2"/>
      <c r="R32" s="2"/>
    </row>
    <row r="33" spans="1:18" ht="12" customHeight="1">
      <c r="A33" s="2"/>
      <c r="B33" s="2"/>
      <c r="C33" s="79"/>
      <c r="D33" s="80"/>
      <c r="E33" s="80"/>
      <c r="F33" s="81"/>
      <c r="G33" s="81"/>
      <c r="H33" s="81"/>
      <c r="I33" s="82"/>
      <c r="J33" s="83"/>
      <c r="K33" s="84"/>
      <c r="L33" s="2"/>
      <c r="M33" s="2"/>
      <c r="N33" s="2"/>
      <c r="O33" s="2"/>
      <c r="P33" s="2"/>
      <c r="Q33" s="2"/>
      <c r="R33" s="2"/>
    </row>
    <row r="34" spans="1:18" ht="12" customHeight="1">
      <c r="A34" s="2"/>
      <c r="B34" s="2"/>
      <c r="C34" s="161" t="s">
        <v>72</v>
      </c>
      <c r="D34" s="162"/>
      <c r="E34" s="162"/>
      <c r="F34" s="162"/>
      <c r="G34" s="162"/>
      <c r="H34" s="162"/>
      <c r="I34" s="162"/>
      <c r="J34" s="163"/>
      <c r="K34" s="85">
        <f>K5</f>
        <v>116989603.5</v>
      </c>
      <c r="L34" s="2"/>
      <c r="M34" s="2"/>
      <c r="N34" s="2"/>
      <c r="O34" s="2"/>
      <c r="P34" s="2"/>
      <c r="Q34" s="2"/>
      <c r="R34" s="2"/>
    </row>
    <row r="35" spans="1:18" ht="12" customHeight="1">
      <c r="A35" s="2"/>
      <c r="B35" s="2"/>
      <c r="C35" s="2"/>
      <c r="D35" s="2"/>
      <c r="E35" s="2"/>
      <c r="F35" s="2"/>
      <c r="G35" s="2"/>
      <c r="H35" s="2"/>
      <c r="I35" s="2"/>
      <c r="J35" s="2"/>
      <c r="K35" s="2"/>
      <c r="L35" s="2"/>
      <c r="M35" s="2"/>
      <c r="N35" s="2"/>
      <c r="O35" s="2"/>
      <c r="P35" s="2"/>
      <c r="Q35" s="2"/>
      <c r="R35" s="2"/>
    </row>
    <row r="36" spans="1:18" ht="12" customHeight="1">
      <c r="A36" s="2"/>
      <c r="B36" s="2"/>
      <c r="C36" s="2"/>
      <c r="D36" s="2"/>
      <c r="E36" s="2"/>
      <c r="F36" s="2"/>
      <c r="G36" s="2"/>
      <c r="H36" s="2"/>
      <c r="I36" s="2"/>
      <c r="J36" s="2"/>
      <c r="K36" s="86"/>
      <c r="L36" s="2"/>
      <c r="M36" s="2"/>
      <c r="N36" s="2"/>
      <c r="O36" s="2"/>
      <c r="P36" s="2"/>
      <c r="Q36" s="2"/>
      <c r="R36" s="2"/>
    </row>
    <row r="37" spans="1:18" ht="12" customHeight="1">
      <c r="A37" s="2"/>
      <c r="B37" s="2"/>
      <c r="C37" s="2"/>
      <c r="D37" s="2"/>
      <c r="E37" s="2"/>
      <c r="F37" s="2"/>
      <c r="G37" s="2"/>
      <c r="H37" s="2"/>
      <c r="I37" s="2"/>
      <c r="J37" s="2"/>
      <c r="K37" s="86"/>
      <c r="L37" s="2"/>
      <c r="M37" s="2"/>
      <c r="N37" s="2"/>
      <c r="O37" s="2"/>
      <c r="P37" s="2"/>
      <c r="Q37" s="2"/>
      <c r="R37" s="2"/>
    </row>
    <row r="38" spans="1:18" ht="12" customHeight="1">
      <c r="A38" s="2"/>
      <c r="B38" s="2"/>
      <c r="C38" s="2"/>
      <c r="D38" s="2"/>
      <c r="E38" s="2"/>
      <c r="F38" s="2"/>
      <c r="G38" s="2"/>
      <c r="H38" s="2"/>
      <c r="I38" s="2"/>
      <c r="J38" s="2"/>
      <c r="K38" s="87"/>
      <c r="L38" s="2"/>
      <c r="M38" s="2"/>
      <c r="N38" s="2"/>
      <c r="O38" s="2"/>
      <c r="P38" s="2"/>
      <c r="Q38" s="2"/>
      <c r="R38" s="2"/>
    </row>
    <row r="39" spans="1:18" ht="12" customHeight="1">
      <c r="A39" s="2"/>
      <c r="B39" s="2"/>
      <c r="C39" s="2"/>
      <c r="D39" s="2"/>
      <c r="E39" s="2"/>
      <c r="F39" s="2"/>
      <c r="G39" s="2"/>
      <c r="H39" s="2"/>
      <c r="I39" s="2"/>
      <c r="J39" s="2"/>
      <c r="K39" s="2"/>
      <c r="L39" s="2"/>
      <c r="M39" s="2"/>
      <c r="N39" s="2"/>
      <c r="O39" s="2"/>
      <c r="P39" s="2"/>
      <c r="Q39" s="2"/>
      <c r="R39" s="2"/>
    </row>
    <row r="40" spans="1:18" ht="12" customHeight="1">
      <c r="A40" s="2"/>
      <c r="B40" s="2"/>
      <c r="C40" s="2"/>
      <c r="D40" s="2"/>
      <c r="E40" s="2"/>
      <c r="F40" s="2"/>
      <c r="G40" s="2"/>
      <c r="H40" s="2"/>
      <c r="I40" s="2"/>
      <c r="J40" s="2"/>
      <c r="K40" s="2"/>
      <c r="L40" s="2"/>
      <c r="M40" s="2"/>
      <c r="N40" s="2"/>
      <c r="O40" s="2"/>
      <c r="P40" s="2"/>
      <c r="Q40" s="2"/>
      <c r="R40" s="2"/>
    </row>
    <row r="41" spans="1:18" ht="12" customHeight="1">
      <c r="A41" s="2"/>
      <c r="B41" s="2"/>
      <c r="C41" s="2"/>
      <c r="D41" s="2"/>
      <c r="E41" s="2"/>
      <c r="F41" s="2"/>
      <c r="G41" s="2"/>
      <c r="H41" s="2"/>
      <c r="I41" s="2"/>
      <c r="J41" s="2"/>
      <c r="K41" s="2"/>
      <c r="L41" s="2"/>
      <c r="M41" s="2"/>
      <c r="N41" s="2"/>
      <c r="O41" s="2"/>
      <c r="P41" s="2"/>
      <c r="Q41" s="2"/>
      <c r="R41" s="2"/>
    </row>
    <row r="42" spans="1:18" ht="12" customHeight="1">
      <c r="A42" s="2"/>
      <c r="B42" s="2"/>
      <c r="C42" s="2"/>
      <c r="D42" s="2"/>
      <c r="E42" s="2"/>
      <c r="F42" s="2"/>
      <c r="G42" s="2"/>
      <c r="H42" s="2"/>
      <c r="I42" s="2"/>
      <c r="J42" s="2"/>
      <c r="K42" s="2"/>
      <c r="L42" s="2"/>
      <c r="M42" s="2"/>
      <c r="N42" s="2"/>
      <c r="O42" s="2"/>
      <c r="P42" s="2"/>
      <c r="Q42" s="2"/>
      <c r="R42" s="2"/>
    </row>
    <row r="43" spans="1:18" ht="12" customHeight="1">
      <c r="A43" s="2"/>
      <c r="B43" s="2"/>
      <c r="C43" s="2"/>
      <c r="D43" s="2"/>
      <c r="E43" s="2"/>
      <c r="F43" s="2"/>
      <c r="G43" s="2"/>
      <c r="H43" s="2"/>
      <c r="I43" s="2"/>
      <c r="J43" s="2"/>
      <c r="K43" s="2"/>
      <c r="L43" s="2"/>
      <c r="M43" s="2"/>
      <c r="N43" s="2"/>
      <c r="O43" s="2"/>
      <c r="P43" s="2"/>
      <c r="Q43" s="2"/>
      <c r="R43" s="2"/>
    </row>
    <row r="44" spans="1:18" ht="12" customHeight="1">
      <c r="A44" s="2"/>
      <c r="B44" s="2"/>
      <c r="C44" s="2"/>
      <c r="D44" s="2"/>
      <c r="E44" s="2"/>
      <c r="F44" s="2"/>
      <c r="G44" s="2"/>
      <c r="H44" s="2"/>
      <c r="I44" s="2"/>
      <c r="J44" s="2"/>
      <c r="K44" s="2"/>
      <c r="L44" s="2"/>
      <c r="M44" s="2"/>
      <c r="N44" s="2"/>
      <c r="O44" s="2"/>
      <c r="P44" s="2"/>
      <c r="Q44" s="2"/>
      <c r="R44" s="2"/>
    </row>
    <row r="45" spans="1:18" ht="12" customHeight="1">
      <c r="A45" s="2"/>
      <c r="B45" s="2"/>
      <c r="C45" s="2"/>
      <c r="D45" s="2"/>
      <c r="E45" s="2"/>
      <c r="F45" s="2"/>
      <c r="G45" s="2"/>
      <c r="H45" s="2"/>
      <c r="I45" s="2"/>
      <c r="J45" s="2"/>
      <c r="K45" s="2"/>
      <c r="L45" s="2"/>
      <c r="M45" s="2"/>
      <c r="N45" s="2"/>
      <c r="O45" s="2"/>
      <c r="P45" s="2"/>
      <c r="Q45" s="2"/>
      <c r="R45" s="2"/>
    </row>
    <row r="46" spans="1:18" ht="12" customHeight="1">
      <c r="A46" s="2"/>
      <c r="B46" s="2"/>
      <c r="C46" s="2"/>
      <c r="D46" s="2"/>
      <c r="E46" s="2"/>
      <c r="F46" s="2"/>
      <c r="G46" s="2"/>
      <c r="H46" s="2"/>
      <c r="I46" s="2"/>
      <c r="J46" s="2"/>
      <c r="K46" s="2"/>
      <c r="L46" s="2"/>
      <c r="M46" s="2"/>
      <c r="N46" s="2"/>
      <c r="O46" s="2"/>
      <c r="P46" s="2"/>
      <c r="Q46" s="2"/>
      <c r="R46" s="2"/>
    </row>
    <row r="47" spans="1:18" ht="12" customHeight="1">
      <c r="A47" s="2"/>
      <c r="B47" s="2"/>
      <c r="C47" s="2"/>
      <c r="D47" s="2"/>
      <c r="E47" s="2"/>
      <c r="F47" s="2"/>
      <c r="G47" s="2"/>
      <c r="H47" s="2"/>
      <c r="I47" s="2"/>
      <c r="J47" s="2"/>
      <c r="K47" s="2"/>
      <c r="L47" s="2"/>
      <c r="M47" s="2"/>
      <c r="N47" s="2"/>
      <c r="O47" s="2"/>
      <c r="P47" s="2"/>
      <c r="Q47" s="2"/>
      <c r="R47" s="2"/>
    </row>
    <row r="48" spans="1:18" ht="12" customHeight="1">
      <c r="A48" s="2"/>
      <c r="B48" s="2"/>
      <c r="C48" s="2"/>
      <c r="D48" s="2"/>
      <c r="E48" s="2"/>
      <c r="F48" s="2"/>
      <c r="G48" s="2"/>
      <c r="H48" s="2"/>
      <c r="I48" s="2"/>
      <c r="J48" s="2"/>
      <c r="K48" s="2"/>
      <c r="L48" s="2"/>
      <c r="M48" s="2"/>
      <c r="N48" s="2"/>
      <c r="O48" s="2"/>
      <c r="P48" s="2"/>
      <c r="Q48" s="2"/>
      <c r="R48" s="2"/>
    </row>
    <row r="49" spans="1:18" ht="12" customHeight="1">
      <c r="A49" s="2"/>
      <c r="B49" s="2"/>
      <c r="C49" s="2"/>
      <c r="D49" s="2"/>
      <c r="E49" s="2"/>
      <c r="F49" s="2"/>
      <c r="G49" s="2"/>
      <c r="H49" s="2"/>
      <c r="I49" s="2"/>
      <c r="J49" s="2"/>
      <c r="K49" s="2"/>
      <c r="L49" s="2"/>
      <c r="M49" s="2"/>
      <c r="N49" s="2"/>
      <c r="O49" s="2"/>
      <c r="P49" s="2"/>
      <c r="Q49" s="2"/>
      <c r="R49" s="2"/>
    </row>
    <row r="50" spans="1:18" ht="12" customHeight="1">
      <c r="A50" s="2"/>
      <c r="B50" s="2"/>
      <c r="C50" s="2"/>
      <c r="D50" s="2"/>
      <c r="E50" s="2"/>
      <c r="F50" s="2"/>
      <c r="G50" s="2"/>
      <c r="H50" s="2"/>
      <c r="I50" s="2"/>
      <c r="J50" s="2"/>
      <c r="K50" s="2"/>
      <c r="L50" s="2"/>
      <c r="M50" s="2"/>
      <c r="N50" s="2"/>
      <c r="O50" s="2"/>
      <c r="P50" s="2"/>
      <c r="Q50" s="2"/>
      <c r="R50" s="2"/>
    </row>
    <row r="51" spans="1:18" ht="12" customHeight="1">
      <c r="A51" s="2"/>
      <c r="B51" s="2"/>
      <c r="C51" s="2"/>
      <c r="D51" s="2"/>
      <c r="E51" s="2"/>
      <c r="F51" s="2"/>
      <c r="G51" s="2"/>
      <c r="H51" s="2"/>
      <c r="I51" s="2"/>
      <c r="J51" s="2"/>
      <c r="K51" s="2"/>
      <c r="L51" s="2"/>
      <c r="M51" s="2"/>
      <c r="N51" s="2"/>
      <c r="O51" s="2"/>
      <c r="P51" s="2"/>
      <c r="Q51" s="2"/>
      <c r="R51" s="2"/>
    </row>
    <row r="52" spans="1:18" ht="12" customHeight="1">
      <c r="A52" s="2"/>
      <c r="B52" s="2"/>
      <c r="C52" s="2"/>
      <c r="D52" s="2"/>
      <c r="E52" s="2"/>
      <c r="F52" s="2"/>
      <c r="G52" s="2"/>
      <c r="H52" s="2"/>
      <c r="I52" s="2"/>
      <c r="J52" s="2"/>
      <c r="K52" s="2"/>
      <c r="L52" s="2"/>
      <c r="M52" s="2"/>
      <c r="N52" s="2"/>
      <c r="O52" s="2"/>
      <c r="P52" s="2"/>
      <c r="Q52" s="2"/>
      <c r="R52" s="2"/>
    </row>
    <row r="53" spans="1:18" ht="12" customHeight="1">
      <c r="A53" s="2"/>
      <c r="B53" s="2"/>
      <c r="C53" s="2"/>
      <c r="D53" s="2"/>
      <c r="E53" s="2"/>
      <c r="F53" s="2"/>
      <c r="G53" s="2"/>
      <c r="H53" s="2"/>
      <c r="I53" s="2"/>
      <c r="J53" s="2"/>
      <c r="K53" s="2"/>
      <c r="L53" s="2"/>
      <c r="M53" s="2"/>
      <c r="N53" s="2"/>
      <c r="O53" s="2"/>
      <c r="P53" s="2"/>
      <c r="Q53" s="2"/>
      <c r="R53" s="2"/>
    </row>
    <row r="54" spans="1:18" ht="12" customHeight="1">
      <c r="A54" s="2"/>
      <c r="B54" s="2"/>
      <c r="C54" s="2"/>
      <c r="D54" s="2"/>
      <c r="E54" s="2"/>
      <c r="F54" s="2"/>
      <c r="G54" s="2"/>
      <c r="H54" s="2"/>
      <c r="I54" s="2"/>
      <c r="J54" s="2"/>
      <c r="K54" s="2"/>
      <c r="L54" s="2"/>
      <c r="M54" s="2"/>
      <c r="N54" s="2"/>
      <c r="O54" s="2"/>
      <c r="P54" s="2"/>
      <c r="Q54" s="2"/>
      <c r="R54" s="2"/>
    </row>
    <row r="55" spans="1:18" ht="12" customHeight="1">
      <c r="A55" s="2"/>
      <c r="B55" s="2"/>
      <c r="C55" s="2"/>
      <c r="D55" s="2"/>
      <c r="E55" s="2"/>
      <c r="F55" s="2"/>
      <c r="G55" s="2"/>
      <c r="H55" s="2"/>
      <c r="I55" s="2"/>
      <c r="J55" s="2"/>
      <c r="K55" s="2"/>
      <c r="L55" s="2"/>
      <c r="M55" s="2"/>
      <c r="N55" s="2"/>
      <c r="O55" s="2"/>
      <c r="P55" s="2"/>
      <c r="Q55" s="2"/>
      <c r="R55" s="2"/>
    </row>
    <row r="56" spans="1:18" ht="12" customHeight="1">
      <c r="A56" s="2"/>
      <c r="B56" s="2"/>
      <c r="C56" s="2"/>
      <c r="D56" s="2"/>
      <c r="E56" s="2"/>
      <c r="F56" s="2"/>
      <c r="G56" s="2"/>
      <c r="H56" s="2"/>
      <c r="I56" s="2"/>
      <c r="J56" s="2"/>
      <c r="K56" s="2"/>
      <c r="L56" s="2"/>
      <c r="M56" s="2"/>
      <c r="N56" s="2"/>
      <c r="O56" s="2"/>
      <c r="P56" s="2"/>
      <c r="Q56" s="2"/>
      <c r="R56" s="2"/>
    </row>
    <row r="57" spans="1:18" ht="12" customHeight="1">
      <c r="A57" s="2"/>
      <c r="B57" s="2"/>
      <c r="C57" s="2"/>
      <c r="D57" s="2"/>
      <c r="E57" s="2"/>
      <c r="F57" s="2"/>
      <c r="G57" s="2"/>
      <c r="H57" s="2"/>
      <c r="I57" s="2"/>
      <c r="J57" s="2"/>
      <c r="K57" s="2"/>
      <c r="L57" s="2"/>
      <c r="M57" s="2"/>
      <c r="N57" s="2"/>
      <c r="O57" s="2"/>
      <c r="P57" s="2"/>
      <c r="Q57" s="2"/>
      <c r="R57" s="2"/>
    </row>
    <row r="58" spans="1:18" ht="12" customHeight="1">
      <c r="A58" s="2"/>
      <c r="B58" s="2"/>
      <c r="C58" s="2"/>
      <c r="D58" s="2"/>
      <c r="E58" s="2"/>
      <c r="F58" s="2"/>
      <c r="G58" s="2"/>
      <c r="H58" s="2"/>
      <c r="I58" s="2"/>
      <c r="J58" s="2"/>
      <c r="K58" s="2"/>
      <c r="L58" s="2"/>
      <c r="M58" s="2"/>
      <c r="N58" s="2"/>
      <c r="O58" s="2"/>
      <c r="P58" s="2"/>
      <c r="Q58" s="2"/>
      <c r="R58" s="2"/>
    </row>
    <row r="59" spans="1:18" ht="12" customHeight="1">
      <c r="A59" s="2"/>
      <c r="B59" s="2"/>
      <c r="C59" s="2"/>
      <c r="D59" s="2"/>
      <c r="E59" s="2"/>
      <c r="F59" s="2"/>
      <c r="G59" s="2"/>
      <c r="H59" s="2"/>
      <c r="I59" s="2"/>
      <c r="J59" s="2"/>
      <c r="K59" s="2"/>
      <c r="L59" s="2"/>
      <c r="M59" s="2"/>
      <c r="N59" s="2"/>
      <c r="O59" s="2"/>
      <c r="P59" s="2"/>
      <c r="Q59" s="2"/>
      <c r="R59" s="2"/>
    </row>
    <row r="60" spans="1:18" ht="12" customHeight="1">
      <c r="A60" s="2"/>
      <c r="B60" s="2"/>
      <c r="C60" s="2"/>
      <c r="D60" s="2"/>
      <c r="E60" s="2"/>
      <c r="F60" s="2"/>
      <c r="G60" s="2"/>
      <c r="H60" s="2"/>
      <c r="I60" s="2"/>
      <c r="J60" s="2"/>
      <c r="K60" s="2"/>
      <c r="L60" s="2"/>
      <c r="M60" s="2"/>
      <c r="N60" s="2"/>
      <c r="O60" s="2"/>
      <c r="P60" s="2"/>
      <c r="Q60" s="2"/>
      <c r="R60" s="2"/>
    </row>
    <row r="61" spans="1:18" ht="12" customHeight="1">
      <c r="A61" s="2"/>
      <c r="B61" s="2"/>
      <c r="C61" s="2"/>
      <c r="D61" s="2"/>
      <c r="E61" s="2"/>
      <c r="F61" s="2"/>
      <c r="G61" s="2"/>
      <c r="H61" s="2"/>
      <c r="I61" s="2"/>
      <c r="J61" s="2"/>
      <c r="K61" s="2"/>
      <c r="L61" s="2"/>
      <c r="M61" s="2"/>
      <c r="N61" s="2"/>
      <c r="O61" s="2"/>
      <c r="P61" s="2"/>
      <c r="Q61" s="2"/>
      <c r="R61" s="2"/>
    </row>
    <row r="62" spans="1:18" ht="12" customHeight="1">
      <c r="A62" s="2"/>
      <c r="B62" s="2"/>
      <c r="C62" s="2"/>
      <c r="D62" s="2"/>
      <c r="E62" s="2"/>
      <c r="F62" s="2"/>
      <c r="G62" s="2"/>
      <c r="H62" s="2"/>
      <c r="I62" s="2"/>
      <c r="J62" s="2"/>
      <c r="K62" s="2"/>
      <c r="L62" s="2"/>
      <c r="M62" s="2"/>
      <c r="N62" s="2"/>
      <c r="O62" s="2"/>
      <c r="P62" s="2"/>
      <c r="Q62" s="2"/>
      <c r="R62" s="2"/>
    </row>
    <row r="63" spans="1:18" ht="12" customHeight="1">
      <c r="A63" s="2"/>
      <c r="B63" s="2"/>
      <c r="C63" s="2"/>
      <c r="D63" s="2"/>
      <c r="E63" s="2"/>
      <c r="F63" s="2"/>
      <c r="G63" s="2"/>
      <c r="H63" s="2"/>
      <c r="I63" s="2"/>
      <c r="J63" s="2"/>
      <c r="K63" s="2"/>
      <c r="L63" s="2"/>
      <c r="M63" s="2"/>
      <c r="N63" s="2"/>
      <c r="O63" s="2"/>
      <c r="P63" s="2"/>
      <c r="Q63" s="2"/>
      <c r="R63" s="2"/>
    </row>
    <row r="64" spans="1:18" ht="12" customHeight="1">
      <c r="A64" s="2"/>
      <c r="B64" s="2"/>
      <c r="C64" s="2"/>
      <c r="D64" s="2"/>
      <c r="E64" s="2"/>
      <c r="F64" s="2"/>
      <c r="G64" s="2"/>
      <c r="H64" s="2"/>
      <c r="I64" s="2"/>
      <c r="J64" s="2"/>
      <c r="K64" s="2"/>
      <c r="L64" s="2"/>
      <c r="M64" s="2"/>
      <c r="N64" s="2"/>
      <c r="O64" s="2"/>
      <c r="P64" s="2"/>
      <c r="Q64" s="2"/>
      <c r="R64" s="2"/>
    </row>
    <row r="65" spans="1:18" ht="12" customHeight="1">
      <c r="A65" s="2"/>
      <c r="B65" s="2"/>
      <c r="C65" s="2"/>
      <c r="D65" s="2"/>
      <c r="E65" s="2"/>
      <c r="F65" s="2"/>
      <c r="G65" s="2"/>
      <c r="H65" s="2"/>
      <c r="I65" s="2"/>
      <c r="J65" s="2"/>
      <c r="K65" s="2"/>
      <c r="L65" s="2"/>
      <c r="M65" s="2"/>
      <c r="N65" s="2"/>
      <c r="O65" s="2"/>
      <c r="P65" s="2"/>
      <c r="Q65" s="2"/>
      <c r="R65" s="2"/>
    </row>
    <row r="66" spans="1:18" ht="12" customHeight="1">
      <c r="A66" s="2"/>
      <c r="B66" s="2"/>
      <c r="C66" s="2"/>
      <c r="D66" s="2"/>
      <c r="E66" s="2"/>
      <c r="F66" s="2"/>
      <c r="G66" s="2"/>
      <c r="H66" s="2"/>
      <c r="I66" s="2"/>
      <c r="J66" s="2"/>
      <c r="K66" s="2"/>
      <c r="L66" s="2"/>
      <c r="M66" s="2"/>
      <c r="N66" s="2"/>
      <c r="O66" s="2"/>
      <c r="P66" s="2"/>
      <c r="Q66" s="2"/>
      <c r="R66" s="2"/>
    </row>
    <row r="67" spans="1:18" ht="12" customHeight="1">
      <c r="A67" s="2"/>
      <c r="B67" s="2"/>
      <c r="C67" s="2"/>
      <c r="D67" s="2"/>
      <c r="E67" s="2"/>
      <c r="F67" s="2"/>
      <c r="G67" s="2"/>
      <c r="H67" s="2"/>
      <c r="I67" s="2"/>
      <c r="J67" s="2"/>
      <c r="K67" s="2"/>
      <c r="L67" s="2"/>
      <c r="M67" s="2"/>
      <c r="N67" s="2"/>
      <c r="O67" s="2"/>
      <c r="P67" s="2"/>
      <c r="Q67" s="2"/>
      <c r="R67" s="2"/>
    </row>
    <row r="68" spans="1:18" ht="12" customHeight="1">
      <c r="A68" s="2"/>
      <c r="B68" s="2"/>
      <c r="C68" s="2"/>
      <c r="D68" s="2"/>
      <c r="E68" s="2"/>
      <c r="F68" s="2"/>
      <c r="G68" s="2"/>
      <c r="H68" s="2"/>
      <c r="I68" s="2"/>
      <c r="J68" s="2"/>
      <c r="K68" s="2"/>
      <c r="L68" s="2"/>
      <c r="M68" s="2"/>
      <c r="N68" s="2"/>
      <c r="O68" s="2"/>
      <c r="P68" s="2"/>
      <c r="Q68" s="2"/>
      <c r="R68" s="2"/>
    </row>
    <row r="69" spans="1:18" ht="12" customHeight="1">
      <c r="A69" s="2"/>
      <c r="B69" s="2"/>
      <c r="C69" s="2"/>
      <c r="D69" s="2"/>
      <c r="E69" s="2"/>
      <c r="F69" s="2"/>
      <c r="G69" s="2"/>
      <c r="H69" s="2"/>
      <c r="I69" s="2"/>
      <c r="J69" s="2"/>
      <c r="K69" s="2"/>
      <c r="L69" s="2"/>
      <c r="M69" s="2"/>
      <c r="N69" s="2"/>
      <c r="O69" s="2"/>
      <c r="P69" s="2"/>
      <c r="Q69" s="2"/>
      <c r="R69" s="2"/>
    </row>
    <row r="70" spans="1:18" ht="12" customHeight="1">
      <c r="A70" s="2"/>
      <c r="B70" s="2"/>
      <c r="C70" s="2"/>
      <c r="D70" s="2"/>
      <c r="E70" s="2"/>
      <c r="F70" s="2"/>
      <c r="G70" s="2"/>
      <c r="H70" s="2"/>
      <c r="I70" s="2"/>
      <c r="J70" s="2"/>
      <c r="K70" s="2"/>
      <c r="L70" s="2"/>
      <c r="M70" s="2"/>
      <c r="N70" s="2"/>
      <c r="O70" s="2"/>
      <c r="P70" s="2"/>
      <c r="Q70" s="2"/>
      <c r="R70" s="2"/>
    </row>
    <row r="71" spans="1:18" ht="12" customHeight="1">
      <c r="A71" s="2"/>
      <c r="B71" s="2"/>
      <c r="C71" s="2"/>
      <c r="D71" s="2"/>
      <c r="E71" s="2"/>
      <c r="F71" s="2"/>
      <c r="G71" s="2"/>
      <c r="H71" s="2"/>
      <c r="I71" s="2"/>
      <c r="J71" s="2"/>
      <c r="K71" s="2"/>
      <c r="L71" s="2"/>
      <c r="M71" s="2"/>
      <c r="N71" s="2"/>
      <c r="O71" s="2"/>
      <c r="P71" s="2"/>
      <c r="Q71" s="2"/>
      <c r="R71" s="2"/>
    </row>
    <row r="72" spans="1:18" ht="12" customHeight="1">
      <c r="A72" s="2"/>
      <c r="B72" s="2"/>
      <c r="C72" s="2"/>
      <c r="D72" s="2"/>
      <c r="E72" s="2"/>
      <c r="F72" s="2"/>
      <c r="G72" s="2"/>
      <c r="H72" s="2"/>
      <c r="I72" s="2"/>
      <c r="J72" s="2"/>
      <c r="K72" s="2"/>
      <c r="L72" s="2"/>
      <c r="M72" s="2"/>
      <c r="N72" s="2"/>
      <c r="O72" s="2"/>
      <c r="P72" s="2"/>
      <c r="Q72" s="2"/>
      <c r="R72" s="2"/>
    </row>
    <row r="73" spans="1:18" ht="12" customHeight="1">
      <c r="A73" s="2"/>
      <c r="B73" s="2"/>
      <c r="C73" s="2"/>
      <c r="D73" s="2"/>
      <c r="E73" s="2"/>
      <c r="F73" s="2"/>
      <c r="G73" s="2"/>
      <c r="H73" s="2"/>
      <c r="I73" s="2"/>
      <c r="J73" s="2"/>
      <c r="K73" s="2"/>
      <c r="L73" s="2"/>
      <c r="M73" s="2"/>
      <c r="N73" s="2"/>
      <c r="O73" s="2"/>
      <c r="P73" s="2"/>
      <c r="Q73" s="2"/>
      <c r="R73" s="2"/>
    </row>
    <row r="74" spans="1:18" ht="12" customHeight="1">
      <c r="A74" s="2"/>
      <c r="B74" s="2"/>
      <c r="C74" s="2"/>
      <c r="D74" s="2"/>
      <c r="E74" s="2"/>
      <c r="F74" s="2"/>
      <c r="G74" s="2"/>
      <c r="H74" s="2"/>
      <c r="I74" s="2"/>
      <c r="J74" s="2"/>
      <c r="K74" s="2"/>
      <c r="L74" s="2"/>
      <c r="M74" s="2"/>
      <c r="N74" s="2"/>
      <c r="O74" s="2"/>
      <c r="P74" s="2"/>
      <c r="Q74" s="2"/>
      <c r="R74" s="2"/>
    </row>
    <row r="75" spans="1:18" ht="12" customHeight="1">
      <c r="A75" s="2"/>
      <c r="B75" s="2"/>
      <c r="C75" s="2"/>
      <c r="D75" s="2"/>
      <c r="E75" s="2"/>
      <c r="F75" s="2"/>
      <c r="G75" s="2"/>
      <c r="H75" s="2"/>
      <c r="I75" s="2"/>
      <c r="J75" s="2"/>
      <c r="K75" s="2"/>
      <c r="L75" s="2"/>
      <c r="M75" s="2"/>
      <c r="N75" s="2"/>
      <c r="O75" s="2"/>
      <c r="P75" s="2"/>
      <c r="Q75" s="2"/>
      <c r="R75" s="2"/>
    </row>
    <row r="76" spans="1:18" ht="12" customHeight="1">
      <c r="A76" s="2"/>
      <c r="B76" s="2"/>
      <c r="C76" s="2"/>
      <c r="D76" s="2"/>
      <c r="E76" s="2"/>
      <c r="F76" s="2"/>
      <c r="G76" s="2"/>
      <c r="H76" s="2"/>
      <c r="I76" s="2"/>
      <c r="J76" s="2"/>
      <c r="K76" s="2"/>
      <c r="L76" s="2"/>
      <c r="M76" s="2"/>
      <c r="N76" s="2"/>
      <c r="O76" s="2"/>
      <c r="P76" s="2"/>
      <c r="Q76" s="2"/>
      <c r="R76" s="2"/>
    </row>
    <row r="77" spans="1:18" ht="12" customHeight="1">
      <c r="A77" s="2"/>
      <c r="B77" s="2"/>
      <c r="C77" s="2"/>
      <c r="D77" s="2"/>
      <c r="E77" s="2"/>
      <c r="F77" s="2"/>
      <c r="G77" s="2"/>
      <c r="H77" s="2"/>
      <c r="I77" s="2"/>
      <c r="J77" s="2"/>
      <c r="K77" s="2"/>
      <c r="L77" s="2"/>
      <c r="M77" s="2"/>
      <c r="N77" s="2"/>
      <c r="O77" s="2"/>
      <c r="P77" s="2"/>
      <c r="Q77" s="2"/>
      <c r="R77" s="2"/>
    </row>
    <row r="78" spans="1:18" ht="12" customHeight="1">
      <c r="A78" s="2"/>
      <c r="B78" s="2"/>
      <c r="C78" s="2"/>
      <c r="D78" s="2"/>
      <c r="E78" s="2"/>
      <c r="F78" s="2"/>
      <c r="G78" s="2"/>
      <c r="H78" s="2"/>
      <c r="I78" s="2"/>
      <c r="J78" s="2"/>
      <c r="K78" s="2"/>
      <c r="L78" s="2"/>
      <c r="M78" s="2"/>
      <c r="N78" s="2"/>
      <c r="O78" s="2"/>
      <c r="P78" s="2"/>
      <c r="Q78" s="2"/>
      <c r="R78" s="2"/>
    </row>
    <row r="79" spans="1:18" ht="12" customHeight="1">
      <c r="A79" s="2"/>
      <c r="B79" s="2"/>
      <c r="C79" s="2"/>
      <c r="D79" s="2"/>
      <c r="E79" s="2"/>
      <c r="F79" s="2"/>
      <c r="G79" s="2"/>
      <c r="H79" s="2"/>
      <c r="I79" s="2"/>
      <c r="J79" s="2"/>
      <c r="K79" s="2"/>
      <c r="L79" s="2"/>
      <c r="M79" s="2"/>
      <c r="N79" s="2"/>
      <c r="O79" s="2"/>
      <c r="P79" s="2"/>
      <c r="Q79" s="2"/>
      <c r="R79" s="2"/>
    </row>
    <row r="80" spans="1:18" ht="12" customHeight="1">
      <c r="A80" s="2"/>
      <c r="B80" s="2"/>
      <c r="C80" s="2"/>
      <c r="D80" s="2"/>
      <c r="E80" s="2"/>
      <c r="F80" s="2"/>
      <c r="G80" s="2"/>
      <c r="H80" s="2"/>
      <c r="I80" s="2"/>
      <c r="J80" s="2"/>
      <c r="K80" s="2"/>
      <c r="L80" s="2"/>
      <c r="M80" s="2"/>
      <c r="N80" s="2"/>
      <c r="O80" s="2"/>
      <c r="P80" s="2"/>
      <c r="Q80" s="2"/>
      <c r="R80" s="2"/>
    </row>
    <row r="81" spans="1:18" ht="12" customHeight="1">
      <c r="A81" s="2"/>
      <c r="B81" s="2"/>
      <c r="C81" s="2"/>
      <c r="D81" s="2"/>
      <c r="E81" s="2"/>
      <c r="F81" s="2"/>
      <c r="G81" s="2"/>
      <c r="H81" s="2"/>
      <c r="I81" s="2"/>
      <c r="J81" s="2"/>
      <c r="K81" s="2"/>
      <c r="L81" s="2"/>
      <c r="M81" s="2"/>
      <c r="N81" s="2"/>
      <c r="O81" s="2"/>
      <c r="P81" s="2"/>
      <c r="Q81" s="2"/>
      <c r="R81" s="2"/>
    </row>
    <row r="82" spans="1:18" ht="12" customHeight="1">
      <c r="A82" s="2"/>
      <c r="B82" s="2"/>
      <c r="C82" s="2"/>
      <c r="D82" s="2"/>
      <c r="E82" s="2"/>
      <c r="F82" s="2"/>
      <c r="G82" s="2"/>
      <c r="H82" s="2"/>
      <c r="I82" s="2"/>
      <c r="J82" s="2"/>
      <c r="K82" s="2"/>
      <c r="L82" s="2"/>
      <c r="M82" s="2"/>
      <c r="N82" s="2"/>
      <c r="O82" s="2"/>
      <c r="P82" s="2"/>
      <c r="Q82" s="2"/>
      <c r="R82" s="2"/>
    </row>
    <row r="83" spans="1:18" ht="12" customHeight="1">
      <c r="A83" s="2"/>
      <c r="B83" s="2"/>
      <c r="C83" s="2"/>
      <c r="D83" s="2"/>
      <c r="E83" s="2"/>
      <c r="F83" s="2"/>
      <c r="G83" s="2"/>
      <c r="H83" s="2"/>
      <c r="I83" s="2"/>
      <c r="J83" s="2"/>
      <c r="K83" s="2"/>
      <c r="L83" s="2"/>
      <c r="M83" s="2"/>
      <c r="N83" s="2"/>
      <c r="O83" s="2"/>
      <c r="P83" s="2"/>
      <c r="Q83" s="2"/>
      <c r="R83" s="2"/>
    </row>
    <row r="84" spans="1:18" ht="12" customHeight="1">
      <c r="A84" s="2"/>
      <c r="B84" s="2"/>
      <c r="C84" s="2"/>
      <c r="D84" s="2"/>
      <c r="E84" s="2"/>
      <c r="F84" s="2"/>
      <c r="G84" s="2"/>
      <c r="H84" s="2"/>
      <c r="I84" s="2"/>
      <c r="J84" s="2"/>
      <c r="K84" s="2"/>
      <c r="L84" s="2"/>
      <c r="M84" s="2"/>
      <c r="N84" s="2"/>
      <c r="O84" s="2"/>
      <c r="P84" s="2"/>
      <c r="Q84" s="2"/>
      <c r="R84" s="2"/>
    </row>
    <row r="85" spans="1:18" ht="12" customHeight="1">
      <c r="A85" s="2"/>
      <c r="B85" s="2"/>
      <c r="C85" s="2"/>
      <c r="D85" s="2"/>
      <c r="E85" s="2"/>
      <c r="F85" s="2"/>
      <c r="G85" s="2"/>
      <c r="H85" s="2"/>
      <c r="I85" s="2"/>
      <c r="J85" s="2"/>
      <c r="K85" s="2"/>
      <c r="L85" s="2"/>
      <c r="M85" s="2"/>
      <c r="N85" s="2"/>
      <c r="O85" s="2"/>
      <c r="P85" s="2"/>
      <c r="Q85" s="2"/>
      <c r="R85" s="2"/>
    </row>
    <row r="86" spans="1:18" ht="12" customHeight="1">
      <c r="A86" s="2"/>
      <c r="B86" s="2"/>
      <c r="C86" s="2"/>
      <c r="D86" s="2"/>
      <c r="E86" s="2"/>
      <c r="F86" s="2"/>
      <c r="G86" s="2"/>
      <c r="H86" s="2"/>
      <c r="I86" s="2"/>
      <c r="J86" s="2"/>
      <c r="K86" s="2"/>
      <c r="L86" s="2"/>
      <c r="M86" s="2"/>
      <c r="N86" s="2"/>
      <c r="O86" s="2"/>
      <c r="P86" s="2"/>
      <c r="Q86" s="2"/>
      <c r="R86" s="2"/>
    </row>
    <row r="87" spans="1:18" ht="12" customHeight="1">
      <c r="A87" s="2"/>
      <c r="B87" s="2"/>
      <c r="C87" s="2"/>
      <c r="D87" s="2"/>
      <c r="E87" s="2"/>
      <c r="F87" s="2"/>
      <c r="G87" s="2"/>
      <c r="H87" s="2"/>
      <c r="I87" s="2"/>
      <c r="J87" s="2"/>
      <c r="K87" s="2"/>
      <c r="L87" s="2"/>
      <c r="M87" s="2"/>
      <c r="N87" s="2"/>
      <c r="O87" s="2"/>
      <c r="P87" s="2"/>
      <c r="Q87" s="2"/>
      <c r="R87" s="2"/>
    </row>
    <row r="88" spans="1:18" ht="12" customHeight="1">
      <c r="A88" s="2"/>
      <c r="B88" s="2"/>
      <c r="C88" s="2"/>
      <c r="D88" s="2"/>
      <c r="E88" s="2"/>
      <c r="F88" s="2"/>
      <c r="G88" s="2"/>
      <c r="H88" s="2"/>
      <c r="I88" s="2"/>
      <c r="J88" s="2"/>
      <c r="K88" s="2"/>
      <c r="L88" s="2"/>
      <c r="M88" s="2"/>
      <c r="N88" s="2"/>
      <c r="O88" s="2"/>
      <c r="P88" s="2"/>
      <c r="Q88" s="2"/>
      <c r="R88" s="2"/>
    </row>
    <row r="89" spans="1:18" ht="12" customHeight="1">
      <c r="A89" s="2"/>
      <c r="B89" s="2"/>
      <c r="C89" s="2"/>
      <c r="D89" s="2"/>
      <c r="E89" s="2"/>
      <c r="F89" s="2"/>
      <c r="G89" s="2"/>
      <c r="H89" s="2"/>
      <c r="I89" s="2"/>
      <c r="J89" s="2"/>
      <c r="K89" s="2"/>
      <c r="L89" s="2"/>
      <c r="M89" s="2"/>
      <c r="N89" s="2"/>
      <c r="O89" s="2"/>
      <c r="P89" s="2"/>
      <c r="Q89" s="2"/>
      <c r="R89" s="2"/>
    </row>
    <row r="90" spans="1:18" ht="12" customHeight="1">
      <c r="A90" s="2"/>
      <c r="B90" s="2"/>
      <c r="C90" s="2"/>
      <c r="D90" s="2"/>
      <c r="E90" s="2"/>
      <c r="F90" s="2"/>
      <c r="G90" s="2"/>
      <c r="H90" s="2"/>
      <c r="I90" s="2"/>
      <c r="J90" s="2"/>
      <c r="K90" s="2"/>
      <c r="L90" s="2"/>
      <c r="M90" s="2"/>
      <c r="N90" s="2"/>
      <c r="O90" s="2"/>
      <c r="P90" s="2"/>
      <c r="Q90" s="2"/>
      <c r="R90" s="2"/>
    </row>
    <row r="91" spans="1:18" ht="12" customHeight="1">
      <c r="A91" s="2"/>
      <c r="B91" s="2"/>
      <c r="C91" s="2"/>
      <c r="D91" s="2"/>
      <c r="E91" s="2"/>
      <c r="F91" s="2"/>
      <c r="G91" s="2"/>
      <c r="H91" s="2"/>
      <c r="I91" s="2"/>
      <c r="J91" s="2"/>
      <c r="K91" s="2"/>
      <c r="L91" s="2"/>
      <c r="M91" s="2"/>
      <c r="N91" s="2"/>
      <c r="O91" s="2"/>
      <c r="P91" s="2"/>
      <c r="Q91" s="2"/>
      <c r="R91" s="2"/>
    </row>
    <row r="92" spans="1:18" ht="12" customHeight="1">
      <c r="A92" s="2"/>
      <c r="B92" s="2"/>
      <c r="C92" s="2"/>
      <c r="D92" s="2"/>
      <c r="E92" s="2"/>
      <c r="F92" s="2"/>
      <c r="G92" s="2"/>
      <c r="H92" s="2"/>
      <c r="I92" s="2"/>
      <c r="J92" s="2"/>
      <c r="K92" s="2"/>
      <c r="L92" s="2"/>
      <c r="M92" s="2"/>
      <c r="N92" s="2"/>
      <c r="O92" s="2"/>
      <c r="P92" s="2"/>
      <c r="Q92" s="2"/>
      <c r="R92" s="2"/>
    </row>
    <row r="93" spans="1:18" ht="12" customHeight="1">
      <c r="A93" s="2"/>
      <c r="B93" s="2"/>
      <c r="C93" s="2"/>
      <c r="D93" s="2"/>
      <c r="E93" s="2"/>
      <c r="F93" s="2"/>
      <c r="G93" s="2"/>
      <c r="H93" s="2"/>
      <c r="I93" s="2"/>
      <c r="J93" s="2"/>
      <c r="K93" s="2"/>
      <c r="L93" s="2"/>
      <c r="M93" s="2"/>
      <c r="N93" s="2"/>
      <c r="O93" s="2"/>
      <c r="P93" s="2"/>
      <c r="Q93" s="2"/>
      <c r="R93" s="2"/>
    </row>
    <row r="94" spans="1:18" ht="12" customHeight="1">
      <c r="A94" s="2"/>
      <c r="B94" s="2"/>
      <c r="C94" s="2"/>
      <c r="D94" s="2"/>
      <c r="E94" s="2"/>
      <c r="F94" s="2"/>
      <c r="G94" s="2"/>
      <c r="H94" s="2"/>
      <c r="I94" s="2"/>
      <c r="J94" s="2"/>
      <c r="K94" s="2"/>
      <c r="L94" s="2"/>
      <c r="M94" s="2"/>
      <c r="N94" s="2"/>
      <c r="O94" s="2"/>
      <c r="P94" s="2"/>
      <c r="Q94" s="2"/>
      <c r="R94" s="2"/>
    </row>
    <row r="95" spans="1:18" ht="12" customHeight="1">
      <c r="A95" s="2"/>
      <c r="B95" s="2"/>
      <c r="C95" s="2"/>
      <c r="D95" s="2"/>
      <c r="E95" s="2"/>
      <c r="F95" s="2"/>
      <c r="G95" s="2"/>
      <c r="H95" s="2"/>
      <c r="I95" s="2"/>
      <c r="J95" s="2"/>
      <c r="K95" s="2"/>
      <c r="L95" s="2"/>
      <c r="M95" s="2"/>
      <c r="N95" s="2"/>
      <c r="O95" s="2"/>
      <c r="P95" s="2"/>
      <c r="Q95" s="2"/>
      <c r="R95" s="2"/>
    </row>
    <row r="96" spans="1:18" ht="12" customHeight="1">
      <c r="A96" s="2"/>
      <c r="B96" s="2"/>
      <c r="C96" s="2"/>
      <c r="D96" s="2"/>
      <c r="E96" s="2"/>
      <c r="F96" s="2"/>
      <c r="G96" s="2"/>
      <c r="H96" s="2"/>
      <c r="I96" s="2"/>
      <c r="J96" s="2"/>
      <c r="K96" s="2"/>
      <c r="L96" s="2"/>
      <c r="M96" s="2"/>
      <c r="N96" s="2"/>
      <c r="O96" s="2"/>
      <c r="P96" s="2"/>
      <c r="Q96" s="2"/>
      <c r="R96" s="2"/>
    </row>
    <row r="97" spans="1:18" ht="12" customHeight="1">
      <c r="A97" s="2"/>
      <c r="B97" s="2"/>
      <c r="C97" s="2"/>
      <c r="D97" s="2"/>
      <c r="E97" s="2"/>
      <c r="F97" s="2"/>
      <c r="G97" s="2"/>
      <c r="H97" s="2"/>
      <c r="I97" s="2"/>
      <c r="J97" s="2"/>
      <c r="K97" s="2"/>
      <c r="L97" s="2"/>
      <c r="M97" s="2"/>
      <c r="N97" s="2"/>
      <c r="O97" s="2"/>
      <c r="P97" s="2"/>
      <c r="Q97" s="2"/>
      <c r="R97" s="2"/>
    </row>
    <row r="98" spans="1:18" ht="12" customHeight="1">
      <c r="A98" s="2"/>
      <c r="B98" s="2"/>
      <c r="C98" s="2"/>
      <c r="D98" s="2"/>
      <c r="E98" s="2"/>
      <c r="F98" s="2"/>
      <c r="G98" s="2"/>
      <c r="H98" s="2"/>
      <c r="I98" s="2"/>
      <c r="J98" s="2"/>
      <c r="K98" s="2"/>
      <c r="L98" s="2"/>
      <c r="M98" s="2"/>
      <c r="N98" s="2"/>
      <c r="O98" s="2"/>
      <c r="P98" s="2"/>
      <c r="Q98" s="2"/>
      <c r="R98" s="2"/>
    </row>
    <row r="99" spans="1:18" ht="12" customHeight="1">
      <c r="A99" s="2"/>
      <c r="B99" s="2"/>
      <c r="C99" s="2"/>
      <c r="D99" s="2"/>
      <c r="E99" s="2"/>
      <c r="F99" s="2"/>
      <c r="G99" s="2"/>
      <c r="H99" s="2"/>
      <c r="I99" s="2"/>
      <c r="J99" s="2"/>
      <c r="K99" s="2"/>
      <c r="L99" s="2"/>
      <c r="M99" s="2"/>
      <c r="N99" s="2"/>
      <c r="O99" s="2"/>
      <c r="P99" s="2"/>
      <c r="Q99" s="2"/>
      <c r="R99" s="2"/>
    </row>
    <row r="100" spans="1:18" ht="12" customHeight="1">
      <c r="A100" s="2"/>
      <c r="B100" s="2"/>
      <c r="C100" s="2"/>
      <c r="D100" s="2"/>
      <c r="E100" s="2"/>
      <c r="F100" s="2"/>
      <c r="G100" s="2"/>
      <c r="H100" s="2"/>
      <c r="I100" s="2"/>
      <c r="J100" s="2"/>
      <c r="K100" s="2"/>
      <c r="L100" s="2"/>
      <c r="M100" s="2"/>
      <c r="N100" s="2"/>
      <c r="O100" s="2"/>
      <c r="P100" s="2"/>
      <c r="Q100" s="2"/>
      <c r="R100" s="2"/>
    </row>
  </sheetData>
  <mergeCells count="3">
    <mergeCell ref="C2:K2"/>
    <mergeCell ref="C34:J34"/>
    <mergeCell ref="D26:J26"/>
  </mergeCells>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K100"/>
  <sheetViews>
    <sheetView workbookViewId="0"/>
  </sheetViews>
  <sheetFormatPr baseColWidth="10" defaultColWidth="14.453125" defaultRowHeight="15" customHeight="1"/>
  <cols>
    <col min="1" max="1" width="38.26953125" customWidth="1"/>
    <col min="2" max="6" width="5.453125" customWidth="1"/>
    <col min="7" max="11" width="10.7265625" customWidth="1"/>
  </cols>
  <sheetData>
    <row r="1" spans="1:11" ht="13.5" customHeight="1">
      <c r="A1" s="88" t="s">
        <v>73</v>
      </c>
      <c r="B1" s="88" t="s">
        <v>74</v>
      </c>
      <c r="C1" s="88" t="s">
        <v>75</v>
      </c>
      <c r="D1" s="88" t="s">
        <v>76</v>
      </c>
      <c r="E1" s="88" t="s">
        <v>77</v>
      </c>
      <c r="F1" s="88" t="s">
        <v>78</v>
      </c>
      <c r="G1" s="89"/>
      <c r="H1" s="89"/>
      <c r="I1" s="89"/>
      <c r="J1" s="89"/>
      <c r="K1" s="89"/>
    </row>
    <row r="2" spans="1:11" ht="13.5" customHeight="1">
      <c r="A2" s="90" t="s">
        <v>79</v>
      </c>
      <c r="B2" s="91"/>
      <c r="C2" s="91"/>
      <c r="D2" s="91"/>
      <c r="E2" s="91"/>
      <c r="F2" s="91"/>
      <c r="G2" s="92"/>
      <c r="H2" s="92"/>
      <c r="I2" s="92"/>
      <c r="J2" s="92"/>
      <c r="K2" s="92"/>
    </row>
    <row r="3" spans="1:11" ht="13.5" customHeight="1">
      <c r="A3" s="90" t="s">
        <v>80</v>
      </c>
      <c r="B3" s="91"/>
      <c r="C3" s="91"/>
      <c r="D3" s="91"/>
      <c r="E3" s="91"/>
      <c r="F3" s="91"/>
      <c r="G3" s="92"/>
      <c r="H3" s="92"/>
      <c r="I3" s="92"/>
      <c r="J3" s="92"/>
      <c r="K3" s="92"/>
    </row>
    <row r="4" spans="1:11" ht="13.5" customHeight="1">
      <c r="A4" s="92"/>
      <c r="B4" s="92"/>
      <c r="C4" s="92"/>
      <c r="D4" s="92"/>
      <c r="E4" s="92"/>
      <c r="F4" s="92"/>
      <c r="G4" s="92"/>
      <c r="H4" s="92"/>
      <c r="I4" s="92"/>
      <c r="J4" s="92"/>
      <c r="K4" s="92"/>
    </row>
    <row r="5" spans="1:11" ht="13.5" customHeight="1">
      <c r="A5" s="92"/>
      <c r="B5" s="92"/>
      <c r="C5" s="92"/>
      <c r="D5" s="92"/>
      <c r="E5" s="92"/>
      <c r="F5" s="92"/>
      <c r="G5" s="92"/>
      <c r="H5" s="92"/>
      <c r="I5" s="92"/>
      <c r="J5" s="92"/>
      <c r="K5" s="92"/>
    </row>
    <row r="6" spans="1:11" ht="13.5" customHeight="1">
      <c r="A6" s="92"/>
      <c r="B6" s="92"/>
      <c r="C6" s="92"/>
      <c r="D6" s="92"/>
      <c r="E6" s="92"/>
      <c r="F6" s="92"/>
      <c r="G6" s="92"/>
      <c r="H6" s="92"/>
      <c r="I6" s="92"/>
      <c r="J6" s="92"/>
      <c r="K6" s="92"/>
    </row>
    <row r="7" spans="1:11" ht="13.5" customHeight="1">
      <c r="A7" s="92"/>
      <c r="B7" s="92"/>
      <c r="C7" s="92"/>
      <c r="D7" s="92"/>
      <c r="E7" s="92"/>
      <c r="F7" s="92"/>
      <c r="G7" s="92"/>
      <c r="H7" s="92"/>
      <c r="I7" s="92"/>
      <c r="J7" s="92"/>
      <c r="K7" s="92"/>
    </row>
    <row r="8" spans="1:11" ht="13.5" customHeight="1">
      <c r="A8" s="92"/>
      <c r="B8" s="92"/>
      <c r="C8" s="92"/>
      <c r="D8" s="92"/>
      <c r="E8" s="92"/>
      <c r="F8" s="92"/>
      <c r="G8" s="92"/>
      <c r="H8" s="92"/>
      <c r="I8" s="92"/>
      <c r="J8" s="92"/>
      <c r="K8" s="92"/>
    </row>
    <row r="9" spans="1:11" ht="13.5" customHeight="1">
      <c r="A9" s="92"/>
      <c r="B9" s="92"/>
      <c r="C9" s="92"/>
      <c r="D9" s="92"/>
      <c r="E9" s="92"/>
      <c r="F9" s="92"/>
      <c r="G9" s="92"/>
      <c r="H9" s="92"/>
      <c r="I9" s="92"/>
      <c r="J9" s="92"/>
      <c r="K9" s="92"/>
    </row>
    <row r="10" spans="1:11" ht="13.5" customHeight="1">
      <c r="A10" s="92"/>
      <c r="B10" s="92"/>
      <c r="C10" s="92"/>
      <c r="D10" s="92"/>
      <c r="E10" s="92"/>
      <c r="F10" s="92"/>
      <c r="G10" s="92"/>
      <c r="H10" s="92"/>
      <c r="I10" s="92"/>
      <c r="J10" s="92"/>
      <c r="K10" s="92"/>
    </row>
    <row r="11" spans="1:11" ht="13.5" customHeight="1">
      <c r="A11" s="92"/>
      <c r="B11" s="92"/>
      <c r="C11" s="92"/>
      <c r="D11" s="92"/>
      <c r="E11" s="92"/>
      <c r="F11" s="92"/>
      <c r="G11" s="92"/>
      <c r="H11" s="92"/>
      <c r="I11" s="92"/>
      <c r="J11" s="92"/>
      <c r="K11" s="92"/>
    </row>
    <row r="12" spans="1:11" ht="13.5" customHeight="1">
      <c r="A12" s="92"/>
      <c r="B12" s="92"/>
      <c r="C12" s="92"/>
      <c r="D12" s="92"/>
      <c r="E12" s="92"/>
      <c r="F12" s="92"/>
      <c r="G12" s="92"/>
      <c r="H12" s="92"/>
      <c r="I12" s="92"/>
      <c r="J12" s="92"/>
      <c r="K12" s="92"/>
    </row>
    <row r="13" spans="1:11" ht="13.5" customHeight="1">
      <c r="A13" s="92"/>
      <c r="B13" s="92"/>
      <c r="C13" s="92"/>
      <c r="D13" s="92"/>
      <c r="E13" s="92"/>
      <c r="F13" s="92"/>
      <c r="G13" s="92"/>
      <c r="H13" s="92"/>
      <c r="I13" s="92"/>
      <c r="J13" s="92"/>
      <c r="K13" s="92"/>
    </row>
    <row r="14" spans="1:11" ht="13.5" customHeight="1">
      <c r="A14" s="92"/>
      <c r="B14" s="92"/>
      <c r="C14" s="92"/>
      <c r="D14" s="92"/>
      <c r="E14" s="92"/>
      <c r="F14" s="92"/>
      <c r="G14" s="92"/>
      <c r="H14" s="92"/>
      <c r="I14" s="92"/>
      <c r="J14" s="92"/>
      <c r="K14" s="92"/>
    </row>
    <row r="15" spans="1:11" ht="13.5" customHeight="1">
      <c r="A15" s="92"/>
      <c r="B15" s="92"/>
      <c r="C15" s="92"/>
      <c r="D15" s="92"/>
      <c r="E15" s="92"/>
      <c r="F15" s="92"/>
      <c r="G15" s="92"/>
      <c r="H15" s="92"/>
      <c r="I15" s="92"/>
      <c r="J15" s="92"/>
      <c r="K15" s="92"/>
    </row>
    <row r="16" spans="1:11" ht="13.5" customHeight="1">
      <c r="A16" s="92" t="s">
        <v>81</v>
      </c>
      <c r="B16" s="92"/>
      <c r="C16" s="92"/>
      <c r="D16" s="92"/>
      <c r="E16" s="92"/>
      <c r="F16" s="92"/>
      <c r="G16" s="92"/>
      <c r="H16" s="92"/>
      <c r="I16" s="92"/>
      <c r="J16" s="92"/>
      <c r="K16" s="92"/>
    </row>
    <row r="17" spans="1:11" ht="13.5" customHeight="1">
      <c r="A17" s="92"/>
      <c r="B17" s="92"/>
      <c r="C17" s="92"/>
      <c r="D17" s="92"/>
      <c r="E17" s="92"/>
      <c r="F17" s="92"/>
      <c r="G17" s="92"/>
      <c r="H17" s="92"/>
      <c r="I17" s="92"/>
      <c r="J17" s="92"/>
      <c r="K17" s="92"/>
    </row>
    <row r="18" spans="1:11" ht="13.5" customHeight="1">
      <c r="A18" s="92"/>
      <c r="B18" s="92"/>
      <c r="C18" s="92"/>
      <c r="D18" s="92"/>
      <c r="E18" s="92"/>
      <c r="F18" s="92"/>
      <c r="G18" s="92"/>
      <c r="H18" s="92"/>
      <c r="I18" s="92"/>
      <c r="J18" s="92"/>
      <c r="K18" s="92"/>
    </row>
    <row r="19" spans="1:11" ht="13.5" customHeight="1">
      <c r="A19" s="92"/>
      <c r="B19" s="92"/>
      <c r="C19" s="92"/>
      <c r="D19" s="92"/>
      <c r="E19" s="92"/>
      <c r="F19" s="92"/>
      <c r="G19" s="92"/>
      <c r="H19" s="92"/>
      <c r="I19" s="92"/>
      <c r="J19" s="92"/>
      <c r="K19" s="92"/>
    </row>
    <row r="20" spans="1:11" ht="13.5" customHeight="1">
      <c r="A20" s="92"/>
      <c r="B20" s="92"/>
      <c r="C20" s="92"/>
      <c r="D20" s="92"/>
      <c r="E20" s="92"/>
      <c r="F20" s="92"/>
      <c r="G20" s="92"/>
      <c r="H20" s="92"/>
      <c r="I20" s="92"/>
      <c r="J20" s="92"/>
      <c r="K20" s="92"/>
    </row>
    <row r="21" spans="1:11" ht="13.5" customHeight="1">
      <c r="A21" s="92"/>
      <c r="B21" s="92"/>
      <c r="C21" s="92"/>
      <c r="D21" s="92"/>
      <c r="E21" s="92"/>
      <c r="F21" s="92"/>
      <c r="G21" s="92"/>
      <c r="H21" s="92"/>
      <c r="I21" s="92"/>
      <c r="J21" s="92"/>
      <c r="K21" s="92"/>
    </row>
    <row r="22" spans="1:11" ht="13.5" customHeight="1">
      <c r="A22" s="92"/>
      <c r="B22" s="92"/>
      <c r="C22" s="92"/>
      <c r="D22" s="92"/>
      <c r="E22" s="92"/>
      <c r="F22" s="92"/>
      <c r="G22" s="92"/>
      <c r="H22" s="92"/>
      <c r="I22" s="92"/>
      <c r="J22" s="92"/>
      <c r="K22" s="92"/>
    </row>
    <row r="23" spans="1:11" ht="13.5" customHeight="1">
      <c r="A23" s="92"/>
      <c r="B23" s="92"/>
      <c r="C23" s="92"/>
      <c r="D23" s="92"/>
      <c r="E23" s="92"/>
      <c r="F23" s="92"/>
      <c r="G23" s="92"/>
      <c r="H23" s="92"/>
      <c r="I23" s="92"/>
      <c r="J23" s="92"/>
      <c r="K23" s="92"/>
    </row>
    <row r="24" spans="1:11" ht="13.5" customHeight="1">
      <c r="A24" s="92"/>
      <c r="B24" s="92"/>
      <c r="C24" s="92"/>
      <c r="D24" s="92"/>
      <c r="E24" s="92"/>
      <c r="F24" s="92"/>
      <c r="G24" s="92"/>
      <c r="H24" s="92"/>
      <c r="I24" s="92"/>
      <c r="J24" s="92"/>
      <c r="K24" s="92"/>
    </row>
    <row r="25" spans="1:11" ht="13.5" customHeight="1">
      <c r="A25" s="92"/>
      <c r="B25" s="92"/>
      <c r="C25" s="92"/>
      <c r="D25" s="92"/>
      <c r="E25" s="92"/>
      <c r="F25" s="92"/>
      <c r="G25" s="92"/>
      <c r="H25" s="92"/>
      <c r="I25" s="92"/>
      <c r="J25" s="92"/>
      <c r="K25" s="92"/>
    </row>
    <row r="26" spans="1:11" ht="13.5" customHeight="1">
      <c r="A26" s="92"/>
      <c r="B26" s="92"/>
      <c r="C26" s="92"/>
      <c r="D26" s="92"/>
      <c r="E26" s="92"/>
      <c r="F26" s="92"/>
      <c r="G26" s="92"/>
      <c r="H26" s="92"/>
      <c r="I26" s="92"/>
      <c r="J26" s="92"/>
      <c r="K26" s="92"/>
    </row>
    <row r="27" spans="1:11" ht="13.5" customHeight="1">
      <c r="A27" s="92"/>
      <c r="B27" s="92"/>
      <c r="C27" s="92"/>
      <c r="D27" s="92"/>
      <c r="E27" s="92"/>
      <c r="F27" s="92"/>
      <c r="G27" s="92"/>
      <c r="H27" s="92"/>
      <c r="I27" s="92"/>
      <c r="J27" s="92"/>
      <c r="K27" s="92"/>
    </row>
    <row r="28" spans="1:11" ht="13.5" customHeight="1">
      <c r="A28" s="92"/>
      <c r="B28" s="92"/>
      <c r="C28" s="92"/>
      <c r="D28" s="92"/>
      <c r="E28" s="92"/>
      <c r="F28" s="92"/>
      <c r="G28" s="92"/>
      <c r="H28" s="92"/>
      <c r="I28" s="92"/>
      <c r="J28" s="92"/>
      <c r="K28" s="92"/>
    </row>
    <row r="29" spans="1:11" ht="13.5" customHeight="1">
      <c r="A29" s="92"/>
      <c r="B29" s="92"/>
      <c r="C29" s="92"/>
      <c r="D29" s="92"/>
      <c r="E29" s="92"/>
      <c r="F29" s="92"/>
      <c r="G29" s="92"/>
      <c r="H29" s="92"/>
      <c r="I29" s="92"/>
      <c r="J29" s="92"/>
      <c r="K29" s="92"/>
    </row>
    <row r="30" spans="1:11" ht="13.5" customHeight="1">
      <c r="A30" s="92"/>
      <c r="B30" s="92"/>
      <c r="C30" s="92"/>
      <c r="D30" s="92"/>
      <c r="E30" s="92"/>
      <c r="F30" s="92"/>
      <c r="G30" s="92"/>
      <c r="H30" s="92"/>
      <c r="I30" s="92"/>
      <c r="J30" s="92"/>
      <c r="K30" s="92"/>
    </row>
    <row r="31" spans="1:11" ht="13.5" customHeight="1">
      <c r="A31" s="92"/>
      <c r="B31" s="92"/>
      <c r="C31" s="92"/>
      <c r="D31" s="92"/>
      <c r="E31" s="92"/>
      <c r="F31" s="92"/>
      <c r="G31" s="92"/>
      <c r="H31" s="92"/>
      <c r="I31" s="92"/>
      <c r="J31" s="92"/>
      <c r="K31" s="92"/>
    </row>
    <row r="32" spans="1:11" ht="13.5" customHeight="1">
      <c r="A32" s="92"/>
      <c r="B32" s="92"/>
      <c r="C32" s="92"/>
      <c r="D32" s="92"/>
      <c r="E32" s="92"/>
      <c r="F32" s="92"/>
      <c r="G32" s="92"/>
      <c r="H32" s="92"/>
      <c r="I32" s="92"/>
      <c r="J32" s="92"/>
      <c r="K32" s="92"/>
    </row>
    <row r="33" spans="1:11" ht="13.5" customHeight="1">
      <c r="A33" s="92"/>
      <c r="B33" s="92"/>
      <c r="C33" s="92"/>
      <c r="D33" s="92"/>
      <c r="E33" s="92"/>
      <c r="F33" s="92"/>
      <c r="G33" s="92"/>
      <c r="H33" s="92"/>
      <c r="I33" s="92"/>
      <c r="J33" s="92"/>
      <c r="K33" s="92"/>
    </row>
    <row r="34" spans="1:11" ht="13.5" customHeight="1">
      <c r="A34" s="92"/>
      <c r="B34" s="92"/>
      <c r="C34" s="92"/>
      <c r="D34" s="92"/>
      <c r="E34" s="92"/>
      <c r="F34" s="92"/>
      <c r="G34" s="92"/>
      <c r="H34" s="92"/>
      <c r="I34" s="92"/>
      <c r="J34" s="92"/>
      <c r="K34" s="92"/>
    </row>
    <row r="35" spans="1:11" ht="13.5" customHeight="1">
      <c r="A35" s="92"/>
      <c r="B35" s="92"/>
      <c r="C35" s="92"/>
      <c r="D35" s="92"/>
      <c r="E35" s="92"/>
      <c r="F35" s="92"/>
      <c r="G35" s="92"/>
      <c r="H35" s="92"/>
      <c r="I35" s="92"/>
      <c r="J35" s="92"/>
      <c r="K35" s="92"/>
    </row>
    <row r="36" spans="1:11" ht="13.5" customHeight="1">
      <c r="A36" s="92"/>
      <c r="B36" s="92"/>
      <c r="C36" s="92"/>
      <c r="D36" s="92"/>
      <c r="E36" s="92"/>
      <c r="F36" s="92"/>
      <c r="G36" s="92"/>
      <c r="H36" s="92"/>
      <c r="I36" s="92"/>
      <c r="J36" s="92"/>
      <c r="K36" s="92"/>
    </row>
    <row r="37" spans="1:11" ht="13.5" customHeight="1">
      <c r="A37" s="92"/>
      <c r="B37" s="92"/>
      <c r="C37" s="92"/>
      <c r="D37" s="92"/>
      <c r="E37" s="92"/>
      <c r="F37" s="92"/>
      <c r="G37" s="92"/>
      <c r="H37" s="92"/>
      <c r="I37" s="92"/>
      <c r="J37" s="92"/>
      <c r="K37" s="92"/>
    </row>
    <row r="38" spans="1:11" ht="13.5" customHeight="1">
      <c r="A38" s="92"/>
      <c r="B38" s="92"/>
      <c r="C38" s="92"/>
      <c r="D38" s="92"/>
      <c r="E38" s="92"/>
      <c r="F38" s="92"/>
      <c r="G38" s="92"/>
      <c r="H38" s="92"/>
      <c r="I38" s="92"/>
      <c r="J38" s="92"/>
      <c r="K38" s="92"/>
    </row>
    <row r="39" spans="1:11" ht="13.5" customHeight="1">
      <c r="A39" s="92"/>
      <c r="B39" s="92"/>
      <c r="C39" s="92"/>
      <c r="D39" s="92"/>
      <c r="E39" s="92"/>
      <c r="F39" s="92"/>
      <c r="G39" s="92"/>
      <c r="H39" s="92"/>
      <c r="I39" s="92"/>
      <c r="J39" s="92"/>
      <c r="K39" s="92"/>
    </row>
    <row r="40" spans="1:11" ht="13.5" customHeight="1">
      <c r="A40" s="92"/>
      <c r="B40" s="92"/>
      <c r="C40" s="92"/>
      <c r="D40" s="92"/>
      <c r="E40" s="92"/>
      <c r="F40" s="92"/>
      <c r="G40" s="92"/>
      <c r="H40" s="92"/>
      <c r="I40" s="92"/>
      <c r="J40" s="92"/>
      <c r="K40" s="92"/>
    </row>
    <row r="41" spans="1:11" ht="13.5" customHeight="1">
      <c r="A41" s="92"/>
      <c r="B41" s="92"/>
      <c r="C41" s="92"/>
      <c r="D41" s="92"/>
      <c r="E41" s="92"/>
      <c r="F41" s="92"/>
      <c r="G41" s="92"/>
      <c r="H41" s="92"/>
      <c r="I41" s="92"/>
      <c r="J41" s="92"/>
      <c r="K41" s="92"/>
    </row>
    <row r="42" spans="1:11" ht="13.5" customHeight="1">
      <c r="A42" s="92"/>
      <c r="B42" s="92"/>
      <c r="C42" s="92"/>
      <c r="D42" s="92"/>
      <c r="E42" s="92"/>
      <c r="F42" s="92"/>
      <c r="G42" s="92"/>
      <c r="H42" s="92"/>
      <c r="I42" s="92"/>
      <c r="J42" s="92"/>
      <c r="K42" s="92"/>
    </row>
    <row r="43" spans="1:11" ht="13.5" customHeight="1">
      <c r="A43" s="92"/>
      <c r="B43" s="92"/>
      <c r="C43" s="92"/>
      <c r="D43" s="92"/>
      <c r="E43" s="92"/>
      <c r="F43" s="92"/>
      <c r="G43" s="92"/>
      <c r="H43" s="92"/>
      <c r="I43" s="92"/>
      <c r="J43" s="92"/>
      <c r="K43" s="92"/>
    </row>
    <row r="44" spans="1:11" ht="13.5" customHeight="1">
      <c r="A44" s="92"/>
      <c r="B44" s="92"/>
      <c r="C44" s="92"/>
      <c r="D44" s="92"/>
      <c r="E44" s="92"/>
      <c r="F44" s="92"/>
      <c r="G44" s="92"/>
      <c r="H44" s="92"/>
      <c r="I44" s="92"/>
      <c r="J44" s="92"/>
      <c r="K44" s="92"/>
    </row>
    <row r="45" spans="1:11" ht="13.5" customHeight="1">
      <c r="A45" s="92"/>
      <c r="B45" s="92"/>
      <c r="C45" s="92"/>
      <c r="D45" s="92"/>
      <c r="E45" s="92"/>
      <c r="F45" s="92"/>
      <c r="G45" s="92"/>
      <c r="H45" s="92"/>
      <c r="I45" s="92"/>
      <c r="J45" s="92"/>
      <c r="K45" s="92"/>
    </row>
    <row r="46" spans="1:11" ht="13.5" customHeight="1">
      <c r="A46" s="92"/>
      <c r="B46" s="92"/>
      <c r="C46" s="92"/>
      <c r="D46" s="92"/>
      <c r="E46" s="92"/>
      <c r="F46" s="92"/>
      <c r="G46" s="92"/>
      <c r="H46" s="92"/>
      <c r="I46" s="92"/>
      <c r="J46" s="92"/>
      <c r="K46" s="92"/>
    </row>
    <row r="47" spans="1:11" ht="13.5" customHeight="1">
      <c r="A47" s="92"/>
      <c r="B47" s="92"/>
      <c r="C47" s="92"/>
      <c r="D47" s="92"/>
      <c r="E47" s="92"/>
      <c r="F47" s="92"/>
      <c r="G47" s="92"/>
      <c r="H47" s="92"/>
      <c r="I47" s="92"/>
      <c r="J47" s="92"/>
      <c r="K47" s="92"/>
    </row>
    <row r="48" spans="1:11" ht="13.5" customHeight="1">
      <c r="A48" s="92"/>
      <c r="B48" s="92"/>
      <c r="C48" s="92"/>
      <c r="D48" s="92"/>
      <c r="E48" s="92"/>
      <c r="F48" s="92"/>
      <c r="G48" s="92"/>
      <c r="H48" s="92"/>
      <c r="I48" s="92"/>
      <c r="J48" s="92"/>
      <c r="K48" s="92"/>
    </row>
    <row r="49" spans="1:11" ht="13.5" customHeight="1">
      <c r="A49" s="92"/>
      <c r="B49" s="92"/>
      <c r="C49" s="92"/>
      <c r="D49" s="92"/>
      <c r="E49" s="92"/>
      <c r="F49" s="92"/>
      <c r="G49" s="92"/>
      <c r="H49" s="92"/>
      <c r="I49" s="92"/>
      <c r="J49" s="92"/>
      <c r="K49" s="92"/>
    </row>
    <row r="50" spans="1:11" ht="13.5" customHeight="1">
      <c r="A50" s="92"/>
      <c r="B50" s="92"/>
      <c r="C50" s="92"/>
      <c r="D50" s="92"/>
      <c r="E50" s="92"/>
      <c r="F50" s="92"/>
      <c r="G50" s="92"/>
      <c r="H50" s="92"/>
      <c r="I50" s="92"/>
      <c r="J50" s="92"/>
      <c r="K50" s="92"/>
    </row>
    <row r="51" spans="1:11" ht="13.5" customHeight="1">
      <c r="A51" s="92"/>
      <c r="B51" s="92"/>
      <c r="C51" s="92"/>
      <c r="D51" s="92"/>
      <c r="E51" s="92"/>
      <c r="F51" s="92"/>
      <c r="G51" s="92"/>
      <c r="H51" s="92"/>
      <c r="I51" s="92"/>
      <c r="J51" s="92"/>
      <c r="K51" s="92"/>
    </row>
    <row r="52" spans="1:11" ht="13.5" customHeight="1">
      <c r="A52" s="92"/>
      <c r="B52" s="92"/>
      <c r="C52" s="92"/>
      <c r="D52" s="92"/>
      <c r="E52" s="92"/>
      <c r="F52" s="92"/>
      <c r="G52" s="92"/>
      <c r="H52" s="92"/>
      <c r="I52" s="92"/>
      <c r="J52" s="92"/>
      <c r="K52" s="92"/>
    </row>
    <row r="53" spans="1:11" ht="13.5" customHeight="1">
      <c r="A53" s="92"/>
      <c r="B53" s="92"/>
      <c r="C53" s="92"/>
      <c r="D53" s="92"/>
      <c r="E53" s="92"/>
      <c r="F53" s="92"/>
      <c r="G53" s="92"/>
      <c r="H53" s="92"/>
      <c r="I53" s="92"/>
      <c r="J53" s="92"/>
      <c r="K53" s="92"/>
    </row>
    <row r="54" spans="1:11" ht="13.5" customHeight="1">
      <c r="A54" s="92"/>
      <c r="B54" s="92"/>
      <c r="C54" s="92"/>
      <c r="D54" s="92"/>
      <c r="E54" s="92"/>
      <c r="F54" s="92"/>
      <c r="G54" s="92"/>
      <c r="H54" s="92"/>
      <c r="I54" s="92"/>
      <c r="J54" s="92"/>
      <c r="K54" s="92"/>
    </row>
    <row r="55" spans="1:11" ht="13.5" customHeight="1">
      <c r="A55" s="92"/>
      <c r="B55" s="92"/>
      <c r="C55" s="92"/>
      <c r="D55" s="92"/>
      <c r="E55" s="92"/>
      <c r="F55" s="92"/>
      <c r="G55" s="92"/>
      <c r="H55" s="92"/>
      <c r="I55" s="92"/>
      <c r="J55" s="92"/>
      <c r="K55" s="92"/>
    </row>
    <row r="56" spans="1:11" ht="13.5" customHeight="1">
      <c r="A56" s="92"/>
      <c r="B56" s="92"/>
      <c r="C56" s="92"/>
      <c r="D56" s="92"/>
      <c r="E56" s="92"/>
      <c r="F56" s="92"/>
      <c r="G56" s="92"/>
      <c r="H56" s="92"/>
      <c r="I56" s="92"/>
      <c r="J56" s="92"/>
      <c r="K56" s="92"/>
    </row>
    <row r="57" spans="1:11" ht="13.5" customHeight="1">
      <c r="A57" s="92"/>
      <c r="B57" s="92"/>
      <c r="C57" s="92"/>
      <c r="D57" s="92"/>
      <c r="E57" s="92"/>
      <c r="F57" s="92"/>
      <c r="G57" s="92"/>
      <c r="H57" s="92"/>
      <c r="I57" s="92"/>
      <c r="J57" s="92"/>
      <c r="K57" s="92"/>
    </row>
    <row r="58" spans="1:11" ht="13.5" customHeight="1">
      <c r="A58" s="92"/>
      <c r="B58" s="92"/>
      <c r="C58" s="92"/>
      <c r="D58" s="92"/>
      <c r="E58" s="92"/>
      <c r="F58" s="92"/>
      <c r="G58" s="92"/>
      <c r="H58" s="92"/>
      <c r="I58" s="92"/>
      <c r="J58" s="92"/>
      <c r="K58" s="92"/>
    </row>
    <row r="59" spans="1:11" ht="13.5" customHeight="1">
      <c r="A59" s="92"/>
      <c r="B59" s="92"/>
      <c r="C59" s="92"/>
      <c r="D59" s="92"/>
      <c r="E59" s="92"/>
      <c r="F59" s="92"/>
      <c r="G59" s="92"/>
      <c r="H59" s="92"/>
      <c r="I59" s="92"/>
      <c r="J59" s="92"/>
      <c r="K59" s="92"/>
    </row>
    <row r="60" spans="1:11" ht="13.5" customHeight="1">
      <c r="A60" s="92"/>
      <c r="B60" s="92"/>
      <c r="C60" s="92"/>
      <c r="D60" s="92"/>
      <c r="E60" s="92"/>
      <c r="F60" s="92"/>
      <c r="G60" s="92"/>
      <c r="H60" s="92"/>
      <c r="I60" s="92"/>
      <c r="J60" s="92"/>
      <c r="K60" s="92"/>
    </row>
    <row r="61" spans="1:11" ht="13.5" customHeight="1">
      <c r="A61" s="92"/>
      <c r="B61" s="92"/>
      <c r="C61" s="92"/>
      <c r="D61" s="92"/>
      <c r="E61" s="92"/>
      <c r="F61" s="92"/>
      <c r="G61" s="92"/>
      <c r="H61" s="92"/>
      <c r="I61" s="92"/>
      <c r="J61" s="92"/>
      <c r="K61" s="92"/>
    </row>
    <row r="62" spans="1:11" ht="13.5" customHeight="1">
      <c r="A62" s="92"/>
      <c r="B62" s="92"/>
      <c r="C62" s="92"/>
      <c r="D62" s="92"/>
      <c r="E62" s="92"/>
      <c r="F62" s="92"/>
      <c r="G62" s="92"/>
      <c r="H62" s="92"/>
      <c r="I62" s="92"/>
      <c r="J62" s="92"/>
      <c r="K62" s="92"/>
    </row>
    <row r="63" spans="1:11" ht="13.5" customHeight="1">
      <c r="A63" s="92"/>
      <c r="B63" s="92"/>
      <c r="C63" s="92"/>
      <c r="D63" s="92"/>
      <c r="E63" s="92"/>
      <c r="F63" s="92"/>
      <c r="G63" s="92"/>
      <c r="H63" s="92"/>
      <c r="I63" s="92"/>
      <c r="J63" s="92"/>
      <c r="K63" s="92"/>
    </row>
    <row r="64" spans="1:11" ht="13.5" customHeight="1">
      <c r="A64" s="92"/>
      <c r="B64" s="92"/>
      <c r="C64" s="92"/>
      <c r="D64" s="92"/>
      <c r="E64" s="92"/>
      <c r="F64" s="92"/>
      <c r="G64" s="92"/>
      <c r="H64" s="92"/>
      <c r="I64" s="92"/>
      <c r="J64" s="92"/>
      <c r="K64" s="92"/>
    </row>
    <row r="65" spans="1:11" ht="13.5" customHeight="1">
      <c r="A65" s="92"/>
      <c r="B65" s="92"/>
      <c r="C65" s="92"/>
      <c r="D65" s="92"/>
      <c r="E65" s="92"/>
      <c r="F65" s="92"/>
      <c r="G65" s="92"/>
      <c r="H65" s="92"/>
      <c r="I65" s="92"/>
      <c r="J65" s="92"/>
      <c r="K65" s="92"/>
    </row>
    <row r="66" spans="1:11" ht="13.5" customHeight="1">
      <c r="A66" s="92"/>
      <c r="B66" s="92"/>
      <c r="C66" s="92"/>
      <c r="D66" s="92"/>
      <c r="E66" s="92"/>
      <c r="F66" s="92"/>
      <c r="G66" s="92"/>
      <c r="H66" s="92"/>
      <c r="I66" s="92"/>
      <c r="J66" s="92"/>
      <c r="K66" s="92"/>
    </row>
    <row r="67" spans="1:11" ht="13.5" customHeight="1">
      <c r="A67" s="92"/>
      <c r="B67" s="92"/>
      <c r="C67" s="92"/>
      <c r="D67" s="92"/>
      <c r="E67" s="92"/>
      <c r="F67" s="92"/>
      <c r="G67" s="92"/>
      <c r="H67" s="92"/>
      <c r="I67" s="92"/>
      <c r="J67" s="92"/>
      <c r="K67" s="92"/>
    </row>
    <row r="68" spans="1:11" ht="13.5" customHeight="1">
      <c r="A68" s="92"/>
      <c r="B68" s="92"/>
      <c r="C68" s="92"/>
      <c r="D68" s="92"/>
      <c r="E68" s="92"/>
      <c r="F68" s="92"/>
      <c r="G68" s="92"/>
      <c r="H68" s="92"/>
      <c r="I68" s="92"/>
      <c r="J68" s="92"/>
      <c r="K68" s="92"/>
    </row>
    <row r="69" spans="1:11" ht="13.5" customHeight="1">
      <c r="A69" s="92"/>
      <c r="B69" s="92"/>
      <c r="C69" s="92"/>
      <c r="D69" s="92"/>
      <c r="E69" s="92"/>
      <c r="F69" s="92"/>
      <c r="G69" s="92"/>
      <c r="H69" s="92"/>
      <c r="I69" s="92"/>
      <c r="J69" s="92"/>
      <c r="K69" s="92"/>
    </row>
    <row r="70" spans="1:11" ht="13.5" customHeight="1">
      <c r="A70" s="92"/>
      <c r="B70" s="92"/>
      <c r="C70" s="92"/>
      <c r="D70" s="92"/>
      <c r="E70" s="92"/>
      <c r="F70" s="92"/>
      <c r="G70" s="92"/>
      <c r="H70" s="92"/>
      <c r="I70" s="92"/>
      <c r="J70" s="92"/>
      <c r="K70" s="92"/>
    </row>
    <row r="71" spans="1:11" ht="13.5" customHeight="1">
      <c r="A71" s="92"/>
      <c r="B71" s="92"/>
      <c r="C71" s="92"/>
      <c r="D71" s="92"/>
      <c r="E71" s="92"/>
      <c r="F71" s="92"/>
      <c r="G71" s="92"/>
      <c r="H71" s="92"/>
      <c r="I71" s="92"/>
      <c r="J71" s="92"/>
      <c r="K71" s="92"/>
    </row>
    <row r="72" spans="1:11" ht="13.5" customHeight="1">
      <c r="A72" s="92"/>
      <c r="B72" s="92"/>
      <c r="C72" s="92"/>
      <c r="D72" s="92"/>
      <c r="E72" s="92"/>
      <c r="F72" s="92"/>
      <c r="G72" s="92"/>
      <c r="H72" s="92"/>
      <c r="I72" s="92"/>
      <c r="J72" s="92"/>
      <c r="K72" s="92"/>
    </row>
    <row r="73" spans="1:11" ht="13.5" customHeight="1">
      <c r="A73" s="92"/>
      <c r="B73" s="92"/>
      <c r="C73" s="92"/>
      <c r="D73" s="92"/>
      <c r="E73" s="92"/>
      <c r="F73" s="92"/>
      <c r="G73" s="92"/>
      <c r="H73" s="92"/>
      <c r="I73" s="92"/>
      <c r="J73" s="92"/>
      <c r="K73" s="92"/>
    </row>
    <row r="74" spans="1:11" ht="13.5" customHeight="1">
      <c r="A74" s="92"/>
      <c r="B74" s="92"/>
      <c r="C74" s="92"/>
      <c r="D74" s="92"/>
      <c r="E74" s="92"/>
      <c r="F74" s="92"/>
      <c r="G74" s="92"/>
      <c r="H74" s="92"/>
      <c r="I74" s="92"/>
      <c r="J74" s="92"/>
      <c r="K74" s="92"/>
    </row>
    <row r="75" spans="1:11" ht="13.5" customHeight="1">
      <c r="A75" s="92"/>
      <c r="B75" s="92"/>
      <c r="C75" s="92"/>
      <c r="D75" s="92"/>
      <c r="E75" s="92"/>
      <c r="F75" s="92"/>
      <c r="G75" s="92"/>
      <c r="H75" s="92"/>
      <c r="I75" s="92"/>
      <c r="J75" s="92"/>
      <c r="K75" s="92"/>
    </row>
    <row r="76" spans="1:11" ht="13.5" customHeight="1">
      <c r="A76" s="92"/>
      <c r="B76" s="92"/>
      <c r="C76" s="92"/>
      <c r="D76" s="92"/>
      <c r="E76" s="92"/>
      <c r="F76" s="92"/>
      <c r="G76" s="92"/>
      <c r="H76" s="92"/>
      <c r="I76" s="92"/>
      <c r="J76" s="92"/>
      <c r="K76" s="92"/>
    </row>
    <row r="77" spans="1:11" ht="13.5" customHeight="1">
      <c r="A77" s="92"/>
      <c r="B77" s="92"/>
      <c r="C77" s="92"/>
      <c r="D77" s="92"/>
      <c r="E77" s="92"/>
      <c r="F77" s="92"/>
      <c r="G77" s="92"/>
      <c r="H77" s="92"/>
      <c r="I77" s="92"/>
      <c r="J77" s="92"/>
      <c r="K77" s="92"/>
    </row>
    <row r="78" spans="1:11" ht="13.5" customHeight="1">
      <c r="A78" s="92"/>
      <c r="B78" s="92"/>
      <c r="C78" s="92"/>
      <c r="D78" s="92"/>
      <c r="E78" s="92"/>
      <c r="F78" s="92"/>
      <c r="G78" s="92"/>
      <c r="H78" s="92"/>
      <c r="I78" s="92"/>
      <c r="J78" s="92"/>
      <c r="K78" s="92"/>
    </row>
    <row r="79" spans="1:11" ht="13.5" customHeight="1">
      <c r="A79" s="92"/>
      <c r="B79" s="92"/>
      <c r="C79" s="92"/>
      <c r="D79" s="92"/>
      <c r="E79" s="92"/>
      <c r="F79" s="92"/>
      <c r="G79" s="92"/>
      <c r="H79" s="92"/>
      <c r="I79" s="92"/>
      <c r="J79" s="92"/>
      <c r="K79" s="92"/>
    </row>
    <row r="80" spans="1:11" ht="13.5" customHeight="1">
      <c r="A80" s="92"/>
      <c r="B80" s="92"/>
      <c r="C80" s="92"/>
      <c r="D80" s="92"/>
      <c r="E80" s="92"/>
      <c r="F80" s="92"/>
      <c r="G80" s="92"/>
      <c r="H80" s="92"/>
      <c r="I80" s="92"/>
      <c r="J80" s="92"/>
      <c r="K80" s="92"/>
    </row>
    <row r="81" spans="1:11" ht="13.5" customHeight="1">
      <c r="A81" s="92"/>
      <c r="B81" s="92"/>
      <c r="C81" s="92"/>
      <c r="D81" s="92"/>
      <c r="E81" s="92"/>
      <c r="F81" s="92"/>
      <c r="G81" s="92"/>
      <c r="H81" s="92"/>
      <c r="I81" s="92"/>
      <c r="J81" s="92"/>
      <c r="K81" s="92"/>
    </row>
    <row r="82" spans="1:11" ht="13.5" customHeight="1">
      <c r="A82" s="92"/>
      <c r="B82" s="92"/>
      <c r="C82" s="92"/>
      <c r="D82" s="92"/>
      <c r="E82" s="92"/>
      <c r="F82" s="92"/>
      <c r="G82" s="92"/>
      <c r="H82" s="92"/>
      <c r="I82" s="92"/>
      <c r="J82" s="92"/>
      <c r="K82" s="92"/>
    </row>
    <row r="83" spans="1:11" ht="13.5" customHeight="1">
      <c r="A83" s="92"/>
      <c r="B83" s="92"/>
      <c r="C83" s="92"/>
      <c r="D83" s="92"/>
      <c r="E83" s="92"/>
      <c r="F83" s="92"/>
      <c r="G83" s="92"/>
      <c r="H83" s="92"/>
      <c r="I83" s="92"/>
      <c r="J83" s="92"/>
      <c r="K83" s="92"/>
    </row>
    <row r="84" spans="1:11" ht="13.5" customHeight="1">
      <c r="A84" s="92"/>
      <c r="B84" s="92"/>
      <c r="C84" s="92"/>
      <c r="D84" s="92"/>
      <c r="E84" s="92"/>
      <c r="F84" s="92"/>
      <c r="G84" s="92"/>
      <c r="H84" s="92"/>
      <c r="I84" s="92"/>
      <c r="J84" s="92"/>
      <c r="K84" s="92"/>
    </row>
    <row r="85" spans="1:11" ht="13.5" customHeight="1">
      <c r="A85" s="92"/>
      <c r="B85" s="92"/>
      <c r="C85" s="92"/>
      <c r="D85" s="92"/>
      <c r="E85" s="92"/>
      <c r="F85" s="92"/>
      <c r="G85" s="92"/>
      <c r="H85" s="92"/>
      <c r="I85" s="92"/>
      <c r="J85" s="92"/>
      <c r="K85" s="92"/>
    </row>
    <row r="86" spans="1:11" ht="13.5" customHeight="1">
      <c r="A86" s="92"/>
      <c r="B86" s="92"/>
      <c r="C86" s="92"/>
      <c r="D86" s="92"/>
      <c r="E86" s="92"/>
      <c r="F86" s="92"/>
      <c r="G86" s="92"/>
      <c r="H86" s="92"/>
      <c r="I86" s="92"/>
      <c r="J86" s="92"/>
      <c r="K86" s="92"/>
    </row>
    <row r="87" spans="1:11" ht="13.5" customHeight="1">
      <c r="A87" s="92"/>
      <c r="B87" s="92"/>
      <c r="C87" s="92"/>
      <c r="D87" s="92"/>
      <c r="E87" s="92"/>
      <c r="F87" s="92"/>
      <c r="G87" s="92"/>
      <c r="H87" s="92"/>
      <c r="I87" s="92"/>
      <c r="J87" s="92"/>
      <c r="K87" s="92"/>
    </row>
    <row r="88" spans="1:11" ht="13.5" customHeight="1">
      <c r="A88" s="92"/>
      <c r="B88" s="92"/>
      <c r="C88" s="92"/>
      <c r="D88" s="92"/>
      <c r="E88" s="92"/>
      <c r="F88" s="92"/>
      <c r="G88" s="92"/>
      <c r="H88" s="92"/>
      <c r="I88" s="92"/>
      <c r="J88" s="92"/>
      <c r="K88" s="92"/>
    </row>
    <row r="89" spans="1:11" ht="13.5" customHeight="1">
      <c r="A89" s="92"/>
      <c r="B89" s="92"/>
      <c r="C89" s="92"/>
      <c r="D89" s="92"/>
      <c r="E89" s="92"/>
      <c r="F89" s="92"/>
      <c r="G89" s="92"/>
      <c r="H89" s="92"/>
      <c r="I89" s="92"/>
      <c r="J89" s="92"/>
      <c r="K89" s="92"/>
    </row>
    <row r="90" spans="1:11" ht="13.5" customHeight="1">
      <c r="A90" s="92"/>
      <c r="B90" s="92"/>
      <c r="C90" s="92"/>
      <c r="D90" s="92"/>
      <c r="E90" s="92"/>
      <c r="F90" s="92"/>
      <c r="G90" s="92"/>
      <c r="H90" s="92"/>
      <c r="I90" s="92"/>
      <c r="J90" s="92"/>
      <c r="K90" s="92"/>
    </row>
    <row r="91" spans="1:11" ht="13.5" customHeight="1">
      <c r="A91" s="92"/>
      <c r="B91" s="92"/>
      <c r="C91" s="92"/>
      <c r="D91" s="92"/>
      <c r="E91" s="92"/>
      <c r="F91" s="92"/>
      <c r="G91" s="92"/>
      <c r="H91" s="92"/>
      <c r="I91" s="92"/>
      <c r="J91" s="92"/>
      <c r="K91" s="92"/>
    </row>
    <row r="92" spans="1:11" ht="13.5" customHeight="1">
      <c r="A92" s="92"/>
      <c r="B92" s="92"/>
      <c r="C92" s="92"/>
      <c r="D92" s="92"/>
      <c r="E92" s="92"/>
      <c r="F92" s="92"/>
      <c r="G92" s="92"/>
      <c r="H92" s="92"/>
      <c r="I92" s="92"/>
      <c r="J92" s="92"/>
      <c r="K92" s="92"/>
    </row>
    <row r="93" spans="1:11" ht="13.5" customHeight="1">
      <c r="A93" s="92"/>
      <c r="B93" s="92"/>
      <c r="C93" s="92"/>
      <c r="D93" s="92"/>
      <c r="E93" s="92"/>
      <c r="F93" s="92"/>
      <c r="G93" s="92"/>
      <c r="H93" s="92"/>
      <c r="I93" s="92"/>
      <c r="J93" s="92"/>
      <c r="K93" s="92"/>
    </row>
    <row r="94" spans="1:11" ht="13.5" customHeight="1">
      <c r="A94" s="92"/>
      <c r="B94" s="92"/>
      <c r="C94" s="92"/>
      <c r="D94" s="92"/>
      <c r="E94" s="92"/>
      <c r="F94" s="92"/>
      <c r="G94" s="92"/>
      <c r="H94" s="92"/>
      <c r="I94" s="92"/>
      <c r="J94" s="92"/>
      <c r="K94" s="92"/>
    </row>
    <row r="95" spans="1:11" ht="13.5" customHeight="1">
      <c r="A95" s="92"/>
      <c r="B95" s="92"/>
      <c r="C95" s="92"/>
      <c r="D95" s="92"/>
      <c r="E95" s="92"/>
      <c r="F95" s="92"/>
      <c r="G95" s="92"/>
      <c r="H95" s="92"/>
      <c r="I95" s="92"/>
      <c r="J95" s="92"/>
      <c r="K95" s="92"/>
    </row>
    <row r="96" spans="1:11" ht="13.5" customHeight="1">
      <c r="A96" s="92"/>
      <c r="B96" s="92"/>
      <c r="C96" s="92"/>
      <c r="D96" s="92"/>
      <c r="E96" s="92"/>
      <c r="F96" s="92"/>
      <c r="G96" s="92"/>
      <c r="H96" s="92"/>
      <c r="I96" s="92"/>
      <c r="J96" s="92"/>
      <c r="K96" s="92"/>
    </row>
    <row r="97" spans="1:11" ht="13.5" customHeight="1">
      <c r="A97" s="92"/>
      <c r="B97" s="92"/>
      <c r="C97" s="92"/>
      <c r="D97" s="92"/>
      <c r="E97" s="92"/>
      <c r="F97" s="92"/>
      <c r="G97" s="92"/>
      <c r="H97" s="92"/>
      <c r="I97" s="92"/>
      <c r="J97" s="92"/>
      <c r="K97" s="92"/>
    </row>
    <row r="98" spans="1:11" ht="13.5" customHeight="1">
      <c r="A98" s="92"/>
      <c r="B98" s="92"/>
      <c r="C98" s="92"/>
      <c r="D98" s="92"/>
      <c r="E98" s="92"/>
      <c r="F98" s="92"/>
      <c r="G98" s="92"/>
      <c r="H98" s="92"/>
      <c r="I98" s="92"/>
      <c r="J98" s="92"/>
      <c r="K98" s="92"/>
    </row>
    <row r="99" spans="1:11" ht="13.5" customHeight="1">
      <c r="A99" s="92"/>
      <c r="B99" s="92"/>
      <c r="C99" s="92"/>
      <c r="D99" s="92"/>
      <c r="E99" s="92"/>
      <c r="F99" s="92"/>
      <c r="G99" s="92"/>
      <c r="H99" s="92"/>
      <c r="I99" s="92"/>
      <c r="J99" s="92"/>
      <c r="K99" s="92"/>
    </row>
    <row r="100" spans="1:11" ht="13.5" customHeight="1">
      <c r="A100" s="92"/>
      <c r="B100" s="92"/>
      <c r="C100" s="92"/>
      <c r="D100" s="92"/>
      <c r="E100" s="92"/>
      <c r="F100" s="92"/>
      <c r="G100" s="92"/>
      <c r="H100" s="92"/>
      <c r="I100" s="92"/>
      <c r="J100" s="92"/>
      <c r="K100" s="92"/>
    </row>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K100"/>
  <sheetViews>
    <sheetView workbookViewId="0"/>
  </sheetViews>
  <sheetFormatPr baseColWidth="10" defaultColWidth="14.453125" defaultRowHeight="15" customHeight="1"/>
  <cols>
    <col min="1" max="1" width="18.7265625" customWidth="1"/>
    <col min="2" max="2" width="20.7265625" customWidth="1"/>
    <col min="3" max="3" width="13.54296875" customWidth="1"/>
    <col min="4" max="4" width="23.54296875" customWidth="1"/>
    <col min="5" max="5" width="11.453125" customWidth="1"/>
    <col min="6" max="6" width="5.7265625" customWidth="1"/>
    <col min="7" max="7" width="12.08984375" customWidth="1"/>
    <col min="8" max="8" width="7.7265625" customWidth="1"/>
    <col min="9" max="9" width="19.7265625" customWidth="1"/>
    <col min="10" max="11" width="10.7265625" customWidth="1"/>
  </cols>
  <sheetData>
    <row r="1" spans="1:11" ht="12" customHeight="1">
      <c r="A1" s="93" t="s">
        <v>82</v>
      </c>
      <c r="B1" s="93" t="s">
        <v>83</v>
      </c>
      <c r="C1" s="93" t="s">
        <v>84</v>
      </c>
      <c r="D1" s="93" t="s">
        <v>85</v>
      </c>
      <c r="E1" s="93" t="s">
        <v>86</v>
      </c>
      <c r="F1" s="93" t="s">
        <v>87</v>
      </c>
      <c r="G1" s="93" t="s">
        <v>88</v>
      </c>
      <c r="H1" s="93" t="s">
        <v>89</v>
      </c>
      <c r="I1" s="93" t="s">
        <v>90</v>
      </c>
      <c r="J1" s="94"/>
      <c r="K1" s="94"/>
    </row>
    <row r="2" spans="1:11" ht="12" customHeight="1">
      <c r="A2" s="165" t="s">
        <v>91</v>
      </c>
      <c r="B2" s="165" t="s">
        <v>92</v>
      </c>
      <c r="C2" s="165" t="s">
        <v>93</v>
      </c>
      <c r="D2" s="18" t="str">
        <f>+Cronograma!A2</f>
        <v>Formar líderes juveniles como defensores de los derechos de los adolescentes e implementadores de políticas de juventud</v>
      </c>
      <c r="E2" s="18" t="s">
        <v>94</v>
      </c>
      <c r="F2" s="47">
        <v>185</v>
      </c>
      <c r="G2" s="48">
        <f>+PRESUPUESTO!K26</f>
        <v>68283750</v>
      </c>
      <c r="H2" s="47" t="s">
        <v>95</v>
      </c>
      <c r="I2" s="95" t="s">
        <v>96</v>
      </c>
      <c r="J2" s="26"/>
      <c r="K2" s="26"/>
    </row>
    <row r="3" spans="1:11" ht="39.75" customHeight="1">
      <c r="A3" s="166"/>
      <c r="B3" s="166"/>
      <c r="C3" s="166"/>
      <c r="D3" s="18" t="str">
        <f>+Cronograma!A3</f>
        <v>Administrar integralmente el proyecto</v>
      </c>
      <c r="E3" s="18" t="s">
        <v>97</v>
      </c>
      <c r="F3" s="47">
        <v>1</v>
      </c>
      <c r="G3" s="48">
        <f>+PRESUPUESTO!K34-PRESUPUESTO!K26</f>
        <v>48705853.5</v>
      </c>
      <c r="H3" s="47" t="s">
        <v>95</v>
      </c>
      <c r="I3" s="95" t="s">
        <v>98</v>
      </c>
      <c r="J3" s="26"/>
      <c r="K3" s="26"/>
    </row>
    <row r="4" spans="1:11" ht="12" customHeight="1">
      <c r="A4" s="26"/>
      <c r="B4" s="26"/>
      <c r="C4" s="26"/>
      <c r="D4" s="26"/>
      <c r="E4" s="26"/>
      <c r="F4" s="26"/>
      <c r="G4" s="26"/>
      <c r="H4" s="26"/>
      <c r="I4" s="26"/>
      <c r="J4" s="26"/>
      <c r="K4" s="26"/>
    </row>
    <row r="5" spans="1:11" ht="12" customHeight="1">
      <c r="A5" s="26"/>
      <c r="B5" s="26"/>
      <c r="C5" s="26"/>
      <c r="D5" s="26"/>
      <c r="E5" s="26"/>
      <c r="F5" s="26"/>
      <c r="G5" s="26"/>
      <c r="H5" s="26"/>
      <c r="I5" s="26"/>
      <c r="J5" s="26"/>
      <c r="K5" s="26"/>
    </row>
    <row r="6" spans="1:11" ht="12" customHeight="1">
      <c r="A6" s="26"/>
      <c r="B6" s="26"/>
      <c r="C6" s="26"/>
      <c r="D6" s="26"/>
      <c r="E6" s="26"/>
      <c r="F6" s="26"/>
      <c r="G6" s="26"/>
      <c r="H6" s="26"/>
      <c r="I6" s="26"/>
      <c r="J6" s="26"/>
      <c r="K6" s="26"/>
    </row>
    <row r="7" spans="1:11" ht="12" customHeight="1">
      <c r="A7" s="26"/>
      <c r="B7" s="26"/>
      <c r="C7" s="26"/>
      <c r="D7" s="26"/>
      <c r="E7" s="26"/>
      <c r="F7" s="26"/>
      <c r="G7" s="26"/>
      <c r="H7" s="26"/>
      <c r="I7" s="26"/>
      <c r="J7" s="26"/>
      <c r="K7" s="26"/>
    </row>
    <row r="8" spans="1:11" ht="12" customHeight="1">
      <c r="A8" s="26"/>
      <c r="B8" s="26"/>
      <c r="C8" s="26"/>
      <c r="D8" s="26"/>
      <c r="E8" s="26"/>
      <c r="F8" s="26"/>
      <c r="G8" s="26"/>
      <c r="H8" s="26"/>
      <c r="I8" s="26"/>
      <c r="J8" s="26"/>
      <c r="K8" s="26"/>
    </row>
    <row r="9" spans="1:11" ht="12" customHeight="1">
      <c r="A9" s="26"/>
      <c r="B9" s="26"/>
      <c r="C9" s="26"/>
      <c r="D9" s="26"/>
      <c r="E9" s="26"/>
      <c r="F9" s="26"/>
      <c r="G9" s="26"/>
      <c r="H9" s="26"/>
      <c r="I9" s="26"/>
      <c r="J9" s="26"/>
      <c r="K9" s="26"/>
    </row>
    <row r="10" spans="1:11" ht="12" customHeight="1">
      <c r="A10" s="26"/>
      <c r="B10" s="26"/>
      <c r="C10" s="26"/>
      <c r="D10" s="26"/>
      <c r="E10" s="26"/>
      <c r="F10" s="26"/>
      <c r="G10" s="26"/>
      <c r="H10" s="26"/>
      <c r="I10" s="26"/>
      <c r="J10" s="26"/>
      <c r="K10" s="26"/>
    </row>
    <row r="11" spans="1:11" ht="12" customHeight="1">
      <c r="A11" s="26"/>
      <c r="B11" s="26"/>
      <c r="C11" s="26"/>
      <c r="D11" s="26"/>
      <c r="E11" s="26"/>
      <c r="F11" s="26"/>
      <c r="G11" s="26"/>
      <c r="H11" s="26"/>
      <c r="I11" s="26"/>
      <c r="J11" s="26"/>
      <c r="K11" s="26"/>
    </row>
    <row r="12" spans="1:11" ht="12" customHeight="1">
      <c r="A12" s="26"/>
      <c r="B12" s="26"/>
      <c r="C12" s="26"/>
      <c r="D12" s="26"/>
      <c r="E12" s="26"/>
      <c r="F12" s="26"/>
      <c r="G12" s="26"/>
      <c r="H12" s="26"/>
      <c r="I12" s="26"/>
      <c r="J12" s="26"/>
      <c r="K12" s="26"/>
    </row>
    <row r="13" spans="1:11" ht="12" customHeight="1">
      <c r="A13" s="26"/>
      <c r="B13" s="26"/>
      <c r="C13" s="26"/>
      <c r="D13" s="26"/>
      <c r="E13" s="26"/>
      <c r="F13" s="26"/>
      <c r="G13" s="26"/>
      <c r="H13" s="26"/>
      <c r="I13" s="26"/>
      <c r="J13" s="26"/>
      <c r="K13" s="26"/>
    </row>
    <row r="14" spans="1:11" ht="12" customHeight="1">
      <c r="A14" s="26"/>
      <c r="B14" s="26"/>
      <c r="C14" s="26"/>
      <c r="D14" s="26"/>
      <c r="E14" s="26"/>
      <c r="F14" s="26"/>
      <c r="G14" s="26"/>
      <c r="H14" s="26"/>
      <c r="I14" s="26"/>
      <c r="J14" s="26"/>
      <c r="K14" s="26"/>
    </row>
    <row r="15" spans="1:11" ht="12" customHeight="1">
      <c r="A15" s="26"/>
      <c r="B15" s="26"/>
      <c r="C15" s="26"/>
      <c r="D15" s="26"/>
      <c r="E15" s="26"/>
      <c r="F15" s="26"/>
      <c r="G15" s="26"/>
      <c r="H15" s="26"/>
      <c r="I15" s="26"/>
      <c r="J15" s="26"/>
      <c r="K15" s="26"/>
    </row>
    <row r="16" spans="1:11" ht="12" customHeight="1">
      <c r="A16" s="26"/>
      <c r="B16" s="26"/>
      <c r="C16" s="26"/>
      <c r="D16" s="26"/>
      <c r="E16" s="26"/>
      <c r="F16" s="26"/>
      <c r="G16" s="26"/>
      <c r="H16" s="26"/>
      <c r="I16" s="26"/>
      <c r="J16" s="26"/>
      <c r="K16" s="26"/>
    </row>
    <row r="17" spans="1:11" ht="12" customHeight="1">
      <c r="A17" s="26"/>
      <c r="B17" s="26"/>
      <c r="C17" s="26"/>
      <c r="D17" s="26"/>
      <c r="E17" s="26"/>
      <c r="F17" s="26"/>
      <c r="G17" s="26"/>
      <c r="H17" s="26"/>
      <c r="I17" s="26"/>
      <c r="J17" s="26"/>
      <c r="K17" s="26"/>
    </row>
    <row r="18" spans="1:11" ht="12" customHeight="1">
      <c r="A18" s="26"/>
      <c r="B18" s="26"/>
      <c r="C18" s="26"/>
      <c r="D18" s="26"/>
      <c r="E18" s="26"/>
      <c r="F18" s="26"/>
      <c r="G18" s="26"/>
      <c r="H18" s="26"/>
      <c r="I18" s="26"/>
      <c r="J18" s="26"/>
      <c r="K18" s="26"/>
    </row>
    <row r="19" spans="1:11" ht="12" customHeight="1">
      <c r="A19" s="26"/>
      <c r="B19" s="26"/>
      <c r="C19" s="26"/>
      <c r="D19" s="26"/>
      <c r="E19" s="26"/>
      <c r="F19" s="26"/>
      <c r="G19" s="26"/>
      <c r="H19" s="26"/>
      <c r="I19" s="26"/>
      <c r="J19" s="26"/>
      <c r="K19" s="26"/>
    </row>
    <row r="20" spans="1:11" ht="12" customHeight="1">
      <c r="A20" s="26"/>
      <c r="B20" s="26"/>
      <c r="C20" s="26"/>
      <c r="D20" s="26"/>
      <c r="E20" s="26"/>
      <c r="F20" s="26"/>
      <c r="G20" s="26"/>
      <c r="H20" s="26"/>
      <c r="I20" s="26"/>
      <c r="J20" s="26"/>
      <c r="K20" s="26"/>
    </row>
    <row r="21" spans="1:11" ht="12" customHeight="1">
      <c r="A21" s="26"/>
      <c r="B21" s="26"/>
      <c r="C21" s="26"/>
      <c r="D21" s="26"/>
      <c r="E21" s="26"/>
      <c r="F21" s="26"/>
      <c r="G21" s="26"/>
      <c r="H21" s="26"/>
      <c r="I21" s="26"/>
      <c r="J21" s="26"/>
      <c r="K21" s="26"/>
    </row>
    <row r="22" spans="1:11" ht="12" customHeight="1">
      <c r="A22" s="26"/>
      <c r="B22" s="26"/>
      <c r="C22" s="26"/>
      <c r="D22" s="26"/>
      <c r="E22" s="26"/>
      <c r="F22" s="26"/>
      <c r="G22" s="26"/>
      <c r="H22" s="26"/>
      <c r="I22" s="26"/>
      <c r="J22" s="26"/>
      <c r="K22" s="26"/>
    </row>
    <row r="23" spans="1:11" ht="12" customHeight="1">
      <c r="A23" s="26"/>
      <c r="B23" s="26"/>
      <c r="C23" s="26"/>
      <c r="D23" s="26"/>
      <c r="E23" s="26"/>
      <c r="F23" s="26"/>
      <c r="G23" s="26"/>
      <c r="H23" s="26"/>
      <c r="I23" s="26"/>
      <c r="J23" s="26"/>
      <c r="K23" s="26"/>
    </row>
    <row r="24" spans="1:11" ht="12" customHeight="1">
      <c r="A24" s="26"/>
      <c r="B24" s="26"/>
      <c r="C24" s="26"/>
      <c r="D24" s="26"/>
      <c r="E24" s="26"/>
      <c r="F24" s="26"/>
      <c r="G24" s="26"/>
      <c r="H24" s="26"/>
      <c r="I24" s="26"/>
      <c r="J24" s="26"/>
      <c r="K24" s="26"/>
    </row>
    <row r="25" spans="1:11" ht="12" customHeight="1">
      <c r="A25" s="26"/>
      <c r="B25" s="26"/>
      <c r="C25" s="26"/>
      <c r="D25" s="26"/>
      <c r="E25" s="26"/>
      <c r="F25" s="26"/>
      <c r="G25" s="26"/>
      <c r="H25" s="26"/>
      <c r="I25" s="26"/>
      <c r="J25" s="26"/>
      <c r="K25" s="26"/>
    </row>
    <row r="26" spans="1:11" ht="12" customHeight="1">
      <c r="A26" s="26"/>
      <c r="B26" s="26"/>
      <c r="C26" s="26"/>
      <c r="D26" s="26"/>
      <c r="E26" s="26"/>
      <c r="F26" s="26"/>
      <c r="G26" s="26"/>
      <c r="H26" s="26"/>
      <c r="I26" s="26"/>
      <c r="J26" s="26"/>
      <c r="K26" s="26"/>
    </row>
    <row r="27" spans="1:11" ht="12" customHeight="1">
      <c r="A27" s="26"/>
      <c r="B27" s="26"/>
      <c r="C27" s="26"/>
      <c r="D27" s="26"/>
      <c r="E27" s="26"/>
      <c r="F27" s="26"/>
      <c r="G27" s="26"/>
      <c r="H27" s="26"/>
      <c r="I27" s="26"/>
      <c r="J27" s="26"/>
      <c r="K27" s="26"/>
    </row>
    <row r="28" spans="1:11" ht="12" customHeight="1">
      <c r="A28" s="26"/>
      <c r="B28" s="26"/>
      <c r="C28" s="26"/>
      <c r="D28" s="26"/>
      <c r="E28" s="26"/>
      <c r="F28" s="26"/>
      <c r="G28" s="26"/>
      <c r="H28" s="26"/>
      <c r="I28" s="26"/>
      <c r="J28" s="26"/>
      <c r="K28" s="26"/>
    </row>
    <row r="29" spans="1:11" ht="12" customHeight="1">
      <c r="A29" s="26"/>
      <c r="B29" s="26"/>
      <c r="C29" s="26"/>
      <c r="D29" s="26"/>
      <c r="E29" s="26"/>
      <c r="F29" s="26"/>
      <c r="G29" s="26"/>
      <c r="H29" s="26"/>
      <c r="I29" s="26"/>
      <c r="J29" s="26"/>
      <c r="K29" s="26"/>
    </row>
    <row r="30" spans="1:11" ht="12" customHeight="1">
      <c r="A30" s="26"/>
      <c r="B30" s="26"/>
      <c r="C30" s="26"/>
      <c r="D30" s="26"/>
      <c r="E30" s="26"/>
      <c r="F30" s="26"/>
      <c r="G30" s="26"/>
      <c r="H30" s="26"/>
      <c r="I30" s="26"/>
      <c r="J30" s="26"/>
      <c r="K30" s="26"/>
    </row>
    <row r="31" spans="1:11" ht="12" customHeight="1">
      <c r="A31" s="26"/>
      <c r="B31" s="26"/>
      <c r="C31" s="26"/>
      <c r="D31" s="26"/>
      <c r="E31" s="26"/>
      <c r="F31" s="26"/>
      <c r="G31" s="26"/>
      <c r="H31" s="26"/>
      <c r="I31" s="26"/>
      <c r="J31" s="26"/>
      <c r="K31" s="26"/>
    </row>
    <row r="32" spans="1:11" ht="12" customHeight="1">
      <c r="A32" s="26"/>
      <c r="B32" s="26"/>
      <c r="C32" s="26"/>
      <c r="D32" s="26"/>
      <c r="E32" s="26"/>
      <c r="F32" s="26"/>
      <c r="G32" s="26"/>
      <c r="H32" s="26"/>
      <c r="I32" s="26"/>
      <c r="J32" s="26"/>
      <c r="K32" s="26"/>
    </row>
    <row r="33" spans="1:11" ht="12" customHeight="1">
      <c r="A33" s="26"/>
      <c r="B33" s="26"/>
      <c r="C33" s="26"/>
      <c r="D33" s="26"/>
      <c r="E33" s="26"/>
      <c r="F33" s="26"/>
      <c r="G33" s="26"/>
      <c r="H33" s="26"/>
      <c r="I33" s="26"/>
      <c r="J33" s="26"/>
      <c r="K33" s="26"/>
    </row>
    <row r="34" spans="1:11" ht="12" customHeight="1">
      <c r="A34" s="26"/>
      <c r="B34" s="26"/>
      <c r="C34" s="26"/>
      <c r="D34" s="26"/>
      <c r="E34" s="26"/>
      <c r="F34" s="26"/>
      <c r="G34" s="26"/>
      <c r="H34" s="26"/>
      <c r="I34" s="26"/>
      <c r="J34" s="26"/>
      <c r="K34" s="26"/>
    </row>
    <row r="35" spans="1:11" ht="12" customHeight="1">
      <c r="A35" s="26"/>
      <c r="B35" s="26"/>
      <c r="C35" s="26"/>
      <c r="D35" s="26"/>
      <c r="E35" s="26"/>
      <c r="F35" s="26"/>
      <c r="G35" s="26"/>
      <c r="H35" s="26"/>
      <c r="I35" s="26"/>
      <c r="J35" s="26"/>
      <c r="K35" s="26"/>
    </row>
    <row r="36" spans="1:11" ht="12" customHeight="1">
      <c r="A36" s="26"/>
      <c r="B36" s="26"/>
      <c r="C36" s="26"/>
      <c r="D36" s="26"/>
      <c r="E36" s="26"/>
      <c r="F36" s="26"/>
      <c r="G36" s="26"/>
      <c r="H36" s="26"/>
      <c r="I36" s="26"/>
      <c r="J36" s="26"/>
      <c r="K36" s="26"/>
    </row>
    <row r="37" spans="1:11" ht="12" customHeight="1">
      <c r="A37" s="26"/>
      <c r="B37" s="26"/>
      <c r="C37" s="26"/>
      <c r="D37" s="26"/>
      <c r="E37" s="26"/>
      <c r="F37" s="26"/>
      <c r="G37" s="26"/>
      <c r="H37" s="26"/>
      <c r="I37" s="26"/>
      <c r="J37" s="26"/>
      <c r="K37" s="26"/>
    </row>
    <row r="38" spans="1:11" ht="12" customHeight="1">
      <c r="A38" s="26"/>
      <c r="B38" s="26"/>
      <c r="C38" s="26"/>
      <c r="D38" s="26"/>
      <c r="E38" s="26"/>
      <c r="F38" s="26"/>
      <c r="G38" s="26"/>
      <c r="H38" s="26"/>
      <c r="I38" s="26"/>
      <c r="J38" s="26"/>
      <c r="K38" s="26"/>
    </row>
    <row r="39" spans="1:11" ht="12" customHeight="1">
      <c r="A39" s="26"/>
      <c r="B39" s="26"/>
      <c r="C39" s="26"/>
      <c r="D39" s="26"/>
      <c r="E39" s="26"/>
      <c r="F39" s="26"/>
      <c r="G39" s="26"/>
      <c r="H39" s="26"/>
      <c r="I39" s="26"/>
      <c r="J39" s="26"/>
      <c r="K39" s="26"/>
    </row>
    <row r="40" spans="1:11" ht="12" customHeight="1">
      <c r="A40" s="26"/>
      <c r="B40" s="26"/>
      <c r="C40" s="26"/>
      <c r="D40" s="26"/>
      <c r="E40" s="26"/>
      <c r="F40" s="26"/>
      <c r="G40" s="26"/>
      <c r="H40" s="26"/>
      <c r="I40" s="26"/>
      <c r="J40" s="26"/>
      <c r="K40" s="26"/>
    </row>
    <row r="41" spans="1:11" ht="12" customHeight="1">
      <c r="A41" s="26"/>
      <c r="B41" s="26"/>
      <c r="C41" s="26"/>
      <c r="D41" s="26"/>
      <c r="E41" s="26"/>
      <c r="F41" s="26"/>
      <c r="G41" s="26"/>
      <c r="H41" s="26"/>
      <c r="I41" s="26"/>
      <c r="J41" s="26"/>
      <c r="K41" s="26"/>
    </row>
    <row r="42" spans="1:11" ht="12" customHeight="1">
      <c r="A42" s="26"/>
      <c r="B42" s="26"/>
      <c r="C42" s="26"/>
      <c r="D42" s="26"/>
      <c r="E42" s="26"/>
      <c r="F42" s="26"/>
      <c r="G42" s="26"/>
      <c r="H42" s="26"/>
      <c r="I42" s="26"/>
      <c r="J42" s="26"/>
      <c r="K42" s="26"/>
    </row>
    <row r="43" spans="1:11" ht="12" customHeight="1">
      <c r="A43" s="26"/>
      <c r="B43" s="26"/>
      <c r="C43" s="26"/>
      <c r="D43" s="26"/>
      <c r="E43" s="26"/>
      <c r="F43" s="26"/>
      <c r="G43" s="26"/>
      <c r="H43" s="26"/>
      <c r="I43" s="26"/>
      <c r="J43" s="26"/>
      <c r="K43" s="26"/>
    </row>
    <row r="44" spans="1:11" ht="12" customHeight="1">
      <c r="A44" s="26"/>
      <c r="B44" s="26"/>
      <c r="C44" s="26"/>
      <c r="D44" s="26"/>
      <c r="E44" s="26"/>
      <c r="F44" s="26"/>
      <c r="G44" s="26"/>
      <c r="H44" s="26"/>
      <c r="I44" s="26"/>
      <c r="J44" s="26"/>
      <c r="K44" s="26"/>
    </row>
    <row r="45" spans="1:11" ht="12" customHeight="1">
      <c r="A45" s="26"/>
      <c r="B45" s="26"/>
      <c r="C45" s="26"/>
      <c r="D45" s="26"/>
      <c r="E45" s="26"/>
      <c r="F45" s="26"/>
      <c r="G45" s="26"/>
      <c r="H45" s="26"/>
      <c r="I45" s="26"/>
      <c r="J45" s="26"/>
      <c r="K45" s="26"/>
    </row>
    <row r="46" spans="1:11" ht="12" customHeight="1">
      <c r="A46" s="26"/>
      <c r="B46" s="26"/>
      <c r="C46" s="26"/>
      <c r="D46" s="26"/>
      <c r="E46" s="26"/>
      <c r="F46" s="26"/>
      <c r="G46" s="26"/>
      <c r="H46" s="26"/>
      <c r="I46" s="26"/>
      <c r="J46" s="26"/>
      <c r="K46" s="26"/>
    </row>
    <row r="47" spans="1:11" ht="12" customHeight="1">
      <c r="A47" s="26"/>
      <c r="B47" s="26"/>
      <c r="C47" s="26"/>
      <c r="D47" s="26"/>
      <c r="E47" s="26"/>
      <c r="F47" s="26"/>
      <c r="G47" s="26"/>
      <c r="H47" s="26"/>
      <c r="I47" s="26"/>
      <c r="J47" s="26"/>
      <c r="K47" s="26"/>
    </row>
    <row r="48" spans="1:11" ht="12" customHeight="1">
      <c r="A48" s="26"/>
      <c r="B48" s="26"/>
      <c r="C48" s="26"/>
      <c r="D48" s="26"/>
      <c r="E48" s="26"/>
      <c r="F48" s="26"/>
      <c r="G48" s="26"/>
      <c r="H48" s="26"/>
      <c r="I48" s="26"/>
      <c r="J48" s="26"/>
      <c r="K48" s="26"/>
    </row>
    <row r="49" spans="1:11" ht="12" customHeight="1">
      <c r="A49" s="26"/>
      <c r="B49" s="26"/>
      <c r="C49" s="26"/>
      <c r="D49" s="26"/>
      <c r="E49" s="26"/>
      <c r="F49" s="26"/>
      <c r="G49" s="26"/>
      <c r="H49" s="26"/>
      <c r="I49" s="26"/>
      <c r="J49" s="26"/>
      <c r="K49" s="26"/>
    </row>
    <row r="50" spans="1:11" ht="12" customHeight="1">
      <c r="A50" s="26"/>
      <c r="B50" s="26"/>
      <c r="C50" s="26"/>
      <c r="D50" s="26"/>
      <c r="E50" s="26"/>
      <c r="F50" s="26"/>
      <c r="G50" s="26"/>
      <c r="H50" s="26"/>
      <c r="I50" s="26"/>
      <c r="J50" s="26"/>
      <c r="K50" s="26"/>
    </row>
    <row r="51" spans="1:11" ht="12" customHeight="1">
      <c r="A51" s="26"/>
      <c r="B51" s="26"/>
      <c r="C51" s="26"/>
      <c r="D51" s="26"/>
      <c r="E51" s="26"/>
      <c r="F51" s="26"/>
      <c r="G51" s="26"/>
      <c r="H51" s="26"/>
      <c r="I51" s="26"/>
      <c r="J51" s="26"/>
      <c r="K51" s="26"/>
    </row>
    <row r="52" spans="1:11" ht="12" customHeight="1">
      <c r="A52" s="26"/>
      <c r="B52" s="26"/>
      <c r="C52" s="26"/>
      <c r="D52" s="26"/>
      <c r="E52" s="26"/>
      <c r="F52" s="26"/>
      <c r="G52" s="26"/>
      <c r="H52" s="26"/>
      <c r="I52" s="26"/>
      <c r="J52" s="26"/>
      <c r="K52" s="26"/>
    </row>
    <row r="53" spans="1:11" ht="12" customHeight="1">
      <c r="A53" s="26"/>
      <c r="B53" s="26"/>
      <c r="C53" s="26"/>
      <c r="D53" s="26"/>
      <c r="E53" s="26"/>
      <c r="F53" s="26"/>
      <c r="G53" s="26"/>
      <c r="H53" s="26"/>
      <c r="I53" s="26"/>
      <c r="J53" s="26"/>
      <c r="K53" s="26"/>
    </row>
    <row r="54" spans="1:11" ht="12" customHeight="1">
      <c r="A54" s="26"/>
      <c r="B54" s="26"/>
      <c r="C54" s="26"/>
      <c r="D54" s="26"/>
      <c r="E54" s="26"/>
      <c r="F54" s="26"/>
      <c r="G54" s="26"/>
      <c r="H54" s="26"/>
      <c r="I54" s="26"/>
      <c r="J54" s="26"/>
      <c r="K54" s="26"/>
    </row>
    <row r="55" spans="1:11" ht="12" customHeight="1">
      <c r="A55" s="26"/>
      <c r="B55" s="26"/>
      <c r="C55" s="26"/>
      <c r="D55" s="26"/>
      <c r="E55" s="26"/>
      <c r="F55" s="26"/>
      <c r="G55" s="26"/>
      <c r="H55" s="26"/>
      <c r="I55" s="26"/>
      <c r="J55" s="26"/>
      <c r="K55" s="26"/>
    </row>
    <row r="56" spans="1:11" ht="12" customHeight="1">
      <c r="A56" s="26"/>
      <c r="B56" s="26"/>
      <c r="C56" s="26"/>
      <c r="D56" s="26"/>
      <c r="E56" s="26"/>
      <c r="F56" s="26"/>
      <c r="G56" s="26"/>
      <c r="H56" s="26"/>
      <c r="I56" s="26"/>
      <c r="J56" s="26"/>
      <c r="K56" s="26"/>
    </row>
    <row r="57" spans="1:11" ht="12" customHeight="1">
      <c r="A57" s="26"/>
      <c r="B57" s="26"/>
      <c r="C57" s="26"/>
      <c r="D57" s="26"/>
      <c r="E57" s="26"/>
      <c r="F57" s="26"/>
      <c r="G57" s="26"/>
      <c r="H57" s="26"/>
      <c r="I57" s="26"/>
      <c r="J57" s="26"/>
      <c r="K57" s="26"/>
    </row>
    <row r="58" spans="1:11" ht="12" customHeight="1">
      <c r="A58" s="26"/>
      <c r="B58" s="26"/>
      <c r="C58" s="26"/>
      <c r="D58" s="26"/>
      <c r="E58" s="26"/>
      <c r="F58" s="26"/>
      <c r="G58" s="26"/>
      <c r="H58" s="26"/>
      <c r="I58" s="26"/>
      <c r="J58" s="26"/>
      <c r="K58" s="26"/>
    </row>
    <row r="59" spans="1:11" ht="12" customHeight="1">
      <c r="A59" s="26"/>
      <c r="B59" s="26"/>
      <c r="C59" s="26"/>
      <c r="D59" s="26"/>
      <c r="E59" s="26"/>
      <c r="F59" s="26"/>
      <c r="G59" s="26"/>
      <c r="H59" s="26"/>
      <c r="I59" s="26"/>
      <c r="J59" s="26"/>
      <c r="K59" s="26"/>
    </row>
    <row r="60" spans="1:11" ht="12" customHeight="1">
      <c r="A60" s="26"/>
      <c r="B60" s="26"/>
      <c r="C60" s="26"/>
      <c r="D60" s="26"/>
      <c r="E60" s="26"/>
      <c r="F60" s="26"/>
      <c r="G60" s="26"/>
      <c r="H60" s="26"/>
      <c r="I60" s="26"/>
      <c r="J60" s="26"/>
      <c r="K60" s="26"/>
    </row>
    <row r="61" spans="1:11" ht="12" customHeight="1">
      <c r="A61" s="26"/>
      <c r="B61" s="26"/>
      <c r="C61" s="26"/>
      <c r="D61" s="26"/>
      <c r="E61" s="26"/>
      <c r="F61" s="26"/>
      <c r="G61" s="26"/>
      <c r="H61" s="26"/>
      <c r="I61" s="26"/>
      <c r="J61" s="26"/>
      <c r="K61" s="26"/>
    </row>
    <row r="62" spans="1:11" ht="12" customHeight="1">
      <c r="A62" s="26"/>
      <c r="B62" s="26"/>
      <c r="C62" s="26"/>
      <c r="D62" s="26"/>
      <c r="E62" s="26"/>
      <c r="F62" s="26"/>
      <c r="G62" s="26"/>
      <c r="H62" s="26"/>
      <c r="I62" s="26"/>
      <c r="J62" s="26"/>
      <c r="K62" s="26"/>
    </row>
    <row r="63" spans="1:11" ht="12" customHeight="1">
      <c r="A63" s="26"/>
      <c r="B63" s="26"/>
      <c r="C63" s="26"/>
      <c r="D63" s="26"/>
      <c r="E63" s="26"/>
      <c r="F63" s="26"/>
      <c r="G63" s="26"/>
      <c r="H63" s="26"/>
      <c r="I63" s="26"/>
      <c r="J63" s="26"/>
      <c r="K63" s="26"/>
    </row>
    <row r="64" spans="1:11" ht="12" customHeight="1">
      <c r="A64" s="26"/>
      <c r="B64" s="26"/>
      <c r="C64" s="26"/>
      <c r="D64" s="26"/>
      <c r="E64" s="26"/>
      <c r="F64" s="26"/>
      <c r="G64" s="26"/>
      <c r="H64" s="26"/>
      <c r="I64" s="26"/>
      <c r="J64" s="26"/>
      <c r="K64" s="26"/>
    </row>
    <row r="65" spans="1:11" ht="12" customHeight="1">
      <c r="A65" s="26"/>
      <c r="B65" s="26"/>
      <c r="C65" s="26"/>
      <c r="D65" s="26"/>
      <c r="E65" s="26"/>
      <c r="F65" s="26"/>
      <c r="G65" s="26"/>
      <c r="H65" s="26"/>
      <c r="I65" s="26"/>
      <c r="J65" s="26"/>
      <c r="K65" s="26"/>
    </row>
    <row r="66" spans="1:11" ht="12" customHeight="1">
      <c r="A66" s="26"/>
      <c r="B66" s="26"/>
      <c r="C66" s="26"/>
      <c r="D66" s="26"/>
      <c r="E66" s="26"/>
      <c r="F66" s="26"/>
      <c r="G66" s="26"/>
      <c r="H66" s="26"/>
      <c r="I66" s="26"/>
      <c r="J66" s="26"/>
      <c r="K66" s="26"/>
    </row>
    <row r="67" spans="1:11" ht="12" customHeight="1">
      <c r="A67" s="26"/>
      <c r="B67" s="26"/>
      <c r="C67" s="26"/>
      <c r="D67" s="26"/>
      <c r="E67" s="26"/>
      <c r="F67" s="26"/>
      <c r="G67" s="26"/>
      <c r="H67" s="26"/>
      <c r="I67" s="26"/>
      <c r="J67" s="26"/>
      <c r="K67" s="26"/>
    </row>
    <row r="68" spans="1:11" ht="12" customHeight="1">
      <c r="A68" s="26"/>
      <c r="B68" s="26"/>
      <c r="C68" s="26"/>
      <c r="D68" s="26"/>
      <c r="E68" s="26"/>
      <c r="F68" s="26"/>
      <c r="G68" s="26"/>
      <c r="H68" s="26"/>
      <c r="I68" s="26"/>
      <c r="J68" s="26"/>
      <c r="K68" s="26"/>
    </row>
    <row r="69" spans="1:11" ht="12" customHeight="1">
      <c r="A69" s="26"/>
      <c r="B69" s="26"/>
      <c r="C69" s="26"/>
      <c r="D69" s="26"/>
      <c r="E69" s="26"/>
      <c r="F69" s="26"/>
      <c r="G69" s="26"/>
      <c r="H69" s="26"/>
      <c r="I69" s="26"/>
      <c r="J69" s="26"/>
      <c r="K69" s="26"/>
    </row>
    <row r="70" spans="1:11" ht="12" customHeight="1">
      <c r="A70" s="26"/>
      <c r="B70" s="26"/>
      <c r="C70" s="26"/>
      <c r="D70" s="26"/>
      <c r="E70" s="26"/>
      <c r="F70" s="26"/>
      <c r="G70" s="26"/>
      <c r="H70" s="26"/>
      <c r="I70" s="26"/>
      <c r="J70" s="26"/>
      <c r="K70" s="26"/>
    </row>
    <row r="71" spans="1:11" ht="12" customHeight="1">
      <c r="A71" s="26"/>
      <c r="B71" s="26"/>
      <c r="C71" s="26"/>
      <c r="D71" s="26"/>
      <c r="E71" s="26"/>
      <c r="F71" s="26"/>
      <c r="G71" s="26"/>
      <c r="H71" s="26"/>
      <c r="I71" s="26"/>
      <c r="J71" s="26"/>
      <c r="K71" s="26"/>
    </row>
    <row r="72" spans="1:11" ht="12" customHeight="1">
      <c r="A72" s="26"/>
      <c r="B72" s="26"/>
      <c r="C72" s="26"/>
      <c r="D72" s="26"/>
      <c r="E72" s="26"/>
      <c r="F72" s="26"/>
      <c r="G72" s="26"/>
      <c r="H72" s="26"/>
      <c r="I72" s="26"/>
      <c r="J72" s="26"/>
      <c r="K72" s="26"/>
    </row>
    <row r="73" spans="1:11" ht="12" customHeight="1">
      <c r="A73" s="26"/>
      <c r="B73" s="26"/>
      <c r="C73" s="26"/>
      <c r="D73" s="26"/>
      <c r="E73" s="26"/>
      <c r="F73" s="26"/>
      <c r="G73" s="26"/>
      <c r="H73" s="26"/>
      <c r="I73" s="26"/>
      <c r="J73" s="26"/>
      <c r="K73" s="26"/>
    </row>
    <row r="74" spans="1:11" ht="12" customHeight="1">
      <c r="A74" s="26"/>
      <c r="B74" s="26"/>
      <c r="C74" s="26"/>
      <c r="D74" s="26"/>
      <c r="E74" s="26"/>
      <c r="F74" s="26"/>
      <c r="G74" s="26"/>
      <c r="H74" s="26"/>
      <c r="I74" s="26"/>
      <c r="J74" s="26"/>
      <c r="K74" s="26"/>
    </row>
    <row r="75" spans="1:11" ht="12" customHeight="1">
      <c r="A75" s="26"/>
      <c r="B75" s="26"/>
      <c r="C75" s="26"/>
      <c r="D75" s="26"/>
      <c r="E75" s="26"/>
      <c r="F75" s="26"/>
      <c r="G75" s="26"/>
      <c r="H75" s="26"/>
      <c r="I75" s="26"/>
      <c r="J75" s="26"/>
      <c r="K75" s="26"/>
    </row>
    <row r="76" spans="1:11" ht="12" customHeight="1">
      <c r="A76" s="26"/>
      <c r="B76" s="26"/>
      <c r="C76" s="26"/>
      <c r="D76" s="26"/>
      <c r="E76" s="26"/>
      <c r="F76" s="26"/>
      <c r="G76" s="26"/>
      <c r="H76" s="26"/>
      <c r="I76" s="26"/>
      <c r="J76" s="26"/>
      <c r="K76" s="26"/>
    </row>
    <row r="77" spans="1:11" ht="12" customHeight="1">
      <c r="A77" s="26"/>
      <c r="B77" s="26"/>
      <c r="C77" s="26"/>
      <c r="D77" s="26"/>
      <c r="E77" s="26"/>
      <c r="F77" s="26"/>
      <c r="G77" s="26"/>
      <c r="H77" s="26"/>
      <c r="I77" s="26"/>
      <c r="J77" s="26"/>
      <c r="K77" s="26"/>
    </row>
    <row r="78" spans="1:11" ht="12" customHeight="1">
      <c r="A78" s="26"/>
      <c r="B78" s="26"/>
      <c r="C78" s="26"/>
      <c r="D78" s="26"/>
      <c r="E78" s="26"/>
      <c r="F78" s="26"/>
      <c r="G78" s="26"/>
      <c r="H78" s="26"/>
      <c r="I78" s="26"/>
      <c r="J78" s="26"/>
      <c r="K78" s="26"/>
    </row>
    <row r="79" spans="1:11" ht="12" customHeight="1">
      <c r="A79" s="26"/>
      <c r="B79" s="26"/>
      <c r="C79" s="26"/>
      <c r="D79" s="26"/>
      <c r="E79" s="26"/>
      <c r="F79" s="26"/>
      <c r="G79" s="26"/>
      <c r="H79" s="26"/>
      <c r="I79" s="26"/>
      <c r="J79" s="26"/>
      <c r="K79" s="26"/>
    </row>
    <row r="80" spans="1:11" ht="12" customHeight="1">
      <c r="A80" s="26"/>
      <c r="B80" s="26"/>
      <c r="C80" s="26"/>
      <c r="D80" s="26"/>
      <c r="E80" s="26"/>
      <c r="F80" s="26"/>
      <c r="G80" s="26"/>
      <c r="H80" s="26"/>
      <c r="I80" s="26"/>
      <c r="J80" s="26"/>
      <c r="K80" s="26"/>
    </row>
    <row r="81" spans="1:11" ht="12" customHeight="1">
      <c r="A81" s="26"/>
      <c r="B81" s="26"/>
      <c r="C81" s="26"/>
      <c r="D81" s="26"/>
      <c r="E81" s="26"/>
      <c r="F81" s="26"/>
      <c r="G81" s="26"/>
      <c r="H81" s="26"/>
      <c r="I81" s="26"/>
      <c r="J81" s="26"/>
      <c r="K81" s="26"/>
    </row>
    <row r="82" spans="1:11" ht="12" customHeight="1">
      <c r="A82" s="26"/>
      <c r="B82" s="26"/>
      <c r="C82" s="26"/>
      <c r="D82" s="26"/>
      <c r="E82" s="26"/>
      <c r="F82" s="26"/>
      <c r="G82" s="26"/>
      <c r="H82" s="26"/>
      <c r="I82" s="26"/>
      <c r="J82" s="26"/>
      <c r="K82" s="26"/>
    </row>
    <row r="83" spans="1:11" ht="12" customHeight="1">
      <c r="A83" s="26"/>
      <c r="B83" s="26"/>
      <c r="C83" s="26"/>
      <c r="D83" s="26"/>
      <c r="E83" s="26"/>
      <c r="F83" s="26"/>
      <c r="G83" s="26"/>
      <c r="H83" s="26"/>
      <c r="I83" s="26"/>
      <c r="J83" s="26"/>
      <c r="K83" s="26"/>
    </row>
    <row r="84" spans="1:11" ht="12" customHeight="1">
      <c r="A84" s="26"/>
      <c r="B84" s="26"/>
      <c r="C84" s="26"/>
      <c r="D84" s="26"/>
      <c r="E84" s="26"/>
      <c r="F84" s="26"/>
      <c r="G84" s="26"/>
      <c r="H84" s="26"/>
      <c r="I84" s="26"/>
      <c r="J84" s="26"/>
      <c r="K84" s="26"/>
    </row>
    <row r="85" spans="1:11" ht="12" customHeight="1">
      <c r="A85" s="26"/>
      <c r="B85" s="26"/>
      <c r="C85" s="26"/>
      <c r="D85" s="26"/>
      <c r="E85" s="26"/>
      <c r="F85" s="26"/>
      <c r="G85" s="26"/>
      <c r="H85" s="26"/>
      <c r="I85" s="26"/>
      <c r="J85" s="26"/>
      <c r="K85" s="26"/>
    </row>
    <row r="86" spans="1:11" ht="12" customHeight="1">
      <c r="A86" s="26"/>
      <c r="B86" s="26"/>
      <c r="C86" s="26"/>
      <c r="D86" s="26"/>
      <c r="E86" s="26"/>
      <c r="F86" s="26"/>
      <c r="G86" s="26"/>
      <c r="H86" s="26"/>
      <c r="I86" s="26"/>
      <c r="J86" s="26"/>
      <c r="K86" s="26"/>
    </row>
    <row r="87" spans="1:11" ht="12" customHeight="1">
      <c r="A87" s="26"/>
      <c r="B87" s="26"/>
      <c r="C87" s="26"/>
      <c r="D87" s="26"/>
      <c r="E87" s="26"/>
      <c r="F87" s="26"/>
      <c r="G87" s="26"/>
      <c r="H87" s="26"/>
      <c r="I87" s="26"/>
      <c r="J87" s="26"/>
      <c r="K87" s="26"/>
    </row>
    <row r="88" spans="1:11" ht="12" customHeight="1">
      <c r="A88" s="26"/>
      <c r="B88" s="26"/>
      <c r="C88" s="26"/>
      <c r="D88" s="26"/>
      <c r="E88" s="26"/>
      <c r="F88" s="26"/>
      <c r="G88" s="26"/>
      <c r="H88" s="26"/>
      <c r="I88" s="26"/>
      <c r="J88" s="26"/>
      <c r="K88" s="26"/>
    </row>
    <row r="89" spans="1:11" ht="12" customHeight="1">
      <c r="A89" s="26"/>
      <c r="B89" s="26"/>
      <c r="C89" s="26"/>
      <c r="D89" s="26"/>
      <c r="E89" s="26"/>
      <c r="F89" s="26"/>
      <c r="G89" s="26"/>
      <c r="H89" s="26"/>
      <c r="I89" s="26"/>
      <c r="J89" s="26"/>
      <c r="K89" s="26"/>
    </row>
    <row r="90" spans="1:11" ht="12" customHeight="1">
      <c r="A90" s="26"/>
      <c r="B90" s="26"/>
      <c r="C90" s="26"/>
      <c r="D90" s="26"/>
      <c r="E90" s="26"/>
      <c r="F90" s="26"/>
      <c r="G90" s="26"/>
      <c r="H90" s="26"/>
      <c r="I90" s="26"/>
      <c r="J90" s="26"/>
      <c r="K90" s="26"/>
    </row>
    <row r="91" spans="1:11" ht="12" customHeight="1">
      <c r="A91" s="26"/>
      <c r="B91" s="26"/>
      <c r="C91" s="26"/>
      <c r="D91" s="26"/>
      <c r="E91" s="26"/>
      <c r="F91" s="26"/>
      <c r="G91" s="26"/>
      <c r="H91" s="26"/>
      <c r="I91" s="26"/>
      <c r="J91" s="26"/>
      <c r="K91" s="26"/>
    </row>
    <row r="92" spans="1:11" ht="12" customHeight="1">
      <c r="A92" s="26"/>
      <c r="B92" s="26"/>
      <c r="C92" s="26"/>
      <c r="D92" s="26"/>
      <c r="E92" s="26"/>
      <c r="F92" s="26"/>
      <c r="G92" s="26"/>
      <c r="H92" s="26"/>
      <c r="I92" s="26"/>
      <c r="J92" s="26"/>
      <c r="K92" s="26"/>
    </row>
    <row r="93" spans="1:11" ht="12" customHeight="1">
      <c r="A93" s="26"/>
      <c r="B93" s="26"/>
      <c r="C93" s="26"/>
      <c r="D93" s="26"/>
      <c r="E93" s="26"/>
      <c r="F93" s="26"/>
      <c r="G93" s="26"/>
      <c r="H93" s="26"/>
      <c r="I93" s="26"/>
      <c r="J93" s="26"/>
      <c r="K93" s="26"/>
    </row>
    <row r="94" spans="1:11" ht="12" customHeight="1">
      <c r="A94" s="26"/>
      <c r="B94" s="26"/>
      <c r="C94" s="26"/>
      <c r="D94" s="26"/>
      <c r="E94" s="26"/>
      <c r="F94" s="26"/>
      <c r="G94" s="26"/>
      <c r="H94" s="26"/>
      <c r="I94" s="26"/>
      <c r="J94" s="26"/>
      <c r="K94" s="26"/>
    </row>
    <row r="95" spans="1:11" ht="12" customHeight="1">
      <c r="A95" s="26"/>
      <c r="B95" s="26"/>
      <c r="C95" s="26"/>
      <c r="D95" s="26"/>
      <c r="E95" s="26"/>
      <c r="F95" s="26"/>
      <c r="G95" s="26"/>
      <c r="H95" s="26"/>
      <c r="I95" s="26"/>
      <c r="J95" s="26"/>
      <c r="K95" s="26"/>
    </row>
    <row r="96" spans="1:11" ht="12" customHeight="1">
      <c r="A96" s="26"/>
      <c r="B96" s="26"/>
      <c r="C96" s="26"/>
      <c r="D96" s="26"/>
      <c r="E96" s="26"/>
      <c r="F96" s="26"/>
      <c r="G96" s="26"/>
      <c r="H96" s="26"/>
      <c r="I96" s="26"/>
      <c r="J96" s="26"/>
      <c r="K96" s="26"/>
    </row>
    <row r="97" spans="1:11" ht="12" customHeight="1">
      <c r="A97" s="26"/>
      <c r="B97" s="26"/>
      <c r="C97" s="26"/>
      <c r="D97" s="26"/>
      <c r="E97" s="26"/>
      <c r="F97" s="26"/>
      <c r="G97" s="26"/>
      <c r="H97" s="26"/>
      <c r="I97" s="26"/>
      <c r="J97" s="26"/>
      <c r="K97" s="26"/>
    </row>
    <row r="98" spans="1:11" ht="12" customHeight="1">
      <c r="A98" s="26"/>
      <c r="B98" s="26"/>
      <c r="C98" s="26"/>
      <c r="D98" s="26"/>
      <c r="E98" s="26"/>
      <c r="F98" s="26"/>
      <c r="G98" s="26"/>
      <c r="H98" s="26"/>
      <c r="I98" s="26"/>
      <c r="J98" s="26"/>
      <c r="K98" s="26"/>
    </row>
    <row r="99" spans="1:11" ht="12" customHeight="1">
      <c r="A99" s="26"/>
      <c r="B99" s="26"/>
      <c r="C99" s="26"/>
      <c r="D99" s="26"/>
      <c r="E99" s="26"/>
      <c r="F99" s="26"/>
      <c r="G99" s="26"/>
      <c r="H99" s="26"/>
      <c r="I99" s="26"/>
      <c r="J99" s="26"/>
      <c r="K99" s="26"/>
    </row>
    <row r="100" spans="1:11" ht="12" customHeight="1">
      <c r="A100" s="26"/>
      <c r="B100" s="26"/>
      <c r="C100" s="26"/>
      <c r="D100" s="26"/>
      <c r="E100" s="26"/>
      <c r="F100" s="26"/>
      <c r="G100" s="26"/>
      <c r="H100" s="26"/>
      <c r="I100" s="26"/>
      <c r="J100" s="26"/>
      <c r="K100" s="26"/>
    </row>
  </sheetData>
  <mergeCells count="3">
    <mergeCell ref="A2:A3"/>
    <mergeCell ref="B2:B3"/>
    <mergeCell ref="C2:C3"/>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G100"/>
  <sheetViews>
    <sheetView workbookViewId="0">
      <selection sqref="A1:F1"/>
    </sheetView>
  </sheetViews>
  <sheetFormatPr baseColWidth="10" defaultColWidth="14.453125" defaultRowHeight="15" customHeight="1"/>
  <cols>
    <col min="1" max="1" width="10.7265625" customWidth="1"/>
    <col min="2" max="2" width="41.08984375" customWidth="1"/>
    <col min="3" max="3" width="10.7265625" customWidth="1"/>
    <col min="4" max="5" width="15" customWidth="1"/>
    <col min="6" max="6" width="17.81640625" customWidth="1"/>
    <col min="7" max="7" width="15" customWidth="1"/>
    <col min="8" max="11" width="10.7265625" customWidth="1"/>
  </cols>
  <sheetData>
    <row r="1" spans="1:7" ht="14.25" customHeight="1">
      <c r="A1" s="167" t="s">
        <v>99</v>
      </c>
      <c r="B1" s="168"/>
      <c r="C1" s="168"/>
      <c r="D1" s="168"/>
      <c r="E1" s="168"/>
      <c r="F1" s="169"/>
      <c r="G1" s="96"/>
    </row>
    <row r="2" spans="1:7" ht="14.25" customHeight="1">
      <c r="A2" s="97" t="s">
        <v>6</v>
      </c>
      <c r="B2" s="98" t="s">
        <v>100</v>
      </c>
      <c r="C2" s="98" t="s">
        <v>101</v>
      </c>
      <c r="D2" s="99" t="s">
        <v>102</v>
      </c>
      <c r="E2" s="100" t="s">
        <v>103</v>
      </c>
      <c r="F2" s="101" t="s">
        <v>104</v>
      </c>
      <c r="G2" s="102" t="s">
        <v>105</v>
      </c>
    </row>
    <row r="3" spans="1:7" ht="14.25" customHeight="1">
      <c r="A3" s="103">
        <v>1</v>
      </c>
      <c r="B3" s="51" t="s">
        <v>106</v>
      </c>
      <c r="C3" s="103" t="s">
        <v>107</v>
      </c>
      <c r="D3" s="104">
        <v>15401800.000000004</v>
      </c>
      <c r="E3" s="104">
        <v>14050000</v>
      </c>
      <c r="F3" s="105">
        <v>14665000</v>
      </c>
      <c r="G3" s="106">
        <f>+AVERAGE(D3:F3)</f>
        <v>14705600</v>
      </c>
    </row>
    <row r="4" spans="1:7" ht="14.25" customHeight="1"/>
    <row r="5" spans="1:7" ht="14.25" customHeight="1"/>
    <row r="6" spans="1:7" ht="14.25" customHeight="1"/>
    <row r="7" spans="1:7" ht="14.25" customHeight="1"/>
    <row r="8" spans="1:7" ht="14.25" customHeight="1"/>
    <row r="9" spans="1:7" ht="14.25" customHeight="1"/>
    <row r="10" spans="1:7" ht="14.25" customHeight="1"/>
    <row r="11" spans="1:7" ht="14.25" customHeight="1"/>
    <row r="12" spans="1:7" ht="14.25" customHeight="1"/>
    <row r="13" spans="1:7" ht="14.25" customHeight="1"/>
    <row r="14" spans="1:7" ht="14.25" customHeight="1"/>
    <row r="15" spans="1:7" ht="14.25" customHeight="1"/>
    <row r="16" spans="1:7"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sheetData>
  <mergeCells count="1">
    <mergeCell ref="A1:F1"/>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G100"/>
  <sheetViews>
    <sheetView workbookViewId="0">
      <selection sqref="A1:F1"/>
    </sheetView>
  </sheetViews>
  <sheetFormatPr baseColWidth="10" defaultColWidth="14.453125" defaultRowHeight="15" customHeight="1"/>
  <cols>
    <col min="1" max="1" width="10.7265625" customWidth="1"/>
    <col min="2" max="2" width="38.81640625" customWidth="1"/>
    <col min="3" max="3" width="10.7265625" customWidth="1"/>
    <col min="4" max="7" width="12.453125" customWidth="1"/>
    <col min="8" max="11" width="10.7265625" customWidth="1"/>
  </cols>
  <sheetData>
    <row r="1" spans="1:7" ht="15" customHeight="1">
      <c r="A1" s="167" t="s">
        <v>108</v>
      </c>
      <c r="B1" s="168"/>
      <c r="C1" s="168"/>
      <c r="D1" s="168"/>
      <c r="E1" s="168"/>
      <c r="F1" s="169"/>
      <c r="G1" s="96"/>
    </row>
    <row r="2" spans="1:7" ht="14.25" customHeight="1">
      <c r="A2" s="97" t="s">
        <v>6</v>
      </c>
      <c r="B2" s="98" t="s">
        <v>100</v>
      </c>
      <c r="C2" s="98" t="s">
        <v>101</v>
      </c>
      <c r="D2" s="99" t="s">
        <v>109</v>
      </c>
      <c r="E2" s="100" t="s">
        <v>110</v>
      </c>
      <c r="F2" s="101" t="s">
        <v>111</v>
      </c>
      <c r="G2" s="102" t="s">
        <v>105</v>
      </c>
    </row>
    <row r="3" spans="1:7" ht="14.25" customHeight="1">
      <c r="A3" s="107">
        <v>1</v>
      </c>
      <c r="B3" s="108" t="s">
        <v>112</v>
      </c>
      <c r="C3" s="103" t="s">
        <v>113</v>
      </c>
      <c r="D3" s="104">
        <v>165400</v>
      </c>
      <c r="E3" s="104">
        <v>160800</v>
      </c>
      <c r="F3" s="105">
        <v>182839.99999999997</v>
      </c>
      <c r="G3" s="106">
        <f t="shared" ref="G3:G5" si="0">+AVERAGE(D3:F3)</f>
        <v>169680</v>
      </c>
    </row>
    <row r="4" spans="1:7" ht="14.25" customHeight="1">
      <c r="A4" s="107">
        <v>2</v>
      </c>
      <c r="B4" s="108" t="s">
        <v>114</v>
      </c>
      <c r="C4" s="103" t="s">
        <v>113</v>
      </c>
      <c r="D4" s="104">
        <v>165000</v>
      </c>
      <c r="E4" s="104">
        <v>153000</v>
      </c>
      <c r="F4" s="105">
        <v>191039.99999999994</v>
      </c>
      <c r="G4" s="106">
        <f t="shared" si="0"/>
        <v>169679.99999999997</v>
      </c>
    </row>
    <row r="5" spans="1:7" ht="14.25" customHeight="1">
      <c r="A5" s="107">
        <v>3</v>
      </c>
      <c r="B5" s="108" t="s">
        <v>115</v>
      </c>
      <c r="C5" s="103" t="s">
        <v>113</v>
      </c>
      <c r="D5" s="104">
        <v>164500</v>
      </c>
      <c r="E5" s="104">
        <v>157300</v>
      </c>
      <c r="F5" s="105">
        <v>187240.00000000003</v>
      </c>
      <c r="G5" s="106">
        <f t="shared" si="0"/>
        <v>169680</v>
      </c>
    </row>
    <row r="6" spans="1:7" ht="14.25" customHeight="1"/>
    <row r="7" spans="1:7" ht="14.25" customHeight="1"/>
    <row r="8" spans="1:7" ht="14.25" customHeight="1"/>
    <row r="9" spans="1:7" ht="14.25" customHeight="1"/>
    <row r="10" spans="1:7" ht="14.25" customHeight="1"/>
    <row r="11" spans="1:7" ht="14.25" customHeight="1"/>
    <row r="12" spans="1:7" ht="14.25" customHeight="1"/>
    <row r="13" spans="1:7" ht="14.25" customHeight="1"/>
    <row r="14" spans="1:7" ht="14.25" customHeight="1"/>
    <row r="15" spans="1:7" ht="14.25" customHeight="1"/>
    <row r="16" spans="1:7"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sheetData>
  <mergeCells count="1">
    <mergeCell ref="A1:F1"/>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S100"/>
  <sheetViews>
    <sheetView workbookViewId="0"/>
  </sheetViews>
  <sheetFormatPr baseColWidth="10" defaultColWidth="14.453125" defaultRowHeight="15" customHeight="1"/>
  <cols>
    <col min="1" max="1" width="4.7265625" customWidth="1"/>
    <col min="2" max="2" width="37.54296875" customWidth="1"/>
    <col min="3" max="3" width="9.7265625" customWidth="1"/>
    <col min="4" max="4" width="17.7265625" customWidth="1"/>
    <col min="5" max="5" width="15.08984375" customWidth="1"/>
    <col min="6" max="7" width="17" customWidth="1"/>
    <col min="8" max="10" width="11.453125" customWidth="1"/>
    <col min="11" max="11" width="34.453125" customWidth="1"/>
    <col min="12" max="12" width="11.453125" customWidth="1"/>
    <col min="13" max="13" width="14.81640625" customWidth="1"/>
    <col min="14" max="15" width="13.7265625" customWidth="1"/>
    <col min="16" max="16" width="15.08984375" customWidth="1"/>
    <col min="17" max="19" width="11.453125" customWidth="1"/>
  </cols>
  <sheetData>
    <row r="1" spans="1:19" ht="14.25" customHeight="1">
      <c r="A1" s="167" t="s">
        <v>116</v>
      </c>
      <c r="B1" s="168"/>
      <c r="C1" s="168"/>
      <c r="D1" s="168"/>
      <c r="E1" s="168"/>
      <c r="F1" s="169"/>
      <c r="G1" s="96"/>
      <c r="H1" s="109"/>
      <c r="I1" s="109"/>
      <c r="J1" s="109"/>
      <c r="K1" s="109"/>
      <c r="L1" s="109"/>
      <c r="M1" s="109"/>
      <c r="N1" s="109"/>
      <c r="O1" s="109"/>
      <c r="P1" s="109"/>
      <c r="Q1" s="109"/>
      <c r="R1" s="109"/>
      <c r="S1" s="109"/>
    </row>
    <row r="2" spans="1:19" ht="14.25" customHeight="1">
      <c r="A2" s="97" t="s">
        <v>6</v>
      </c>
      <c r="B2" s="98" t="s">
        <v>100</v>
      </c>
      <c r="C2" s="98" t="s">
        <v>101</v>
      </c>
      <c r="D2" s="110" t="s">
        <v>117</v>
      </c>
      <c r="E2" s="111" t="s">
        <v>118</v>
      </c>
      <c r="F2" s="111" t="s">
        <v>119</v>
      </c>
      <c r="G2" s="102" t="s">
        <v>105</v>
      </c>
      <c r="H2" s="109"/>
      <c r="I2" s="109"/>
      <c r="J2" s="109"/>
      <c r="K2" s="109"/>
      <c r="L2" s="109"/>
      <c r="M2" s="109"/>
      <c r="N2" s="109"/>
      <c r="O2" s="109"/>
      <c r="P2" s="109"/>
      <c r="Q2" s="109"/>
      <c r="R2" s="109"/>
      <c r="S2" s="109"/>
    </row>
    <row r="3" spans="1:19" ht="14.25" customHeight="1">
      <c r="A3" s="112">
        <v>1</v>
      </c>
      <c r="B3" s="113" t="s">
        <v>120</v>
      </c>
      <c r="C3" s="114" t="s">
        <v>121</v>
      </c>
      <c r="D3" s="104">
        <v>10600</v>
      </c>
      <c r="E3" s="104">
        <v>11000</v>
      </c>
      <c r="F3" s="105">
        <v>9900</v>
      </c>
      <c r="G3" s="106">
        <f t="shared" ref="G3:G5" si="0">+AVERAGE(D3:F3)</f>
        <v>10500</v>
      </c>
      <c r="H3" s="109"/>
      <c r="I3" s="109"/>
      <c r="J3" s="109"/>
      <c r="K3" s="109"/>
      <c r="L3" s="109"/>
      <c r="M3" s="109"/>
      <c r="N3" s="109"/>
      <c r="O3" s="109"/>
      <c r="P3" s="109"/>
      <c r="Q3" s="109"/>
      <c r="R3" s="109"/>
      <c r="S3" s="109"/>
    </row>
    <row r="4" spans="1:19" ht="14.25" customHeight="1">
      <c r="A4" s="112">
        <v>2</v>
      </c>
      <c r="B4" s="113" t="s">
        <v>122</v>
      </c>
      <c r="C4" s="114" t="s">
        <v>121</v>
      </c>
      <c r="D4" s="104">
        <v>21000</v>
      </c>
      <c r="E4" s="104">
        <v>20100</v>
      </c>
      <c r="F4" s="105">
        <v>20400</v>
      </c>
      <c r="G4" s="106">
        <f t="shared" si="0"/>
        <v>20500</v>
      </c>
      <c r="H4" s="109"/>
      <c r="I4" s="109"/>
      <c r="J4" s="109"/>
      <c r="K4" s="109"/>
      <c r="L4" s="109"/>
      <c r="M4" s="109"/>
      <c r="N4" s="109"/>
      <c r="O4" s="109"/>
      <c r="P4" s="109"/>
      <c r="Q4" s="109"/>
      <c r="R4" s="109"/>
      <c r="S4" s="109"/>
    </row>
    <row r="5" spans="1:19" ht="14.25" customHeight="1">
      <c r="A5" s="112">
        <v>3</v>
      </c>
      <c r="B5" s="113" t="s">
        <v>123</v>
      </c>
      <c r="C5" s="114" t="s">
        <v>121</v>
      </c>
      <c r="D5" s="104">
        <v>2490</v>
      </c>
      <c r="E5" s="104">
        <v>3360.0000000000064</v>
      </c>
      <c r="F5" s="105">
        <v>3150</v>
      </c>
      <c r="G5" s="106">
        <f t="shared" si="0"/>
        <v>3000.0000000000023</v>
      </c>
      <c r="H5" s="109"/>
      <c r="I5" s="109"/>
      <c r="J5" s="109"/>
      <c r="K5" s="109"/>
      <c r="L5" s="109"/>
      <c r="M5" s="109"/>
      <c r="N5" s="109"/>
      <c r="O5" s="109"/>
      <c r="P5" s="109"/>
      <c r="Q5" s="109"/>
      <c r="R5" s="109"/>
      <c r="S5" s="109"/>
    </row>
    <row r="6" spans="1:19" ht="14.25" customHeight="1">
      <c r="A6" s="109"/>
      <c r="B6" s="109"/>
      <c r="C6" s="109"/>
      <c r="D6" s="109"/>
      <c r="E6" s="109"/>
      <c r="F6" s="109"/>
      <c r="G6" s="109"/>
      <c r="H6" s="109"/>
      <c r="I6" s="109"/>
    </row>
    <row r="7" spans="1:19" ht="14.25" customHeight="1">
      <c r="A7" s="109"/>
      <c r="B7" s="109"/>
      <c r="C7" s="109"/>
      <c r="D7" s="109"/>
      <c r="E7" s="109"/>
      <c r="F7" s="109"/>
      <c r="G7" s="109"/>
      <c r="H7" s="109"/>
      <c r="I7" s="109"/>
    </row>
    <row r="8" spans="1:19" ht="14.25" customHeight="1">
      <c r="A8" s="109"/>
      <c r="B8" s="109"/>
      <c r="C8" s="109"/>
      <c r="D8" s="109"/>
      <c r="E8" s="109"/>
      <c r="F8" s="109"/>
      <c r="G8" s="109"/>
      <c r="H8" s="109"/>
      <c r="I8" s="109"/>
    </row>
    <row r="9" spans="1:19" ht="14.25" customHeight="1">
      <c r="A9" s="109"/>
      <c r="B9" s="109"/>
      <c r="C9" s="109"/>
      <c r="D9" s="109"/>
      <c r="E9" s="109"/>
      <c r="F9" s="109"/>
      <c r="G9" s="109"/>
      <c r="H9" s="109"/>
      <c r="I9" s="109"/>
    </row>
    <row r="10" spans="1:19" ht="14.25" customHeight="1">
      <c r="A10" s="109"/>
      <c r="B10" s="109"/>
      <c r="C10" s="109"/>
      <c r="D10" s="109"/>
      <c r="E10" s="109"/>
      <c r="F10" s="109"/>
      <c r="G10" s="109"/>
      <c r="H10" s="109"/>
      <c r="I10" s="109"/>
    </row>
    <row r="11" spans="1:19" ht="14.25" customHeight="1">
      <c r="A11" s="109"/>
      <c r="B11" s="109"/>
      <c r="C11" s="109"/>
      <c r="D11" s="109"/>
      <c r="E11" s="109"/>
      <c r="F11" s="109"/>
      <c r="G11" s="109"/>
      <c r="H11" s="109"/>
      <c r="I11" s="109"/>
      <c r="J11" s="115" t="s">
        <v>6</v>
      </c>
      <c r="K11" s="115" t="s">
        <v>100</v>
      </c>
      <c r="L11" s="115" t="s">
        <v>101</v>
      </c>
      <c r="M11" s="116" t="s">
        <v>124</v>
      </c>
      <c r="N11" s="117" t="s">
        <v>125</v>
      </c>
      <c r="O11" s="115" t="s">
        <v>126</v>
      </c>
      <c r="P11" s="118" t="s">
        <v>127</v>
      </c>
      <c r="Q11" s="119" t="s">
        <v>128</v>
      </c>
      <c r="R11" s="120">
        <v>5.62E-2</v>
      </c>
      <c r="S11" s="121" t="s">
        <v>129</v>
      </c>
    </row>
    <row r="12" spans="1:19" ht="14.25" customHeight="1">
      <c r="A12" s="109"/>
      <c r="B12" s="109"/>
      <c r="C12" s="109"/>
      <c r="D12" s="109"/>
      <c r="E12" s="109"/>
      <c r="F12" s="109"/>
      <c r="G12" s="109"/>
      <c r="H12" s="109"/>
      <c r="I12" s="109"/>
      <c r="J12" s="116">
        <v>1</v>
      </c>
      <c r="K12" s="122" t="s">
        <v>120</v>
      </c>
      <c r="L12" s="123" t="s">
        <v>121</v>
      </c>
      <c r="M12" s="124">
        <v>6200</v>
      </c>
      <c r="N12" s="124">
        <f t="shared" ref="N12:N26" si="1">+ROUND(M12*(1+$I$1),0)</f>
        <v>6200</v>
      </c>
      <c r="O12" s="124">
        <v>6500</v>
      </c>
      <c r="P12" s="125">
        <f t="shared" ref="P12:P26" si="2">+O12*(1+$K$1)</f>
        <v>6500</v>
      </c>
      <c r="Q12" s="126">
        <v>7500</v>
      </c>
      <c r="R12" s="109"/>
      <c r="S12" s="109"/>
    </row>
    <row r="13" spans="1:19" ht="14.25" customHeight="1">
      <c r="A13" s="109"/>
      <c r="B13" s="109"/>
      <c r="C13" s="109"/>
      <c r="D13" s="109"/>
      <c r="E13" s="109"/>
      <c r="F13" s="109"/>
      <c r="G13" s="109"/>
      <c r="H13" s="109"/>
      <c r="I13" s="109"/>
      <c r="J13" s="116">
        <v>2</v>
      </c>
      <c r="K13" s="122" t="s">
        <v>130</v>
      </c>
      <c r="L13" s="123" t="s">
        <v>121</v>
      </c>
      <c r="M13" s="124">
        <v>5200</v>
      </c>
      <c r="N13" s="124">
        <f t="shared" si="1"/>
        <v>5200</v>
      </c>
      <c r="O13" s="124">
        <v>5500</v>
      </c>
      <c r="P13" s="125">
        <f t="shared" si="2"/>
        <v>5500</v>
      </c>
      <c r="Q13" s="126">
        <v>6500</v>
      </c>
      <c r="R13" s="109"/>
      <c r="S13" s="109"/>
    </row>
    <row r="14" spans="1:19" ht="14.25" customHeight="1">
      <c r="A14" s="109"/>
      <c r="B14" s="109"/>
      <c r="C14" s="109"/>
      <c r="D14" s="109"/>
      <c r="E14" s="109"/>
      <c r="F14" s="109"/>
      <c r="G14" s="109"/>
      <c r="H14" s="109"/>
      <c r="I14" s="109"/>
      <c r="J14" s="116">
        <v>3</v>
      </c>
      <c r="K14" s="122" t="s">
        <v>131</v>
      </c>
      <c r="L14" s="123" t="s">
        <v>121</v>
      </c>
      <c r="M14" s="124">
        <v>8500</v>
      </c>
      <c r="N14" s="124">
        <f t="shared" si="1"/>
        <v>8500</v>
      </c>
      <c r="O14" s="124">
        <v>9000</v>
      </c>
      <c r="P14" s="125">
        <f t="shared" si="2"/>
        <v>9000</v>
      </c>
      <c r="Q14" s="126">
        <v>10500</v>
      </c>
      <c r="R14" s="109"/>
      <c r="S14" s="109"/>
    </row>
    <row r="15" spans="1:19" ht="14.25" customHeight="1">
      <c r="A15" s="109"/>
      <c r="B15" s="109"/>
      <c r="C15" s="109"/>
      <c r="D15" s="109"/>
      <c r="E15" s="109"/>
      <c r="F15" s="109"/>
      <c r="G15" s="109"/>
      <c r="H15" s="109"/>
      <c r="I15" s="109"/>
      <c r="J15" s="116"/>
      <c r="K15" s="122" t="s">
        <v>132</v>
      </c>
      <c r="L15" s="123" t="s">
        <v>121</v>
      </c>
      <c r="M15" s="124">
        <v>5200</v>
      </c>
      <c r="N15" s="124">
        <f t="shared" si="1"/>
        <v>5200</v>
      </c>
      <c r="O15" s="124">
        <v>5500</v>
      </c>
      <c r="P15" s="125">
        <f t="shared" si="2"/>
        <v>5500</v>
      </c>
      <c r="Q15" s="126">
        <v>6500</v>
      </c>
      <c r="R15" s="109"/>
      <c r="S15" s="109"/>
    </row>
    <row r="16" spans="1:19" ht="14.25" customHeight="1">
      <c r="A16" s="109"/>
      <c r="B16" s="109"/>
      <c r="C16" s="109"/>
      <c r="D16" s="109"/>
      <c r="E16" s="109"/>
      <c r="F16" s="109"/>
      <c r="G16" s="109"/>
      <c r="H16" s="109"/>
      <c r="I16" s="109"/>
      <c r="J16" s="116">
        <v>4</v>
      </c>
      <c r="K16" s="122" t="s">
        <v>133</v>
      </c>
      <c r="L16" s="123" t="s">
        <v>121</v>
      </c>
      <c r="M16" s="124">
        <v>17000</v>
      </c>
      <c r="N16" s="124">
        <f t="shared" si="1"/>
        <v>17000</v>
      </c>
      <c r="O16" s="124">
        <v>18000</v>
      </c>
      <c r="P16" s="125">
        <f t="shared" si="2"/>
        <v>18000</v>
      </c>
      <c r="Q16" s="126">
        <v>20500</v>
      </c>
      <c r="R16" s="109"/>
      <c r="S16" s="109"/>
    </row>
    <row r="17" spans="1:19" ht="14.25" customHeight="1">
      <c r="A17" s="109"/>
      <c r="B17" s="109"/>
      <c r="C17" s="109"/>
      <c r="D17" s="109"/>
      <c r="E17" s="109"/>
      <c r="F17" s="109"/>
      <c r="G17" s="109"/>
      <c r="H17" s="109"/>
      <c r="I17" s="109"/>
      <c r="J17" s="116">
        <v>5</v>
      </c>
      <c r="K17" s="122" t="s">
        <v>134</v>
      </c>
      <c r="L17" s="123" t="s">
        <v>121</v>
      </c>
      <c r="M17" s="124">
        <v>15500</v>
      </c>
      <c r="N17" s="124">
        <f t="shared" si="1"/>
        <v>15500</v>
      </c>
      <c r="O17" s="124">
        <v>16500</v>
      </c>
      <c r="P17" s="125">
        <f t="shared" si="2"/>
        <v>16500</v>
      </c>
      <c r="Q17" s="126">
        <v>19000</v>
      </c>
      <c r="R17" s="109"/>
      <c r="S17" s="109"/>
    </row>
    <row r="18" spans="1:19" ht="14.25" customHeight="1">
      <c r="A18" s="109"/>
      <c r="B18" s="109"/>
      <c r="C18" s="109"/>
      <c r="D18" s="109"/>
      <c r="E18" s="109"/>
      <c r="F18" s="109"/>
      <c r="G18" s="109"/>
      <c r="H18" s="109"/>
      <c r="I18" s="109"/>
      <c r="J18" s="116">
        <v>6</v>
      </c>
      <c r="K18" s="122" t="s">
        <v>122</v>
      </c>
      <c r="L18" s="123" t="s">
        <v>121</v>
      </c>
      <c r="M18" s="124">
        <v>12500</v>
      </c>
      <c r="N18" s="124">
        <f t="shared" si="1"/>
        <v>12500</v>
      </c>
      <c r="O18" s="124">
        <v>13500</v>
      </c>
      <c r="P18" s="125">
        <f t="shared" si="2"/>
        <v>13500</v>
      </c>
      <c r="Q18" s="126">
        <v>15500</v>
      </c>
      <c r="R18" s="109"/>
      <c r="S18" s="109"/>
    </row>
    <row r="19" spans="1:19" ht="14.25" customHeight="1">
      <c r="A19" s="109"/>
      <c r="B19" s="109"/>
      <c r="C19" s="109"/>
      <c r="D19" s="109"/>
      <c r="E19" s="109"/>
      <c r="F19" s="109"/>
      <c r="G19" s="109"/>
      <c r="H19" s="109"/>
      <c r="I19" s="109"/>
      <c r="J19" s="116">
        <v>7</v>
      </c>
      <c r="K19" s="122" t="s">
        <v>123</v>
      </c>
      <c r="L19" s="123" t="s">
        <v>121</v>
      </c>
      <c r="M19" s="124">
        <v>2300</v>
      </c>
      <c r="N19" s="124">
        <f t="shared" si="1"/>
        <v>2300</v>
      </c>
      <c r="O19" s="124">
        <v>2500</v>
      </c>
      <c r="P19" s="125">
        <f t="shared" si="2"/>
        <v>2500</v>
      </c>
      <c r="Q19" s="126">
        <v>3000</v>
      </c>
      <c r="R19" s="109"/>
      <c r="S19" s="109"/>
    </row>
    <row r="20" spans="1:19" ht="14.25" customHeight="1">
      <c r="A20" s="109"/>
      <c r="B20" s="109"/>
      <c r="C20" s="109"/>
      <c r="D20" s="109"/>
      <c r="E20" s="109"/>
      <c r="F20" s="109"/>
      <c r="G20" s="109"/>
      <c r="H20" s="109"/>
      <c r="I20" s="109"/>
      <c r="J20" s="116">
        <v>8</v>
      </c>
      <c r="K20" s="122" t="s">
        <v>135</v>
      </c>
      <c r="L20" s="123" t="s">
        <v>121</v>
      </c>
      <c r="M20" s="124">
        <v>360</v>
      </c>
      <c r="N20" s="124">
        <f t="shared" si="1"/>
        <v>360</v>
      </c>
      <c r="O20" s="124">
        <v>380</v>
      </c>
      <c r="P20" s="125">
        <f t="shared" si="2"/>
        <v>380</v>
      </c>
      <c r="Q20" s="126">
        <v>450</v>
      </c>
      <c r="R20" s="109"/>
      <c r="S20" s="109"/>
    </row>
    <row r="21" spans="1:19" ht="14.25" customHeight="1">
      <c r="A21" s="109"/>
      <c r="B21" s="109"/>
      <c r="C21" s="109"/>
      <c r="D21" s="109"/>
      <c r="E21" s="109"/>
      <c r="F21" s="109"/>
      <c r="G21" s="109"/>
      <c r="H21" s="109"/>
      <c r="I21" s="109"/>
      <c r="J21" s="127">
        <v>9</v>
      </c>
      <c r="K21" s="128" t="s">
        <v>136</v>
      </c>
      <c r="L21" s="123" t="s">
        <v>121</v>
      </c>
      <c r="M21" s="129">
        <v>37000</v>
      </c>
      <c r="N21" s="124">
        <f t="shared" si="1"/>
        <v>37000</v>
      </c>
      <c r="O21" s="124">
        <v>40000</v>
      </c>
      <c r="P21" s="125">
        <f t="shared" si="2"/>
        <v>40000</v>
      </c>
      <c r="Q21" s="126">
        <v>46000</v>
      </c>
      <c r="R21" s="109"/>
      <c r="S21" s="109"/>
    </row>
    <row r="22" spans="1:19" ht="14.25" customHeight="1">
      <c r="A22" s="109"/>
      <c r="B22" s="109"/>
      <c r="C22" s="109"/>
      <c r="D22" s="109"/>
      <c r="E22" s="109"/>
      <c r="F22" s="109"/>
      <c r="G22" s="109"/>
      <c r="H22" s="109"/>
      <c r="I22" s="109"/>
      <c r="J22" s="127">
        <v>10</v>
      </c>
      <c r="K22" s="128" t="s">
        <v>137</v>
      </c>
      <c r="L22" s="123" t="s">
        <v>121</v>
      </c>
      <c r="M22" s="129">
        <v>3800</v>
      </c>
      <c r="N22" s="124">
        <f t="shared" si="1"/>
        <v>3800</v>
      </c>
      <c r="O22" s="124">
        <v>4100</v>
      </c>
      <c r="P22" s="125">
        <f t="shared" si="2"/>
        <v>4100</v>
      </c>
      <c r="Q22" s="126">
        <v>4700</v>
      </c>
      <c r="R22" s="109"/>
      <c r="S22" s="109"/>
    </row>
    <row r="23" spans="1:19" ht="14.25" customHeight="1">
      <c r="A23" s="109"/>
      <c r="B23" s="109"/>
      <c r="C23" s="109"/>
      <c r="D23" s="109"/>
      <c r="E23" s="109"/>
      <c r="F23" s="109"/>
      <c r="G23" s="109"/>
      <c r="H23" s="109"/>
      <c r="I23" s="109"/>
      <c r="J23" s="127">
        <v>11</v>
      </c>
      <c r="K23" s="128" t="s">
        <v>138</v>
      </c>
      <c r="L23" s="123" t="s">
        <v>121</v>
      </c>
      <c r="M23" s="129">
        <v>13500</v>
      </c>
      <c r="N23" s="124">
        <f t="shared" si="1"/>
        <v>13500</v>
      </c>
      <c r="O23" s="124">
        <v>14500</v>
      </c>
      <c r="P23" s="125">
        <f t="shared" si="2"/>
        <v>14500</v>
      </c>
      <c r="Q23" s="126">
        <v>16500</v>
      </c>
      <c r="R23" s="109"/>
      <c r="S23" s="109"/>
    </row>
    <row r="24" spans="1:19" ht="14.25" customHeight="1">
      <c r="A24" s="109"/>
      <c r="B24" s="109"/>
      <c r="C24" s="109"/>
      <c r="D24" s="109"/>
      <c r="E24" s="109"/>
      <c r="F24" s="109"/>
      <c r="G24" s="109"/>
      <c r="H24" s="109"/>
      <c r="I24" s="109"/>
      <c r="J24" s="127">
        <v>12</v>
      </c>
      <c r="K24" s="128" t="s">
        <v>139</v>
      </c>
      <c r="L24" s="123" t="s">
        <v>121</v>
      </c>
      <c r="M24" s="129">
        <v>13500</v>
      </c>
      <c r="N24" s="124">
        <f t="shared" si="1"/>
        <v>13500</v>
      </c>
      <c r="O24" s="124">
        <v>14500</v>
      </c>
      <c r="P24" s="125">
        <f t="shared" si="2"/>
        <v>14500</v>
      </c>
      <c r="Q24" s="126">
        <v>16500</v>
      </c>
      <c r="R24" s="109"/>
      <c r="S24" s="109"/>
    </row>
    <row r="25" spans="1:19" ht="14.25" customHeight="1">
      <c r="A25" s="109"/>
      <c r="B25" s="109"/>
      <c r="C25" s="109"/>
      <c r="D25" s="109"/>
      <c r="E25" s="109"/>
      <c r="F25" s="109"/>
      <c r="G25" s="109"/>
      <c r="H25" s="109"/>
      <c r="I25" s="109"/>
      <c r="J25" s="127">
        <v>13</v>
      </c>
      <c r="K25" s="128" t="s">
        <v>140</v>
      </c>
      <c r="L25" s="123" t="s">
        <v>121</v>
      </c>
      <c r="M25" s="129">
        <v>3500</v>
      </c>
      <c r="N25" s="124">
        <f t="shared" si="1"/>
        <v>3500</v>
      </c>
      <c r="O25" s="124">
        <v>3700</v>
      </c>
      <c r="P25" s="125">
        <f t="shared" si="2"/>
        <v>3700</v>
      </c>
      <c r="Q25" s="126">
        <v>4500</v>
      </c>
      <c r="R25" s="109"/>
      <c r="S25" s="109"/>
    </row>
    <row r="26" spans="1:19" ht="14.25" customHeight="1">
      <c r="A26" s="109"/>
      <c r="B26" s="109"/>
      <c r="C26" s="109"/>
      <c r="D26" s="109"/>
      <c r="E26" s="109"/>
      <c r="F26" s="109"/>
      <c r="G26" s="109"/>
      <c r="H26" s="109"/>
      <c r="I26" s="109"/>
      <c r="J26" s="127">
        <v>14</v>
      </c>
      <c r="K26" s="128" t="s">
        <v>141</v>
      </c>
      <c r="L26" s="123" t="s">
        <v>121</v>
      </c>
      <c r="M26" s="129">
        <v>8500</v>
      </c>
      <c r="N26" s="124">
        <f t="shared" si="1"/>
        <v>8500</v>
      </c>
      <c r="O26" s="124">
        <v>9000</v>
      </c>
      <c r="P26" s="125">
        <f t="shared" si="2"/>
        <v>9000</v>
      </c>
      <c r="Q26" s="126">
        <v>10500</v>
      </c>
      <c r="R26" s="109"/>
      <c r="S26" s="109"/>
    </row>
    <row r="27" spans="1:19" ht="14.25" customHeight="1">
      <c r="A27" s="109"/>
      <c r="B27" s="109"/>
      <c r="C27" s="109"/>
      <c r="D27" s="109"/>
      <c r="E27" s="109"/>
      <c r="F27" s="109"/>
      <c r="G27" s="109"/>
      <c r="H27" s="109"/>
      <c r="I27" s="109"/>
      <c r="J27" s="130"/>
      <c r="K27" s="109"/>
      <c r="L27" s="109"/>
      <c r="M27" s="109"/>
      <c r="N27" s="109"/>
      <c r="O27" s="131"/>
      <c r="P27" s="132"/>
      <c r="Q27" s="133"/>
      <c r="R27" s="109"/>
      <c r="S27" s="109"/>
    </row>
    <row r="28" spans="1:19" ht="14.25" customHeight="1">
      <c r="A28" s="109"/>
      <c r="B28" s="109"/>
      <c r="C28" s="109"/>
      <c r="D28" s="109"/>
      <c r="E28" s="109"/>
      <c r="F28" s="109"/>
      <c r="G28" s="109"/>
      <c r="H28" s="109"/>
      <c r="I28" s="109"/>
      <c r="J28" s="109"/>
      <c r="K28" s="109"/>
      <c r="L28" s="109"/>
      <c r="M28" s="109"/>
      <c r="N28" s="109"/>
      <c r="O28" s="109"/>
      <c r="P28" s="109"/>
      <c r="Q28" s="109"/>
      <c r="R28" s="109"/>
      <c r="S28" s="109"/>
    </row>
    <row r="29" spans="1:19" ht="14.25" customHeight="1">
      <c r="A29" s="109"/>
      <c r="B29" s="109"/>
      <c r="C29" s="109"/>
      <c r="D29" s="109"/>
      <c r="E29" s="109"/>
      <c r="F29" s="109"/>
      <c r="G29" s="109"/>
      <c r="H29" s="109"/>
      <c r="I29" s="109"/>
      <c r="J29" s="109"/>
      <c r="K29" s="109"/>
      <c r="L29" s="109"/>
      <c r="M29" s="109"/>
      <c r="N29" s="109"/>
      <c r="O29" s="109"/>
      <c r="P29" s="109"/>
      <c r="Q29" s="109"/>
      <c r="R29" s="109"/>
      <c r="S29" s="109"/>
    </row>
    <row r="30" spans="1:19" ht="14.25" customHeight="1">
      <c r="A30" s="109"/>
      <c r="B30" s="109"/>
      <c r="C30" s="109"/>
      <c r="D30" s="109"/>
      <c r="E30" s="109"/>
      <c r="F30" s="109"/>
      <c r="G30" s="109"/>
      <c r="H30" s="109"/>
      <c r="I30" s="109"/>
      <c r="J30" s="109"/>
      <c r="K30" s="109"/>
      <c r="L30" s="109"/>
      <c r="M30" s="109"/>
      <c r="N30" s="109"/>
      <c r="O30" s="109"/>
      <c r="P30" s="109"/>
      <c r="Q30" s="109"/>
      <c r="R30" s="109"/>
      <c r="S30" s="109"/>
    </row>
    <row r="31" spans="1:19" ht="14.25" customHeight="1">
      <c r="A31" s="109"/>
      <c r="B31" s="109"/>
      <c r="C31" s="109"/>
      <c r="D31" s="109"/>
      <c r="E31" s="109"/>
      <c r="F31" s="109"/>
      <c r="G31" s="109"/>
      <c r="H31" s="109"/>
      <c r="I31" s="109"/>
      <c r="J31" s="109"/>
      <c r="K31" s="109"/>
      <c r="L31" s="109"/>
      <c r="M31" s="109"/>
      <c r="N31" s="109"/>
      <c r="O31" s="109"/>
      <c r="P31" s="109"/>
      <c r="Q31" s="109"/>
      <c r="R31" s="109"/>
      <c r="S31" s="109"/>
    </row>
    <row r="32" spans="1:19" ht="14.25" customHeight="1">
      <c r="A32" s="109"/>
      <c r="B32" s="109"/>
      <c r="C32" s="109"/>
      <c r="D32" s="109"/>
      <c r="E32" s="109"/>
      <c r="F32" s="109"/>
      <c r="G32" s="109"/>
      <c r="H32" s="109"/>
      <c r="I32" s="109"/>
      <c r="J32" s="109"/>
      <c r="K32" s="109"/>
      <c r="L32" s="109"/>
      <c r="M32" s="109"/>
      <c r="N32" s="109"/>
      <c r="O32" s="109"/>
      <c r="P32" s="109"/>
      <c r="Q32" s="109"/>
      <c r="R32" s="109"/>
      <c r="S32" s="109"/>
    </row>
    <row r="33" spans="1:19" ht="14.25" customHeight="1">
      <c r="A33" s="109"/>
      <c r="B33" s="109"/>
      <c r="C33" s="109"/>
      <c r="D33" s="109"/>
      <c r="E33" s="109"/>
      <c r="F33" s="109"/>
      <c r="G33" s="109"/>
      <c r="H33" s="109"/>
      <c r="I33" s="109"/>
      <c r="J33" s="109"/>
      <c r="K33" s="109"/>
      <c r="L33" s="109"/>
      <c r="M33" s="109"/>
      <c r="N33" s="109"/>
      <c r="O33" s="109"/>
      <c r="P33" s="109"/>
      <c r="Q33" s="109"/>
      <c r="R33" s="109"/>
      <c r="S33" s="109"/>
    </row>
    <row r="34" spans="1:19" ht="14.25" customHeight="1">
      <c r="A34" s="109"/>
      <c r="B34" s="109"/>
      <c r="C34" s="109"/>
      <c r="D34" s="109"/>
      <c r="E34" s="109"/>
      <c r="F34" s="109"/>
      <c r="G34" s="109"/>
      <c r="H34" s="109"/>
      <c r="I34" s="109"/>
      <c r="J34" s="109"/>
      <c r="K34" s="109"/>
      <c r="L34" s="109"/>
      <c r="M34" s="109"/>
      <c r="N34" s="109"/>
      <c r="O34" s="109"/>
      <c r="P34" s="109"/>
      <c r="Q34" s="109"/>
      <c r="R34" s="109"/>
      <c r="S34" s="109"/>
    </row>
    <row r="35" spans="1:19" ht="14.25" customHeight="1">
      <c r="A35" s="109"/>
      <c r="B35" s="109"/>
      <c r="C35" s="109"/>
      <c r="D35" s="109"/>
      <c r="E35" s="109"/>
      <c r="F35" s="109"/>
      <c r="G35" s="109"/>
      <c r="H35" s="109"/>
      <c r="I35" s="109"/>
      <c r="J35" s="109"/>
      <c r="K35" s="109"/>
      <c r="L35" s="109"/>
      <c r="M35" s="109"/>
      <c r="N35" s="109"/>
      <c r="O35" s="109"/>
      <c r="P35" s="109"/>
      <c r="Q35" s="109"/>
      <c r="R35" s="109"/>
      <c r="S35" s="109"/>
    </row>
    <row r="36" spans="1:19" ht="14.25" customHeight="1">
      <c r="A36" s="109"/>
      <c r="B36" s="109"/>
      <c r="C36" s="109"/>
      <c r="D36" s="109"/>
      <c r="E36" s="109"/>
      <c r="F36" s="109"/>
      <c r="G36" s="109"/>
      <c r="H36" s="109"/>
      <c r="I36" s="109"/>
      <c r="J36" s="109"/>
      <c r="K36" s="109"/>
      <c r="L36" s="109"/>
      <c r="M36" s="109"/>
      <c r="N36" s="109"/>
      <c r="O36" s="109"/>
      <c r="P36" s="109"/>
      <c r="Q36" s="109"/>
      <c r="R36" s="109"/>
      <c r="S36" s="109"/>
    </row>
    <row r="37" spans="1:19" ht="14.25" customHeight="1">
      <c r="A37" s="109"/>
      <c r="B37" s="109"/>
      <c r="C37" s="109"/>
      <c r="D37" s="109"/>
      <c r="E37" s="109"/>
      <c r="F37" s="109"/>
      <c r="G37" s="109"/>
      <c r="H37" s="109"/>
      <c r="I37" s="109"/>
      <c r="J37" s="109"/>
      <c r="K37" s="109"/>
      <c r="L37" s="109"/>
      <c r="M37" s="109"/>
      <c r="N37" s="109"/>
      <c r="O37" s="109"/>
      <c r="P37" s="109"/>
      <c r="Q37" s="109"/>
      <c r="R37" s="109"/>
      <c r="S37" s="109"/>
    </row>
    <row r="38" spans="1:19" ht="14.25" customHeight="1">
      <c r="A38" s="109"/>
      <c r="B38" s="109"/>
      <c r="C38" s="109"/>
      <c r="D38" s="109"/>
      <c r="E38" s="109"/>
      <c r="F38" s="109"/>
      <c r="G38" s="109"/>
      <c r="H38" s="109"/>
      <c r="I38" s="109"/>
      <c r="J38" s="109"/>
      <c r="K38" s="109"/>
      <c r="L38" s="109"/>
      <c r="M38" s="109"/>
      <c r="N38" s="109"/>
      <c r="O38" s="109"/>
      <c r="P38" s="109"/>
      <c r="Q38" s="109"/>
      <c r="R38" s="109"/>
      <c r="S38" s="109"/>
    </row>
    <row r="39" spans="1:19" ht="14.25" customHeight="1">
      <c r="A39" s="109"/>
      <c r="B39" s="109"/>
      <c r="C39" s="109"/>
      <c r="D39" s="109"/>
      <c r="E39" s="109"/>
      <c r="F39" s="109"/>
      <c r="G39" s="109"/>
      <c r="H39" s="109"/>
      <c r="I39" s="109"/>
      <c r="J39" s="109"/>
      <c r="K39" s="109"/>
      <c r="L39" s="109"/>
      <c r="M39" s="109"/>
      <c r="N39" s="109"/>
      <c r="O39" s="109"/>
      <c r="P39" s="109"/>
      <c r="Q39" s="109"/>
      <c r="R39" s="109"/>
      <c r="S39" s="109"/>
    </row>
    <row r="40" spans="1:19" ht="14.25" customHeight="1">
      <c r="A40" s="109"/>
      <c r="B40" s="109"/>
      <c r="C40" s="109"/>
      <c r="D40" s="109"/>
      <c r="E40" s="109"/>
      <c r="F40" s="109"/>
      <c r="G40" s="109"/>
      <c r="H40" s="109"/>
      <c r="I40" s="109"/>
      <c r="J40" s="109"/>
      <c r="K40" s="109"/>
      <c r="L40" s="109"/>
      <c r="M40" s="109"/>
      <c r="N40" s="109"/>
      <c r="O40" s="109"/>
      <c r="P40" s="109"/>
      <c r="Q40" s="109"/>
      <c r="R40" s="109"/>
      <c r="S40" s="109"/>
    </row>
    <row r="41" spans="1:19" ht="14.25" customHeight="1">
      <c r="A41" s="109"/>
      <c r="B41" s="109"/>
      <c r="C41" s="109"/>
      <c r="D41" s="109"/>
      <c r="E41" s="109"/>
      <c r="F41" s="109"/>
      <c r="G41" s="109"/>
      <c r="H41" s="109"/>
      <c r="I41" s="109"/>
      <c r="J41" s="109"/>
      <c r="K41" s="109"/>
      <c r="L41" s="109"/>
      <c r="M41" s="109"/>
      <c r="N41" s="109"/>
      <c r="O41" s="109"/>
      <c r="P41" s="109"/>
      <c r="Q41" s="109"/>
      <c r="R41" s="109"/>
      <c r="S41" s="109"/>
    </row>
    <row r="42" spans="1:19" ht="14.25" customHeight="1">
      <c r="A42" s="109"/>
      <c r="B42" s="109"/>
      <c r="C42" s="109"/>
      <c r="D42" s="109"/>
      <c r="E42" s="109"/>
      <c r="F42" s="109"/>
      <c r="G42" s="109"/>
      <c r="H42" s="109"/>
      <c r="I42" s="109"/>
      <c r="J42" s="109"/>
      <c r="K42" s="109"/>
      <c r="L42" s="109"/>
      <c r="M42" s="109"/>
      <c r="N42" s="109"/>
      <c r="O42" s="109"/>
      <c r="P42" s="109"/>
      <c r="Q42" s="109"/>
      <c r="R42" s="109"/>
      <c r="S42" s="109"/>
    </row>
    <row r="43" spans="1:19" ht="14.25" customHeight="1">
      <c r="A43" s="109"/>
      <c r="B43" s="109"/>
      <c r="C43" s="109"/>
      <c r="D43" s="109"/>
      <c r="E43" s="109"/>
      <c r="F43" s="109"/>
      <c r="G43" s="109"/>
      <c r="H43" s="109"/>
      <c r="I43" s="109"/>
      <c r="J43" s="109"/>
      <c r="K43" s="109"/>
      <c r="L43" s="109"/>
      <c r="M43" s="109"/>
      <c r="N43" s="109"/>
      <c r="O43" s="109"/>
      <c r="P43" s="109"/>
      <c r="Q43" s="109"/>
      <c r="R43" s="109"/>
      <c r="S43" s="109"/>
    </row>
    <row r="44" spans="1:19" ht="14.25" customHeight="1">
      <c r="A44" s="109"/>
      <c r="B44" s="109"/>
      <c r="C44" s="109"/>
      <c r="D44" s="109"/>
      <c r="E44" s="109"/>
      <c r="F44" s="109"/>
      <c r="G44" s="109"/>
      <c r="H44" s="109"/>
      <c r="I44" s="109"/>
      <c r="J44" s="109"/>
      <c r="K44" s="109"/>
      <c r="L44" s="109"/>
      <c r="M44" s="109"/>
      <c r="N44" s="109"/>
      <c r="O44" s="109"/>
      <c r="P44" s="109"/>
      <c r="Q44" s="109"/>
      <c r="R44" s="109"/>
      <c r="S44" s="109"/>
    </row>
    <row r="45" spans="1:19" ht="14.25" customHeight="1">
      <c r="A45" s="109"/>
      <c r="B45" s="109"/>
      <c r="C45" s="109"/>
      <c r="D45" s="109"/>
      <c r="E45" s="109"/>
      <c r="F45" s="109"/>
      <c r="G45" s="109"/>
      <c r="H45" s="109"/>
      <c r="I45" s="109"/>
      <c r="J45" s="109"/>
      <c r="K45" s="109"/>
      <c r="L45" s="109"/>
      <c r="M45" s="109"/>
      <c r="N45" s="109"/>
      <c r="O45" s="109"/>
      <c r="P45" s="109"/>
      <c r="Q45" s="109"/>
      <c r="R45" s="109"/>
      <c r="S45" s="109"/>
    </row>
    <row r="46" spans="1:19" ht="14.25" customHeight="1">
      <c r="A46" s="109"/>
      <c r="B46" s="109"/>
      <c r="C46" s="109"/>
      <c r="D46" s="109"/>
      <c r="E46" s="109"/>
      <c r="F46" s="109"/>
      <c r="G46" s="109"/>
      <c r="H46" s="109"/>
      <c r="I46" s="109"/>
      <c r="J46" s="109"/>
      <c r="K46" s="109"/>
      <c r="L46" s="109"/>
      <c r="M46" s="109"/>
      <c r="N46" s="109"/>
      <c r="O46" s="109"/>
      <c r="P46" s="109"/>
      <c r="Q46" s="109"/>
      <c r="R46" s="109"/>
      <c r="S46" s="109"/>
    </row>
    <row r="47" spans="1:19" ht="14.25" customHeight="1">
      <c r="A47" s="109"/>
      <c r="B47" s="109"/>
      <c r="C47" s="109"/>
      <c r="D47" s="109"/>
      <c r="E47" s="109"/>
      <c r="F47" s="109"/>
      <c r="G47" s="109"/>
      <c r="H47" s="109"/>
      <c r="I47" s="109"/>
      <c r="J47" s="109"/>
      <c r="K47" s="109"/>
      <c r="L47" s="109"/>
      <c r="M47" s="109"/>
      <c r="N47" s="109"/>
      <c r="O47" s="109"/>
      <c r="P47" s="109"/>
      <c r="Q47" s="109"/>
      <c r="R47" s="109"/>
      <c r="S47" s="109"/>
    </row>
    <row r="48" spans="1:19" ht="14.25" customHeight="1">
      <c r="A48" s="109"/>
      <c r="B48" s="109"/>
      <c r="C48" s="109"/>
      <c r="D48" s="109"/>
      <c r="E48" s="109"/>
      <c r="F48" s="109"/>
      <c r="G48" s="109"/>
      <c r="H48" s="109"/>
      <c r="I48" s="109"/>
      <c r="J48" s="109"/>
      <c r="K48" s="109"/>
      <c r="L48" s="109"/>
      <c r="M48" s="109"/>
      <c r="N48" s="109"/>
      <c r="O48" s="109"/>
      <c r="P48" s="109"/>
      <c r="Q48" s="109"/>
      <c r="R48" s="109"/>
      <c r="S48" s="109"/>
    </row>
    <row r="49" spans="1:19" ht="14.25" customHeight="1">
      <c r="A49" s="109"/>
      <c r="B49" s="109"/>
      <c r="C49" s="109"/>
      <c r="D49" s="109"/>
      <c r="E49" s="109"/>
      <c r="F49" s="109"/>
      <c r="G49" s="109"/>
      <c r="H49" s="109"/>
      <c r="I49" s="109"/>
      <c r="J49" s="109"/>
      <c r="K49" s="109"/>
      <c r="L49" s="109"/>
      <c r="M49" s="109"/>
      <c r="N49" s="109"/>
      <c r="O49" s="109"/>
      <c r="P49" s="109"/>
      <c r="Q49" s="109"/>
      <c r="R49" s="109"/>
      <c r="S49" s="109"/>
    </row>
    <row r="50" spans="1:19" ht="14.25" customHeight="1">
      <c r="A50" s="109"/>
      <c r="B50" s="109"/>
      <c r="C50" s="109"/>
      <c r="D50" s="109"/>
      <c r="E50" s="109"/>
      <c r="F50" s="109"/>
      <c r="G50" s="109"/>
      <c r="H50" s="109"/>
      <c r="I50" s="109"/>
      <c r="J50" s="109"/>
      <c r="K50" s="109"/>
      <c r="L50" s="109"/>
      <c r="M50" s="109"/>
      <c r="N50" s="109"/>
      <c r="O50" s="109"/>
      <c r="P50" s="109"/>
      <c r="Q50" s="109"/>
      <c r="R50" s="109"/>
      <c r="S50" s="109"/>
    </row>
    <row r="51" spans="1:19" ht="14.25" customHeight="1">
      <c r="A51" s="109"/>
      <c r="B51" s="109"/>
      <c r="C51" s="109"/>
      <c r="D51" s="109"/>
      <c r="E51" s="109"/>
      <c r="F51" s="109"/>
      <c r="G51" s="109"/>
      <c r="H51" s="109"/>
      <c r="I51" s="109"/>
      <c r="J51" s="109"/>
      <c r="K51" s="109"/>
      <c r="L51" s="109"/>
      <c r="M51" s="109"/>
      <c r="N51" s="109"/>
      <c r="O51" s="109"/>
      <c r="P51" s="109"/>
      <c r="Q51" s="109"/>
      <c r="R51" s="109"/>
      <c r="S51" s="109"/>
    </row>
    <row r="52" spans="1:19" ht="14.25" customHeight="1">
      <c r="A52" s="109"/>
      <c r="B52" s="109"/>
      <c r="C52" s="109"/>
      <c r="D52" s="109"/>
      <c r="E52" s="109"/>
      <c r="F52" s="109"/>
      <c r="G52" s="109"/>
      <c r="H52" s="109"/>
      <c r="I52" s="109"/>
      <c r="J52" s="109"/>
      <c r="K52" s="109"/>
      <c r="L52" s="109"/>
      <c r="M52" s="109"/>
      <c r="N52" s="109"/>
      <c r="O52" s="109"/>
      <c r="P52" s="109"/>
      <c r="Q52" s="109"/>
      <c r="R52" s="109"/>
      <c r="S52" s="109"/>
    </row>
    <row r="53" spans="1:19" ht="14.25" customHeight="1">
      <c r="A53" s="109"/>
      <c r="B53" s="109"/>
      <c r="C53" s="109"/>
      <c r="D53" s="109"/>
      <c r="E53" s="109"/>
      <c r="F53" s="109"/>
      <c r="G53" s="109"/>
      <c r="H53" s="109"/>
      <c r="I53" s="109"/>
      <c r="J53" s="109"/>
      <c r="K53" s="109"/>
      <c r="L53" s="109"/>
      <c r="M53" s="109"/>
      <c r="N53" s="109"/>
      <c r="O53" s="109"/>
      <c r="P53" s="109"/>
      <c r="Q53" s="109"/>
      <c r="R53" s="109"/>
      <c r="S53" s="109"/>
    </row>
    <row r="54" spans="1:19" ht="14.25" customHeight="1">
      <c r="A54" s="109"/>
      <c r="B54" s="109"/>
      <c r="C54" s="109"/>
      <c r="D54" s="109"/>
      <c r="E54" s="109"/>
      <c r="F54" s="109"/>
      <c r="G54" s="109"/>
      <c r="H54" s="109"/>
      <c r="I54" s="109"/>
      <c r="J54" s="109"/>
      <c r="K54" s="109"/>
      <c r="L54" s="109"/>
      <c r="M54" s="109"/>
      <c r="N54" s="109"/>
      <c r="O54" s="109"/>
      <c r="P54" s="109"/>
      <c r="Q54" s="109"/>
      <c r="R54" s="109"/>
      <c r="S54" s="109"/>
    </row>
    <row r="55" spans="1:19" ht="14.25" customHeight="1">
      <c r="A55" s="109"/>
      <c r="B55" s="109"/>
      <c r="C55" s="109"/>
      <c r="D55" s="109"/>
      <c r="E55" s="109"/>
      <c r="F55" s="109"/>
      <c r="G55" s="109"/>
      <c r="H55" s="109"/>
      <c r="I55" s="109"/>
      <c r="J55" s="109"/>
      <c r="K55" s="109"/>
      <c r="L55" s="109"/>
      <c r="M55" s="109"/>
      <c r="N55" s="109"/>
      <c r="O55" s="109"/>
      <c r="P55" s="109"/>
      <c r="Q55" s="109"/>
      <c r="R55" s="109"/>
      <c r="S55" s="109"/>
    </row>
    <row r="56" spans="1:19" ht="14.25" customHeight="1">
      <c r="A56" s="109"/>
      <c r="B56" s="109"/>
      <c r="C56" s="109"/>
      <c r="D56" s="109"/>
      <c r="E56" s="109"/>
      <c r="F56" s="109"/>
      <c r="G56" s="109"/>
      <c r="H56" s="109"/>
      <c r="I56" s="109"/>
      <c r="J56" s="109"/>
      <c r="K56" s="109"/>
      <c r="L56" s="109"/>
      <c r="M56" s="109"/>
      <c r="N56" s="109"/>
      <c r="O56" s="109"/>
      <c r="P56" s="109"/>
      <c r="Q56" s="109"/>
      <c r="R56" s="109"/>
      <c r="S56" s="109"/>
    </row>
    <row r="57" spans="1:19" ht="14.25" customHeight="1">
      <c r="A57" s="109"/>
      <c r="B57" s="109"/>
      <c r="C57" s="109"/>
      <c r="D57" s="109"/>
      <c r="E57" s="109"/>
      <c r="F57" s="109"/>
      <c r="G57" s="109"/>
      <c r="H57" s="109"/>
      <c r="I57" s="109"/>
      <c r="J57" s="109"/>
      <c r="K57" s="109"/>
      <c r="L57" s="109"/>
      <c r="M57" s="109"/>
      <c r="N57" s="109"/>
      <c r="O57" s="109"/>
      <c r="P57" s="109"/>
      <c r="Q57" s="109"/>
      <c r="R57" s="109"/>
      <c r="S57" s="109"/>
    </row>
    <row r="58" spans="1:19" ht="14.25" customHeight="1">
      <c r="A58" s="109"/>
      <c r="B58" s="109"/>
      <c r="C58" s="109"/>
      <c r="D58" s="109"/>
      <c r="E58" s="109"/>
      <c r="F58" s="109"/>
      <c r="G58" s="109"/>
      <c r="H58" s="109"/>
      <c r="I58" s="109"/>
      <c r="J58" s="109"/>
      <c r="K58" s="109"/>
      <c r="L58" s="109"/>
      <c r="M58" s="109"/>
      <c r="N58" s="109"/>
      <c r="O58" s="109"/>
      <c r="P58" s="109"/>
      <c r="Q58" s="109"/>
      <c r="R58" s="109"/>
      <c r="S58" s="109"/>
    </row>
    <row r="59" spans="1:19" ht="14.25" customHeight="1">
      <c r="A59" s="109"/>
      <c r="B59" s="109"/>
      <c r="C59" s="109"/>
      <c r="D59" s="109"/>
      <c r="E59" s="109"/>
      <c r="F59" s="109"/>
      <c r="G59" s="109"/>
      <c r="H59" s="109"/>
      <c r="I59" s="109"/>
      <c r="J59" s="109"/>
      <c r="K59" s="109"/>
      <c r="L59" s="109"/>
      <c r="M59" s="109"/>
      <c r="N59" s="109"/>
      <c r="O59" s="109"/>
      <c r="P59" s="109"/>
      <c r="Q59" s="109"/>
      <c r="R59" s="109"/>
      <c r="S59" s="109"/>
    </row>
    <row r="60" spans="1:19" ht="14.25" customHeight="1">
      <c r="A60" s="109"/>
      <c r="B60" s="109"/>
      <c r="C60" s="109"/>
      <c r="D60" s="109"/>
      <c r="E60" s="109"/>
      <c r="F60" s="109"/>
      <c r="G60" s="109"/>
      <c r="H60" s="109"/>
      <c r="I60" s="109"/>
      <c r="J60" s="109"/>
      <c r="K60" s="109"/>
      <c r="L60" s="109"/>
      <c r="M60" s="109"/>
      <c r="N60" s="109"/>
      <c r="O60" s="109"/>
      <c r="P60" s="109"/>
      <c r="Q60" s="109"/>
      <c r="R60" s="109"/>
      <c r="S60" s="109"/>
    </row>
    <row r="61" spans="1:19" ht="14.25" customHeight="1">
      <c r="A61" s="109"/>
      <c r="B61" s="109"/>
      <c r="C61" s="109"/>
      <c r="D61" s="109"/>
      <c r="E61" s="109"/>
      <c r="F61" s="109"/>
      <c r="G61" s="109"/>
      <c r="H61" s="109"/>
      <c r="I61" s="109"/>
      <c r="J61" s="109"/>
      <c r="K61" s="109"/>
      <c r="L61" s="109"/>
      <c r="M61" s="109"/>
      <c r="N61" s="109"/>
      <c r="O61" s="109"/>
      <c r="P61" s="109"/>
      <c r="Q61" s="109"/>
      <c r="R61" s="109"/>
      <c r="S61" s="109"/>
    </row>
    <row r="62" spans="1:19" ht="14.25" customHeight="1">
      <c r="A62" s="109"/>
      <c r="B62" s="109"/>
      <c r="C62" s="109"/>
      <c r="D62" s="109"/>
      <c r="E62" s="109"/>
      <c r="F62" s="109"/>
      <c r="G62" s="109"/>
      <c r="H62" s="109"/>
      <c r="I62" s="109"/>
      <c r="J62" s="109"/>
      <c r="K62" s="109"/>
      <c r="L62" s="109"/>
      <c r="M62" s="109"/>
      <c r="N62" s="109"/>
      <c r="O62" s="109"/>
      <c r="P62" s="109"/>
      <c r="Q62" s="109"/>
      <c r="R62" s="109"/>
      <c r="S62" s="109"/>
    </row>
    <row r="63" spans="1:19" ht="14.25" customHeight="1">
      <c r="A63" s="109"/>
      <c r="B63" s="109"/>
      <c r="C63" s="109"/>
      <c r="D63" s="109"/>
      <c r="E63" s="109"/>
      <c r="F63" s="109"/>
      <c r="G63" s="109"/>
      <c r="H63" s="109"/>
      <c r="I63" s="109"/>
      <c r="J63" s="109"/>
      <c r="K63" s="109"/>
      <c r="L63" s="109"/>
      <c r="M63" s="109"/>
      <c r="N63" s="109"/>
      <c r="O63" s="109"/>
      <c r="P63" s="109"/>
      <c r="Q63" s="109"/>
      <c r="R63" s="109"/>
      <c r="S63" s="109"/>
    </row>
    <row r="64" spans="1:19" ht="14.25" customHeight="1">
      <c r="A64" s="109"/>
      <c r="B64" s="109"/>
      <c r="C64" s="109"/>
      <c r="D64" s="109"/>
      <c r="E64" s="109"/>
      <c r="F64" s="109"/>
      <c r="G64" s="109"/>
      <c r="H64" s="109"/>
      <c r="I64" s="109"/>
      <c r="J64" s="109"/>
      <c r="K64" s="109"/>
      <c r="L64" s="109"/>
      <c r="M64" s="109"/>
      <c r="N64" s="109"/>
      <c r="O64" s="109"/>
      <c r="P64" s="109"/>
      <c r="Q64" s="109"/>
      <c r="R64" s="109"/>
      <c r="S64" s="109"/>
    </row>
    <row r="65" spans="1:19" ht="14.25" customHeight="1">
      <c r="A65" s="109"/>
      <c r="B65" s="109"/>
      <c r="C65" s="109"/>
      <c r="D65" s="109"/>
      <c r="E65" s="109"/>
      <c r="F65" s="109"/>
      <c r="G65" s="109"/>
      <c r="H65" s="109"/>
      <c r="I65" s="109"/>
      <c r="J65" s="109"/>
      <c r="K65" s="109"/>
      <c r="L65" s="109"/>
      <c r="M65" s="109"/>
      <c r="N65" s="109"/>
      <c r="O65" s="109"/>
      <c r="P65" s="109"/>
      <c r="Q65" s="109"/>
      <c r="R65" s="109"/>
      <c r="S65" s="109"/>
    </row>
    <row r="66" spans="1:19" ht="14.25" customHeight="1">
      <c r="A66" s="109"/>
      <c r="B66" s="109"/>
      <c r="C66" s="109"/>
      <c r="D66" s="109"/>
      <c r="E66" s="109"/>
      <c r="F66" s="109"/>
      <c r="G66" s="109"/>
      <c r="H66" s="109"/>
      <c r="I66" s="109"/>
      <c r="J66" s="109"/>
      <c r="K66" s="109"/>
      <c r="L66" s="109"/>
      <c r="M66" s="109"/>
      <c r="N66" s="109"/>
      <c r="O66" s="109"/>
      <c r="P66" s="109"/>
      <c r="Q66" s="109"/>
      <c r="R66" s="109"/>
      <c r="S66" s="109"/>
    </row>
    <row r="67" spans="1:19" ht="14.25" customHeight="1">
      <c r="A67" s="109"/>
      <c r="B67" s="109"/>
      <c r="C67" s="109"/>
      <c r="D67" s="109"/>
      <c r="E67" s="109"/>
      <c r="F67" s="109"/>
      <c r="G67" s="109"/>
      <c r="H67" s="109"/>
      <c r="I67" s="109"/>
      <c r="J67" s="109"/>
      <c r="K67" s="109"/>
      <c r="L67" s="109"/>
      <c r="M67" s="109"/>
      <c r="N67" s="109"/>
      <c r="O67" s="109"/>
      <c r="P67" s="109"/>
      <c r="Q67" s="109"/>
      <c r="R67" s="109"/>
      <c r="S67" s="109"/>
    </row>
    <row r="68" spans="1:19" ht="14.25" customHeight="1">
      <c r="A68" s="109"/>
      <c r="B68" s="109"/>
      <c r="C68" s="109"/>
      <c r="D68" s="109"/>
      <c r="E68" s="109"/>
      <c r="F68" s="109"/>
      <c r="G68" s="109"/>
      <c r="H68" s="109"/>
      <c r="I68" s="109"/>
      <c r="J68" s="109"/>
      <c r="K68" s="109"/>
      <c r="L68" s="109"/>
      <c r="M68" s="109"/>
      <c r="N68" s="109"/>
      <c r="O68" s="109"/>
      <c r="P68" s="109"/>
      <c r="Q68" s="109"/>
      <c r="R68" s="109"/>
      <c r="S68" s="109"/>
    </row>
    <row r="69" spans="1:19" ht="14.25" customHeight="1">
      <c r="A69" s="109"/>
      <c r="B69" s="109"/>
      <c r="C69" s="109"/>
      <c r="D69" s="109"/>
      <c r="E69" s="109"/>
      <c r="F69" s="109"/>
      <c r="G69" s="109"/>
      <c r="H69" s="109"/>
      <c r="I69" s="109"/>
      <c r="J69" s="109"/>
      <c r="K69" s="109"/>
      <c r="L69" s="109"/>
      <c r="M69" s="109"/>
      <c r="N69" s="109"/>
      <c r="O69" s="109"/>
      <c r="P69" s="109"/>
      <c r="Q69" s="109"/>
      <c r="R69" s="109"/>
      <c r="S69" s="109"/>
    </row>
    <row r="70" spans="1:19" ht="14.25" customHeight="1">
      <c r="A70" s="109"/>
      <c r="B70" s="109"/>
      <c r="C70" s="109"/>
      <c r="D70" s="109"/>
      <c r="E70" s="109"/>
      <c r="F70" s="109"/>
      <c r="G70" s="109"/>
      <c r="H70" s="109"/>
      <c r="I70" s="109"/>
      <c r="J70" s="109"/>
      <c r="K70" s="109"/>
      <c r="L70" s="109"/>
      <c r="M70" s="109"/>
      <c r="N70" s="109"/>
      <c r="O70" s="109"/>
      <c r="P70" s="109"/>
      <c r="Q70" s="109"/>
      <c r="R70" s="109"/>
      <c r="S70" s="109"/>
    </row>
    <row r="71" spans="1:19" ht="14.25" customHeight="1">
      <c r="A71" s="109"/>
      <c r="B71" s="109"/>
      <c r="C71" s="109"/>
      <c r="D71" s="109"/>
      <c r="E71" s="109"/>
      <c r="F71" s="109"/>
      <c r="G71" s="109"/>
      <c r="H71" s="109"/>
      <c r="I71" s="109"/>
      <c r="J71" s="109"/>
      <c r="K71" s="109"/>
      <c r="L71" s="109"/>
      <c r="M71" s="109"/>
      <c r="N71" s="109"/>
      <c r="O71" s="109"/>
      <c r="P71" s="109"/>
      <c r="Q71" s="109"/>
      <c r="R71" s="109"/>
      <c r="S71" s="109"/>
    </row>
    <row r="72" spans="1:19" ht="14.25" customHeight="1">
      <c r="A72" s="109"/>
      <c r="B72" s="109"/>
      <c r="C72" s="109"/>
      <c r="D72" s="109"/>
      <c r="E72" s="109"/>
      <c r="F72" s="109"/>
      <c r="G72" s="109"/>
      <c r="H72" s="109"/>
      <c r="I72" s="109"/>
      <c r="J72" s="109"/>
      <c r="K72" s="109"/>
      <c r="L72" s="109"/>
      <c r="M72" s="109"/>
      <c r="N72" s="109"/>
      <c r="O72" s="109"/>
      <c r="P72" s="109"/>
      <c r="Q72" s="109"/>
      <c r="R72" s="109"/>
      <c r="S72" s="109"/>
    </row>
    <row r="73" spans="1:19" ht="14.25" customHeight="1">
      <c r="A73" s="109"/>
      <c r="B73" s="109"/>
      <c r="C73" s="109"/>
      <c r="D73" s="109"/>
      <c r="E73" s="109"/>
      <c r="F73" s="109"/>
      <c r="G73" s="109"/>
      <c r="H73" s="109"/>
      <c r="I73" s="109"/>
      <c r="J73" s="109"/>
      <c r="K73" s="109"/>
      <c r="L73" s="109"/>
      <c r="M73" s="109"/>
      <c r="N73" s="109"/>
      <c r="O73" s="109"/>
      <c r="P73" s="109"/>
      <c r="Q73" s="109"/>
      <c r="R73" s="109"/>
      <c r="S73" s="109"/>
    </row>
    <row r="74" spans="1:19" ht="14.25" customHeight="1">
      <c r="A74" s="109"/>
      <c r="B74" s="109"/>
      <c r="C74" s="109"/>
      <c r="D74" s="109"/>
      <c r="E74" s="109"/>
      <c r="F74" s="109"/>
      <c r="G74" s="109"/>
      <c r="H74" s="109"/>
      <c r="I74" s="109"/>
      <c r="J74" s="109"/>
      <c r="K74" s="109"/>
      <c r="L74" s="109"/>
      <c r="M74" s="109"/>
      <c r="N74" s="109"/>
      <c r="O74" s="109"/>
      <c r="P74" s="109"/>
      <c r="Q74" s="109"/>
      <c r="R74" s="109"/>
      <c r="S74" s="109"/>
    </row>
    <row r="75" spans="1:19" ht="14.25" customHeight="1">
      <c r="A75" s="109"/>
      <c r="B75" s="109"/>
      <c r="C75" s="109"/>
      <c r="D75" s="109"/>
      <c r="E75" s="109"/>
      <c r="F75" s="109"/>
      <c r="G75" s="109"/>
      <c r="H75" s="109"/>
      <c r="I75" s="109"/>
      <c r="J75" s="109"/>
      <c r="K75" s="109"/>
      <c r="L75" s="109"/>
      <c r="M75" s="109"/>
      <c r="N75" s="109"/>
      <c r="O75" s="109"/>
      <c r="P75" s="109"/>
      <c r="Q75" s="109"/>
      <c r="R75" s="109"/>
      <c r="S75" s="109"/>
    </row>
    <row r="76" spans="1:19" ht="14.25" customHeight="1">
      <c r="A76" s="109"/>
      <c r="B76" s="109"/>
      <c r="C76" s="109"/>
      <c r="D76" s="109"/>
      <c r="E76" s="109"/>
      <c r="F76" s="109"/>
      <c r="G76" s="109"/>
      <c r="H76" s="109"/>
      <c r="I76" s="109"/>
      <c r="J76" s="109"/>
      <c r="K76" s="109"/>
      <c r="L76" s="109"/>
      <c r="M76" s="109"/>
      <c r="N76" s="109"/>
      <c r="O76" s="109"/>
      <c r="P76" s="109"/>
      <c r="Q76" s="109"/>
      <c r="R76" s="109"/>
      <c r="S76" s="109"/>
    </row>
    <row r="77" spans="1:19" ht="14.25" customHeight="1">
      <c r="A77" s="109"/>
      <c r="B77" s="109"/>
      <c r="C77" s="109"/>
      <c r="D77" s="109"/>
      <c r="E77" s="109"/>
      <c r="F77" s="109"/>
      <c r="G77" s="109"/>
      <c r="H77" s="109"/>
      <c r="I77" s="109"/>
      <c r="J77" s="109"/>
      <c r="K77" s="109"/>
      <c r="L77" s="109"/>
      <c r="M77" s="109"/>
      <c r="N77" s="109"/>
      <c r="O77" s="109"/>
      <c r="P77" s="109"/>
      <c r="Q77" s="109"/>
      <c r="R77" s="109"/>
      <c r="S77" s="109"/>
    </row>
    <row r="78" spans="1:19" ht="14.25" customHeight="1">
      <c r="A78" s="109"/>
      <c r="B78" s="109"/>
      <c r="C78" s="109"/>
      <c r="D78" s="109"/>
      <c r="E78" s="109"/>
      <c r="F78" s="109"/>
      <c r="G78" s="109"/>
      <c r="H78" s="109"/>
      <c r="I78" s="109"/>
      <c r="J78" s="109"/>
      <c r="K78" s="109"/>
      <c r="L78" s="109"/>
      <c r="M78" s="109"/>
      <c r="N78" s="109"/>
      <c r="O78" s="109"/>
      <c r="P78" s="109"/>
      <c r="Q78" s="109"/>
      <c r="R78" s="109"/>
      <c r="S78" s="109"/>
    </row>
    <row r="79" spans="1:19" ht="14.25" customHeight="1">
      <c r="A79" s="109"/>
      <c r="B79" s="109"/>
      <c r="C79" s="109"/>
      <c r="D79" s="109"/>
      <c r="E79" s="109"/>
      <c r="F79" s="109"/>
      <c r="G79" s="109"/>
      <c r="H79" s="109"/>
      <c r="I79" s="109"/>
      <c r="J79" s="109"/>
      <c r="K79" s="109"/>
      <c r="L79" s="109"/>
      <c r="M79" s="109"/>
      <c r="N79" s="109"/>
      <c r="O79" s="109"/>
      <c r="P79" s="109"/>
      <c r="Q79" s="109"/>
      <c r="R79" s="109"/>
      <c r="S79" s="109"/>
    </row>
    <row r="80" spans="1:19" ht="14.25" customHeight="1">
      <c r="A80" s="109"/>
      <c r="B80" s="109"/>
      <c r="C80" s="109"/>
      <c r="D80" s="109"/>
      <c r="E80" s="109"/>
      <c r="F80" s="109"/>
      <c r="G80" s="109"/>
      <c r="H80" s="109"/>
      <c r="I80" s="109"/>
      <c r="J80" s="109"/>
      <c r="K80" s="109"/>
      <c r="L80" s="109"/>
      <c r="M80" s="109"/>
      <c r="N80" s="109"/>
      <c r="O80" s="109"/>
      <c r="P80" s="109"/>
      <c r="Q80" s="109"/>
      <c r="R80" s="109"/>
      <c r="S80" s="109"/>
    </row>
    <row r="81" spans="1:19" ht="14.25" customHeight="1">
      <c r="A81" s="109"/>
      <c r="B81" s="109"/>
      <c r="C81" s="109"/>
      <c r="D81" s="109"/>
      <c r="E81" s="109"/>
      <c r="F81" s="109"/>
      <c r="G81" s="109"/>
      <c r="H81" s="109"/>
      <c r="I81" s="109"/>
      <c r="J81" s="109"/>
      <c r="K81" s="109"/>
      <c r="L81" s="109"/>
      <c r="M81" s="109"/>
      <c r="N81" s="109"/>
      <c r="O81" s="109"/>
      <c r="P81" s="109"/>
      <c r="Q81" s="109"/>
      <c r="R81" s="109"/>
      <c r="S81" s="109"/>
    </row>
    <row r="82" spans="1:19" ht="14.25" customHeight="1">
      <c r="A82" s="109"/>
      <c r="B82" s="109"/>
      <c r="C82" s="109"/>
      <c r="D82" s="109"/>
      <c r="E82" s="109"/>
      <c r="F82" s="109"/>
      <c r="G82" s="109"/>
      <c r="H82" s="109"/>
      <c r="I82" s="109"/>
      <c r="J82" s="109"/>
      <c r="K82" s="109"/>
      <c r="L82" s="109"/>
      <c r="M82" s="109"/>
      <c r="N82" s="109"/>
      <c r="O82" s="109"/>
      <c r="P82" s="109"/>
      <c r="Q82" s="109"/>
      <c r="R82" s="109"/>
      <c r="S82" s="109"/>
    </row>
    <row r="83" spans="1:19" ht="14.25" customHeight="1">
      <c r="A83" s="109"/>
      <c r="B83" s="109"/>
      <c r="C83" s="109"/>
      <c r="D83" s="109"/>
      <c r="E83" s="109"/>
      <c r="F83" s="109"/>
      <c r="G83" s="109"/>
      <c r="H83" s="109"/>
      <c r="I83" s="109"/>
      <c r="J83" s="109"/>
      <c r="K83" s="109"/>
      <c r="L83" s="109"/>
      <c r="M83" s="109"/>
      <c r="N83" s="109"/>
      <c r="O83" s="109"/>
      <c r="P83" s="109"/>
      <c r="Q83" s="109"/>
      <c r="R83" s="109"/>
      <c r="S83" s="109"/>
    </row>
    <row r="84" spans="1:19" ht="14.25" customHeight="1">
      <c r="A84" s="109"/>
      <c r="B84" s="109"/>
      <c r="C84" s="109"/>
      <c r="D84" s="109"/>
      <c r="E84" s="109"/>
      <c r="F84" s="109"/>
      <c r="G84" s="109"/>
      <c r="H84" s="109"/>
      <c r="I84" s="109"/>
      <c r="J84" s="109"/>
      <c r="K84" s="109"/>
      <c r="L84" s="109"/>
      <c r="M84" s="109"/>
      <c r="N84" s="109"/>
      <c r="O84" s="109"/>
      <c r="P84" s="109"/>
      <c r="Q84" s="109"/>
      <c r="R84" s="109"/>
      <c r="S84" s="109"/>
    </row>
    <row r="85" spans="1:19" ht="14.25" customHeight="1">
      <c r="A85" s="109"/>
      <c r="B85" s="109"/>
      <c r="C85" s="109"/>
      <c r="D85" s="109"/>
      <c r="E85" s="109"/>
      <c r="F85" s="109"/>
      <c r="G85" s="109"/>
      <c r="H85" s="109"/>
      <c r="I85" s="109"/>
      <c r="J85" s="109"/>
      <c r="K85" s="109"/>
      <c r="L85" s="109"/>
      <c r="M85" s="109"/>
      <c r="N85" s="109"/>
      <c r="O85" s="109"/>
      <c r="P85" s="109"/>
      <c r="Q85" s="109"/>
      <c r="R85" s="109"/>
      <c r="S85" s="109"/>
    </row>
    <row r="86" spans="1:19" ht="14.25" customHeight="1">
      <c r="A86" s="109"/>
      <c r="B86" s="109"/>
      <c r="C86" s="109"/>
      <c r="D86" s="109"/>
      <c r="E86" s="109"/>
      <c r="F86" s="109"/>
      <c r="G86" s="109"/>
      <c r="H86" s="109"/>
      <c r="I86" s="109"/>
      <c r="J86" s="109"/>
      <c r="K86" s="109"/>
      <c r="L86" s="109"/>
      <c r="M86" s="109"/>
      <c r="N86" s="109"/>
      <c r="O86" s="109"/>
      <c r="P86" s="109"/>
      <c r="Q86" s="109"/>
      <c r="R86" s="109"/>
      <c r="S86" s="109"/>
    </row>
    <row r="87" spans="1:19" ht="14.25" customHeight="1">
      <c r="A87" s="109"/>
      <c r="B87" s="109"/>
      <c r="C87" s="109"/>
      <c r="D87" s="109"/>
      <c r="E87" s="109"/>
      <c r="F87" s="109"/>
      <c r="G87" s="109"/>
      <c r="H87" s="109"/>
      <c r="I87" s="109"/>
      <c r="J87" s="109"/>
      <c r="K87" s="109"/>
      <c r="L87" s="109"/>
      <c r="M87" s="109"/>
      <c r="N87" s="109"/>
      <c r="O87" s="109"/>
      <c r="P87" s="109"/>
      <c r="Q87" s="109"/>
      <c r="R87" s="109"/>
      <c r="S87" s="109"/>
    </row>
    <row r="88" spans="1:19" ht="14.25" customHeight="1">
      <c r="A88" s="109"/>
      <c r="B88" s="109"/>
      <c r="C88" s="109"/>
      <c r="D88" s="109"/>
      <c r="E88" s="109"/>
      <c r="F88" s="109"/>
      <c r="G88" s="109"/>
      <c r="H88" s="109"/>
      <c r="I88" s="109"/>
      <c r="J88" s="109"/>
      <c r="K88" s="109"/>
      <c r="L88" s="109"/>
      <c r="M88" s="109"/>
      <c r="N88" s="109"/>
      <c r="O88" s="109"/>
      <c r="P88" s="109"/>
      <c r="Q88" s="109"/>
      <c r="R88" s="109"/>
      <c r="S88" s="109"/>
    </row>
    <row r="89" spans="1:19" ht="14.25" customHeight="1">
      <c r="A89" s="109"/>
      <c r="B89" s="109"/>
      <c r="C89" s="109"/>
      <c r="D89" s="109"/>
      <c r="E89" s="109"/>
      <c r="F89" s="109"/>
      <c r="G89" s="109"/>
      <c r="H89" s="109"/>
      <c r="I89" s="109"/>
      <c r="J89" s="109"/>
      <c r="K89" s="109"/>
      <c r="L89" s="109"/>
      <c r="M89" s="109"/>
      <c r="N89" s="109"/>
      <c r="O89" s="109"/>
      <c r="P89" s="109"/>
      <c r="Q89" s="109"/>
      <c r="R89" s="109"/>
      <c r="S89" s="109"/>
    </row>
    <row r="90" spans="1:19" ht="14.25" customHeight="1">
      <c r="A90" s="109"/>
      <c r="B90" s="109"/>
      <c r="C90" s="109"/>
      <c r="D90" s="109"/>
      <c r="E90" s="109"/>
      <c r="F90" s="109"/>
      <c r="G90" s="109"/>
      <c r="H90" s="109"/>
      <c r="I90" s="109"/>
      <c r="J90" s="109"/>
      <c r="K90" s="109"/>
      <c r="L90" s="109"/>
      <c r="M90" s="109"/>
      <c r="N90" s="109"/>
      <c r="O90" s="109"/>
      <c r="P90" s="109"/>
      <c r="Q90" s="109"/>
      <c r="R90" s="109"/>
      <c r="S90" s="109"/>
    </row>
    <row r="91" spans="1:19" ht="14.25" customHeight="1">
      <c r="A91" s="109"/>
      <c r="B91" s="109"/>
      <c r="C91" s="109"/>
      <c r="D91" s="109"/>
      <c r="E91" s="109"/>
      <c r="F91" s="109"/>
      <c r="G91" s="109"/>
      <c r="H91" s="109"/>
      <c r="I91" s="109"/>
      <c r="J91" s="109"/>
      <c r="K91" s="109"/>
      <c r="L91" s="109"/>
      <c r="M91" s="109"/>
      <c r="N91" s="109"/>
      <c r="O91" s="109"/>
      <c r="P91" s="109"/>
      <c r="Q91" s="109"/>
      <c r="R91" s="109"/>
      <c r="S91" s="109"/>
    </row>
    <row r="92" spans="1:19" ht="14.25" customHeight="1">
      <c r="A92" s="109"/>
      <c r="B92" s="109"/>
      <c r="C92" s="109"/>
      <c r="D92" s="109"/>
      <c r="E92" s="109"/>
      <c r="F92" s="109"/>
      <c r="G92" s="109"/>
      <c r="H92" s="109"/>
      <c r="I92" s="109"/>
      <c r="J92" s="109"/>
      <c r="K92" s="109"/>
      <c r="L92" s="109"/>
      <c r="M92" s="109"/>
      <c r="N92" s="109"/>
      <c r="O92" s="109"/>
      <c r="P92" s="109"/>
      <c r="Q92" s="109"/>
      <c r="R92" s="109"/>
      <c r="S92" s="109"/>
    </row>
    <row r="93" spans="1:19" ht="14.25" customHeight="1">
      <c r="A93" s="109"/>
      <c r="B93" s="109"/>
      <c r="C93" s="109"/>
      <c r="D93" s="109"/>
      <c r="E93" s="109"/>
      <c r="F93" s="109"/>
      <c r="G93" s="109"/>
      <c r="H93" s="109"/>
      <c r="I93" s="109"/>
      <c r="J93" s="109"/>
      <c r="K93" s="109"/>
      <c r="L93" s="109"/>
      <c r="M93" s="109"/>
      <c r="N93" s="109"/>
      <c r="O93" s="109"/>
      <c r="P93" s="109"/>
      <c r="Q93" s="109"/>
      <c r="R93" s="109"/>
      <c r="S93" s="109"/>
    </row>
    <row r="94" spans="1:19" ht="14.25" customHeight="1">
      <c r="A94" s="109"/>
      <c r="B94" s="109"/>
      <c r="C94" s="109"/>
      <c r="D94" s="109"/>
      <c r="E94" s="109"/>
      <c r="F94" s="109"/>
      <c r="G94" s="109"/>
      <c r="H94" s="109"/>
      <c r="I94" s="109"/>
      <c r="J94" s="109"/>
      <c r="K94" s="109"/>
      <c r="L94" s="109"/>
      <c r="M94" s="109"/>
      <c r="N94" s="109"/>
      <c r="O94" s="109"/>
      <c r="P94" s="109"/>
      <c r="Q94" s="109"/>
      <c r="R94" s="109"/>
      <c r="S94" s="109"/>
    </row>
    <row r="95" spans="1:19" ht="14.25" customHeight="1">
      <c r="A95" s="109"/>
      <c r="B95" s="109"/>
      <c r="C95" s="109"/>
      <c r="D95" s="109"/>
      <c r="E95" s="109"/>
      <c r="F95" s="109"/>
      <c r="G95" s="109"/>
      <c r="H95" s="109"/>
      <c r="I95" s="109"/>
      <c r="J95" s="109"/>
      <c r="K95" s="109"/>
      <c r="L95" s="109"/>
      <c r="M95" s="109"/>
      <c r="N95" s="109"/>
      <c r="O95" s="109"/>
      <c r="P95" s="109"/>
      <c r="Q95" s="109"/>
      <c r="R95" s="109"/>
      <c r="S95" s="109"/>
    </row>
    <row r="96" spans="1:19" ht="14.25" customHeight="1">
      <c r="A96" s="109"/>
      <c r="B96" s="109"/>
      <c r="C96" s="109"/>
      <c r="D96" s="109"/>
      <c r="E96" s="109"/>
      <c r="F96" s="109"/>
      <c r="G96" s="109"/>
      <c r="H96" s="109"/>
      <c r="I96" s="109"/>
      <c r="J96" s="109"/>
      <c r="K96" s="109"/>
      <c r="L96" s="109"/>
      <c r="M96" s="109"/>
      <c r="N96" s="109"/>
      <c r="O96" s="109"/>
      <c r="P96" s="109"/>
      <c r="Q96" s="109"/>
      <c r="R96" s="109"/>
      <c r="S96" s="109"/>
    </row>
    <row r="97" spans="1:19" ht="14.25" customHeight="1">
      <c r="A97" s="109"/>
      <c r="B97" s="109"/>
      <c r="C97" s="109"/>
      <c r="D97" s="109"/>
      <c r="E97" s="109"/>
      <c r="F97" s="109"/>
      <c r="G97" s="109"/>
      <c r="H97" s="109"/>
      <c r="I97" s="109"/>
      <c r="J97" s="109"/>
      <c r="K97" s="109"/>
      <c r="L97" s="109"/>
      <c r="M97" s="109"/>
      <c r="N97" s="109"/>
      <c r="O97" s="109"/>
      <c r="P97" s="109"/>
      <c r="Q97" s="109"/>
      <c r="R97" s="109"/>
      <c r="S97" s="109"/>
    </row>
    <row r="98" spans="1:19" ht="14.25" customHeight="1">
      <c r="A98" s="109"/>
      <c r="B98" s="109"/>
      <c r="C98" s="109"/>
      <c r="D98" s="109"/>
      <c r="E98" s="109"/>
      <c r="F98" s="109"/>
      <c r="G98" s="109"/>
      <c r="H98" s="109"/>
      <c r="I98" s="109"/>
      <c r="J98" s="109"/>
      <c r="K98" s="109"/>
      <c r="L98" s="109"/>
      <c r="M98" s="109"/>
      <c r="N98" s="109"/>
      <c r="O98" s="109"/>
      <c r="P98" s="109"/>
      <c r="Q98" s="109"/>
      <c r="R98" s="109"/>
      <c r="S98" s="109"/>
    </row>
    <row r="99" spans="1:19" ht="14.25" customHeight="1">
      <c r="A99" s="109"/>
      <c r="B99" s="109"/>
      <c r="C99" s="109"/>
      <c r="D99" s="109"/>
      <c r="E99" s="109"/>
      <c r="F99" s="109"/>
      <c r="G99" s="109"/>
      <c r="H99" s="109"/>
      <c r="I99" s="109"/>
      <c r="J99" s="109"/>
      <c r="K99" s="109"/>
      <c r="L99" s="109"/>
      <c r="M99" s="109"/>
      <c r="N99" s="109"/>
      <c r="O99" s="109"/>
      <c r="P99" s="109"/>
      <c r="Q99" s="109"/>
      <c r="R99" s="109"/>
      <c r="S99" s="109"/>
    </row>
    <row r="100" spans="1:19" ht="14.25" customHeight="1">
      <c r="A100" s="109"/>
      <c r="B100" s="109"/>
      <c r="C100" s="109"/>
      <c r="D100" s="109"/>
      <c r="E100" s="109"/>
      <c r="F100" s="109"/>
      <c r="G100" s="109"/>
      <c r="H100" s="109"/>
      <c r="I100" s="109"/>
      <c r="J100" s="109"/>
      <c r="K100" s="109"/>
      <c r="L100" s="109"/>
      <c r="M100" s="109"/>
      <c r="N100" s="109"/>
      <c r="O100" s="109"/>
      <c r="P100" s="109"/>
      <c r="Q100" s="109"/>
      <c r="R100" s="109"/>
      <c r="S100" s="109"/>
    </row>
  </sheetData>
  <mergeCells count="1">
    <mergeCell ref="A1:F1"/>
  </mergeCell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I100"/>
  <sheetViews>
    <sheetView workbookViewId="0"/>
  </sheetViews>
  <sheetFormatPr baseColWidth="10" defaultColWidth="14.453125" defaultRowHeight="15" customHeight="1"/>
  <cols>
    <col min="1" max="2" width="10.7265625" customWidth="1"/>
    <col min="3" max="3" width="73.453125" customWidth="1"/>
    <col min="4" max="7" width="10.7265625" customWidth="1"/>
    <col min="8" max="8" width="13" customWidth="1"/>
    <col min="9" max="11" width="10.7265625" customWidth="1"/>
  </cols>
  <sheetData>
    <row r="1" spans="2:8" ht="14.25" customHeight="1"/>
    <row r="2" spans="2:8" ht="14.25" customHeight="1"/>
    <row r="3" spans="2:8" ht="14.25" customHeight="1"/>
    <row r="4" spans="2:8" ht="14.25" customHeight="1">
      <c r="B4" s="134" t="s">
        <v>142</v>
      </c>
      <c r="C4" s="135" t="s">
        <v>143</v>
      </c>
      <c r="D4" s="136" t="s">
        <v>144</v>
      </c>
      <c r="E4" s="137" t="s">
        <v>145</v>
      </c>
      <c r="F4" s="137" t="s">
        <v>146</v>
      </c>
      <c r="G4" s="137" t="s">
        <v>147</v>
      </c>
    </row>
    <row r="5" spans="2:8" ht="14.25" customHeight="1">
      <c r="B5" s="138">
        <v>1</v>
      </c>
      <c r="C5" s="139" t="s">
        <v>148</v>
      </c>
      <c r="D5" s="140" t="s">
        <v>149</v>
      </c>
      <c r="E5" s="141">
        <v>237650</v>
      </c>
      <c r="F5" s="141">
        <v>268830</v>
      </c>
      <c r="G5" s="142">
        <v>268800</v>
      </c>
    </row>
    <row r="6" spans="2:8" ht="14.25" customHeight="1">
      <c r="B6" s="138">
        <v>2</v>
      </c>
      <c r="C6" s="143" t="s">
        <v>150</v>
      </c>
      <c r="D6" s="140" t="s">
        <v>151</v>
      </c>
      <c r="E6" s="141">
        <v>5300</v>
      </c>
      <c r="F6" s="141">
        <v>5995</v>
      </c>
      <c r="G6" s="142">
        <v>6000</v>
      </c>
    </row>
    <row r="7" spans="2:8" ht="14.25" customHeight="1">
      <c r="B7" s="144">
        <v>3</v>
      </c>
      <c r="C7" s="145" t="s">
        <v>152</v>
      </c>
      <c r="D7" s="146" t="s">
        <v>153</v>
      </c>
      <c r="E7" s="147">
        <v>26000</v>
      </c>
      <c r="F7" s="147">
        <v>29411</v>
      </c>
      <c r="G7" s="148">
        <v>29400</v>
      </c>
    </row>
    <row r="8" spans="2:8" ht="14.25" customHeight="1">
      <c r="B8" s="138">
        <v>4</v>
      </c>
      <c r="C8" s="143" t="s">
        <v>154</v>
      </c>
      <c r="D8" s="149" t="s">
        <v>155</v>
      </c>
      <c r="E8" s="141">
        <v>8000</v>
      </c>
      <c r="F8" s="141">
        <v>9050</v>
      </c>
      <c r="G8" s="142">
        <v>9000</v>
      </c>
    </row>
    <row r="9" spans="2:8" ht="14.25" customHeight="1">
      <c r="B9" s="138">
        <v>5</v>
      </c>
      <c r="C9" s="139" t="s">
        <v>156</v>
      </c>
      <c r="D9" s="150" t="s">
        <v>157</v>
      </c>
      <c r="E9" s="141">
        <v>6337200</v>
      </c>
      <c r="F9" s="141">
        <v>7168641</v>
      </c>
      <c r="G9" s="142">
        <v>7168000</v>
      </c>
    </row>
    <row r="10" spans="2:8" ht="14.25" customHeight="1">
      <c r="B10" s="138">
        <v>6</v>
      </c>
      <c r="C10" s="139" t="s">
        <v>158</v>
      </c>
      <c r="D10" s="149" t="s">
        <v>159</v>
      </c>
      <c r="E10" s="141">
        <v>211200</v>
      </c>
      <c r="F10" s="141">
        <v>238909</v>
      </c>
      <c r="G10" s="142">
        <v>238900</v>
      </c>
    </row>
    <row r="11" spans="2:8" ht="14.25" customHeight="1">
      <c r="B11" s="138">
        <v>7</v>
      </c>
      <c r="C11" s="143" t="s">
        <v>160</v>
      </c>
      <c r="D11" s="150" t="s">
        <v>161</v>
      </c>
      <c r="E11" s="141">
        <v>317000</v>
      </c>
      <c r="F11" s="141">
        <v>358590</v>
      </c>
      <c r="G11" s="142">
        <v>358600</v>
      </c>
    </row>
    <row r="12" spans="2:8" ht="14.25" customHeight="1">
      <c r="B12" s="138">
        <v>8</v>
      </c>
      <c r="C12" s="143" t="s">
        <v>162</v>
      </c>
      <c r="D12" s="150" t="s">
        <v>163</v>
      </c>
      <c r="E12" s="141">
        <v>137300</v>
      </c>
      <c r="F12" s="141">
        <v>155314</v>
      </c>
      <c r="G12" s="142">
        <v>155000</v>
      </c>
    </row>
    <row r="13" spans="2:8" ht="14.25" customHeight="1">
      <c r="B13" s="144">
        <v>9</v>
      </c>
      <c r="C13" s="145" t="s">
        <v>164</v>
      </c>
      <c r="D13" s="146" t="s">
        <v>165</v>
      </c>
      <c r="E13" s="147">
        <v>26400</v>
      </c>
      <c r="F13" s="147">
        <v>29864</v>
      </c>
      <c r="G13" s="148">
        <v>29850</v>
      </c>
    </row>
    <row r="14" spans="2:8" ht="14.25" customHeight="1">
      <c r="B14" s="138">
        <v>10</v>
      </c>
      <c r="C14" s="143" t="s">
        <v>166</v>
      </c>
      <c r="D14" s="150" t="s">
        <v>167</v>
      </c>
      <c r="E14" s="141">
        <v>84500</v>
      </c>
      <c r="F14" s="141">
        <v>95586</v>
      </c>
      <c r="G14" s="142">
        <v>95600</v>
      </c>
      <c r="H14" s="151"/>
    </row>
    <row r="15" spans="2:8" ht="14.25" customHeight="1">
      <c r="B15" s="138">
        <v>11</v>
      </c>
      <c r="C15" s="139" t="s">
        <v>168</v>
      </c>
      <c r="D15" s="149" t="s">
        <v>169</v>
      </c>
      <c r="E15" s="141">
        <v>1584300</v>
      </c>
      <c r="F15" s="141">
        <v>1792160</v>
      </c>
      <c r="G15" s="142">
        <v>1792000</v>
      </c>
    </row>
    <row r="16" spans="2:8" ht="14.25" customHeight="1">
      <c r="B16" s="138">
        <v>12</v>
      </c>
      <c r="C16" s="143" t="s">
        <v>170</v>
      </c>
      <c r="D16" s="149" t="s">
        <v>171</v>
      </c>
      <c r="E16" s="141">
        <v>265000</v>
      </c>
      <c r="F16" s="141">
        <v>299768</v>
      </c>
      <c r="G16" s="142">
        <v>299800</v>
      </c>
    </row>
    <row r="17" spans="2:9" ht="14.25" customHeight="1">
      <c r="B17" s="138">
        <v>13</v>
      </c>
      <c r="C17" s="143" t="s">
        <v>172</v>
      </c>
      <c r="D17" s="149" t="s">
        <v>173</v>
      </c>
      <c r="E17" s="141">
        <v>265000</v>
      </c>
      <c r="F17" s="141">
        <v>299768</v>
      </c>
      <c r="G17" s="142">
        <v>299800</v>
      </c>
    </row>
    <row r="18" spans="2:9" ht="14.25" customHeight="1">
      <c r="B18" s="138">
        <v>14</v>
      </c>
      <c r="C18" s="143" t="s">
        <v>174</v>
      </c>
      <c r="D18" s="150" t="s">
        <v>175</v>
      </c>
      <c r="E18" s="141">
        <v>633700</v>
      </c>
      <c r="F18" s="141">
        <v>716841</v>
      </c>
      <c r="G18" s="142">
        <v>716800</v>
      </c>
    </row>
    <row r="19" spans="2:9" ht="14.25" customHeight="1">
      <c r="B19" s="138">
        <v>15</v>
      </c>
      <c r="C19" s="143" t="s">
        <v>176</v>
      </c>
      <c r="D19" s="150" t="s">
        <v>177</v>
      </c>
      <c r="E19" s="141">
        <v>5300</v>
      </c>
      <c r="F19" s="141">
        <v>5995</v>
      </c>
      <c r="G19" s="142">
        <v>6000</v>
      </c>
    </row>
    <row r="20" spans="2:9" ht="14.25" customHeight="1">
      <c r="B20" s="138">
        <v>16</v>
      </c>
      <c r="C20" s="139" t="s">
        <v>178</v>
      </c>
      <c r="D20" s="150" t="s">
        <v>179</v>
      </c>
      <c r="E20" s="141">
        <v>950600</v>
      </c>
      <c r="F20" s="141">
        <v>1075319</v>
      </c>
      <c r="G20" s="142">
        <v>1075300</v>
      </c>
    </row>
    <row r="21" spans="2:9" ht="14.25" customHeight="1">
      <c r="B21" s="144">
        <v>17</v>
      </c>
      <c r="C21" s="145" t="s">
        <v>180</v>
      </c>
      <c r="D21" s="146" t="s">
        <v>181</v>
      </c>
      <c r="E21" s="147">
        <v>19000000</v>
      </c>
      <c r="F21" s="147">
        <v>21492800</v>
      </c>
      <c r="G21" s="148">
        <v>21492800</v>
      </c>
    </row>
    <row r="22" spans="2:9" ht="14.25" customHeight="1">
      <c r="B22" s="138">
        <v>18</v>
      </c>
      <c r="C22" s="139" t="s">
        <v>182</v>
      </c>
      <c r="D22" s="150" t="s">
        <v>183</v>
      </c>
      <c r="E22" s="141">
        <v>528100</v>
      </c>
      <c r="F22" s="141">
        <v>597387</v>
      </c>
      <c r="G22" s="142">
        <v>597400</v>
      </c>
    </row>
    <row r="23" spans="2:9" ht="14.25" customHeight="1">
      <c r="B23" s="138">
        <v>19</v>
      </c>
      <c r="C23" s="143" t="s">
        <v>184</v>
      </c>
      <c r="D23" s="150" t="s">
        <v>185</v>
      </c>
      <c r="E23" s="141">
        <v>633700</v>
      </c>
      <c r="F23" s="141">
        <v>716841</v>
      </c>
      <c r="G23" s="142">
        <v>716800</v>
      </c>
    </row>
    <row r="24" spans="2:9" ht="14.25" customHeight="1">
      <c r="B24" s="138">
        <v>20</v>
      </c>
      <c r="C24" s="143" t="s">
        <v>186</v>
      </c>
      <c r="D24" s="149" t="s">
        <v>187</v>
      </c>
      <c r="E24" s="141">
        <v>422500</v>
      </c>
      <c r="F24" s="141">
        <v>477932</v>
      </c>
      <c r="G24" s="142">
        <v>477900</v>
      </c>
    </row>
    <row r="25" spans="2:9" ht="14.25" customHeight="1">
      <c r="B25" s="138">
        <v>21</v>
      </c>
      <c r="C25" s="143" t="s">
        <v>188</v>
      </c>
      <c r="D25" s="150" t="s">
        <v>189</v>
      </c>
      <c r="E25" s="141">
        <v>5175000</v>
      </c>
      <c r="F25" s="141">
        <v>5853960</v>
      </c>
      <c r="G25" s="142">
        <v>5853900</v>
      </c>
    </row>
    <row r="26" spans="2:9" ht="14.25" customHeight="1">
      <c r="B26" s="144">
        <v>22</v>
      </c>
      <c r="C26" s="145" t="s">
        <v>190</v>
      </c>
      <c r="D26" s="146" t="s">
        <v>191</v>
      </c>
      <c r="E26" s="147">
        <v>1100</v>
      </c>
      <c r="F26" s="147">
        <v>1244</v>
      </c>
      <c r="G26" s="148">
        <v>1250</v>
      </c>
    </row>
    <row r="27" spans="2:9" ht="14.25" customHeight="1">
      <c r="B27" s="138">
        <v>23</v>
      </c>
      <c r="C27" s="143" t="s">
        <v>192</v>
      </c>
      <c r="D27" s="149" t="s">
        <v>193</v>
      </c>
      <c r="E27" s="141">
        <v>148000</v>
      </c>
      <c r="F27" s="141">
        <v>167418</v>
      </c>
      <c r="G27" s="142">
        <v>167400</v>
      </c>
      <c r="I27">
        <f>G27*2</f>
        <v>334800</v>
      </c>
    </row>
    <row r="28" spans="2:9" ht="14.25" customHeight="1">
      <c r="B28" s="152">
        <v>24</v>
      </c>
      <c r="C28" s="143" t="s">
        <v>194</v>
      </c>
      <c r="D28" s="149" t="s">
        <v>195</v>
      </c>
      <c r="E28" s="141">
        <v>1162000</v>
      </c>
      <c r="F28" s="141">
        <v>1314454</v>
      </c>
      <c r="G28" s="142">
        <v>1314450</v>
      </c>
    </row>
    <row r="29" spans="2:9" ht="14.25" customHeight="1">
      <c r="B29" s="153">
        <v>25</v>
      </c>
      <c r="C29" s="143" t="s">
        <v>196</v>
      </c>
      <c r="D29" s="150" t="s">
        <v>197</v>
      </c>
      <c r="E29" s="141">
        <v>2640500</v>
      </c>
      <c r="F29" s="141">
        <v>2986934</v>
      </c>
      <c r="G29" s="142">
        <v>2986900</v>
      </c>
    </row>
    <row r="30" spans="2:9" ht="14.25" customHeight="1">
      <c r="B30" s="153">
        <v>26</v>
      </c>
      <c r="C30" s="143" t="s">
        <v>198</v>
      </c>
      <c r="D30" s="150" t="s">
        <v>199</v>
      </c>
      <c r="E30" s="141">
        <v>1690000</v>
      </c>
      <c r="F30" s="141">
        <v>1911728</v>
      </c>
      <c r="G30" s="142">
        <v>1911700</v>
      </c>
    </row>
    <row r="31" spans="2:9" ht="14.25" customHeight="1">
      <c r="B31" s="153">
        <v>27</v>
      </c>
      <c r="C31" s="143" t="s">
        <v>200</v>
      </c>
      <c r="D31" s="150" t="s">
        <v>201</v>
      </c>
      <c r="E31" s="141">
        <v>105600</v>
      </c>
      <c r="F31" s="141">
        <v>119455</v>
      </c>
      <c r="G31" s="142">
        <v>119450</v>
      </c>
    </row>
    <row r="32" spans="2:9" ht="14.25" customHeight="1">
      <c r="B32" s="153">
        <v>28</v>
      </c>
      <c r="C32" s="143" t="s">
        <v>202</v>
      </c>
      <c r="D32" s="150" t="s">
        <v>203</v>
      </c>
      <c r="E32" s="141">
        <v>89800</v>
      </c>
      <c r="F32" s="141">
        <v>101582</v>
      </c>
      <c r="G32" s="142">
        <v>100000</v>
      </c>
    </row>
    <row r="33" spans="2:7" ht="14.25" customHeight="1">
      <c r="B33" s="152">
        <v>29</v>
      </c>
      <c r="C33" s="143" t="s">
        <v>204</v>
      </c>
      <c r="D33" s="149" t="s">
        <v>205</v>
      </c>
      <c r="E33" s="141">
        <v>15850</v>
      </c>
      <c r="F33" s="141">
        <v>17930</v>
      </c>
      <c r="G33" s="142">
        <v>18000</v>
      </c>
    </row>
    <row r="34" spans="2:7" ht="14.25" customHeight="1">
      <c r="B34" s="153">
        <v>30</v>
      </c>
      <c r="C34" s="143" t="s">
        <v>206</v>
      </c>
      <c r="D34" s="150" t="s">
        <v>207</v>
      </c>
      <c r="E34" s="141">
        <v>950600</v>
      </c>
      <c r="F34" s="141">
        <v>1075319</v>
      </c>
      <c r="G34" s="142">
        <v>1075300</v>
      </c>
    </row>
    <row r="35" spans="2:7" ht="14.25" customHeight="1">
      <c r="B35" s="152">
        <v>31</v>
      </c>
      <c r="C35" s="139" t="s">
        <v>208</v>
      </c>
      <c r="D35" s="149" t="s">
        <v>209</v>
      </c>
      <c r="E35" s="141">
        <v>137300</v>
      </c>
      <c r="F35" s="141">
        <v>155314</v>
      </c>
      <c r="G35" s="142">
        <v>155300</v>
      </c>
    </row>
    <row r="36" spans="2:7" ht="14.25" customHeight="1">
      <c r="B36" s="154">
        <v>32</v>
      </c>
      <c r="C36" s="145" t="s">
        <v>210</v>
      </c>
      <c r="D36" s="146" t="s">
        <v>211</v>
      </c>
      <c r="E36" s="147">
        <v>137300</v>
      </c>
      <c r="F36" s="147">
        <v>155314</v>
      </c>
      <c r="G36" s="148">
        <v>155300</v>
      </c>
    </row>
    <row r="37" spans="2:7" ht="14.25" customHeight="1">
      <c r="B37" s="152">
        <v>33</v>
      </c>
      <c r="C37" s="143" t="s">
        <v>212</v>
      </c>
      <c r="D37" s="149" t="s">
        <v>213</v>
      </c>
      <c r="E37" s="141">
        <v>156300</v>
      </c>
      <c r="F37" s="141">
        <v>176807</v>
      </c>
      <c r="G37" s="142">
        <v>176800</v>
      </c>
    </row>
    <row r="38" spans="2:7" ht="14.25" customHeight="1">
      <c r="B38" s="153">
        <v>34</v>
      </c>
      <c r="C38" s="143" t="s">
        <v>214</v>
      </c>
      <c r="D38" s="150" t="s">
        <v>215</v>
      </c>
      <c r="E38" s="141">
        <v>1267500</v>
      </c>
      <c r="F38" s="141">
        <v>1433796</v>
      </c>
      <c r="G38" s="142">
        <v>1433800</v>
      </c>
    </row>
    <row r="39" spans="2:7" ht="14.25" customHeight="1">
      <c r="B39" s="153">
        <v>35</v>
      </c>
      <c r="C39" s="139" t="s">
        <v>216</v>
      </c>
      <c r="D39" s="150" t="s">
        <v>217</v>
      </c>
      <c r="E39" s="141">
        <v>633700</v>
      </c>
      <c r="F39" s="141">
        <v>716841</v>
      </c>
      <c r="G39" s="142">
        <v>716800</v>
      </c>
    </row>
    <row r="40" spans="2:7" ht="14.25" customHeight="1">
      <c r="B40" s="153">
        <v>36</v>
      </c>
      <c r="C40" s="143" t="s">
        <v>218</v>
      </c>
      <c r="D40" s="150" t="s">
        <v>219</v>
      </c>
      <c r="E40" s="141">
        <v>443600</v>
      </c>
      <c r="F40" s="141">
        <v>501800</v>
      </c>
      <c r="G40" s="142">
        <v>501800</v>
      </c>
    </row>
    <row r="41" spans="2:7" ht="14.25" customHeight="1">
      <c r="B41" s="153">
        <v>37</v>
      </c>
      <c r="C41" s="143" t="s">
        <v>220</v>
      </c>
      <c r="D41" s="150" t="s">
        <v>221</v>
      </c>
      <c r="E41" s="141">
        <v>686500</v>
      </c>
      <c r="F41" s="141">
        <v>776569</v>
      </c>
      <c r="G41" s="142">
        <v>776600</v>
      </c>
    </row>
    <row r="42" spans="2:7" ht="14.25" customHeight="1">
      <c r="B42" s="153">
        <v>38</v>
      </c>
      <c r="C42" s="139" t="s">
        <v>222</v>
      </c>
      <c r="D42" s="150" t="s">
        <v>223</v>
      </c>
      <c r="E42" s="141">
        <v>1373000</v>
      </c>
      <c r="F42" s="141">
        <v>1553138</v>
      </c>
      <c r="G42" s="142">
        <v>1553100</v>
      </c>
    </row>
    <row r="43" spans="2:7" ht="14.25" customHeight="1">
      <c r="B43" s="153">
        <v>39</v>
      </c>
      <c r="C43" s="143" t="s">
        <v>224</v>
      </c>
      <c r="D43" s="150" t="s">
        <v>225</v>
      </c>
      <c r="E43" s="141">
        <v>100000</v>
      </c>
      <c r="F43" s="141">
        <v>113120</v>
      </c>
      <c r="G43" s="142">
        <v>113100</v>
      </c>
    </row>
    <row r="44" spans="2:7" ht="14.25" customHeight="1">
      <c r="B44" s="154">
        <v>40</v>
      </c>
      <c r="C44" s="155" t="s">
        <v>226</v>
      </c>
      <c r="D44" s="146" t="s">
        <v>227</v>
      </c>
      <c r="E44" s="147">
        <v>95000</v>
      </c>
      <c r="F44" s="147">
        <v>107464</v>
      </c>
      <c r="G44" s="148">
        <v>107500</v>
      </c>
    </row>
    <row r="45" spans="2:7" ht="14.25" customHeight="1">
      <c r="B45" s="152">
        <v>41</v>
      </c>
      <c r="C45" s="143" t="s">
        <v>228</v>
      </c>
      <c r="D45" s="149" t="s">
        <v>229</v>
      </c>
      <c r="E45" s="141">
        <v>3700</v>
      </c>
      <c r="F45" s="141">
        <v>4185</v>
      </c>
      <c r="G45" s="142">
        <v>4100</v>
      </c>
    </row>
    <row r="46" spans="2:7" ht="14.25" customHeight="1">
      <c r="B46" s="152">
        <v>42</v>
      </c>
      <c r="C46" s="143" t="s">
        <v>230</v>
      </c>
      <c r="D46" s="149" t="s">
        <v>231</v>
      </c>
      <c r="E46" s="141">
        <v>47500</v>
      </c>
      <c r="F46" s="141">
        <v>53732</v>
      </c>
      <c r="G46" s="142">
        <v>53700</v>
      </c>
    </row>
    <row r="47" spans="2:7" ht="14.25" customHeight="1">
      <c r="B47" s="153">
        <v>43</v>
      </c>
      <c r="C47" s="143" t="s">
        <v>232</v>
      </c>
      <c r="D47" s="150" t="s">
        <v>233</v>
      </c>
      <c r="E47" s="141">
        <v>15000</v>
      </c>
      <c r="F47" s="141">
        <v>16968</v>
      </c>
      <c r="G47" s="142">
        <v>17000</v>
      </c>
    </row>
    <row r="48" spans="2:7" ht="14.25" customHeight="1">
      <c r="B48" s="153">
        <v>44</v>
      </c>
      <c r="C48" s="143" t="s">
        <v>234</v>
      </c>
      <c r="D48" s="150" t="s">
        <v>235</v>
      </c>
      <c r="E48" s="141">
        <v>9000</v>
      </c>
      <c r="F48" s="141">
        <v>10181</v>
      </c>
      <c r="G48" s="142">
        <v>10200</v>
      </c>
    </row>
    <row r="49" spans="2:7" ht="14.25" customHeight="1">
      <c r="B49" s="153">
        <v>45</v>
      </c>
      <c r="C49" s="143" t="s">
        <v>236</v>
      </c>
      <c r="D49" s="150" t="s">
        <v>237</v>
      </c>
      <c r="E49" s="141">
        <v>68700</v>
      </c>
      <c r="F49" s="141">
        <v>77713</v>
      </c>
      <c r="G49" s="142">
        <v>77700</v>
      </c>
    </row>
    <row r="50" spans="2:7" ht="14.25" customHeight="1">
      <c r="B50" s="153">
        <v>46</v>
      </c>
      <c r="C50" s="143" t="s">
        <v>238</v>
      </c>
      <c r="D50" s="150" t="s">
        <v>239</v>
      </c>
      <c r="E50" s="141">
        <v>21100</v>
      </c>
      <c r="F50" s="141">
        <v>23868</v>
      </c>
      <c r="G50" s="142">
        <v>23900</v>
      </c>
    </row>
    <row r="51" spans="2:7" ht="14.25" customHeight="1">
      <c r="B51" s="152">
        <v>47</v>
      </c>
      <c r="C51" s="143" t="s">
        <v>240</v>
      </c>
      <c r="D51" s="149" t="s">
        <v>241</v>
      </c>
      <c r="E51" s="141">
        <v>27700</v>
      </c>
      <c r="F51" s="141">
        <v>31334</v>
      </c>
      <c r="G51" s="142">
        <v>31300</v>
      </c>
    </row>
    <row r="52" spans="2:7" ht="14.25" customHeight="1">
      <c r="B52" s="152">
        <v>48</v>
      </c>
      <c r="C52" s="139" t="s">
        <v>242</v>
      </c>
      <c r="D52" s="149" t="s">
        <v>243</v>
      </c>
      <c r="E52" s="141">
        <v>116200</v>
      </c>
      <c r="F52" s="141">
        <v>131445</v>
      </c>
      <c r="G52" s="142">
        <v>131500</v>
      </c>
    </row>
    <row r="53" spans="2:7" ht="14.25" customHeight="1">
      <c r="B53" s="153">
        <v>49</v>
      </c>
      <c r="C53" s="143" t="s">
        <v>244</v>
      </c>
      <c r="D53" s="150" t="s">
        <v>245</v>
      </c>
      <c r="E53" s="141">
        <v>3700</v>
      </c>
      <c r="F53" s="141">
        <v>4185</v>
      </c>
      <c r="G53" s="142">
        <v>4200</v>
      </c>
    </row>
    <row r="54" spans="2:7" ht="14.25" customHeight="1">
      <c r="B54" s="153">
        <v>50</v>
      </c>
      <c r="C54" s="139" t="s">
        <v>246</v>
      </c>
      <c r="D54" s="150" t="s">
        <v>247</v>
      </c>
      <c r="E54" s="141">
        <v>360000</v>
      </c>
      <c r="F54" s="141">
        <v>407232</v>
      </c>
      <c r="G54" s="142">
        <v>407200</v>
      </c>
    </row>
    <row r="55" spans="2:7" ht="14.25" customHeight="1">
      <c r="B55" s="152">
        <v>51</v>
      </c>
      <c r="C55" s="139" t="s">
        <v>248</v>
      </c>
      <c r="D55" s="149" t="s">
        <v>249</v>
      </c>
      <c r="E55" s="141">
        <v>1100</v>
      </c>
      <c r="F55" s="141">
        <v>1244</v>
      </c>
      <c r="G55" s="142">
        <v>1250</v>
      </c>
    </row>
    <row r="56" spans="2:7" ht="14.25" customHeight="1">
      <c r="B56" s="154">
        <v>52</v>
      </c>
      <c r="C56" s="145" t="s">
        <v>250</v>
      </c>
      <c r="D56" s="146" t="s">
        <v>251</v>
      </c>
      <c r="E56" s="147">
        <v>17200</v>
      </c>
      <c r="F56" s="147">
        <v>19457</v>
      </c>
      <c r="G56" s="148">
        <v>19500</v>
      </c>
    </row>
    <row r="57" spans="2:7" ht="14.25" customHeight="1">
      <c r="B57" s="153">
        <v>53</v>
      </c>
      <c r="C57" s="139" t="s">
        <v>252</v>
      </c>
      <c r="D57" s="150" t="s">
        <v>253</v>
      </c>
      <c r="E57" s="141">
        <v>37000</v>
      </c>
      <c r="F57" s="141">
        <v>41854</v>
      </c>
      <c r="G57" s="142">
        <v>41850</v>
      </c>
    </row>
    <row r="58" spans="2:7" ht="14.25" customHeight="1">
      <c r="B58" s="152">
        <v>54</v>
      </c>
      <c r="C58" s="143" t="s">
        <v>254</v>
      </c>
      <c r="D58" s="149" t="s">
        <v>255</v>
      </c>
      <c r="E58" s="141">
        <v>158400</v>
      </c>
      <c r="F58" s="141">
        <v>179182</v>
      </c>
      <c r="G58" s="142">
        <v>179100</v>
      </c>
    </row>
    <row r="59" spans="2:7" ht="14.25" customHeight="1">
      <c r="B59" s="153">
        <v>55</v>
      </c>
      <c r="C59" s="143" t="s">
        <v>256</v>
      </c>
      <c r="D59" s="150" t="s">
        <v>257</v>
      </c>
      <c r="E59" s="141">
        <v>63400</v>
      </c>
      <c r="F59" s="141">
        <v>71718</v>
      </c>
      <c r="G59" s="142">
        <v>71700</v>
      </c>
    </row>
    <row r="60" spans="2:7" ht="14.25" customHeight="1">
      <c r="B60" s="153">
        <v>56</v>
      </c>
      <c r="C60" s="143" t="s">
        <v>258</v>
      </c>
      <c r="D60" s="150" t="s">
        <v>259</v>
      </c>
      <c r="E60" s="141">
        <v>52800</v>
      </c>
      <c r="F60" s="141">
        <v>59727</v>
      </c>
      <c r="G60" s="142">
        <v>59700</v>
      </c>
    </row>
    <row r="61" spans="2:7" ht="14.25" customHeight="1">
      <c r="B61" s="152">
        <v>57</v>
      </c>
      <c r="C61" s="143" t="s">
        <v>260</v>
      </c>
      <c r="D61" s="149" t="s">
        <v>261</v>
      </c>
      <c r="E61" s="141">
        <v>3200</v>
      </c>
      <c r="F61" s="141">
        <v>3620</v>
      </c>
      <c r="G61" s="142">
        <v>3600</v>
      </c>
    </row>
    <row r="62" spans="2:7" ht="14.25" customHeight="1">
      <c r="B62" s="153">
        <v>58</v>
      </c>
      <c r="C62" s="143" t="s">
        <v>262</v>
      </c>
      <c r="D62" s="150" t="s">
        <v>263</v>
      </c>
      <c r="E62" s="141">
        <v>19000</v>
      </c>
      <c r="F62" s="141">
        <v>21493</v>
      </c>
      <c r="G62" s="142">
        <v>21500</v>
      </c>
    </row>
    <row r="63" spans="2:7" ht="14.25" customHeight="1">
      <c r="B63" s="153">
        <v>59</v>
      </c>
      <c r="C63" s="139" t="s">
        <v>264</v>
      </c>
      <c r="D63" s="150" t="s">
        <v>265</v>
      </c>
      <c r="E63" s="141">
        <v>31700</v>
      </c>
      <c r="F63" s="141">
        <v>35859</v>
      </c>
      <c r="G63" s="142">
        <v>35900</v>
      </c>
    </row>
    <row r="64" spans="2:7" ht="14.25" customHeight="1">
      <c r="B64" s="153">
        <v>60</v>
      </c>
      <c r="C64" s="143" t="s">
        <v>266</v>
      </c>
      <c r="D64" s="150" t="s">
        <v>267</v>
      </c>
      <c r="E64" s="141">
        <v>327400</v>
      </c>
      <c r="F64" s="141">
        <v>370355</v>
      </c>
      <c r="G64" s="142">
        <v>370300</v>
      </c>
    </row>
    <row r="65" spans="2:7" ht="14.25" customHeight="1">
      <c r="B65" s="153">
        <v>61</v>
      </c>
      <c r="C65" s="139" t="s">
        <v>268</v>
      </c>
      <c r="D65" s="150" t="s">
        <v>269</v>
      </c>
      <c r="E65" s="141">
        <v>195000</v>
      </c>
      <c r="F65" s="141">
        <v>220584</v>
      </c>
      <c r="G65" s="142">
        <v>220600</v>
      </c>
    </row>
    <row r="66" spans="2:7" ht="14.25" customHeight="1">
      <c r="B66" s="152">
        <v>62</v>
      </c>
      <c r="C66" s="139" t="s">
        <v>270</v>
      </c>
      <c r="D66" s="149" t="s">
        <v>271</v>
      </c>
      <c r="E66" s="141">
        <v>438300</v>
      </c>
      <c r="F66" s="141">
        <v>495805</v>
      </c>
      <c r="G66" s="142">
        <v>495800</v>
      </c>
    </row>
    <row r="67" spans="2:7" ht="14.25" customHeight="1">
      <c r="B67" s="153">
        <v>63</v>
      </c>
      <c r="C67" s="143" t="s">
        <v>272</v>
      </c>
      <c r="D67" s="150" t="s">
        <v>273</v>
      </c>
      <c r="E67" s="141">
        <v>1585000</v>
      </c>
      <c r="F67" s="141">
        <v>1792952</v>
      </c>
      <c r="G67" s="142">
        <v>1792950</v>
      </c>
    </row>
    <row r="68" spans="2:7" ht="14.25" customHeight="1">
      <c r="B68" s="154">
        <v>64</v>
      </c>
      <c r="C68" s="145" t="s">
        <v>274</v>
      </c>
      <c r="D68" s="146" t="s">
        <v>275</v>
      </c>
      <c r="E68" s="147">
        <v>147900</v>
      </c>
      <c r="F68" s="147">
        <v>167304</v>
      </c>
      <c r="G68" s="148">
        <v>167300</v>
      </c>
    </row>
    <row r="69" spans="2:7" ht="14.25" customHeight="1">
      <c r="B69" s="153">
        <v>65</v>
      </c>
      <c r="C69" s="143" t="s">
        <v>276</v>
      </c>
      <c r="D69" s="150" t="s">
        <v>277</v>
      </c>
      <c r="E69" s="141">
        <v>507000</v>
      </c>
      <c r="F69" s="141">
        <v>573518</v>
      </c>
      <c r="G69" s="142">
        <v>573500</v>
      </c>
    </row>
    <row r="70" spans="2:7" ht="14.25" customHeight="1">
      <c r="B70" s="152">
        <v>66</v>
      </c>
      <c r="C70" s="143" t="s">
        <v>278</v>
      </c>
      <c r="D70" s="149" t="s">
        <v>279</v>
      </c>
      <c r="E70" s="141">
        <v>38000</v>
      </c>
      <c r="F70" s="141">
        <v>42986</v>
      </c>
      <c r="G70" s="142">
        <v>43000</v>
      </c>
    </row>
    <row r="71" spans="2:7" ht="14.25" customHeight="1">
      <c r="B71" s="152">
        <v>67</v>
      </c>
      <c r="C71" s="139" t="s">
        <v>280</v>
      </c>
      <c r="D71" s="149" t="s">
        <v>281</v>
      </c>
      <c r="E71" s="141">
        <v>179500</v>
      </c>
      <c r="F71" s="141">
        <v>203050</v>
      </c>
      <c r="G71" s="142">
        <v>203000</v>
      </c>
    </row>
    <row r="72" spans="2:7" ht="14.25" customHeight="1">
      <c r="B72" s="153">
        <v>68</v>
      </c>
      <c r="C72" s="139" t="s">
        <v>282</v>
      </c>
      <c r="D72" s="150" t="s">
        <v>283</v>
      </c>
      <c r="E72" s="141">
        <v>248200</v>
      </c>
      <c r="F72" s="141">
        <v>280764</v>
      </c>
      <c r="G72" s="142">
        <v>280800</v>
      </c>
    </row>
    <row r="73" spans="2:7" ht="14.25" customHeight="1">
      <c r="B73" s="153">
        <v>69</v>
      </c>
      <c r="C73" s="139" t="s">
        <v>284</v>
      </c>
      <c r="D73" s="150" t="s">
        <v>285</v>
      </c>
      <c r="E73" s="141">
        <v>5500000</v>
      </c>
      <c r="F73" s="141">
        <v>6221600</v>
      </c>
      <c r="G73" s="142">
        <v>6221600</v>
      </c>
    </row>
    <row r="74" spans="2:7" ht="14.25" customHeight="1">
      <c r="B74" s="153">
        <v>70</v>
      </c>
      <c r="C74" s="143" t="s">
        <v>286</v>
      </c>
      <c r="D74" s="150" t="s">
        <v>287</v>
      </c>
      <c r="E74" s="141">
        <v>1300</v>
      </c>
      <c r="F74" s="141">
        <v>1471</v>
      </c>
      <c r="G74" s="142">
        <v>1500</v>
      </c>
    </row>
    <row r="75" spans="2:7" ht="14.25" customHeight="1">
      <c r="B75" s="152">
        <v>71</v>
      </c>
      <c r="C75" s="143" t="s">
        <v>288</v>
      </c>
      <c r="D75" s="149" t="s">
        <v>289</v>
      </c>
      <c r="E75" s="141">
        <v>34000</v>
      </c>
      <c r="F75" s="141">
        <v>38461</v>
      </c>
      <c r="G75" s="142">
        <v>38500</v>
      </c>
    </row>
    <row r="76" spans="2:7" ht="14.25" customHeight="1">
      <c r="B76" s="154">
        <v>72</v>
      </c>
      <c r="C76" s="145" t="s">
        <v>290</v>
      </c>
      <c r="D76" s="146" t="s">
        <v>291</v>
      </c>
      <c r="E76" s="147">
        <v>1585000</v>
      </c>
      <c r="F76" s="147">
        <v>1792952</v>
      </c>
      <c r="G76" s="148">
        <v>1793000</v>
      </c>
    </row>
    <row r="77" spans="2:7" ht="14.25" customHeight="1">
      <c r="B77" s="153">
        <v>73</v>
      </c>
      <c r="C77" s="139" t="s">
        <v>292</v>
      </c>
      <c r="D77" s="150" t="s">
        <v>293</v>
      </c>
      <c r="E77" s="141">
        <v>89800</v>
      </c>
      <c r="F77" s="141">
        <v>101582</v>
      </c>
      <c r="G77" s="142">
        <v>101500</v>
      </c>
    </row>
    <row r="78" spans="2:7" ht="14.25" customHeight="1">
      <c r="B78" s="152">
        <v>74</v>
      </c>
      <c r="C78" s="139" t="s">
        <v>294</v>
      </c>
      <c r="D78" s="149" t="s">
        <v>295</v>
      </c>
      <c r="E78" s="141">
        <v>15800</v>
      </c>
      <c r="F78" s="141">
        <v>17873</v>
      </c>
      <c r="G78" s="142">
        <v>17900</v>
      </c>
    </row>
    <row r="79" spans="2:7" ht="14.25" customHeight="1">
      <c r="B79" s="152">
        <v>75</v>
      </c>
      <c r="C79" s="139" t="s">
        <v>296</v>
      </c>
      <c r="D79" s="149" t="s">
        <v>297</v>
      </c>
      <c r="E79" s="141">
        <v>4750</v>
      </c>
      <c r="F79" s="141">
        <v>5373</v>
      </c>
      <c r="G79" s="142">
        <v>5300</v>
      </c>
    </row>
    <row r="80" spans="2:7" ht="14.25" customHeight="1">
      <c r="B80" s="153">
        <v>76</v>
      </c>
      <c r="C80" s="143" t="s">
        <v>298</v>
      </c>
      <c r="D80" s="150" t="s">
        <v>299</v>
      </c>
      <c r="E80" s="141">
        <v>264000</v>
      </c>
      <c r="F80" s="141">
        <v>298637</v>
      </c>
      <c r="G80" s="142">
        <v>298630</v>
      </c>
    </row>
    <row r="81" spans="2:7" ht="14.25" customHeight="1">
      <c r="B81" s="153">
        <v>77</v>
      </c>
      <c r="C81" s="143" t="s">
        <v>300</v>
      </c>
      <c r="D81" s="150" t="s">
        <v>301</v>
      </c>
      <c r="E81" s="141">
        <v>232400</v>
      </c>
      <c r="F81" s="141">
        <v>262891</v>
      </c>
      <c r="G81" s="142">
        <v>262900</v>
      </c>
    </row>
    <row r="82" spans="2:7" ht="14.25" customHeight="1">
      <c r="B82" s="152">
        <v>78</v>
      </c>
      <c r="C82" s="143" t="s">
        <v>302</v>
      </c>
      <c r="D82" s="149" t="s">
        <v>303</v>
      </c>
      <c r="E82" s="156">
        <v>370</v>
      </c>
      <c r="F82" s="156">
        <v>419</v>
      </c>
      <c r="G82" s="157">
        <v>420</v>
      </c>
    </row>
    <row r="83" spans="2:7" ht="14.25" customHeight="1"/>
    <row r="84" spans="2:7" ht="14.25" customHeight="1"/>
    <row r="85" spans="2:7" ht="14.25" customHeight="1"/>
    <row r="86" spans="2:7" ht="14.25" customHeight="1"/>
    <row r="87" spans="2:7" ht="14.25" customHeight="1"/>
    <row r="88" spans="2:7" ht="14.25" customHeight="1"/>
    <row r="89" spans="2:7" ht="14.25" customHeight="1"/>
    <row r="90" spans="2:7" ht="14.25" customHeight="1"/>
    <row r="91" spans="2:7" ht="14.25" customHeight="1"/>
    <row r="92" spans="2:7" ht="14.25" customHeight="1"/>
    <row r="93" spans="2:7" ht="14.25" customHeight="1"/>
    <row r="94" spans="2:7" ht="14.25" customHeight="1"/>
    <row r="95" spans="2:7" ht="14.25" customHeight="1"/>
    <row r="96" spans="2:7" ht="14.25" customHeight="1"/>
    <row r="97" ht="14.25" customHeight="1"/>
    <row r="98" ht="14.25" customHeight="1"/>
    <row r="99" ht="14.25" customHeight="1"/>
    <row r="100" ht="14.2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PRESUPUESTO</vt:lpstr>
      <vt:lpstr>Cronograma</vt:lpstr>
      <vt:lpstr>Resumen</vt:lpstr>
      <vt:lpstr>Audivisuales</vt:lpstr>
      <vt:lpstr>Honorarios</vt:lpstr>
      <vt:lpstr>Alimentos y bebidas</vt:lpstr>
      <vt:lpstr>RESOLUCION LOGISTICA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Carlos Pimienta Martínez</dc:creator>
  <cp:lastModifiedBy>Personería Mpal Uribia Carlos Rangel</cp:lastModifiedBy>
  <dcterms:created xsi:type="dcterms:W3CDTF">2023-11-09T14:36:20Z</dcterms:created>
  <dcterms:modified xsi:type="dcterms:W3CDTF">2024-12-19T19:04:27Z</dcterms:modified>
</cp:coreProperties>
</file>