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HSAG21\Desktop\CONVENIO 568-2023\"/>
    </mc:Choice>
  </mc:AlternateContent>
  <xr:revisionPtr revIDLastSave="0" documentId="8_{D67AFA2F-C128-4C93-9383-FA11982C28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8" r:id="rId1"/>
    <sheet name="NOVIEMBRE1 " sheetId="10" r:id="rId2"/>
    <sheet name="DICIEMBRE" sheetId="9" r:id="rId3"/>
    <sheet name="resumen" sheetId="5" r:id="rId4"/>
    <sheet name="anexo" sheetId="6" r:id="rId5"/>
  </sheets>
  <definedNames>
    <definedName name="_xlnm._FilterDatabase" localSheetId="2" hidden="1">DICIEMBRE!$A$7:$S$12</definedName>
    <definedName name="_xlnm._FilterDatabase" localSheetId="1" hidden="1">'NOVIEMBRE1 '!$A$7:$S$12</definedName>
    <definedName name="_xlnm._FilterDatabase" localSheetId="0" hidden="1">OCTUBRE!$A$7:$S$12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1" i="9" l="1"/>
  <c r="R50" i="9"/>
  <c r="E7" i="5"/>
  <c r="D7" i="5"/>
  <c r="D9" i="5"/>
  <c r="D8" i="5"/>
  <c r="C9" i="5"/>
  <c r="C8" i="5"/>
  <c r="C7" i="5"/>
  <c r="B9" i="5"/>
  <c r="B8" i="5"/>
  <c r="B7" i="5"/>
  <c r="R114" i="9"/>
  <c r="R111" i="9"/>
  <c r="R110" i="9"/>
  <c r="R106" i="9"/>
  <c r="R101" i="9"/>
  <c r="R90" i="8"/>
  <c r="R86" i="8"/>
  <c r="R82" i="8"/>
  <c r="R78" i="8"/>
  <c r="R74" i="8"/>
  <c r="R70" i="8"/>
  <c r="R66" i="8"/>
  <c r="R61" i="8"/>
  <c r="C92" i="10"/>
  <c r="R91" i="10"/>
  <c r="R90" i="10"/>
  <c r="R89" i="10"/>
  <c r="R88" i="10"/>
  <c r="R87" i="10"/>
  <c r="R86" i="10"/>
  <c r="R85" i="10"/>
  <c r="R84" i="10"/>
  <c r="R83" i="10"/>
  <c r="R82" i="10"/>
  <c r="R81" i="10"/>
  <c r="R80" i="10"/>
  <c r="R79" i="10"/>
  <c r="R78" i="10"/>
  <c r="R77" i="10"/>
  <c r="R76" i="10"/>
  <c r="R75" i="10"/>
  <c r="R74" i="10"/>
  <c r="R73" i="10"/>
  <c r="R72" i="10"/>
  <c r="R71" i="10"/>
  <c r="R70" i="10"/>
  <c r="R69" i="10"/>
  <c r="R68" i="10"/>
  <c r="R67" i="10"/>
  <c r="R66" i="10"/>
  <c r="R65" i="10"/>
  <c r="R64" i="10"/>
  <c r="R63" i="10"/>
  <c r="R62" i="10"/>
  <c r="R61" i="10"/>
  <c r="R60" i="10"/>
  <c r="R59" i="10"/>
  <c r="P58" i="10"/>
  <c r="O58" i="10"/>
  <c r="N58" i="10"/>
  <c r="L58" i="10"/>
  <c r="J58" i="10"/>
  <c r="I58" i="10"/>
  <c r="Q58" i="10" s="1"/>
  <c r="H58" i="10"/>
  <c r="E58" i="10"/>
  <c r="R57" i="10"/>
  <c r="R56" i="10"/>
  <c r="R55" i="10"/>
  <c r="R53" i="10"/>
  <c r="R52" i="10"/>
  <c r="R51" i="10"/>
  <c r="R50" i="10"/>
  <c r="P49" i="10"/>
  <c r="O49" i="10"/>
  <c r="N49" i="10"/>
  <c r="M49" i="10"/>
  <c r="L49" i="10"/>
  <c r="J49" i="10"/>
  <c r="I49" i="10"/>
  <c r="Q49" i="10" s="1"/>
  <c r="H49" i="10"/>
  <c r="E49" i="10"/>
  <c r="R48" i="10"/>
  <c r="R46" i="10" s="1"/>
  <c r="P46" i="10"/>
  <c r="O46" i="10"/>
  <c r="N46" i="10"/>
  <c r="M46" i="10"/>
  <c r="L46" i="10"/>
  <c r="J46" i="10"/>
  <c r="I46" i="10"/>
  <c r="Q46" i="10" s="1"/>
  <c r="H46" i="10"/>
  <c r="E46" i="10"/>
  <c r="R45" i="10"/>
  <c r="R44" i="10"/>
  <c r="P43" i="10"/>
  <c r="O43" i="10"/>
  <c r="N43" i="10"/>
  <c r="M43" i="10"/>
  <c r="L43" i="10"/>
  <c r="J43" i="10"/>
  <c r="I43" i="10"/>
  <c r="Q43" i="10" s="1"/>
  <c r="H43" i="10"/>
  <c r="E43" i="10"/>
  <c r="R42" i="10"/>
  <c r="R41" i="10"/>
  <c r="P40" i="10"/>
  <c r="O40" i="10"/>
  <c r="N40" i="10"/>
  <c r="L40" i="10"/>
  <c r="J40" i="10"/>
  <c r="I40" i="10"/>
  <c r="Q40" i="10" s="1"/>
  <c r="H40" i="10"/>
  <c r="E40" i="10"/>
  <c r="R36" i="10"/>
  <c r="R35" i="10"/>
  <c r="R34" i="10"/>
  <c r="R33" i="10" s="1"/>
  <c r="P33" i="10"/>
  <c r="O33" i="10"/>
  <c r="N33" i="10"/>
  <c r="L33" i="10"/>
  <c r="J33" i="10"/>
  <c r="I33" i="10"/>
  <c r="Q33" i="10" s="1"/>
  <c r="H33" i="10"/>
  <c r="E33" i="10"/>
  <c r="R32" i="10"/>
  <c r="R31" i="10"/>
  <c r="R30" i="10"/>
  <c r="R29" i="10"/>
  <c r="R28" i="10"/>
  <c r="R26" i="10"/>
  <c r="R25" i="10"/>
  <c r="R24" i="10"/>
  <c r="R23" i="10"/>
  <c r="R22" i="10"/>
  <c r="R21" i="10"/>
  <c r="R20" i="10"/>
  <c r="R19" i="10"/>
  <c r="R18" i="10"/>
  <c r="R17" i="10"/>
  <c r="R16" i="10"/>
  <c r="P15" i="10"/>
  <c r="O15" i="10"/>
  <c r="N15" i="10"/>
  <c r="L15" i="10"/>
  <c r="J15" i="10"/>
  <c r="I15" i="10"/>
  <c r="H15" i="10"/>
  <c r="E15" i="10"/>
  <c r="R12" i="10"/>
  <c r="P12" i="10"/>
  <c r="O12" i="10"/>
  <c r="N12" i="10"/>
  <c r="M12" i="10"/>
  <c r="L12" i="10"/>
  <c r="J12" i="10"/>
  <c r="I12" i="10"/>
  <c r="H12" i="10"/>
  <c r="E12" i="10"/>
  <c r="R11" i="10"/>
  <c r="R10" i="10"/>
  <c r="R9" i="10"/>
  <c r="J8" i="10"/>
  <c r="I8" i="10"/>
  <c r="Q8" i="10" s="1"/>
  <c r="H8" i="10"/>
  <c r="E8" i="10"/>
  <c r="R76" i="8"/>
  <c r="R77" i="8"/>
  <c r="R79" i="8"/>
  <c r="R80" i="8"/>
  <c r="R81" i="8"/>
  <c r="R83" i="8"/>
  <c r="R84" i="8"/>
  <c r="R85" i="8"/>
  <c r="R87" i="8"/>
  <c r="R88" i="8"/>
  <c r="R89" i="8"/>
  <c r="R63" i="8"/>
  <c r="R64" i="8"/>
  <c r="R65" i="8"/>
  <c r="R67" i="8"/>
  <c r="R68" i="8"/>
  <c r="R69" i="8"/>
  <c r="R71" i="8"/>
  <c r="R72" i="8"/>
  <c r="R73" i="8"/>
  <c r="R75" i="8"/>
  <c r="R62" i="8"/>
  <c r="R59" i="8"/>
  <c r="R60" i="8"/>
  <c r="R40" i="10" l="1"/>
  <c r="R15" i="10"/>
  <c r="R43" i="10"/>
  <c r="R49" i="10"/>
  <c r="R8" i="10"/>
  <c r="I92" i="10"/>
  <c r="I94" i="10" s="1"/>
  <c r="Q15" i="10"/>
  <c r="R58" i="10"/>
  <c r="H92" i="10"/>
  <c r="H94" i="10" s="1"/>
  <c r="J92" i="10"/>
  <c r="E92" i="10"/>
  <c r="Q12" i="10"/>
  <c r="Q92" i="10" s="1"/>
  <c r="R92" i="10" l="1"/>
  <c r="C28" i="5"/>
  <c r="F33" i="5" s="1"/>
  <c r="B35" i="6"/>
  <c r="R99" i="9"/>
  <c r="R82" i="9"/>
  <c r="R80" i="9"/>
  <c r="R78" i="9"/>
  <c r="R76" i="9"/>
  <c r="R72" i="9"/>
  <c r="J58" i="9"/>
  <c r="R74" i="9"/>
  <c r="R61" i="9"/>
  <c r="R63" i="9"/>
  <c r="R64" i="9"/>
  <c r="R65" i="9"/>
  <c r="R66" i="9"/>
  <c r="R67" i="9"/>
  <c r="R68" i="9"/>
  <c r="R69" i="9"/>
  <c r="R70" i="9"/>
  <c r="R71" i="9"/>
  <c r="R73" i="9"/>
  <c r="R75" i="9"/>
  <c r="R77" i="9"/>
  <c r="R79" i="9"/>
  <c r="R81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100" i="9"/>
  <c r="R102" i="9"/>
  <c r="R103" i="9"/>
  <c r="R104" i="9"/>
  <c r="R105" i="9"/>
  <c r="R107" i="9"/>
  <c r="R108" i="9"/>
  <c r="R109" i="9"/>
  <c r="R112" i="9"/>
  <c r="R113" i="9"/>
  <c r="R115" i="9"/>
  <c r="R116" i="9"/>
  <c r="R117" i="9"/>
  <c r="R60" i="9"/>
  <c r="R62" i="9"/>
  <c r="C118" i="9"/>
  <c r="R59" i="9"/>
  <c r="P58" i="9"/>
  <c r="O58" i="9"/>
  <c r="N58" i="9"/>
  <c r="L58" i="9"/>
  <c r="I58" i="9"/>
  <c r="Q58" i="9" s="1"/>
  <c r="E58" i="9"/>
  <c r="R57" i="9"/>
  <c r="R56" i="9"/>
  <c r="R55" i="9"/>
  <c r="R53" i="9"/>
  <c r="R52" i="9"/>
  <c r="P49" i="9"/>
  <c r="O49" i="9"/>
  <c r="N49" i="9"/>
  <c r="M49" i="9"/>
  <c r="L49" i="9"/>
  <c r="J49" i="9"/>
  <c r="I49" i="9"/>
  <c r="E49" i="9"/>
  <c r="R48" i="9"/>
  <c r="R46" i="9" s="1"/>
  <c r="P46" i="9"/>
  <c r="O46" i="9"/>
  <c r="N46" i="9"/>
  <c r="M46" i="9"/>
  <c r="L46" i="9"/>
  <c r="J46" i="9"/>
  <c r="I46" i="9"/>
  <c r="Q46" i="9" s="1"/>
  <c r="H46" i="9"/>
  <c r="E46" i="9"/>
  <c r="R45" i="9"/>
  <c r="P43" i="9"/>
  <c r="O43" i="9"/>
  <c r="N43" i="9"/>
  <c r="M43" i="9"/>
  <c r="L43" i="9"/>
  <c r="J43" i="9"/>
  <c r="I43" i="9"/>
  <c r="Q43" i="9" s="1"/>
  <c r="H43" i="9"/>
  <c r="E43" i="9"/>
  <c r="R42" i="9"/>
  <c r="R41" i="9"/>
  <c r="P40" i="9"/>
  <c r="O40" i="9"/>
  <c r="N40" i="9"/>
  <c r="L40" i="9"/>
  <c r="J40" i="9"/>
  <c r="I40" i="9"/>
  <c r="Q40" i="9" s="1"/>
  <c r="H40" i="9"/>
  <c r="E40" i="9"/>
  <c r="R36" i="9"/>
  <c r="R35" i="9"/>
  <c r="R34" i="9"/>
  <c r="P33" i="9"/>
  <c r="O33" i="9"/>
  <c r="N33" i="9"/>
  <c r="L33" i="9"/>
  <c r="J33" i="9"/>
  <c r="I33" i="9"/>
  <c r="Q33" i="9" s="1"/>
  <c r="H33" i="9"/>
  <c r="E33" i="9"/>
  <c r="R32" i="9"/>
  <c r="R31" i="9"/>
  <c r="R30" i="9"/>
  <c r="R29" i="9"/>
  <c r="R28" i="9"/>
  <c r="R26" i="9"/>
  <c r="R25" i="9"/>
  <c r="R24" i="9"/>
  <c r="R23" i="9"/>
  <c r="R22" i="9"/>
  <c r="R21" i="9"/>
  <c r="R20" i="9"/>
  <c r="R19" i="9"/>
  <c r="R18" i="9"/>
  <c r="R17" i="9"/>
  <c r="R16" i="9"/>
  <c r="P15" i="9"/>
  <c r="O15" i="9"/>
  <c r="N15" i="9"/>
  <c r="L15" i="9"/>
  <c r="J15" i="9"/>
  <c r="I15" i="9"/>
  <c r="H15" i="9"/>
  <c r="E15" i="9"/>
  <c r="R12" i="9"/>
  <c r="P12" i="9"/>
  <c r="O12" i="9"/>
  <c r="N12" i="9"/>
  <c r="M12" i="9"/>
  <c r="L12" i="9"/>
  <c r="J12" i="9"/>
  <c r="I12" i="9"/>
  <c r="Q12" i="9" s="1"/>
  <c r="H12" i="9"/>
  <c r="E12" i="9"/>
  <c r="R11" i="9"/>
  <c r="R10" i="9"/>
  <c r="R9" i="9"/>
  <c r="J8" i="9"/>
  <c r="I8" i="9"/>
  <c r="Q8" i="9" s="1"/>
  <c r="H8" i="9"/>
  <c r="E8" i="9"/>
  <c r="C94" i="8"/>
  <c r="R93" i="8"/>
  <c r="R92" i="8"/>
  <c r="R91" i="8"/>
  <c r="P58" i="8"/>
  <c r="O58" i="8"/>
  <c r="N58" i="8"/>
  <c r="L58" i="8"/>
  <c r="J58" i="8"/>
  <c r="I58" i="8"/>
  <c r="H58" i="8"/>
  <c r="E58" i="8"/>
  <c r="R57" i="8"/>
  <c r="R56" i="8"/>
  <c r="R55" i="8"/>
  <c r="R53" i="8"/>
  <c r="R52" i="8"/>
  <c r="R51" i="8"/>
  <c r="R50" i="8"/>
  <c r="P49" i="8"/>
  <c r="O49" i="8"/>
  <c r="N49" i="8"/>
  <c r="M49" i="8"/>
  <c r="L49" i="8"/>
  <c r="J49" i="8"/>
  <c r="I49" i="8"/>
  <c r="Q49" i="8" s="1"/>
  <c r="H49" i="8"/>
  <c r="E49" i="8"/>
  <c r="R48" i="8"/>
  <c r="R46" i="8" s="1"/>
  <c r="P46" i="8"/>
  <c r="O46" i="8"/>
  <c r="N46" i="8"/>
  <c r="M46" i="8"/>
  <c r="L46" i="8"/>
  <c r="J46" i="8"/>
  <c r="I46" i="8"/>
  <c r="Q46" i="8" s="1"/>
  <c r="H46" i="8"/>
  <c r="E46" i="8"/>
  <c r="R45" i="8"/>
  <c r="R44" i="8"/>
  <c r="P43" i="8"/>
  <c r="O43" i="8"/>
  <c r="N43" i="8"/>
  <c r="M43" i="8"/>
  <c r="L43" i="8"/>
  <c r="J43" i="8"/>
  <c r="I43" i="8"/>
  <c r="Q43" i="8" s="1"/>
  <c r="H43" i="8"/>
  <c r="E43" i="8"/>
  <c r="R42" i="8"/>
  <c r="R41" i="8"/>
  <c r="P40" i="8"/>
  <c r="O40" i="8"/>
  <c r="N40" i="8"/>
  <c r="L40" i="8"/>
  <c r="J40" i="8"/>
  <c r="I40" i="8"/>
  <c r="Q40" i="8" s="1"/>
  <c r="H40" i="8"/>
  <c r="E40" i="8"/>
  <c r="R36" i="8"/>
  <c r="R35" i="8"/>
  <c r="R34" i="8"/>
  <c r="P33" i="8"/>
  <c r="O33" i="8"/>
  <c r="N33" i="8"/>
  <c r="L33" i="8"/>
  <c r="J33" i="8"/>
  <c r="I33" i="8"/>
  <c r="Q33" i="8" s="1"/>
  <c r="H33" i="8"/>
  <c r="E33" i="8"/>
  <c r="R32" i="8"/>
  <c r="R31" i="8"/>
  <c r="R30" i="8"/>
  <c r="R29" i="8"/>
  <c r="R28" i="8"/>
  <c r="R26" i="8"/>
  <c r="R25" i="8"/>
  <c r="R24" i="8"/>
  <c r="R23" i="8"/>
  <c r="R22" i="8"/>
  <c r="R21" i="8"/>
  <c r="R20" i="8"/>
  <c r="R19" i="8"/>
  <c r="R18" i="8"/>
  <c r="R17" i="8"/>
  <c r="R16" i="8"/>
  <c r="P15" i="8"/>
  <c r="O15" i="8"/>
  <c r="N15" i="8"/>
  <c r="L15" i="8"/>
  <c r="J15" i="8"/>
  <c r="I15" i="8"/>
  <c r="H15" i="8"/>
  <c r="E15" i="8"/>
  <c r="R12" i="8"/>
  <c r="P12" i="8"/>
  <c r="O12" i="8"/>
  <c r="N12" i="8"/>
  <c r="M12" i="8"/>
  <c r="L12" i="8"/>
  <c r="J12" i="8"/>
  <c r="I12" i="8"/>
  <c r="Q12" i="8" s="1"/>
  <c r="H12" i="8"/>
  <c r="E12" i="8"/>
  <c r="R11" i="8"/>
  <c r="R10" i="8"/>
  <c r="R9" i="8"/>
  <c r="J8" i="8"/>
  <c r="I8" i="8"/>
  <c r="H8" i="8"/>
  <c r="E8" i="8"/>
  <c r="Q58" i="8" l="1"/>
  <c r="E9" i="5"/>
  <c r="Q49" i="9"/>
  <c r="E8" i="5"/>
  <c r="R8" i="8"/>
  <c r="R40" i="8"/>
  <c r="R58" i="8"/>
  <c r="H94" i="8"/>
  <c r="H96" i="8" s="1"/>
  <c r="R33" i="8"/>
  <c r="R49" i="8"/>
  <c r="Q15" i="8"/>
  <c r="R15" i="8"/>
  <c r="E94" i="8"/>
  <c r="R43" i="8"/>
  <c r="Q15" i="9"/>
  <c r="R15" i="9"/>
  <c r="R43" i="9"/>
  <c r="J118" i="9"/>
  <c r="R33" i="9"/>
  <c r="R49" i="9"/>
  <c r="R58" i="9"/>
  <c r="H118" i="9"/>
  <c r="H120" i="9" s="1"/>
  <c r="Q118" i="9"/>
  <c r="E118" i="9"/>
  <c r="R40" i="9"/>
  <c r="R8" i="9"/>
  <c r="I118" i="9"/>
  <c r="I94" i="8"/>
  <c r="J94" i="8"/>
  <c r="Q8" i="8"/>
  <c r="Q94" i="8" s="1"/>
  <c r="R94" i="8" l="1"/>
  <c r="I96" i="8"/>
  <c r="R118" i="9"/>
  <c r="I120" i="9"/>
  <c r="G7" i="5" l="1"/>
  <c r="E10" i="5" l="1"/>
  <c r="F32" i="5" s="1"/>
  <c r="G8" i="5" l="1"/>
  <c r="G9" i="5"/>
  <c r="D10" i="5" l="1"/>
  <c r="G10" i="5" l="1"/>
  <c r="F31" i="5"/>
  <c r="F34" i="5" s="1"/>
  <c r="F9" i="5"/>
  <c r="F8" i="5"/>
  <c r="F7" i="5"/>
  <c r="F10" i="5" l="1"/>
</calcChain>
</file>

<file path=xl/sharedStrings.xml><?xml version="1.0" encoding="utf-8"?>
<sst xmlns="http://schemas.openxmlformats.org/spreadsheetml/2006/main" count="648" uniqueCount="185">
  <si>
    <t>No. Comprobante Egreso</t>
  </si>
  <si>
    <t>Nit / CC</t>
  </si>
  <si>
    <t xml:space="preserve">TOTAL </t>
  </si>
  <si>
    <t>Concepto</t>
  </si>
  <si>
    <t>No. CDP</t>
  </si>
  <si>
    <t>Valor CDP</t>
  </si>
  <si>
    <t>No. RPC</t>
  </si>
  <si>
    <t>Fecha Comprobante Egreso</t>
  </si>
  <si>
    <t>Valor  RPC</t>
  </si>
  <si>
    <t>Valor Giro Neto</t>
  </si>
  <si>
    <t>Apropiación Ptal</t>
  </si>
  <si>
    <t>Concepto (Igual al Convenio)</t>
  </si>
  <si>
    <t>Apropiacion Total</t>
  </si>
  <si>
    <t>Total Pagos</t>
  </si>
  <si>
    <t xml:space="preserve">Saldo </t>
  </si>
  <si>
    <t>No. Rubro</t>
  </si>
  <si>
    <t>Nombre del rubro</t>
  </si>
  <si>
    <t>Total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</si>
  <si>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</si>
  <si>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</si>
  <si>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</si>
  <si>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</si>
  <si>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</si>
  <si>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</si>
  <si>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</si>
  <si>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</si>
  <si>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</si>
  <si>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</si>
  <si>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GIRO (ptal)</t>
  </si>
  <si>
    <t>Notas y Observaciones a la información reportada:</t>
  </si>
  <si>
    <t>1, -------------------</t>
  </si>
  <si>
    <t>2, -------------------</t>
  </si>
  <si>
    <t>3, -------------------</t>
  </si>
  <si>
    <t>4, -------------------</t>
  </si>
  <si>
    <t>L</t>
  </si>
  <si>
    <t>Observaciones (si las ubiere Codificarlas 1, 2, 3, 4….. Y explicarlas en Notas y observaciones)</t>
  </si>
  <si>
    <t>M</t>
  </si>
  <si>
    <t>Beneficiario</t>
  </si>
  <si>
    <t>N</t>
  </si>
  <si>
    <t>O</t>
  </si>
  <si>
    <t>P</t>
  </si>
  <si>
    <t>Q</t>
  </si>
  <si>
    <t>R</t>
  </si>
  <si>
    <t>S</t>
  </si>
  <si>
    <t>Fecha RPC  (dia/mes/año)</t>
  </si>
  <si>
    <t>Codigo ó No. Transferencia = al extracto  ( Si lo hubiere )</t>
  </si>
  <si>
    <t>T</t>
  </si>
  <si>
    <t xml:space="preserve">Cuenta bancaria No. </t>
  </si>
  <si>
    <t>%</t>
  </si>
  <si>
    <t>descuentos efectuados  en el mes de</t>
  </si>
  <si>
    <t>Julio</t>
  </si>
  <si>
    <t>Agosto</t>
  </si>
  <si>
    <t>Septiembre</t>
  </si>
  <si>
    <t>Octubre</t>
  </si>
  <si>
    <t>Noviembre</t>
  </si>
  <si>
    <t>Diciembre</t>
  </si>
  <si>
    <t>Total RPC / Total Apropiación</t>
  </si>
  <si>
    <t>Total Giros / Total Apropiación</t>
  </si>
  <si>
    <t>2.1.2.02.02.008</t>
  </si>
  <si>
    <t>2.4.5.02.09</t>
  </si>
  <si>
    <t>Código ptal = Cláusulas del convenio.</t>
  </si>
  <si>
    <r>
      <t>Cuadro resumen Ejecución final convenio</t>
    </r>
    <r>
      <rPr>
        <b/>
        <sz val="10"/>
        <color theme="9" tint="-0.249977111117893"/>
        <rFont val="Century Gothic"/>
        <family val="2"/>
      </rPr>
      <t xml:space="preserve"> </t>
    </r>
    <r>
      <rPr>
        <b/>
        <i/>
        <sz val="10"/>
        <color theme="9" tint="-0.249977111117893"/>
        <rFont val="Century Gothic"/>
        <family val="2"/>
      </rPr>
      <t>(Q debe ir en el oficio remisorio)</t>
    </r>
  </si>
  <si>
    <r>
      <t>Valor de descuentos pagados NETOS, Impuestos, retenciones, etc.           ( Si lo hubiere )</t>
    </r>
    <r>
      <rPr>
        <b/>
        <sz val="16"/>
        <color theme="1"/>
        <rFont val="Century Gothic"/>
        <family val="2"/>
      </rPr>
      <t>*</t>
    </r>
  </si>
  <si>
    <t>ITEM</t>
  </si>
  <si>
    <t>Quien elabora el informe</t>
  </si>
  <si>
    <t>EMPRESA SOCIAL DEL ESTADO REGIÓN DE SALUD MEDINA</t>
  </si>
  <si>
    <t>NA</t>
  </si>
  <si>
    <t>RENDIMIENTOS FINANCIEROS</t>
  </si>
  <si>
    <t>SALDO</t>
  </si>
  <si>
    <t>TOTAL</t>
  </si>
  <si>
    <t xml:space="preserve">Servicios prestados a las empresas y servicios de producción </t>
  </si>
  <si>
    <t>2.4.5.02.08</t>
  </si>
  <si>
    <t>Servicios para la comunidad, sociales y personales</t>
  </si>
  <si>
    <t>2.1.2.02.01.003</t>
  </si>
  <si>
    <t>Otros bienes transportables (excepto productos metálicos, maquinaria y equipo)</t>
  </si>
  <si>
    <t>Servicios financieros y servicios conexos; servicios inmobiliarios; y servicios de arrendamiento y leasing</t>
  </si>
  <si>
    <t>2.1.2.02.02.007</t>
  </si>
  <si>
    <t>2.4.5.01.03</t>
  </si>
  <si>
    <t>2.4.5.01.04</t>
  </si>
  <si>
    <t>Productos metálicos, maquinaria y equipo</t>
  </si>
  <si>
    <t>Comercio y distribución; alojamiento; servicios de suministro de comidas y bebidas; servicios de transporte; y servicios de distribución de electricidad, gas y agua</t>
  </si>
  <si>
    <t>2.4.5.02.06</t>
  </si>
  <si>
    <t>2.4.5.02.07</t>
  </si>
  <si>
    <t>Formato - EJECUCION PRESUPUESTAL Y DE TESORERIA ACUMULADA Convenio No. SS-CDCVI-522-2023</t>
  </si>
  <si>
    <t>INFORME ACUMULADO A 31 DE AGOSTO DEL 2023</t>
  </si>
  <si>
    <t>Saldo : Reflejar uno solo POR cada RUBRO (columna D - columnaJ)</t>
  </si>
  <si>
    <t>Valor de descuentos, Impuestos, retenciones, etc.           ( Si lo hubiere )*</t>
  </si>
  <si>
    <r>
      <t>Fecha Giro Neto = al extracto (</t>
    </r>
    <r>
      <rPr>
        <b/>
        <sz val="9"/>
        <color theme="9" tint="-0.499984740745262"/>
        <rFont val="Tahoma"/>
        <family val="2"/>
      </rPr>
      <t>dia/mes/año</t>
    </r>
    <r>
      <rPr>
        <b/>
        <sz val="9"/>
        <color theme="1"/>
        <rFont val="Tahoma"/>
        <family val="2"/>
      </rPr>
      <t>)</t>
    </r>
  </si>
  <si>
    <t>DETALLE</t>
  </si>
  <si>
    <t>Ingresos</t>
  </si>
  <si>
    <t>- Pagos</t>
  </si>
  <si>
    <t>+ Rendimientos Financieros</t>
  </si>
  <si>
    <t>SALDO EXTRACTO</t>
  </si>
  <si>
    <t>HERNAN EMILIO OQUENDO SARMIENTO</t>
  </si>
  <si>
    <t>CLAUDIA XIMENA RODRIGUEZ</t>
  </si>
  <si>
    <t>HECTOR GABRIEL RODRIGUEZ</t>
  </si>
  <si>
    <t>JHON ALEXANDER SUAREZ</t>
  </si>
  <si>
    <t>ANTONIO MARIA QUIÑONES</t>
  </si>
  <si>
    <t>FELIX ROBERTO MORATO</t>
  </si>
  <si>
    <t>OMAR PENAGOS JAIMES</t>
  </si>
  <si>
    <t>CRISTIAN OLARTE</t>
  </si>
  <si>
    <t>SAYDA MILENA CASAS</t>
  </si>
  <si>
    <t>ADRIANA SALAZAR CARDENAS</t>
  </si>
  <si>
    <t>DEISY LILIANA LUNA SASTOQUE</t>
  </si>
  <si>
    <t>JENNY PAOLA RODRIGUEZ GARCIA</t>
  </si>
  <si>
    <t>FANNY CRISTINA PEÑA DIAZ</t>
  </si>
  <si>
    <t>MIGUEL ANGEL RIVERA SALGADO</t>
  </si>
  <si>
    <t>EMPRESA SOCIAL DEL ESTADO HOSPITAL SAN ANTONIO DE GUATAVITA</t>
  </si>
  <si>
    <t>LUZ MERY ACOSTA VARGAS</t>
  </si>
  <si>
    <t>Gerente E.S.E. Hospital San Antonio de Guatavita</t>
  </si>
  <si>
    <t xml:space="preserve">gerencia@hospitalguatavita.gov.co </t>
  </si>
  <si>
    <t>NELSON ALEJANDRO LOPEZ</t>
  </si>
  <si>
    <t>JENNY PAOLA RODRIGUEZ</t>
  </si>
  <si>
    <t>INGRY CONSTANZA RODRIGUEZ</t>
  </si>
  <si>
    <t>CRISTIAN MAURICIO JIMENEZ</t>
  </si>
  <si>
    <t>MARIA DEL SOCORRO RODRIGUEZ</t>
  </si>
  <si>
    <t>SARA LUCY DIAZ RODRIGUEZ</t>
  </si>
  <si>
    <t>CLARA LILIANA RAMOS</t>
  </si>
  <si>
    <t>MARIA VICTORIA BERNAL</t>
  </si>
  <si>
    <t>ADRIANA ESPERANZA GONZALEZ</t>
  </si>
  <si>
    <t>CLAUDIA XIMEDA RODRIGUEZ</t>
  </si>
  <si>
    <t>NORYS LUCIA CARRION</t>
  </si>
  <si>
    <t>ARCELIA MILENA MUNAR</t>
  </si>
  <si>
    <t>ERIKA LILIANA MANCERA</t>
  </si>
  <si>
    <t>MARIA FERNANDA CABRERA</t>
  </si>
  <si>
    <t>SONIA JANNETH ALDANA</t>
  </si>
  <si>
    <t>SOLANYELA DEL PILAR ACOSTA</t>
  </si>
  <si>
    <t>SONIA ROCIO CAPADOR</t>
  </si>
  <si>
    <t>BLANCA YOLANDA GARZON</t>
  </si>
  <si>
    <t>ADRIANA SOLANGE MUÑOZ</t>
  </si>
  <si>
    <t>JENNIFER ZULAY AREVALO</t>
  </si>
  <si>
    <t>NIDIA ANDREA ACOSTA</t>
  </si>
  <si>
    <t>CARLOS ANDRES MORA</t>
  </si>
  <si>
    <t>HECTOR GABRIEL RODIRGUEZ</t>
  </si>
  <si>
    <t>SARA LUCIA RENGIFO AGUDELO</t>
  </si>
  <si>
    <t>JENNY MILENA BOJACA</t>
  </si>
  <si>
    <t>JINETH MARIAM AMAZO</t>
  </si>
  <si>
    <t>KARIN MERCEDES RODRIGUEZ</t>
  </si>
  <si>
    <t>LAURA YINNETH CASTIBLANCO</t>
  </si>
  <si>
    <t>JAIRO HUMBERTO PRIETO</t>
  </si>
  <si>
    <t>PAOLA JOHANA HERNANDEZ</t>
  </si>
  <si>
    <t>ERIKA LILIANA MACERA SASTOQUE</t>
  </si>
  <si>
    <t>FANNY CRISTINA PEÑA</t>
  </si>
  <si>
    <t>JULLI NATALIA RUBIANO</t>
  </si>
  <si>
    <t>LAURA YINETH CASTIBLANCO  VARGAS</t>
  </si>
  <si>
    <t>MARIA FERNANDA CABRERA PINZON</t>
  </si>
  <si>
    <t>NELSON LOPEZ</t>
  </si>
  <si>
    <t>JENNIFER AREVALO</t>
  </si>
  <si>
    <t>SONIA ALDANA</t>
  </si>
  <si>
    <t>SARA LUCY DIAZ</t>
  </si>
  <si>
    <t>ADRIANA ERSPERANZA GONZALEZ</t>
  </si>
  <si>
    <t>JINET MARIAM AMAZO</t>
  </si>
  <si>
    <t>ADRIANA SOLANGIE MUÑOZ</t>
  </si>
  <si>
    <t>CLAUDIA VIVIANA JAIMES</t>
  </si>
  <si>
    <t>PAOLA TATIANA MACIAS</t>
  </si>
  <si>
    <t>YON ALEXANDER GUANA</t>
  </si>
  <si>
    <t>SONIA YANET ALDANA</t>
  </si>
  <si>
    <t>BLNACA YOLANDA GARZON</t>
  </si>
  <si>
    <t>LIGIA ANTONIO TUNARROSA</t>
  </si>
  <si>
    <t>STELLA ARIAS ALFONSO</t>
  </si>
  <si>
    <t>LAURA VALENTINA RINCON</t>
  </si>
  <si>
    <t>SARA LUCIA RENGIFO</t>
  </si>
  <si>
    <t>JULLY NATALIA RUBIANO</t>
  </si>
  <si>
    <t>CRISTIAN MAURICION JIMENEZ</t>
  </si>
  <si>
    <t>LAURA YINETH CASTIBLANCO</t>
  </si>
  <si>
    <t>MANUEL FERNANDO ROZO</t>
  </si>
  <si>
    <t>DIANA CATHERIN ERASO</t>
  </si>
  <si>
    <t>MARIA FERNANDA ROZO GONZALEZ</t>
  </si>
  <si>
    <t>CLAUDIA MARCELA HERRERA</t>
  </si>
  <si>
    <t>EDGAR JOSE CEDIEL</t>
  </si>
  <si>
    <t>CARLOS ANDRES BAEZ</t>
  </si>
  <si>
    <t>FABIAN ESTEBAN ERASO</t>
  </si>
  <si>
    <t>CHRISTIAN HERNANDO OLARTE</t>
  </si>
  <si>
    <t>ROBERTO DE JESUS GARCIA</t>
  </si>
  <si>
    <t>LAURA CAMILA ARCINIEGAS</t>
  </si>
  <si>
    <t>MARIA ALEJANDRA MARTINEZ</t>
  </si>
  <si>
    <t>SANDRA LILIANA TOVAR</t>
  </si>
  <si>
    <t>ANDREA ESPERANZA RINCON</t>
  </si>
  <si>
    <t>ISEL</t>
  </si>
  <si>
    <t>ELIZABETH PARDO SANCHEZ</t>
  </si>
  <si>
    <t>gerencia@hospitalguatavita.gov.co</t>
  </si>
  <si>
    <t>CLARA PATRICIA ROZO GARZÓN</t>
  </si>
  <si>
    <t>contratacion@hospitalguatavita.gov.co</t>
  </si>
  <si>
    <t>INFORME ACUMULADO A  31 DE DICIEMBRE DEL 2023</t>
  </si>
  <si>
    <t>Anexo - Valor de descuentos cancelados de las ordenes de pago del Convenio No. SS-CDCVI-568-2023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</si>
</sst>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$&quot;\ #,##0"/>
    <numFmt numFmtId="167" formatCode="_-* #,##0\ _€_-;\-* #,##0\ _€_-;_-* &quot;-&quot;??\ _€_-;_-@_-"/>
    <numFmt numFmtId="168" formatCode="_-* #,##0_-;\-* #,##0_-;_-* &quot;-&quot;??_-;_-@_-"/>
  </numFmts>
  <fonts count="29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sz val="11"/>
      <color theme="9" tint="-0.499984740745262"/>
      <name val="Century Gothic"/>
      <family val="2"/>
    </font>
    <font>
      <b/>
      <sz val="16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9" tint="-0.249977111117893"/>
      <name val="Century Gothic"/>
      <family val="2"/>
    </font>
    <font>
      <b/>
      <i/>
      <sz val="10"/>
      <color theme="9" tint="-0.249977111117893"/>
      <name val="Century Gothic"/>
      <family val="2"/>
    </font>
    <font>
      <b/>
      <sz val="10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10"/>
      <name val="Arial Narrow"/>
      <family val="2"/>
    </font>
    <font>
      <b/>
      <sz val="9"/>
      <name val="Calibri "/>
    </font>
    <font>
      <b/>
      <i/>
      <sz val="9"/>
      <name val="Calibri "/>
    </font>
    <font>
      <sz val="9"/>
      <name val="Calibri "/>
    </font>
    <font>
      <b/>
      <sz val="9"/>
      <name val="Tahoma"/>
      <family val="2"/>
    </font>
    <font>
      <sz val="9"/>
      <name val="Tahoma"/>
      <family val="2"/>
    </font>
    <font>
      <sz val="8"/>
      <color theme="1"/>
      <name val="Century Gothic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9"/>
      <color theme="9" tint="-0.499984740745262"/>
      <name val="Tahoma"/>
      <family val="2"/>
    </font>
    <font>
      <b/>
      <sz val="9"/>
      <color theme="9" tint="-0.499984740745262"/>
      <name val="Tahoma"/>
      <family val="2"/>
    </font>
    <font>
      <sz val="9"/>
      <color rgb="FF7030A0"/>
      <name val="Tahoma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theme="9" tint="-0.24994659260841701"/>
      </right>
      <top/>
      <bottom/>
      <diagonal/>
    </border>
    <border>
      <left style="thin">
        <color auto="1"/>
      </left>
      <right style="thick">
        <color theme="9" tint="-0.2499465926084170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0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0" borderId="0"/>
    <xf numFmtId="0" fontId="14" fillId="0" borderId="0" applyNumberFormat="0" applyFill="0" applyBorder="0" applyAlignment="0" applyProtection="0"/>
    <xf numFmtId="1" fontId="15" fillId="0" borderId="0" applyFill="0">
      <alignment horizontal="center" vertical="center"/>
    </xf>
    <xf numFmtId="43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</cellStyleXfs>
  <cellXfs count="179">
    <xf numFmtId="0" fontId="0" fillId="0" borderId="0" xfId="0"/>
    <xf numFmtId="0" fontId="1" fillId="0" borderId="0" xfId="0" applyFont="1"/>
    <xf numFmtId="0" fontId="5" fillId="0" borderId="0" xfId="3" applyFont="1" applyAlignment="1" applyProtection="1">
      <alignment horizont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3" fontId="1" fillId="0" borderId="1" xfId="1" applyNumberFormat="1" applyFont="1" applyBorder="1"/>
    <xf numFmtId="165" fontId="1" fillId="0" borderId="1" xfId="1" applyNumberFormat="1" applyFont="1" applyBorder="1"/>
    <xf numFmtId="0" fontId="4" fillId="0" borderId="2" xfId="0" applyFont="1" applyBorder="1"/>
    <xf numFmtId="0" fontId="4" fillId="6" borderId="1" xfId="0" applyFont="1" applyFill="1" applyBorder="1"/>
    <xf numFmtId="166" fontId="4" fillId="0" borderId="1" xfId="1" applyNumberFormat="1" applyFont="1" applyBorder="1"/>
    <xf numFmtId="0" fontId="1" fillId="0" borderId="5" xfId="0" applyFont="1" applyBorder="1"/>
    <xf numFmtId="0" fontId="8" fillId="0" borderId="0" xfId="0" applyFont="1"/>
    <xf numFmtId="0" fontId="9" fillId="0" borderId="0" xfId="0" applyFont="1"/>
    <xf numFmtId="9" fontId="8" fillId="2" borderId="1" xfId="2" applyFont="1" applyFill="1" applyBorder="1" applyAlignment="1">
      <alignment horizontal="center" vertical="center"/>
    </xf>
    <xf numFmtId="166" fontId="9" fillId="2" borderId="2" xfId="0" applyNumberFormat="1" applyFont="1" applyFill="1" applyBorder="1" applyAlignment="1">
      <alignment horizontal="right" vertical="center"/>
    </xf>
    <xf numFmtId="9" fontId="9" fillId="2" borderId="1" xfId="2" applyFont="1" applyFill="1" applyBorder="1" applyAlignment="1">
      <alignment horizontal="center" vertical="center"/>
    </xf>
    <xf numFmtId="0" fontId="12" fillId="0" borderId="0" xfId="0" applyFont="1"/>
    <xf numFmtId="166" fontId="9" fillId="2" borderId="0" xfId="0" applyNumberFormat="1" applyFont="1" applyFill="1" applyAlignment="1">
      <alignment horizontal="right" vertical="center"/>
    </xf>
    <xf numFmtId="9" fontId="9" fillId="2" borderId="0" xfId="2" applyFont="1" applyFill="1" applyBorder="1" applyAlignment="1">
      <alignment horizontal="center" vertical="center"/>
    </xf>
    <xf numFmtId="0" fontId="6" fillId="0" borderId="0" xfId="3" applyFont="1" applyAlignment="1" applyProtection="1">
      <alignment horizontal="center"/>
      <protection locked="0"/>
    </xf>
    <xf numFmtId="0" fontId="4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8" fillId="2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0" xfId="5" applyBorder="1"/>
    <xf numFmtId="0" fontId="4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/>
    </xf>
    <xf numFmtId="0" fontId="13" fillId="9" borderId="1" xfId="0" applyFont="1" applyFill="1" applyBorder="1"/>
    <xf numFmtId="0" fontId="9" fillId="9" borderId="1" xfId="0" applyFont="1" applyFill="1" applyBorder="1" applyAlignment="1">
      <alignment horizontal="center" vertical="center" wrapText="1"/>
    </xf>
    <xf numFmtId="0" fontId="21" fillId="0" borderId="0" xfId="0" applyFont="1"/>
    <xf numFmtId="41" fontId="20" fillId="8" borderId="1" xfId="9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1" fontId="20" fillId="0" borderId="1" xfId="6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165" fontId="22" fillId="0" borderId="0" xfId="1" applyNumberFormat="1" applyFont="1" applyAlignment="1">
      <alignment vertical="center"/>
    </xf>
    <xf numFmtId="0" fontId="22" fillId="0" borderId="9" xfId="0" applyFont="1" applyBorder="1" applyAlignment="1">
      <alignment vertical="center"/>
    </xf>
    <xf numFmtId="0" fontId="20" fillId="0" borderId="0" xfId="3" applyFont="1" applyAlignment="1" applyProtection="1">
      <alignment horizontal="center" vertical="center"/>
      <protection locked="0"/>
    </xf>
    <xf numFmtId="165" fontId="20" fillId="0" borderId="0" xfId="1" applyNumberFormat="1" applyFont="1" applyFill="1" applyAlignment="1" applyProtection="1">
      <alignment horizontal="center" vertical="center"/>
      <protection locked="0"/>
    </xf>
    <xf numFmtId="0" fontId="19" fillId="0" borderId="0" xfId="3" applyFont="1" applyAlignment="1" applyProtection="1">
      <alignment horizontal="center" vertical="center"/>
      <protection locked="0"/>
    </xf>
    <xf numFmtId="0" fontId="24" fillId="0" borderId="9" xfId="3" applyFont="1" applyBorder="1" applyAlignment="1" applyProtection="1">
      <alignment horizontal="center" vertical="center"/>
      <protection locked="0"/>
    </xf>
    <xf numFmtId="0" fontId="23" fillId="5" borderId="1" xfId="0" applyFont="1" applyFill="1" applyBorder="1" applyAlignment="1">
      <alignment horizontal="center" vertical="center" wrapText="1"/>
    </xf>
    <xf numFmtId="165" fontId="23" fillId="5" borderId="1" xfId="1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165" fontId="22" fillId="0" borderId="6" xfId="1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165" fontId="22" fillId="0" borderId="1" xfId="1" applyNumberFormat="1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3" fontId="22" fillId="0" borderId="1" xfId="0" applyNumberFormat="1" applyFont="1" applyBorder="1" applyAlignment="1">
      <alignment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165" fontId="22" fillId="0" borderId="1" xfId="1" applyNumberFormat="1" applyFont="1" applyFill="1" applyBorder="1" applyAlignment="1">
      <alignment vertical="center"/>
    </xf>
    <xf numFmtId="0" fontId="22" fillId="0" borderId="1" xfId="0" applyFont="1" applyBorder="1" applyAlignment="1">
      <alignment horizontal="left" vertical="center"/>
    </xf>
    <xf numFmtId="3" fontId="22" fillId="0" borderId="1" xfId="0" applyNumberFormat="1" applyFont="1" applyBorder="1" applyAlignment="1">
      <alignment vertical="center"/>
    </xf>
    <xf numFmtId="165" fontId="22" fillId="0" borderId="1" xfId="1" applyNumberFormat="1" applyFont="1" applyBorder="1" applyAlignment="1">
      <alignment vertical="center"/>
    </xf>
    <xf numFmtId="3" fontId="22" fillId="0" borderId="1" xfId="1" applyNumberFormat="1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6" borderId="1" xfId="0" applyFont="1" applyFill="1" applyBorder="1" applyAlignment="1">
      <alignment vertical="center"/>
    </xf>
    <xf numFmtId="166" fontId="23" fillId="0" borderId="1" xfId="1" applyNumberFormat="1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3" xfId="0" applyFont="1" applyFill="1" applyBorder="1" applyAlignment="1">
      <alignment vertical="center"/>
    </xf>
    <xf numFmtId="0" fontId="23" fillId="6" borderId="10" xfId="0" applyFont="1" applyFill="1" applyBorder="1" applyAlignment="1">
      <alignment vertical="center"/>
    </xf>
    <xf numFmtId="166" fontId="22" fillId="0" borderId="0" xfId="0" applyNumberFormat="1" applyFont="1" applyAlignment="1">
      <alignment vertical="center"/>
    </xf>
    <xf numFmtId="165" fontId="22" fillId="0" borderId="11" xfId="1" applyNumberFormat="1" applyFont="1" applyBorder="1" applyAlignment="1">
      <alignment horizontal="center" vertical="center"/>
    </xf>
    <xf numFmtId="165" fontId="22" fillId="0" borderId="0" xfId="1" applyNumberFormat="1" applyFont="1" applyAlignment="1">
      <alignment horizontal="center" vertical="center"/>
    </xf>
    <xf numFmtId="165" fontId="22" fillId="0" borderId="0" xfId="0" applyNumberFormat="1" applyFont="1" applyAlignment="1">
      <alignment vertical="center"/>
    </xf>
    <xf numFmtId="165" fontId="20" fillId="0" borderId="0" xfId="1" applyNumberFormat="1" applyFont="1" applyAlignment="1" applyProtection="1">
      <alignment horizontal="center" vertical="center"/>
      <protection locked="0"/>
    </xf>
    <xf numFmtId="165" fontId="23" fillId="5" borderId="2" xfId="1" applyNumberFormat="1" applyFont="1" applyFill="1" applyBorder="1" applyAlignment="1">
      <alignment horizontal="center" vertical="center" wrapText="1"/>
    </xf>
    <xf numFmtId="165" fontId="23" fillId="3" borderId="8" xfId="1" applyNumberFormat="1" applyFont="1" applyFill="1" applyBorder="1" applyAlignment="1">
      <alignment horizontal="center" vertical="center" wrapText="1"/>
    </xf>
    <xf numFmtId="165" fontId="22" fillId="0" borderId="4" xfId="1" applyNumberFormat="1" applyFont="1" applyBorder="1" applyAlignment="1">
      <alignment vertical="center" wrapText="1"/>
    </xf>
    <xf numFmtId="165" fontId="22" fillId="0" borderId="8" xfId="1" applyNumberFormat="1" applyFont="1" applyFill="1" applyBorder="1" applyAlignment="1">
      <alignment vertical="center" wrapText="1"/>
    </xf>
    <xf numFmtId="165" fontId="22" fillId="0" borderId="4" xfId="1" applyNumberFormat="1" applyFont="1" applyBorder="1" applyAlignment="1">
      <alignment vertical="center"/>
    </xf>
    <xf numFmtId="165" fontId="22" fillId="0" borderId="8" xfId="1" applyNumberFormat="1" applyFont="1" applyFill="1" applyBorder="1" applyAlignment="1">
      <alignment vertical="center"/>
    </xf>
    <xf numFmtId="165" fontId="22" fillId="0" borderId="4" xfId="1" applyNumberFormat="1" applyFont="1" applyFill="1" applyBorder="1" applyAlignment="1">
      <alignment vertical="center"/>
    </xf>
    <xf numFmtId="165" fontId="22" fillId="0" borderId="2" xfId="1" applyNumberFormat="1" applyFont="1" applyBorder="1" applyAlignment="1">
      <alignment vertical="center"/>
    </xf>
    <xf numFmtId="165" fontId="22" fillId="0" borderId="8" xfId="1" applyNumberFormat="1" applyFont="1" applyBorder="1" applyAlignment="1">
      <alignment vertical="center"/>
    </xf>
    <xf numFmtId="165" fontId="22" fillId="0" borderId="11" xfId="1" applyNumberFormat="1" applyFont="1" applyBorder="1" applyAlignment="1">
      <alignment vertical="center"/>
    </xf>
    <xf numFmtId="165" fontId="23" fillId="0" borderId="0" xfId="1" applyNumberFormat="1" applyFont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41" fontId="20" fillId="0" borderId="1" xfId="9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left" vertical="center"/>
    </xf>
    <xf numFmtId="3" fontId="23" fillId="9" borderId="1" xfId="0" applyNumberFormat="1" applyFont="1" applyFill="1" applyBorder="1" applyAlignment="1">
      <alignment vertical="center"/>
    </xf>
    <xf numFmtId="0" fontId="23" fillId="9" borderId="1" xfId="0" applyFont="1" applyFill="1" applyBorder="1" applyAlignment="1">
      <alignment horizontal="center" vertical="center"/>
    </xf>
    <xf numFmtId="165" fontId="23" fillId="9" borderId="1" xfId="1" applyNumberFormat="1" applyFont="1" applyFill="1" applyBorder="1" applyAlignment="1">
      <alignment vertical="center"/>
    </xf>
    <xf numFmtId="0" fontId="23" fillId="9" borderId="1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0" fillId="0" borderId="0" xfId="3" applyFont="1" applyAlignment="1" applyProtection="1">
      <alignment horizontal="left" vertical="center"/>
      <protection locked="0"/>
    </xf>
    <xf numFmtId="0" fontId="23" fillId="5" borderId="1" xfId="0" applyFont="1" applyFill="1" applyBorder="1" applyAlignment="1">
      <alignment horizontal="left" vertical="center" wrapText="1"/>
    </xf>
    <xf numFmtId="0" fontId="23" fillId="9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3" fillId="6" borderId="1" xfId="0" applyFont="1" applyFill="1" applyBorder="1" applyAlignment="1">
      <alignment horizontal="left" vertical="center"/>
    </xf>
    <xf numFmtId="3" fontId="20" fillId="8" borderId="1" xfId="1" applyNumberFormat="1" applyFont="1" applyFill="1" applyBorder="1" applyAlignment="1">
      <alignment horizontal="right" vertical="center"/>
    </xf>
    <xf numFmtId="3" fontId="22" fillId="8" borderId="1" xfId="0" applyNumberFormat="1" applyFont="1" applyFill="1" applyBorder="1" applyAlignment="1">
      <alignment vertical="center"/>
    </xf>
    <xf numFmtId="165" fontId="20" fillId="0" borderId="6" xfId="1" applyNumberFormat="1" applyFont="1" applyFill="1" applyBorder="1" applyAlignment="1">
      <alignment horizontal="center" vertical="center" wrapText="1"/>
    </xf>
    <xf numFmtId="165" fontId="20" fillId="0" borderId="1" xfId="1" applyNumberFormat="1" applyFont="1" applyFill="1" applyBorder="1" applyAlignment="1">
      <alignment vertical="center" wrapText="1"/>
    </xf>
    <xf numFmtId="0" fontId="23" fillId="9" borderId="1" xfId="1" applyNumberFormat="1" applyFont="1" applyFill="1" applyBorder="1" applyAlignment="1">
      <alignment horizontal="left" vertical="center"/>
    </xf>
    <xf numFmtId="0" fontId="22" fillId="0" borderId="1" xfId="1" applyNumberFormat="1" applyFont="1" applyBorder="1" applyAlignment="1">
      <alignment horizontal="left" vertical="center"/>
    </xf>
    <xf numFmtId="0" fontId="3" fillId="0" borderId="1" xfId="0" applyFont="1" applyBorder="1"/>
    <xf numFmtId="165" fontId="22" fillId="8" borderId="6" xfId="1" applyNumberFormat="1" applyFont="1" applyFill="1" applyBorder="1" applyAlignment="1">
      <alignment horizontal="center" vertical="center" wrapText="1"/>
    </xf>
    <xf numFmtId="3" fontId="23" fillId="0" borderId="1" xfId="0" applyNumberFormat="1" applyFont="1" applyBorder="1" applyAlignment="1">
      <alignment vertical="center"/>
    </xf>
    <xf numFmtId="0" fontId="22" fillId="0" borderId="1" xfId="0" applyFont="1" applyBorder="1"/>
    <xf numFmtId="165" fontId="23" fillId="9" borderId="1" xfId="0" applyNumberFormat="1" applyFont="1" applyFill="1" applyBorder="1" applyAlignment="1">
      <alignment vertical="center"/>
    </xf>
    <xf numFmtId="165" fontId="22" fillId="0" borderId="1" xfId="0" applyNumberFormat="1" applyFont="1" applyBorder="1" applyAlignment="1">
      <alignment vertical="center" wrapText="1"/>
    </xf>
    <xf numFmtId="165" fontId="22" fillId="0" borderId="1" xfId="0" applyNumberFormat="1" applyFont="1" applyBorder="1" applyAlignment="1">
      <alignment vertical="center"/>
    </xf>
    <xf numFmtId="165" fontId="22" fillId="0" borderId="1" xfId="1" applyNumberFormat="1" applyFont="1" applyBorder="1" applyAlignment="1">
      <alignment horizontal="left" vertical="center"/>
    </xf>
    <xf numFmtId="165" fontId="22" fillId="0" borderId="1" xfId="0" applyNumberFormat="1" applyFont="1" applyBorder="1" applyAlignment="1">
      <alignment horizontal="left" vertical="center"/>
    </xf>
    <xf numFmtId="165" fontId="22" fillId="0" borderId="4" xfId="1" applyNumberFormat="1" applyFont="1" applyFill="1" applyBorder="1" applyAlignment="1">
      <alignment vertical="center" wrapText="1"/>
    </xf>
    <xf numFmtId="49" fontId="22" fillId="0" borderId="1" xfId="0" applyNumberFormat="1" applyFont="1" applyBorder="1" applyAlignment="1">
      <alignment horizontal="left" vertical="center"/>
    </xf>
    <xf numFmtId="14" fontId="22" fillId="0" borderId="1" xfId="0" applyNumberFormat="1" applyFont="1" applyBorder="1" applyAlignment="1">
      <alignment vertical="center"/>
    </xf>
    <xf numFmtId="0" fontId="20" fillId="0" borderId="1" xfId="0" applyFont="1" applyBorder="1"/>
    <xf numFmtId="0" fontId="26" fillId="0" borderId="1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165" fontId="22" fillId="0" borderId="2" xfId="1" applyNumberFormat="1" applyFont="1" applyFill="1" applyBorder="1" applyAlignment="1">
      <alignment vertical="center"/>
    </xf>
    <xf numFmtId="165" fontId="20" fillId="0" borderId="1" xfId="1" applyNumberFormat="1" applyFont="1" applyFill="1" applyBorder="1" applyAlignment="1">
      <alignment vertical="center"/>
    </xf>
    <xf numFmtId="3" fontId="8" fillId="0" borderId="0" xfId="0" applyNumberFormat="1" applyFont="1"/>
    <xf numFmtId="166" fontId="8" fillId="0" borderId="0" xfId="0" applyNumberFormat="1" applyFont="1"/>
    <xf numFmtId="3" fontId="1" fillId="0" borderId="2" xfId="1" applyNumberFormat="1" applyFont="1" applyBorder="1"/>
    <xf numFmtId="4" fontId="8" fillId="0" borderId="0" xfId="0" applyNumberFormat="1" applyFont="1"/>
    <xf numFmtId="17" fontId="8" fillId="0" borderId="0" xfId="0" applyNumberFormat="1" applyFont="1"/>
    <xf numFmtId="17" fontId="8" fillId="0" borderId="1" xfId="0" applyNumberFormat="1" applyFont="1" applyBorder="1"/>
    <xf numFmtId="167" fontId="16" fillId="7" borderId="1" xfId="7" applyNumberFormat="1" applyFont="1" applyFill="1" applyBorder="1" applyAlignment="1">
      <alignment horizontal="center" vertical="center" wrapText="1"/>
    </xf>
    <xf numFmtId="168" fontId="17" fillId="7" borderId="1" xfId="7" applyNumberFormat="1" applyFont="1" applyFill="1" applyBorder="1" applyAlignment="1">
      <alignment horizontal="center" vertical="center" wrapText="1"/>
    </xf>
    <xf numFmtId="43" fontId="18" fillId="2" borderId="1" xfId="7" applyFont="1" applyFill="1" applyBorder="1" applyAlignment="1">
      <alignment vertical="center" wrapText="1"/>
    </xf>
    <xf numFmtId="167" fontId="16" fillId="2" borderId="1" xfId="7" applyNumberFormat="1" applyFont="1" applyFill="1" applyBorder="1" applyAlignment="1">
      <alignment vertical="center" wrapText="1"/>
    </xf>
    <xf numFmtId="43" fontId="16" fillId="2" borderId="1" xfId="7" applyFont="1" applyFill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/>
    <xf numFmtId="165" fontId="0" fillId="0" borderId="1" xfId="1" applyNumberFormat="1" applyFont="1" applyFill="1" applyBorder="1"/>
    <xf numFmtId="165" fontId="0" fillId="0" borderId="1" xfId="1" applyNumberFormat="1" applyFont="1" applyBorder="1"/>
    <xf numFmtId="14" fontId="0" fillId="0" borderId="1" xfId="0" applyNumberFormat="1" applyBorder="1"/>
    <xf numFmtId="0" fontId="20" fillId="0" borderId="1" xfId="0" applyFont="1" applyBorder="1" applyAlignment="1">
      <alignment horizontal="center" vertical="center"/>
    </xf>
    <xf numFmtId="14" fontId="20" fillId="0" borderId="1" xfId="0" applyNumberFormat="1" applyFont="1" applyBorder="1" applyAlignment="1">
      <alignment vertical="center"/>
    </xf>
    <xf numFmtId="165" fontId="20" fillId="0" borderId="1" xfId="1" applyNumberFormat="1" applyFont="1" applyBorder="1" applyAlignment="1">
      <alignment vertical="center"/>
    </xf>
    <xf numFmtId="3" fontId="20" fillId="0" borderId="1" xfId="1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28" fillId="0" borderId="1" xfId="0" applyFont="1" applyBorder="1"/>
    <xf numFmtId="14" fontId="27" fillId="0" borderId="1" xfId="0" applyNumberFormat="1" applyFont="1" applyBorder="1"/>
    <xf numFmtId="165" fontId="27" fillId="0" borderId="1" xfId="1" applyNumberFormat="1" applyFont="1" applyBorder="1"/>
    <xf numFmtId="0" fontId="27" fillId="0" borderId="1" xfId="0" applyFont="1" applyBorder="1"/>
    <xf numFmtId="0" fontId="20" fillId="0" borderId="6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3" fontId="20" fillId="0" borderId="6" xfId="0" applyNumberFormat="1" applyFont="1" applyBorder="1" applyAlignment="1">
      <alignment horizontal="left" vertical="center"/>
    </xf>
    <xf numFmtId="3" fontId="20" fillId="0" borderId="7" xfId="0" applyNumberFormat="1" applyFont="1" applyBorder="1" applyAlignment="1">
      <alignment horizontal="left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65" fontId="22" fillId="0" borderId="6" xfId="1" applyNumberFormat="1" applyFont="1" applyFill="1" applyBorder="1" applyAlignment="1">
      <alignment horizontal="center" vertical="center"/>
    </xf>
    <xf numFmtId="165" fontId="22" fillId="0" borderId="7" xfId="1" applyNumberFormat="1" applyFont="1" applyFill="1" applyBorder="1" applyAlignment="1">
      <alignment horizontal="center" vertical="center"/>
    </xf>
    <xf numFmtId="14" fontId="22" fillId="0" borderId="6" xfId="0" applyNumberFormat="1" applyFont="1" applyBorder="1" applyAlignment="1">
      <alignment horizontal="center" vertical="center"/>
    </xf>
    <xf numFmtId="14" fontId="22" fillId="0" borderId="7" xfId="0" applyNumberFormat="1" applyFont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49" fontId="18" fillId="2" borderId="11" xfId="7" applyNumberFormat="1" applyFont="1" applyFill="1" applyBorder="1" applyAlignment="1">
      <alignment horizontal="center" vertical="center" wrapText="1"/>
    </xf>
    <xf numFmtId="164" fontId="18" fillId="2" borderId="11" xfId="1" applyFont="1" applyFill="1" applyBorder="1" applyAlignment="1">
      <alignment horizontal="center" vertical="center" wrapText="1"/>
    </xf>
    <xf numFmtId="49" fontId="16" fillId="2" borderId="11" xfId="7" applyNumberFormat="1" applyFont="1" applyFill="1" applyBorder="1" applyAlignment="1">
      <alignment horizontal="center" vertical="center" wrapText="1"/>
    </xf>
    <xf numFmtId="164" fontId="16" fillId="2" borderId="11" xfId="1" applyFont="1" applyFill="1" applyBorder="1" applyAlignment="1">
      <alignment horizontal="center" vertical="center" wrapText="1"/>
    </xf>
    <xf numFmtId="167" fontId="16" fillId="7" borderId="11" xfId="7" applyNumberFormat="1" applyFont="1" applyFill="1" applyBorder="1" applyAlignment="1">
      <alignment horizontal="center" vertical="center" wrapText="1"/>
    </xf>
    <xf numFmtId="168" fontId="17" fillId="7" borderId="11" xfId="7" applyNumberFormat="1" applyFont="1" applyFill="1" applyBorder="1" applyAlignment="1">
      <alignment horizontal="center" vertical="center" wrapText="1"/>
    </xf>
    <xf numFmtId="166" fontId="18" fillId="2" borderId="12" xfId="1" applyNumberFormat="1" applyFont="1" applyFill="1" applyBorder="1" applyAlignment="1">
      <alignment horizontal="center" vertical="center" wrapText="1"/>
    </xf>
    <xf numFmtId="164" fontId="18" fillId="2" borderId="13" xfId="1" applyFont="1" applyFill="1" applyBorder="1" applyAlignment="1">
      <alignment horizontal="center" vertical="center" wrapText="1"/>
    </xf>
    <xf numFmtId="166" fontId="18" fillId="2" borderId="1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0">
    <cellStyle name="Hipervínculo" xfId="5" builtinId="8"/>
    <cellStyle name="Millares" xfId="1" builtinId="3"/>
    <cellStyle name="Millares [0]" xfId="9" builtinId="6"/>
    <cellStyle name="Millares 2" xfId="7" xr:uid="{2972F3CE-F9D6-4477-85CA-BCE32CE713DF}"/>
    <cellStyle name="Nivel 7" xfId="6" xr:uid="{426EFFEE-A680-4F74-9F1F-BD1F5F2ED41C}"/>
    <cellStyle name="Normal" xfId="0" builtinId="0"/>
    <cellStyle name="Normal 10" xfId="3" xr:uid="{00000000-0005-0000-0000-000002000000}"/>
    <cellStyle name="Normal 2" xfId="4" xr:uid="{00000000-0005-0000-0000-000003000000}"/>
    <cellStyle name="Normal 2 2" xfId="8" xr:uid="{FEB0A535-D03C-4AF2-8418-146EC2B17612}"/>
    <cellStyle name="Porcentaje" xfId="2" builtinId="5"/>
  </cellStyles>
  <dxfs count="0"/>
  <tableStyles count="0" defaultTableStyle="TableStyleMedium2" defaultPivotStyle="PivotStyleLight16"/>
  <colors>
    <mruColors>
      <color rgb="FFFDFFE5"/>
      <color rgb="FFFAFFCB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gerencia@hospitalguatavita.gov.co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contratacion@hospitalguatavita.gov.co" TargetMode="External"/><Relationship Id="rId1" Type="http://schemas.openxmlformats.org/officeDocument/2006/relationships/hyperlink" Target="mailto:gerencia@hospitalguatavit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CF4C6-DDF8-4C2E-9C1B-247E369FA46E}">
  <sheetPr>
    <pageSetUpPr fitToPage="1"/>
  </sheetPr>
  <dimension ref="A1:V98"/>
  <sheetViews>
    <sheetView tabSelected="1" zoomScale="110" zoomScaleNormal="110" workbookViewId="0">
      <pane xSplit="2" ySplit="7" topLeftCell="C49" activePane="bottomRight" state="frozen"/>
      <selection pane="topRight" activeCell="C1" sqref="C1"/>
      <selection pane="bottomLeft" activeCell="A8" sqref="A8"/>
      <selection pane="bottomRight" activeCell="C96" sqref="C96"/>
    </sheetView>
  </sheetViews>
  <sheetFormatPr baseColWidth="10" defaultRowHeight="11.25"/>
  <cols>
    <col min="1" max="1" width="30" style="34" customWidth="1"/>
    <col min="2" max="2" width="50.85546875" style="93" customWidth="1"/>
    <col min="3" max="3" width="22.28515625" style="34" customWidth="1"/>
    <col min="4" max="4" width="12.7109375" style="35" bestFit="1" customWidth="1"/>
    <col min="5" max="5" width="17.42578125" style="36" customWidth="1"/>
    <col min="6" max="6" width="11.42578125" style="35"/>
    <col min="7" max="7" width="13.28515625" style="34" customWidth="1"/>
    <col min="8" max="8" width="19.85546875" style="36" customWidth="1"/>
    <col min="9" max="10" width="18.5703125" style="36" customWidth="1"/>
    <col min="11" max="13" width="18.5703125" style="34" customWidth="1"/>
    <col min="14" max="14" width="37.42578125" style="34" customWidth="1"/>
    <col min="15" max="16" width="18.5703125" style="34" customWidth="1"/>
    <col min="17" max="17" width="16.42578125" style="34" customWidth="1"/>
    <col min="18" max="18" width="18.5703125" style="34" customWidth="1"/>
    <col min="19" max="19" width="14.42578125" style="34" customWidth="1"/>
    <col min="20" max="20" width="11.42578125" style="34"/>
    <col min="21" max="21" width="12" style="34" customWidth="1"/>
    <col min="22" max="16384" width="11.42578125" style="34"/>
  </cols>
  <sheetData>
    <row r="1" spans="1:19" ht="18.75" customHeight="1">
      <c r="S1" s="37"/>
    </row>
    <row r="2" spans="1:19" ht="21" hidden="1" customHeight="1">
      <c r="A2" s="150" t="s">
        <v>83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</row>
    <row r="3" spans="1:19" ht="22.5" hidden="1" customHeight="1">
      <c r="A3" s="152" t="s">
        <v>65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3"/>
    </row>
    <row r="4" spans="1:19" ht="22.5" hidden="1" customHeight="1">
      <c r="A4" s="152" t="s">
        <v>84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</row>
    <row r="5" spans="1:19" ht="15.75" hidden="1" customHeight="1">
      <c r="S5" s="37"/>
    </row>
    <row r="6" spans="1:19" ht="29.25" hidden="1" customHeight="1">
      <c r="A6" s="38" t="s">
        <v>18</v>
      </c>
      <c r="B6" s="94" t="s">
        <v>19</v>
      </c>
      <c r="C6" s="38" t="s">
        <v>20</v>
      </c>
      <c r="D6" s="38" t="s">
        <v>21</v>
      </c>
      <c r="E6" s="39" t="s">
        <v>22</v>
      </c>
      <c r="F6" s="38" t="s">
        <v>23</v>
      </c>
      <c r="G6" s="38" t="s">
        <v>24</v>
      </c>
      <c r="H6" s="39" t="s">
        <v>25</v>
      </c>
      <c r="I6" s="72" t="s">
        <v>26</v>
      </c>
      <c r="J6" s="72" t="s">
        <v>27</v>
      </c>
      <c r="K6" s="38" t="s">
        <v>34</v>
      </c>
      <c r="L6" s="38" t="s">
        <v>36</v>
      </c>
      <c r="M6" s="38" t="s">
        <v>38</v>
      </c>
      <c r="N6" s="38" t="s">
        <v>39</v>
      </c>
      <c r="O6" s="38" t="s">
        <v>40</v>
      </c>
      <c r="P6" s="38" t="s">
        <v>41</v>
      </c>
      <c r="Q6" s="40" t="s">
        <v>42</v>
      </c>
      <c r="R6" s="38" t="s">
        <v>43</v>
      </c>
      <c r="S6" s="41" t="s">
        <v>46</v>
      </c>
    </row>
    <row r="7" spans="1:19" ht="89.25" customHeight="1">
      <c r="A7" s="42" t="s">
        <v>60</v>
      </c>
      <c r="B7" s="95" t="s">
        <v>3</v>
      </c>
      <c r="C7" s="42" t="s">
        <v>10</v>
      </c>
      <c r="D7" s="42" t="s">
        <v>4</v>
      </c>
      <c r="E7" s="43" t="s">
        <v>5</v>
      </c>
      <c r="F7" s="42" t="s">
        <v>6</v>
      </c>
      <c r="G7" s="42" t="s">
        <v>44</v>
      </c>
      <c r="H7" s="43" t="s">
        <v>8</v>
      </c>
      <c r="I7" s="73" t="s">
        <v>28</v>
      </c>
      <c r="J7" s="74" t="s">
        <v>9</v>
      </c>
      <c r="K7" s="44" t="s">
        <v>0</v>
      </c>
      <c r="L7" s="44" t="s">
        <v>7</v>
      </c>
      <c r="M7" s="44" t="s">
        <v>1</v>
      </c>
      <c r="N7" s="44" t="s">
        <v>37</v>
      </c>
      <c r="O7" s="44" t="s">
        <v>87</v>
      </c>
      <c r="P7" s="44" t="s">
        <v>45</v>
      </c>
      <c r="Q7" s="42" t="s">
        <v>85</v>
      </c>
      <c r="R7" s="44" t="s">
        <v>86</v>
      </c>
      <c r="S7" s="45" t="s">
        <v>35</v>
      </c>
    </row>
    <row r="8" spans="1:19" s="92" customFormat="1" ht="22.5" hidden="1">
      <c r="A8" s="87" t="s">
        <v>73</v>
      </c>
      <c r="B8" s="96" t="s">
        <v>74</v>
      </c>
      <c r="C8" s="88"/>
      <c r="D8" s="89"/>
      <c r="E8" s="90">
        <f>SUM(E9:E11)</f>
        <v>0</v>
      </c>
      <c r="F8" s="89"/>
      <c r="G8" s="91"/>
      <c r="H8" s="90">
        <f>SUM(H9:H11)</f>
        <v>0</v>
      </c>
      <c r="I8" s="90">
        <f>SUM(I9:I11)</f>
        <v>0</v>
      </c>
      <c r="J8" s="90">
        <f>SUM(J9:J11)</f>
        <v>0</v>
      </c>
      <c r="K8" s="87"/>
      <c r="L8" s="91"/>
      <c r="M8" s="109"/>
      <c r="N8" s="91"/>
      <c r="O8" s="91"/>
      <c r="P8" s="91"/>
      <c r="Q8" s="88">
        <f>+C8-I8</f>
        <v>0</v>
      </c>
      <c r="R8" s="90">
        <f>SUM(R9:R11)</f>
        <v>0</v>
      </c>
      <c r="S8" s="91"/>
    </row>
    <row r="9" spans="1:19" s="85" customFormat="1" hidden="1">
      <c r="A9" s="32"/>
      <c r="B9" s="31"/>
      <c r="C9" s="30"/>
      <c r="D9" s="46"/>
      <c r="E9" s="106"/>
      <c r="F9" s="48"/>
      <c r="G9" s="49"/>
      <c r="H9" s="50"/>
      <c r="I9" s="75"/>
      <c r="J9" s="76"/>
      <c r="K9" s="53"/>
      <c r="L9" s="51"/>
      <c r="M9" s="110"/>
      <c r="N9" s="51"/>
      <c r="O9" s="51"/>
      <c r="P9" s="51"/>
      <c r="Q9" s="107"/>
      <c r="R9" s="55">
        <f t="shared" ref="R9:R11" si="0">+I9-J9</f>
        <v>0</v>
      </c>
      <c r="S9" s="51"/>
    </row>
    <row r="10" spans="1:19" s="85" customFormat="1" hidden="1">
      <c r="A10" s="32"/>
      <c r="B10" s="31"/>
      <c r="C10" s="86"/>
      <c r="D10" s="46"/>
      <c r="E10" s="101"/>
      <c r="F10" s="48"/>
      <c r="G10" s="49"/>
      <c r="H10" s="102"/>
      <c r="I10" s="114"/>
      <c r="J10" s="76"/>
      <c r="K10" s="53"/>
      <c r="L10" s="51"/>
      <c r="M10" s="110"/>
      <c r="N10" s="51"/>
      <c r="O10" s="51"/>
      <c r="P10" s="51"/>
      <c r="Q10" s="107"/>
      <c r="R10" s="55">
        <f t="shared" si="0"/>
        <v>0</v>
      </c>
      <c r="S10" s="51"/>
    </row>
    <row r="11" spans="1:19" s="85" customFormat="1" hidden="1">
      <c r="A11" s="53"/>
      <c r="B11" s="53"/>
      <c r="C11" s="52"/>
      <c r="D11" s="46"/>
      <c r="E11" s="47"/>
      <c r="F11" s="48"/>
      <c r="G11" s="49"/>
      <c r="H11" s="50"/>
      <c r="I11" s="75"/>
      <c r="J11" s="76"/>
      <c r="K11" s="53"/>
      <c r="L11" s="51"/>
      <c r="M11" s="110"/>
      <c r="N11" s="51"/>
      <c r="O11" s="51"/>
      <c r="P11" s="51"/>
      <c r="Q11" s="107"/>
      <c r="R11" s="55">
        <f t="shared" si="0"/>
        <v>0</v>
      </c>
      <c r="S11" s="51"/>
    </row>
    <row r="12" spans="1:19" s="92" customFormat="1" ht="22.5" hidden="1">
      <c r="A12" s="87" t="s">
        <v>76</v>
      </c>
      <c r="B12" s="96" t="s">
        <v>75</v>
      </c>
      <c r="C12" s="88"/>
      <c r="D12" s="89"/>
      <c r="E12" s="90">
        <f>SUM(E13:E14)</f>
        <v>0</v>
      </c>
      <c r="F12" s="89"/>
      <c r="G12" s="91"/>
      <c r="H12" s="90">
        <f t="shared" ref="H12:P12" si="1">SUM(H13:H14)</f>
        <v>0</v>
      </c>
      <c r="I12" s="90">
        <f t="shared" si="1"/>
        <v>0</v>
      </c>
      <c r="J12" s="90">
        <f t="shared" si="1"/>
        <v>0</v>
      </c>
      <c r="K12" s="103"/>
      <c r="L12" s="90">
        <f t="shared" si="1"/>
        <v>0</v>
      </c>
      <c r="M12" s="90">
        <f t="shared" si="1"/>
        <v>0</v>
      </c>
      <c r="N12" s="90">
        <f t="shared" si="1"/>
        <v>0</v>
      </c>
      <c r="O12" s="90">
        <f t="shared" si="1"/>
        <v>0</v>
      </c>
      <c r="P12" s="90">
        <f t="shared" si="1"/>
        <v>0</v>
      </c>
      <c r="Q12" s="90">
        <f>+C12-I12</f>
        <v>0</v>
      </c>
      <c r="R12" s="90">
        <f>SUM(R13:R14)</f>
        <v>0</v>
      </c>
      <c r="S12" s="91"/>
    </row>
    <row r="13" spans="1:19" hidden="1">
      <c r="A13" s="56"/>
      <c r="B13" s="53"/>
      <c r="C13" s="100"/>
      <c r="D13" s="54"/>
      <c r="E13" s="55"/>
      <c r="F13" s="54"/>
      <c r="G13" s="49"/>
      <c r="H13" s="55"/>
      <c r="I13" s="77"/>
      <c r="J13" s="78"/>
      <c r="K13" s="56"/>
      <c r="L13" s="49"/>
      <c r="M13" s="111"/>
      <c r="N13" s="51"/>
      <c r="O13" s="51"/>
      <c r="P13" s="49"/>
      <c r="Q13" s="49"/>
      <c r="R13" s="52"/>
      <c r="S13" s="49"/>
    </row>
    <row r="14" spans="1:19" hidden="1">
      <c r="A14" s="56"/>
      <c r="B14" s="53"/>
      <c r="C14" s="57"/>
      <c r="D14" s="54"/>
      <c r="E14" s="55"/>
      <c r="F14" s="54"/>
      <c r="G14" s="49"/>
      <c r="H14" s="55"/>
      <c r="I14" s="77"/>
      <c r="J14" s="78"/>
      <c r="K14" s="56"/>
      <c r="L14" s="49"/>
      <c r="M14" s="111"/>
      <c r="N14" s="49"/>
      <c r="O14" s="51"/>
      <c r="P14" s="49"/>
      <c r="Q14" s="49"/>
      <c r="R14" s="49"/>
      <c r="S14" s="49"/>
    </row>
    <row r="15" spans="1:19" s="92" customFormat="1" ht="22.5" hidden="1">
      <c r="A15" s="87" t="s">
        <v>58</v>
      </c>
      <c r="B15" s="96" t="s">
        <v>70</v>
      </c>
      <c r="C15" s="88"/>
      <c r="D15" s="89"/>
      <c r="E15" s="90">
        <f>SUM(E16:E32)</f>
        <v>0</v>
      </c>
      <c r="F15" s="89"/>
      <c r="G15" s="91"/>
      <c r="H15" s="90">
        <f>SUM(H16:H32)</f>
        <v>0</v>
      </c>
      <c r="I15" s="90">
        <f>SUM(I16:I32)</f>
        <v>0</v>
      </c>
      <c r="J15" s="90">
        <f>SUM(J16:J32)</f>
        <v>0</v>
      </c>
      <c r="K15" s="103"/>
      <c r="L15" s="90">
        <f>SUM(L16:L32)</f>
        <v>0</v>
      </c>
      <c r="M15" s="90"/>
      <c r="N15" s="90">
        <f>SUM(N16:N32)</f>
        <v>0</v>
      </c>
      <c r="O15" s="90">
        <f>SUM(O16:O32)</f>
        <v>0</v>
      </c>
      <c r="P15" s="90">
        <f>SUM(P16:P32)</f>
        <v>0</v>
      </c>
      <c r="Q15" s="90">
        <f>+E15-I15</f>
        <v>0</v>
      </c>
      <c r="R15" s="90">
        <f>SUM(R16:R32)</f>
        <v>0</v>
      </c>
      <c r="S15" s="91"/>
    </row>
    <row r="16" spans="1:19" hidden="1">
      <c r="A16" s="32"/>
      <c r="B16" s="31"/>
      <c r="C16" s="115"/>
      <c r="D16" s="54"/>
      <c r="E16" s="55"/>
      <c r="F16" s="54"/>
      <c r="G16" s="116"/>
      <c r="H16" s="55"/>
      <c r="I16" s="79"/>
      <c r="J16" s="78"/>
      <c r="K16" s="56"/>
      <c r="L16" s="49"/>
      <c r="M16" s="58"/>
      <c r="N16" s="49"/>
      <c r="O16" s="49"/>
      <c r="P16" s="49"/>
      <c r="Q16" s="57"/>
      <c r="R16" s="55">
        <f>+I16-J16</f>
        <v>0</v>
      </c>
      <c r="S16" s="49"/>
    </row>
    <row r="17" spans="1:19" hidden="1">
      <c r="A17" s="32"/>
      <c r="B17" s="31"/>
      <c r="C17" s="115"/>
      <c r="D17" s="54"/>
      <c r="E17" s="55"/>
      <c r="F17" s="54"/>
      <c r="G17" s="116"/>
      <c r="H17" s="55"/>
      <c r="I17" s="79"/>
      <c r="J17" s="78"/>
      <c r="K17" s="56"/>
      <c r="L17" s="49"/>
      <c r="M17" s="58"/>
      <c r="N17" s="49"/>
      <c r="O17" s="49"/>
      <c r="P17" s="49"/>
      <c r="Q17" s="57"/>
      <c r="R17" s="55">
        <f t="shared" ref="R17:R32" si="2">+I17-J17</f>
        <v>0</v>
      </c>
      <c r="S17" s="49"/>
    </row>
    <row r="18" spans="1:19" hidden="1">
      <c r="A18" s="32"/>
      <c r="B18" s="31"/>
      <c r="C18" s="86"/>
      <c r="D18" s="54"/>
      <c r="E18" s="55"/>
      <c r="F18" s="54"/>
      <c r="G18" s="116"/>
      <c r="H18" s="55"/>
      <c r="I18" s="79"/>
      <c r="J18" s="78"/>
      <c r="K18" s="56"/>
      <c r="L18" s="49"/>
      <c r="M18" s="58"/>
      <c r="N18" s="49"/>
      <c r="O18" s="49"/>
      <c r="P18" s="49"/>
      <c r="Q18" s="57"/>
      <c r="R18" s="55">
        <f t="shared" si="2"/>
        <v>0</v>
      </c>
      <c r="S18" s="49"/>
    </row>
    <row r="19" spans="1:19" hidden="1">
      <c r="A19" s="32"/>
      <c r="B19" s="31"/>
      <c r="C19" s="86"/>
      <c r="D19" s="54"/>
      <c r="E19" s="55"/>
      <c r="F19" s="54"/>
      <c r="G19" s="116"/>
      <c r="H19" s="55"/>
      <c r="I19" s="79"/>
      <c r="J19" s="78"/>
      <c r="K19" s="56"/>
      <c r="L19" s="49"/>
      <c r="M19" s="58"/>
      <c r="N19" s="49"/>
      <c r="O19" s="49"/>
      <c r="P19" s="49"/>
      <c r="Q19" s="57"/>
      <c r="R19" s="55">
        <f t="shared" si="2"/>
        <v>0</v>
      </c>
      <c r="S19" s="49"/>
    </row>
    <row r="20" spans="1:19" hidden="1">
      <c r="A20" s="32"/>
      <c r="B20" s="31"/>
      <c r="C20" s="86"/>
      <c r="D20" s="54"/>
      <c r="E20" s="55"/>
      <c r="F20" s="54"/>
      <c r="G20" s="116"/>
      <c r="H20" s="55"/>
      <c r="I20" s="79"/>
      <c r="J20" s="79"/>
      <c r="K20" s="56"/>
      <c r="L20" s="49"/>
      <c r="M20" s="58"/>
      <c r="N20" s="49"/>
      <c r="O20" s="49"/>
      <c r="P20" s="49"/>
      <c r="Q20" s="57"/>
      <c r="R20" s="55">
        <f t="shared" si="2"/>
        <v>0</v>
      </c>
      <c r="S20" s="49"/>
    </row>
    <row r="21" spans="1:19" hidden="1">
      <c r="A21" s="32"/>
      <c r="B21" s="31"/>
      <c r="C21" s="86"/>
      <c r="D21" s="54"/>
      <c r="E21" s="55"/>
      <c r="F21" s="54"/>
      <c r="G21" s="116"/>
      <c r="H21" s="55"/>
      <c r="I21" s="79"/>
      <c r="J21" s="79"/>
      <c r="K21" s="56"/>
      <c r="L21" s="49"/>
      <c r="M21" s="58"/>
      <c r="N21" s="49"/>
      <c r="O21" s="49"/>
      <c r="P21" s="49"/>
      <c r="Q21" s="57"/>
      <c r="R21" s="55">
        <f t="shared" si="2"/>
        <v>0</v>
      </c>
      <c r="S21" s="49"/>
    </row>
    <row r="22" spans="1:19" hidden="1">
      <c r="A22" s="32"/>
      <c r="B22" s="31"/>
      <c r="C22" s="86"/>
      <c r="D22" s="54"/>
      <c r="E22" s="55"/>
      <c r="F22" s="54"/>
      <c r="G22" s="116"/>
      <c r="H22" s="55"/>
      <c r="I22" s="79"/>
      <c r="J22" s="78"/>
      <c r="K22" s="56"/>
      <c r="L22" s="49"/>
      <c r="M22" s="58"/>
      <c r="N22" s="49"/>
      <c r="O22" s="49"/>
      <c r="P22" s="49"/>
      <c r="Q22" s="57"/>
      <c r="R22" s="55">
        <f t="shared" si="2"/>
        <v>0</v>
      </c>
      <c r="S22" s="49"/>
    </row>
    <row r="23" spans="1:19" hidden="1">
      <c r="A23" s="32"/>
      <c r="B23" s="31"/>
      <c r="C23" s="86"/>
      <c r="D23" s="54"/>
      <c r="E23" s="55"/>
      <c r="F23" s="54"/>
      <c r="G23" s="116"/>
      <c r="H23" s="55"/>
      <c r="I23" s="79"/>
      <c r="J23" s="79"/>
      <c r="K23" s="56"/>
      <c r="L23" s="49"/>
      <c r="M23" s="58"/>
      <c r="N23" s="49"/>
      <c r="O23" s="49"/>
      <c r="P23" s="49"/>
      <c r="Q23" s="57"/>
      <c r="R23" s="55">
        <f t="shared" si="2"/>
        <v>0</v>
      </c>
      <c r="S23" s="49"/>
    </row>
    <row r="24" spans="1:19" hidden="1">
      <c r="A24" s="32"/>
      <c r="B24" s="31"/>
      <c r="C24" s="86"/>
      <c r="D24" s="54"/>
      <c r="E24" s="55"/>
      <c r="F24" s="54"/>
      <c r="G24" s="116"/>
      <c r="H24" s="55"/>
      <c r="I24" s="78"/>
      <c r="J24" s="78"/>
      <c r="K24" s="56"/>
      <c r="L24" s="49"/>
      <c r="M24" s="58"/>
      <c r="N24" s="49"/>
      <c r="O24" s="49"/>
      <c r="P24" s="49"/>
      <c r="Q24" s="57"/>
      <c r="R24" s="55">
        <f t="shared" si="2"/>
        <v>0</v>
      </c>
      <c r="S24" s="49"/>
    </row>
    <row r="25" spans="1:19" hidden="1">
      <c r="A25" s="32"/>
      <c r="B25" s="31"/>
      <c r="C25" s="86"/>
      <c r="D25" s="54"/>
      <c r="E25" s="55"/>
      <c r="F25" s="54"/>
      <c r="G25" s="116"/>
      <c r="H25" s="55"/>
      <c r="I25" s="78"/>
      <c r="J25" s="78"/>
      <c r="K25" s="56"/>
      <c r="L25" s="49"/>
      <c r="M25" s="58"/>
      <c r="N25" s="49"/>
      <c r="O25" s="49"/>
      <c r="P25" s="49"/>
      <c r="Q25" s="57"/>
      <c r="R25" s="55">
        <f t="shared" si="2"/>
        <v>0</v>
      </c>
      <c r="S25" s="49"/>
    </row>
    <row r="26" spans="1:19" hidden="1">
      <c r="A26" s="32"/>
      <c r="B26" s="31"/>
      <c r="C26" s="115"/>
      <c r="D26" s="54"/>
      <c r="E26" s="55"/>
      <c r="F26" s="54"/>
      <c r="G26" s="116"/>
      <c r="H26" s="55"/>
      <c r="I26" s="79"/>
      <c r="J26" s="79"/>
      <c r="K26" s="56"/>
      <c r="L26" s="49"/>
      <c r="M26" s="58"/>
      <c r="N26" s="49"/>
      <c r="O26" s="49"/>
      <c r="P26" s="49"/>
      <c r="Q26" s="57"/>
      <c r="R26" s="55">
        <f t="shared" si="2"/>
        <v>0</v>
      </c>
      <c r="S26" s="49"/>
    </row>
    <row r="27" spans="1:19" hidden="1">
      <c r="A27" s="32"/>
      <c r="B27" s="31"/>
      <c r="C27" s="115"/>
      <c r="D27" s="54"/>
      <c r="E27" s="55"/>
      <c r="F27" s="54"/>
      <c r="G27" s="116"/>
      <c r="H27" s="55"/>
      <c r="I27" s="79"/>
      <c r="J27" s="79"/>
      <c r="K27" s="56"/>
      <c r="L27" s="49"/>
      <c r="M27" s="58"/>
      <c r="N27" s="49"/>
      <c r="O27" s="49"/>
      <c r="P27" s="49"/>
      <c r="Q27" s="57"/>
      <c r="R27" s="55"/>
      <c r="S27" s="49"/>
    </row>
    <row r="28" spans="1:19" hidden="1">
      <c r="A28" s="32"/>
      <c r="B28" s="31"/>
      <c r="C28" s="86"/>
      <c r="D28" s="54"/>
      <c r="E28" s="55"/>
      <c r="F28" s="54"/>
      <c r="G28" s="116"/>
      <c r="H28" s="55"/>
      <c r="I28" s="79"/>
      <c r="J28" s="79"/>
      <c r="K28" s="56"/>
      <c r="L28" s="49"/>
      <c r="M28" s="58"/>
      <c r="N28" s="49"/>
      <c r="O28" s="49"/>
      <c r="P28" s="49"/>
      <c r="Q28" s="57"/>
      <c r="R28" s="55">
        <f t="shared" si="2"/>
        <v>0</v>
      </c>
      <c r="S28" s="49"/>
    </row>
    <row r="29" spans="1:19" hidden="1">
      <c r="A29" s="32"/>
      <c r="B29" s="31"/>
      <c r="C29" s="86"/>
      <c r="D29" s="54"/>
      <c r="E29" s="55"/>
      <c r="F29" s="54"/>
      <c r="G29" s="116"/>
      <c r="H29" s="55"/>
      <c r="I29" s="79"/>
      <c r="J29" s="79"/>
      <c r="K29" s="56"/>
      <c r="L29" s="49"/>
      <c r="M29" s="58"/>
      <c r="N29" s="49"/>
      <c r="O29" s="49"/>
      <c r="P29" s="49"/>
      <c r="Q29" s="57"/>
      <c r="R29" s="55">
        <f t="shared" si="2"/>
        <v>0</v>
      </c>
      <c r="S29" s="49"/>
    </row>
    <row r="30" spans="1:19" hidden="1">
      <c r="A30" s="32"/>
      <c r="B30" s="31"/>
      <c r="C30" s="86"/>
      <c r="D30" s="54"/>
      <c r="E30" s="55"/>
      <c r="F30" s="54"/>
      <c r="G30" s="116"/>
      <c r="H30" s="55"/>
      <c r="I30" s="79"/>
      <c r="J30" s="79"/>
      <c r="K30" s="56"/>
      <c r="L30" s="49"/>
      <c r="M30" s="58"/>
      <c r="N30" s="49"/>
      <c r="O30" s="49"/>
      <c r="P30" s="49"/>
      <c r="Q30" s="57"/>
      <c r="R30" s="55">
        <f t="shared" si="2"/>
        <v>0</v>
      </c>
      <c r="S30" s="49"/>
    </row>
    <row r="31" spans="1:19" hidden="1">
      <c r="A31" s="32"/>
      <c r="B31" s="31"/>
      <c r="C31" s="86"/>
      <c r="D31" s="54"/>
      <c r="E31" s="55"/>
      <c r="F31" s="54"/>
      <c r="G31" s="116"/>
      <c r="H31" s="55"/>
      <c r="I31" s="79"/>
      <c r="J31" s="78"/>
      <c r="K31" s="56"/>
      <c r="L31" s="49"/>
      <c r="M31" s="55"/>
      <c r="N31" s="49"/>
      <c r="O31" s="49"/>
      <c r="P31" s="49"/>
      <c r="Q31" s="57"/>
      <c r="R31" s="55">
        <f t="shared" si="2"/>
        <v>0</v>
      </c>
      <c r="S31" s="54">
        <v>1</v>
      </c>
    </row>
    <row r="32" spans="1:19" hidden="1">
      <c r="A32" s="56"/>
      <c r="B32" s="53"/>
      <c r="C32" s="57"/>
      <c r="D32" s="54"/>
      <c r="E32" s="55"/>
      <c r="F32" s="54"/>
      <c r="G32" s="49"/>
      <c r="H32" s="55"/>
      <c r="I32" s="79"/>
      <c r="J32" s="78"/>
      <c r="K32" s="56"/>
      <c r="L32" s="49"/>
      <c r="M32" s="58"/>
      <c r="N32" s="49"/>
      <c r="O32" s="51"/>
      <c r="P32" s="49"/>
      <c r="Q32" s="49"/>
      <c r="R32" s="55">
        <f t="shared" si="2"/>
        <v>0</v>
      </c>
      <c r="S32" s="49"/>
    </row>
    <row r="33" spans="1:19" s="92" customFormat="1" ht="34.5" hidden="1" customHeight="1">
      <c r="A33" s="87" t="s">
        <v>77</v>
      </c>
      <c r="B33" s="96" t="s">
        <v>74</v>
      </c>
      <c r="C33" s="88"/>
      <c r="D33" s="89"/>
      <c r="E33" s="90">
        <f>SUM(E34:E39)</f>
        <v>0</v>
      </c>
      <c r="F33" s="89"/>
      <c r="G33" s="91"/>
      <c r="H33" s="90">
        <f>SUM(H34:H39)</f>
        <v>0</v>
      </c>
      <c r="I33" s="90">
        <f>SUM(I34:I39)</f>
        <v>0</v>
      </c>
      <c r="J33" s="90">
        <f>SUM(J34:J39)</f>
        <v>0</v>
      </c>
      <c r="K33" s="103"/>
      <c r="L33" s="90">
        <f t="shared" ref="L33:P33" si="3">SUM(L34:L35)</f>
        <v>0</v>
      </c>
      <c r="M33" s="90"/>
      <c r="N33" s="90">
        <f t="shared" si="3"/>
        <v>0</v>
      </c>
      <c r="O33" s="90">
        <f t="shared" si="3"/>
        <v>0</v>
      </c>
      <c r="P33" s="90">
        <f t="shared" si="3"/>
        <v>0</v>
      </c>
      <c r="Q33" s="90">
        <f>+C33-I33</f>
        <v>0</v>
      </c>
      <c r="R33" s="90">
        <f>SUM(R34:R39)</f>
        <v>0</v>
      </c>
      <c r="S33" s="91" t="s">
        <v>66</v>
      </c>
    </row>
    <row r="34" spans="1:19" hidden="1">
      <c r="A34" s="32"/>
      <c r="B34" s="31"/>
      <c r="C34" s="86"/>
      <c r="D34" s="54"/>
      <c r="E34" s="55"/>
      <c r="F34" s="54"/>
      <c r="G34" s="49"/>
      <c r="H34" s="55"/>
      <c r="I34" s="79"/>
      <c r="J34" s="78"/>
      <c r="K34" s="56"/>
      <c r="L34" s="49"/>
      <c r="M34" s="58"/>
      <c r="N34" s="49"/>
      <c r="O34" s="49"/>
      <c r="P34" s="49"/>
      <c r="Q34" s="57"/>
      <c r="R34" s="55">
        <f t="shared" ref="R34:R36" si="4">+I34-J34</f>
        <v>0</v>
      </c>
      <c r="S34" s="49"/>
    </row>
    <row r="35" spans="1:19" ht="12.75" hidden="1">
      <c r="A35" s="105"/>
      <c r="B35" s="108"/>
      <c r="C35" s="57"/>
      <c r="D35" s="54"/>
      <c r="E35" s="55"/>
      <c r="F35" s="54"/>
      <c r="G35" s="49"/>
      <c r="H35" s="55"/>
      <c r="I35" s="79"/>
      <c r="J35" s="78"/>
      <c r="K35" s="56"/>
      <c r="L35" s="49"/>
      <c r="M35" s="58"/>
      <c r="N35" s="49"/>
      <c r="O35" s="51"/>
      <c r="P35" s="49"/>
      <c r="Q35" s="49"/>
      <c r="R35" s="55">
        <f t="shared" si="4"/>
        <v>0</v>
      </c>
      <c r="S35" s="49"/>
    </row>
    <row r="36" spans="1:19" ht="12.75" hidden="1">
      <c r="A36" s="105"/>
      <c r="B36" s="108"/>
      <c r="C36" s="57"/>
      <c r="D36" s="54"/>
      <c r="E36" s="55"/>
      <c r="F36" s="54"/>
      <c r="G36" s="49"/>
      <c r="H36" s="55"/>
      <c r="I36" s="79"/>
      <c r="J36" s="79"/>
      <c r="K36" s="56"/>
      <c r="L36" s="49"/>
      <c r="M36" s="58"/>
      <c r="N36" s="49"/>
      <c r="O36" s="51"/>
      <c r="P36" s="49"/>
      <c r="Q36" s="49"/>
      <c r="R36" s="55">
        <f t="shared" si="4"/>
        <v>0</v>
      </c>
      <c r="S36" s="49"/>
    </row>
    <row r="37" spans="1:19" ht="12.75" hidden="1">
      <c r="A37" s="105"/>
      <c r="B37" s="117"/>
      <c r="C37" s="57"/>
      <c r="D37" s="54"/>
      <c r="E37" s="55"/>
      <c r="F37" s="54"/>
      <c r="G37" s="49"/>
      <c r="H37" s="55"/>
      <c r="I37" s="79"/>
      <c r="J37" s="79"/>
      <c r="K37" s="56"/>
      <c r="L37" s="49"/>
      <c r="M37" s="58"/>
      <c r="N37" s="49"/>
      <c r="O37" s="51"/>
      <c r="P37" s="49"/>
      <c r="Q37" s="49"/>
      <c r="R37" s="55"/>
      <c r="S37" s="49"/>
    </row>
    <row r="38" spans="1:19" hidden="1">
      <c r="A38" s="31"/>
      <c r="B38" s="97"/>
      <c r="C38" s="57"/>
      <c r="D38" s="54"/>
      <c r="E38" s="55"/>
      <c r="F38" s="54"/>
      <c r="G38" s="49"/>
      <c r="H38" s="55"/>
      <c r="I38" s="79"/>
      <c r="J38" s="79"/>
      <c r="K38" s="56"/>
      <c r="L38" s="49"/>
      <c r="M38" s="58"/>
      <c r="N38" s="49"/>
      <c r="O38" s="51"/>
      <c r="P38" s="49"/>
      <c r="Q38" s="49"/>
      <c r="R38" s="55"/>
      <c r="S38" s="49"/>
    </row>
    <row r="39" spans="1:19" hidden="1">
      <c r="A39" s="31"/>
      <c r="B39" s="97"/>
      <c r="C39" s="57"/>
      <c r="D39" s="54"/>
      <c r="E39" s="55"/>
      <c r="F39" s="54"/>
      <c r="G39" s="49"/>
      <c r="H39" s="55"/>
      <c r="I39" s="79"/>
      <c r="J39" s="79"/>
      <c r="K39" s="56"/>
      <c r="L39" s="49"/>
      <c r="M39" s="58"/>
      <c r="N39" s="49"/>
      <c r="O39" s="51"/>
      <c r="P39" s="49"/>
      <c r="Q39" s="49"/>
      <c r="R39" s="55"/>
      <c r="S39" s="49"/>
    </row>
    <row r="40" spans="1:19" s="92" customFormat="1" hidden="1">
      <c r="A40" s="87" t="s">
        <v>78</v>
      </c>
      <c r="B40" s="96" t="s">
        <v>79</v>
      </c>
      <c r="C40" s="88"/>
      <c r="D40" s="89"/>
      <c r="E40" s="90">
        <f>SUM(E41:E42)</f>
        <v>0</v>
      </c>
      <c r="F40" s="89"/>
      <c r="G40" s="91"/>
      <c r="H40" s="90">
        <f t="shared" ref="H40:P40" si="5">SUM(H41:H42)</f>
        <v>0</v>
      </c>
      <c r="I40" s="90">
        <f t="shared" si="5"/>
        <v>0</v>
      </c>
      <c r="J40" s="90">
        <f t="shared" si="5"/>
        <v>0</v>
      </c>
      <c r="K40" s="103"/>
      <c r="L40" s="90">
        <f t="shared" si="5"/>
        <v>0</v>
      </c>
      <c r="M40" s="90"/>
      <c r="N40" s="90">
        <f t="shared" si="5"/>
        <v>0</v>
      </c>
      <c r="O40" s="90">
        <f t="shared" si="5"/>
        <v>0</v>
      </c>
      <c r="P40" s="90">
        <f t="shared" si="5"/>
        <v>0</v>
      </c>
      <c r="Q40" s="90">
        <f>+C40-I40</f>
        <v>0</v>
      </c>
      <c r="R40" s="90">
        <f>SUM(R41:R42)</f>
        <v>0</v>
      </c>
      <c r="S40" s="91"/>
    </row>
    <row r="41" spans="1:19" hidden="1">
      <c r="A41" s="32"/>
      <c r="B41" s="31"/>
      <c r="C41" s="118"/>
      <c r="D41" s="54"/>
      <c r="E41" s="55"/>
      <c r="F41" s="54"/>
      <c r="G41" s="116"/>
      <c r="H41" s="55"/>
      <c r="I41" s="79"/>
      <c r="J41" s="79"/>
      <c r="K41" s="56"/>
      <c r="L41" s="49"/>
      <c r="M41" s="112"/>
      <c r="N41" s="49"/>
      <c r="O41" s="51"/>
      <c r="P41" s="49"/>
      <c r="Q41" s="49"/>
      <c r="R41" s="55">
        <f t="shared" ref="R41:R42" si="6">+I41-J41</f>
        <v>0</v>
      </c>
      <c r="S41" s="49"/>
    </row>
    <row r="42" spans="1:19" hidden="1">
      <c r="A42" s="56"/>
      <c r="B42" s="53"/>
      <c r="C42" s="57"/>
      <c r="D42" s="54"/>
      <c r="E42" s="55"/>
      <c r="F42" s="54"/>
      <c r="G42" s="49"/>
      <c r="H42" s="55"/>
      <c r="I42" s="79"/>
      <c r="J42" s="78"/>
      <c r="K42" s="56"/>
      <c r="L42" s="49"/>
      <c r="M42" s="113"/>
      <c r="N42" s="49"/>
      <c r="O42" s="51"/>
      <c r="P42" s="49"/>
      <c r="Q42" s="49"/>
      <c r="R42" s="55">
        <f t="shared" si="6"/>
        <v>0</v>
      </c>
      <c r="S42" s="49"/>
    </row>
    <row r="43" spans="1:19" s="92" customFormat="1" ht="45" hidden="1">
      <c r="A43" s="87" t="s">
        <v>81</v>
      </c>
      <c r="B43" s="96" t="s">
        <v>80</v>
      </c>
      <c r="C43" s="88"/>
      <c r="D43" s="89"/>
      <c r="E43" s="90">
        <f>SUM(E44:E45)</f>
        <v>0</v>
      </c>
      <c r="F43" s="89"/>
      <c r="G43" s="91"/>
      <c r="H43" s="90">
        <f t="shared" ref="H43:P43" si="7">SUM(H44:H45)</f>
        <v>0</v>
      </c>
      <c r="I43" s="90">
        <f t="shared" si="7"/>
        <v>0</v>
      </c>
      <c r="J43" s="90">
        <f t="shared" si="7"/>
        <v>0</v>
      </c>
      <c r="K43" s="103"/>
      <c r="L43" s="90">
        <f t="shared" si="7"/>
        <v>0</v>
      </c>
      <c r="M43" s="90">
        <f t="shared" si="7"/>
        <v>0</v>
      </c>
      <c r="N43" s="90">
        <f t="shared" si="7"/>
        <v>0</v>
      </c>
      <c r="O43" s="90">
        <f t="shared" si="7"/>
        <v>0</v>
      </c>
      <c r="P43" s="90">
        <f t="shared" si="7"/>
        <v>0</v>
      </c>
      <c r="Q43" s="90">
        <f>+C43-I43</f>
        <v>0</v>
      </c>
      <c r="R43" s="90">
        <f>SUM(R44:R45)</f>
        <v>0</v>
      </c>
      <c r="S43" s="91"/>
    </row>
    <row r="44" spans="1:19" hidden="1">
      <c r="A44" s="32"/>
      <c r="B44" s="31"/>
      <c r="C44" s="86"/>
      <c r="D44" s="54"/>
      <c r="E44" s="55"/>
      <c r="F44" s="54"/>
      <c r="G44" s="116"/>
      <c r="H44" s="55"/>
      <c r="I44" s="79"/>
      <c r="J44" s="79"/>
      <c r="K44" s="56"/>
      <c r="L44" s="49"/>
      <c r="M44" s="112"/>
      <c r="N44" s="49"/>
      <c r="O44" s="51"/>
      <c r="P44" s="49"/>
      <c r="Q44" s="49"/>
      <c r="R44" s="55">
        <f t="shared" ref="R44:R45" si="8">+I44-J44</f>
        <v>0</v>
      </c>
      <c r="S44" s="49"/>
    </row>
    <row r="45" spans="1:19" hidden="1">
      <c r="A45" s="56"/>
      <c r="B45" s="53"/>
      <c r="C45" s="57"/>
      <c r="D45" s="54"/>
      <c r="E45" s="55"/>
      <c r="F45" s="54"/>
      <c r="G45" s="49"/>
      <c r="H45" s="55"/>
      <c r="I45" s="79"/>
      <c r="J45" s="78"/>
      <c r="K45" s="56"/>
      <c r="L45" s="49"/>
      <c r="M45" s="113"/>
      <c r="N45" s="49"/>
      <c r="O45" s="51"/>
      <c r="P45" s="49"/>
      <c r="Q45" s="49"/>
      <c r="R45" s="55">
        <f t="shared" si="8"/>
        <v>0</v>
      </c>
      <c r="S45" s="49"/>
    </row>
    <row r="46" spans="1:19" s="92" customFormat="1" ht="22.5" hidden="1">
      <c r="A46" s="87" t="s">
        <v>82</v>
      </c>
      <c r="B46" s="96" t="s">
        <v>75</v>
      </c>
      <c r="C46" s="88"/>
      <c r="D46" s="89"/>
      <c r="E46" s="90">
        <f>SUM(E47:E48)</f>
        <v>0</v>
      </c>
      <c r="F46" s="89"/>
      <c r="G46" s="91"/>
      <c r="H46" s="90">
        <f t="shared" ref="H46:P46" si="9">SUM(H47:H48)</f>
        <v>0</v>
      </c>
      <c r="I46" s="90">
        <f t="shared" si="9"/>
        <v>0</v>
      </c>
      <c r="J46" s="90">
        <f t="shared" si="9"/>
        <v>0</v>
      </c>
      <c r="K46" s="103"/>
      <c r="L46" s="90">
        <f t="shared" si="9"/>
        <v>0</v>
      </c>
      <c r="M46" s="90">
        <f t="shared" si="9"/>
        <v>0</v>
      </c>
      <c r="N46" s="90">
        <f t="shared" si="9"/>
        <v>0</v>
      </c>
      <c r="O46" s="90">
        <f t="shared" si="9"/>
        <v>0</v>
      </c>
      <c r="P46" s="90">
        <f t="shared" si="9"/>
        <v>0</v>
      </c>
      <c r="Q46" s="90">
        <f>+C46-I46</f>
        <v>0</v>
      </c>
      <c r="R46" s="90">
        <f>SUM(R47:R48)</f>
        <v>0</v>
      </c>
      <c r="S46" s="91"/>
    </row>
    <row r="47" spans="1:19" hidden="1">
      <c r="A47" s="32"/>
      <c r="B47" s="33"/>
      <c r="C47" s="99"/>
      <c r="D47" s="54"/>
      <c r="E47" s="55"/>
      <c r="F47" s="54"/>
      <c r="G47" s="49"/>
      <c r="H47" s="55"/>
      <c r="I47" s="79"/>
      <c r="J47" s="78"/>
      <c r="K47" s="56"/>
      <c r="L47" s="49"/>
      <c r="M47" s="113"/>
      <c r="N47" s="49"/>
      <c r="O47" s="51"/>
      <c r="P47" s="49"/>
      <c r="Q47" s="49"/>
      <c r="R47" s="55"/>
      <c r="S47" s="49"/>
    </row>
    <row r="48" spans="1:19" hidden="1">
      <c r="A48" s="56"/>
      <c r="B48" s="53"/>
      <c r="C48" s="57"/>
      <c r="D48" s="54"/>
      <c r="E48" s="55"/>
      <c r="F48" s="54"/>
      <c r="G48" s="49"/>
      <c r="H48" s="55"/>
      <c r="I48" s="77"/>
      <c r="J48" s="78"/>
      <c r="K48" s="56"/>
      <c r="L48" s="49"/>
      <c r="M48" s="113"/>
      <c r="N48" s="49"/>
      <c r="O48" s="51"/>
      <c r="P48" s="49"/>
      <c r="Q48" s="49"/>
      <c r="R48" s="55">
        <f t="shared" ref="R48" si="10">+I48-J48</f>
        <v>0</v>
      </c>
      <c r="S48" s="49"/>
    </row>
    <row r="49" spans="1:22" s="92" customFormat="1" ht="22.5">
      <c r="A49" s="87" t="s">
        <v>71</v>
      </c>
      <c r="B49" s="96" t="s">
        <v>70</v>
      </c>
      <c r="C49" s="88">
        <v>17136321</v>
      </c>
      <c r="D49" s="89"/>
      <c r="E49" s="90">
        <f>SUM(E50:E57)</f>
        <v>0</v>
      </c>
      <c r="F49" s="89"/>
      <c r="G49" s="91"/>
      <c r="H49" s="90">
        <f>SUM(H50:H57)</f>
        <v>0</v>
      </c>
      <c r="I49" s="90">
        <f>SUM(I50:I57)</f>
        <v>0</v>
      </c>
      <c r="J49" s="90">
        <f>SUM(J50:J57)</f>
        <v>0</v>
      </c>
      <c r="K49" s="103"/>
      <c r="L49" s="90">
        <f>SUM(L50:L57)</f>
        <v>0</v>
      </c>
      <c r="M49" s="90">
        <f>SUM(M50:M57)</f>
        <v>0</v>
      </c>
      <c r="N49" s="90">
        <f>SUM(N50:N57)</f>
        <v>0</v>
      </c>
      <c r="O49" s="90">
        <f>SUM(O50:O57)</f>
        <v>0</v>
      </c>
      <c r="P49" s="90">
        <f>SUM(P50:P57)</f>
        <v>0</v>
      </c>
      <c r="Q49" s="90">
        <f>+C49-I49</f>
        <v>17136321</v>
      </c>
      <c r="R49" s="90">
        <f>SUM(R50:R57)</f>
        <v>0</v>
      </c>
      <c r="S49" s="91"/>
    </row>
    <row r="50" spans="1:22">
      <c r="A50" s="154"/>
      <c r="B50" s="148"/>
      <c r="C50" s="119"/>
      <c r="D50" s="156"/>
      <c r="E50" s="158"/>
      <c r="F50" s="156"/>
      <c r="G50" s="160"/>
      <c r="H50" s="158"/>
      <c r="I50" s="79"/>
      <c r="J50" s="78"/>
      <c r="K50" s="56"/>
      <c r="L50" s="49"/>
      <c r="M50" s="112"/>
      <c r="N50" s="49"/>
      <c r="O50" s="51"/>
      <c r="P50" s="49"/>
      <c r="Q50" s="49"/>
      <c r="R50" s="55">
        <f t="shared" ref="R50:R57" si="11">+I50-J50</f>
        <v>0</v>
      </c>
      <c r="S50" s="49"/>
    </row>
    <row r="51" spans="1:22">
      <c r="A51" s="155"/>
      <c r="B51" s="149"/>
      <c r="C51" s="120"/>
      <c r="D51" s="157"/>
      <c r="E51" s="159"/>
      <c r="F51" s="157"/>
      <c r="G51" s="161"/>
      <c r="H51" s="159"/>
      <c r="I51" s="79"/>
      <c r="J51" s="78"/>
      <c r="K51" s="56"/>
      <c r="L51" s="49"/>
      <c r="M51" s="112"/>
      <c r="N51" s="49"/>
      <c r="O51" s="51"/>
      <c r="P51" s="49"/>
      <c r="Q51" s="49"/>
      <c r="R51" s="55">
        <f t="shared" si="11"/>
        <v>0</v>
      </c>
      <c r="S51" s="49"/>
    </row>
    <row r="52" spans="1:22">
      <c r="A52" s="32"/>
      <c r="B52" s="31"/>
      <c r="C52" s="86"/>
      <c r="D52" s="54"/>
      <c r="E52" s="55"/>
      <c r="F52" s="54"/>
      <c r="G52" s="116"/>
      <c r="H52" s="55"/>
      <c r="I52" s="79"/>
      <c r="J52" s="79"/>
      <c r="K52" s="56"/>
      <c r="L52" s="49"/>
      <c r="M52" s="58"/>
      <c r="N52" s="49"/>
      <c r="O52" s="51"/>
      <c r="P52" s="49"/>
      <c r="Q52" s="49"/>
      <c r="R52" s="55">
        <f t="shared" si="11"/>
        <v>0</v>
      </c>
      <c r="S52" s="49"/>
    </row>
    <row r="53" spans="1:22" ht="17.25" customHeight="1">
      <c r="A53" s="32"/>
      <c r="B53" s="31"/>
      <c r="C53" s="86"/>
      <c r="D53" s="54"/>
      <c r="E53" s="55"/>
      <c r="F53" s="54"/>
      <c r="G53" s="116"/>
      <c r="H53" s="55"/>
      <c r="I53" s="79"/>
      <c r="J53" s="78"/>
      <c r="K53" s="56"/>
      <c r="L53" s="49"/>
      <c r="M53" s="58"/>
      <c r="N53" s="49"/>
      <c r="O53" s="51"/>
      <c r="P53" s="49"/>
      <c r="Q53" s="49"/>
      <c r="R53" s="55">
        <f t="shared" si="11"/>
        <v>0</v>
      </c>
      <c r="S53" s="54">
        <v>2</v>
      </c>
    </row>
    <row r="54" spans="1:22" ht="17.25" customHeight="1">
      <c r="A54" s="105"/>
      <c r="B54" s="108"/>
      <c r="C54" s="86"/>
      <c r="D54" s="54"/>
      <c r="E54" s="55"/>
      <c r="F54" s="54"/>
      <c r="G54" s="116"/>
      <c r="H54" s="55"/>
      <c r="I54" s="79"/>
      <c r="J54" s="79"/>
      <c r="K54" s="56"/>
      <c r="L54" s="49"/>
      <c r="M54" s="58"/>
      <c r="N54" s="49"/>
      <c r="O54" s="51"/>
      <c r="P54" s="49"/>
      <c r="Q54" s="49"/>
      <c r="R54" s="55"/>
      <c r="S54" s="54"/>
    </row>
    <row r="55" spans="1:22">
      <c r="A55" s="32"/>
      <c r="B55" s="31"/>
      <c r="C55" s="86"/>
      <c r="D55" s="54"/>
      <c r="E55" s="55"/>
      <c r="F55" s="54"/>
      <c r="G55" s="116"/>
      <c r="H55" s="55"/>
      <c r="I55" s="79"/>
      <c r="J55" s="79"/>
      <c r="K55" s="56"/>
      <c r="L55" s="49"/>
      <c r="M55" s="58"/>
      <c r="N55" s="49"/>
      <c r="O55" s="51"/>
      <c r="P55" s="49"/>
      <c r="Q55" s="49"/>
      <c r="R55" s="55">
        <f t="shared" si="11"/>
        <v>0</v>
      </c>
      <c r="S55" s="49"/>
    </row>
    <row r="56" spans="1:22">
      <c r="A56" s="32"/>
      <c r="B56" s="31"/>
      <c r="C56" s="86"/>
      <c r="D56" s="54"/>
      <c r="E56" s="55"/>
      <c r="F56" s="54"/>
      <c r="G56" s="116"/>
      <c r="H56" s="55"/>
      <c r="I56" s="79"/>
      <c r="J56" s="79"/>
      <c r="K56" s="56"/>
      <c r="L56" s="49"/>
      <c r="M56" s="58"/>
      <c r="N56" s="49"/>
      <c r="O56" s="51"/>
      <c r="P56" s="49"/>
      <c r="Q56" s="49"/>
      <c r="R56" s="55">
        <f t="shared" si="11"/>
        <v>0</v>
      </c>
      <c r="S56" s="49"/>
    </row>
    <row r="57" spans="1:22">
      <c r="A57" s="31"/>
      <c r="B57" s="97"/>
      <c r="C57" s="57"/>
      <c r="D57" s="54"/>
      <c r="E57" s="55"/>
      <c r="F57" s="54"/>
      <c r="G57" s="49"/>
      <c r="H57" s="55"/>
      <c r="I57" s="77"/>
      <c r="J57" s="78"/>
      <c r="K57" s="56"/>
      <c r="L57" s="49"/>
      <c r="M57" s="113"/>
      <c r="N57" s="49"/>
      <c r="O57" s="51"/>
      <c r="P57" s="49"/>
      <c r="Q57" s="49"/>
      <c r="R57" s="55">
        <f t="shared" si="11"/>
        <v>0</v>
      </c>
      <c r="S57" s="49"/>
    </row>
    <row r="58" spans="1:22" s="92" customFormat="1">
      <c r="A58" s="87" t="s">
        <v>59</v>
      </c>
      <c r="B58" s="96" t="s">
        <v>72</v>
      </c>
      <c r="C58" s="88">
        <v>325590098</v>
      </c>
      <c r="D58" s="89"/>
      <c r="E58" s="90">
        <f>SUM(E59:E93)</f>
        <v>126401000</v>
      </c>
      <c r="F58" s="89"/>
      <c r="G58" s="91"/>
      <c r="H58" s="90">
        <f>SUM(H59:H93)</f>
        <v>126401000</v>
      </c>
      <c r="I58" s="90">
        <f>SUM(I59:I93)</f>
        <v>85539000</v>
      </c>
      <c r="J58" s="90">
        <f>SUM(J59:J93)</f>
        <v>84570442</v>
      </c>
      <c r="K58" s="103"/>
      <c r="L58" s="90">
        <f>SUM(L59:L93)</f>
        <v>1537933</v>
      </c>
      <c r="M58" s="90"/>
      <c r="N58" s="90">
        <f>SUM(N59:N93)</f>
        <v>0</v>
      </c>
      <c r="O58" s="90">
        <f>SUM(O59:O93)</f>
        <v>1537933</v>
      </c>
      <c r="P58" s="90">
        <f>SUM(P59:P93)</f>
        <v>0</v>
      </c>
      <c r="Q58" s="90">
        <f>+C58-I58</f>
        <v>240051098</v>
      </c>
      <c r="R58" s="90">
        <f>SUM(R59:R93)</f>
        <v>968558</v>
      </c>
      <c r="S58" s="91"/>
    </row>
    <row r="59" spans="1:22" ht="15">
      <c r="A59" s="32"/>
      <c r="B59" s="135" t="s">
        <v>104</v>
      </c>
      <c r="C59" s="86"/>
      <c r="D59" s="54">
        <v>585</v>
      </c>
      <c r="E59" s="136">
        <v>1800000</v>
      </c>
      <c r="F59" s="54">
        <v>593</v>
      </c>
      <c r="G59" s="116">
        <v>45194</v>
      </c>
      <c r="H59" s="136">
        <v>1800000</v>
      </c>
      <c r="I59" s="136">
        <v>1800000</v>
      </c>
      <c r="J59" s="136">
        <v>1787400</v>
      </c>
      <c r="K59" s="135">
        <v>21188</v>
      </c>
      <c r="L59" s="138">
        <v>45233</v>
      </c>
      <c r="M59" s="135">
        <v>1071142789</v>
      </c>
      <c r="N59" s="135" t="s">
        <v>104</v>
      </c>
      <c r="O59" s="138">
        <v>45233</v>
      </c>
      <c r="P59" s="58"/>
      <c r="Q59" s="59"/>
      <c r="R59" s="55">
        <f t="shared" ref="R59:R93" si="12">+I59-J59</f>
        <v>12600</v>
      </c>
      <c r="S59" s="60"/>
      <c r="V59" s="71"/>
    </row>
    <row r="60" spans="1:22" ht="15">
      <c r="A60" s="32"/>
      <c r="B60" s="135" t="s">
        <v>103</v>
      </c>
      <c r="C60" s="86"/>
      <c r="D60" s="54">
        <v>587</v>
      </c>
      <c r="E60" s="136">
        <v>1800000</v>
      </c>
      <c r="F60" s="54">
        <v>595</v>
      </c>
      <c r="G60" s="116">
        <v>45194</v>
      </c>
      <c r="H60" s="136">
        <v>1800000</v>
      </c>
      <c r="I60" s="136">
        <v>1800000</v>
      </c>
      <c r="J60" s="136">
        <v>1787400</v>
      </c>
      <c r="K60" s="135">
        <v>21189</v>
      </c>
      <c r="L60" s="138">
        <v>45233</v>
      </c>
      <c r="M60" s="135">
        <v>20652731</v>
      </c>
      <c r="N60" s="135" t="s">
        <v>103</v>
      </c>
      <c r="O60" s="138">
        <v>45233</v>
      </c>
      <c r="P60" s="58"/>
      <c r="Q60" s="59"/>
      <c r="R60" s="55">
        <f t="shared" si="12"/>
        <v>12600</v>
      </c>
      <c r="S60" s="60"/>
      <c r="V60" s="71"/>
    </row>
    <row r="61" spans="1:22" ht="15">
      <c r="A61" s="32"/>
      <c r="B61" s="135" t="s">
        <v>141</v>
      </c>
      <c r="C61" s="86"/>
      <c r="D61" s="54">
        <v>615</v>
      </c>
      <c r="E61" s="136">
        <v>2500000</v>
      </c>
      <c r="F61" s="54">
        <v>623</v>
      </c>
      <c r="G61" s="116">
        <v>45194</v>
      </c>
      <c r="H61" s="136">
        <v>2500000</v>
      </c>
      <c r="I61" s="136">
        <v>2500000</v>
      </c>
      <c r="J61" s="136">
        <v>2475000</v>
      </c>
      <c r="K61" s="135">
        <v>21190</v>
      </c>
      <c r="L61" s="138">
        <v>45233</v>
      </c>
      <c r="M61" s="135">
        <v>52964618</v>
      </c>
      <c r="N61" s="135" t="s">
        <v>141</v>
      </c>
      <c r="O61" s="138">
        <v>45233</v>
      </c>
      <c r="P61" s="58"/>
      <c r="Q61" s="59"/>
      <c r="R61" s="55">
        <f t="shared" si="12"/>
        <v>25000</v>
      </c>
      <c r="S61" s="60"/>
      <c r="V61" s="71"/>
    </row>
    <row r="62" spans="1:22" ht="15">
      <c r="A62" s="32"/>
      <c r="B62" s="135" t="s">
        <v>142</v>
      </c>
      <c r="C62" s="86"/>
      <c r="D62" s="54">
        <v>597</v>
      </c>
      <c r="E62" s="136">
        <v>1600000</v>
      </c>
      <c r="F62" s="54">
        <v>605</v>
      </c>
      <c r="G62" s="116">
        <v>45194</v>
      </c>
      <c r="H62" s="136">
        <v>1600000</v>
      </c>
      <c r="I62" s="136">
        <v>1600000</v>
      </c>
      <c r="J62" s="136">
        <v>1588800</v>
      </c>
      <c r="K62" s="135">
        <v>21191</v>
      </c>
      <c r="L62" s="138">
        <v>45233</v>
      </c>
      <c r="M62" s="135">
        <v>1069304284</v>
      </c>
      <c r="N62" s="135" t="s">
        <v>142</v>
      </c>
      <c r="O62" s="138">
        <v>45233</v>
      </c>
      <c r="P62" s="58"/>
      <c r="Q62" s="59"/>
      <c r="R62" s="55">
        <f t="shared" si="12"/>
        <v>11200</v>
      </c>
      <c r="S62" s="60"/>
      <c r="V62" s="71"/>
    </row>
    <row r="63" spans="1:22" ht="15">
      <c r="A63" s="105"/>
      <c r="B63" s="135" t="s">
        <v>114</v>
      </c>
      <c r="C63" s="86"/>
      <c r="D63" s="54">
        <v>625</v>
      </c>
      <c r="E63" s="136">
        <v>1650000</v>
      </c>
      <c r="F63" s="54">
        <v>633</v>
      </c>
      <c r="G63" s="116">
        <v>45194</v>
      </c>
      <c r="H63" s="136">
        <v>1650000</v>
      </c>
      <c r="I63" s="136">
        <v>1650000</v>
      </c>
      <c r="J63" s="136">
        <v>1640100</v>
      </c>
      <c r="K63" s="135">
        <v>21192</v>
      </c>
      <c r="L63" s="138">
        <v>45233</v>
      </c>
      <c r="M63" s="135">
        <v>1193372730</v>
      </c>
      <c r="N63" s="135" t="s">
        <v>114</v>
      </c>
      <c r="O63" s="138">
        <v>45233</v>
      </c>
      <c r="P63" s="58"/>
      <c r="Q63" s="59"/>
      <c r="R63" s="55">
        <f t="shared" si="12"/>
        <v>9900</v>
      </c>
      <c r="S63" s="60"/>
      <c r="V63" s="71"/>
    </row>
    <row r="64" spans="1:22" ht="15">
      <c r="A64" s="105"/>
      <c r="B64" s="135" t="s">
        <v>135</v>
      </c>
      <c r="C64" s="86"/>
      <c r="D64" s="54">
        <v>599</v>
      </c>
      <c r="E64" s="136">
        <v>3400000</v>
      </c>
      <c r="F64" s="54">
        <v>607</v>
      </c>
      <c r="G64" s="116">
        <v>45194</v>
      </c>
      <c r="H64" s="136">
        <v>3400000</v>
      </c>
      <c r="I64" s="136">
        <v>3400000</v>
      </c>
      <c r="J64" s="136">
        <v>3376200</v>
      </c>
      <c r="K64" s="137">
        <v>21193</v>
      </c>
      <c r="L64" s="138">
        <v>45233</v>
      </c>
      <c r="M64" s="135">
        <v>1069303488</v>
      </c>
      <c r="N64" s="135" t="s">
        <v>135</v>
      </c>
      <c r="O64" s="138">
        <v>45233</v>
      </c>
      <c r="P64" s="58"/>
      <c r="Q64" s="59"/>
      <c r="R64" s="55">
        <f t="shared" si="12"/>
        <v>23800</v>
      </c>
      <c r="S64" s="60"/>
      <c r="V64" s="71"/>
    </row>
    <row r="65" spans="1:22" ht="15">
      <c r="A65" s="105"/>
      <c r="B65" s="135" t="s">
        <v>131</v>
      </c>
      <c r="C65" s="86"/>
      <c r="D65" s="54">
        <v>588</v>
      </c>
      <c r="E65" s="136">
        <v>1800000</v>
      </c>
      <c r="F65" s="54">
        <v>596</v>
      </c>
      <c r="G65" s="116">
        <v>45194</v>
      </c>
      <c r="H65" s="136">
        <v>1800000</v>
      </c>
      <c r="I65" s="136">
        <v>1800000</v>
      </c>
      <c r="J65" s="136">
        <v>1787400</v>
      </c>
      <c r="K65" s="137">
        <v>21194</v>
      </c>
      <c r="L65" s="138">
        <v>45233</v>
      </c>
      <c r="M65" s="135">
        <v>20645280</v>
      </c>
      <c r="N65" s="135" t="s">
        <v>131</v>
      </c>
      <c r="O65" s="138">
        <v>45233</v>
      </c>
      <c r="P65" s="58"/>
      <c r="Q65" s="59"/>
      <c r="R65" s="55">
        <f t="shared" si="12"/>
        <v>12600</v>
      </c>
      <c r="S65" s="60"/>
      <c r="V65" s="71"/>
    </row>
    <row r="66" spans="1:22" ht="15">
      <c r="A66" s="105"/>
      <c r="B66" s="135" t="s">
        <v>118</v>
      </c>
      <c r="C66" s="86"/>
      <c r="D66" s="54">
        <v>594</v>
      </c>
      <c r="E66" s="136">
        <v>3250000</v>
      </c>
      <c r="F66" s="54">
        <v>602</v>
      </c>
      <c r="G66" s="116">
        <v>45194</v>
      </c>
      <c r="H66" s="136">
        <v>3250000</v>
      </c>
      <c r="I66" s="136">
        <v>3250000</v>
      </c>
      <c r="J66" s="136">
        <v>3227250</v>
      </c>
      <c r="K66" s="135">
        <v>21195</v>
      </c>
      <c r="L66" s="138">
        <v>45233</v>
      </c>
      <c r="M66" s="135">
        <v>1071143259</v>
      </c>
      <c r="N66" s="135" t="s">
        <v>118</v>
      </c>
      <c r="O66" s="138">
        <v>45233</v>
      </c>
      <c r="P66" s="58"/>
      <c r="Q66" s="59"/>
      <c r="R66" s="55">
        <f t="shared" si="12"/>
        <v>22750</v>
      </c>
      <c r="S66" s="60"/>
      <c r="V66" s="71"/>
    </row>
    <row r="67" spans="1:22" ht="15">
      <c r="A67" s="32"/>
      <c r="B67" s="135" t="s">
        <v>143</v>
      </c>
      <c r="C67" s="115"/>
      <c r="D67" s="54">
        <v>624</v>
      </c>
      <c r="E67" s="136">
        <v>3250000</v>
      </c>
      <c r="F67" s="54">
        <v>632</v>
      </c>
      <c r="G67" s="116">
        <v>45194</v>
      </c>
      <c r="H67" s="136">
        <v>3250000</v>
      </c>
      <c r="I67" s="136">
        <v>3250000</v>
      </c>
      <c r="J67" s="136">
        <v>3227250</v>
      </c>
      <c r="K67" s="135">
        <v>21196</v>
      </c>
      <c r="L67" s="138">
        <v>45233</v>
      </c>
      <c r="M67" s="135">
        <v>1069262826</v>
      </c>
      <c r="N67" s="135" t="s">
        <v>143</v>
      </c>
      <c r="O67" s="138">
        <v>45233</v>
      </c>
      <c r="P67" s="58"/>
      <c r="Q67" s="59"/>
      <c r="R67" s="55">
        <f t="shared" si="12"/>
        <v>22750</v>
      </c>
      <c r="S67" s="60"/>
      <c r="V67" s="71"/>
    </row>
    <row r="68" spans="1:22" ht="15">
      <c r="A68" s="32"/>
      <c r="B68" s="135" t="s">
        <v>126</v>
      </c>
      <c r="C68" s="86"/>
      <c r="D68" s="54">
        <v>606</v>
      </c>
      <c r="E68" s="136">
        <v>2180000</v>
      </c>
      <c r="F68" s="54">
        <v>614</v>
      </c>
      <c r="G68" s="116">
        <v>45194</v>
      </c>
      <c r="H68" s="136">
        <v>2180000</v>
      </c>
      <c r="I68" s="136">
        <v>2180000</v>
      </c>
      <c r="J68" s="136">
        <v>2164740</v>
      </c>
      <c r="K68" s="135">
        <v>21197</v>
      </c>
      <c r="L68" s="138">
        <v>45233</v>
      </c>
      <c r="M68" s="135">
        <v>1072638671</v>
      </c>
      <c r="N68" s="135" t="s">
        <v>126</v>
      </c>
      <c r="O68" s="138">
        <v>45233</v>
      </c>
      <c r="P68" s="58"/>
      <c r="Q68" s="59"/>
      <c r="R68" s="55">
        <f t="shared" si="12"/>
        <v>15260</v>
      </c>
      <c r="S68" s="60"/>
      <c r="V68" s="71"/>
    </row>
    <row r="69" spans="1:22" ht="15">
      <c r="A69" s="32"/>
      <c r="B69" s="135" t="s">
        <v>144</v>
      </c>
      <c r="C69" s="86"/>
      <c r="D69" s="54">
        <v>600</v>
      </c>
      <c r="E69" s="136">
        <v>3250000</v>
      </c>
      <c r="F69" s="54">
        <v>608</v>
      </c>
      <c r="G69" s="116">
        <v>45194</v>
      </c>
      <c r="H69" s="136">
        <v>3250000</v>
      </c>
      <c r="I69" s="136">
        <v>3250000</v>
      </c>
      <c r="J69" s="136">
        <v>3227250</v>
      </c>
      <c r="K69" s="135">
        <v>21198</v>
      </c>
      <c r="L69" s="138">
        <v>45233</v>
      </c>
      <c r="M69" s="135">
        <v>1076654277</v>
      </c>
      <c r="N69" s="135" t="s">
        <v>144</v>
      </c>
      <c r="O69" s="138">
        <v>45233</v>
      </c>
      <c r="P69" s="58"/>
      <c r="Q69" s="59"/>
      <c r="R69" s="55">
        <f t="shared" si="12"/>
        <v>22750</v>
      </c>
      <c r="S69" s="60"/>
      <c r="V69" s="71"/>
    </row>
    <row r="70" spans="1:22" ht="15">
      <c r="A70" s="32"/>
      <c r="B70" s="135" t="s">
        <v>127</v>
      </c>
      <c r="C70" s="86"/>
      <c r="D70" s="54">
        <v>604</v>
      </c>
      <c r="E70" s="136">
        <v>2500000</v>
      </c>
      <c r="F70" s="54">
        <v>612</v>
      </c>
      <c r="G70" s="116">
        <v>45194</v>
      </c>
      <c r="H70" s="136">
        <v>2500000</v>
      </c>
      <c r="I70" s="136">
        <v>2500000</v>
      </c>
      <c r="J70" s="136">
        <v>2482500</v>
      </c>
      <c r="K70" s="135">
        <v>21199</v>
      </c>
      <c r="L70" s="138">
        <v>45233</v>
      </c>
      <c r="M70" s="135">
        <v>1071144221</v>
      </c>
      <c r="N70" s="135" t="s">
        <v>127</v>
      </c>
      <c r="O70" s="138">
        <v>45233</v>
      </c>
      <c r="P70" s="58"/>
      <c r="Q70" s="59"/>
      <c r="R70" s="55">
        <f t="shared" si="12"/>
        <v>17500</v>
      </c>
      <c r="S70" s="60"/>
      <c r="V70" s="71"/>
    </row>
    <row r="71" spans="1:22" ht="15">
      <c r="A71" s="32"/>
      <c r="B71" s="135" t="s">
        <v>145</v>
      </c>
      <c r="C71" s="86"/>
      <c r="D71" s="54">
        <v>614</v>
      </c>
      <c r="E71" s="136">
        <v>3171000</v>
      </c>
      <c r="F71" s="54">
        <v>622</v>
      </c>
      <c r="G71" s="116">
        <v>45194</v>
      </c>
      <c r="H71" s="136">
        <v>3171000</v>
      </c>
      <c r="I71" s="136">
        <v>3171000</v>
      </c>
      <c r="J71" s="136">
        <v>3139290</v>
      </c>
      <c r="K71" s="135">
        <v>21200</v>
      </c>
      <c r="L71" s="138">
        <v>45233</v>
      </c>
      <c r="M71" s="135">
        <v>1069265887</v>
      </c>
      <c r="N71" s="135" t="s">
        <v>145</v>
      </c>
      <c r="O71" s="138">
        <v>45233</v>
      </c>
      <c r="P71" s="58"/>
      <c r="Q71" s="59"/>
      <c r="R71" s="55">
        <f t="shared" si="12"/>
        <v>31710</v>
      </c>
      <c r="S71" s="60"/>
      <c r="V71" s="71"/>
    </row>
    <row r="72" spans="1:22" ht="15">
      <c r="A72" s="32"/>
      <c r="B72" s="135" t="s">
        <v>146</v>
      </c>
      <c r="C72" s="86"/>
      <c r="D72" s="54">
        <v>593</v>
      </c>
      <c r="E72" s="136">
        <v>1650000</v>
      </c>
      <c r="F72" s="54">
        <v>601</v>
      </c>
      <c r="G72" s="116">
        <v>45194</v>
      </c>
      <c r="H72" s="136">
        <v>1650000</v>
      </c>
      <c r="I72" s="136">
        <v>1650000</v>
      </c>
      <c r="J72" s="136">
        <v>1640100</v>
      </c>
      <c r="K72" s="135">
        <v>21201</v>
      </c>
      <c r="L72" s="138">
        <v>45233</v>
      </c>
      <c r="M72" s="135">
        <v>3056815</v>
      </c>
      <c r="N72" s="135" t="s">
        <v>146</v>
      </c>
      <c r="O72" s="138">
        <v>45233</v>
      </c>
      <c r="P72" s="58"/>
      <c r="Q72" s="59"/>
      <c r="R72" s="55">
        <f t="shared" si="12"/>
        <v>9900</v>
      </c>
      <c r="S72" s="60"/>
      <c r="V72" s="71"/>
    </row>
    <row r="73" spans="1:22" ht="15">
      <c r="A73" s="32"/>
      <c r="B73" s="135" t="s">
        <v>122</v>
      </c>
      <c r="C73" s="86"/>
      <c r="D73" s="54">
        <v>602</v>
      </c>
      <c r="E73" s="136">
        <v>3250000</v>
      </c>
      <c r="F73" s="54">
        <v>610</v>
      </c>
      <c r="G73" s="116">
        <v>45194</v>
      </c>
      <c r="H73" s="136">
        <v>3250000</v>
      </c>
      <c r="I73" s="136">
        <v>3250000</v>
      </c>
      <c r="J73" s="136">
        <v>3227250</v>
      </c>
      <c r="K73" s="135">
        <v>21202</v>
      </c>
      <c r="L73" s="138">
        <v>45233</v>
      </c>
      <c r="M73" s="135">
        <v>1069304053</v>
      </c>
      <c r="N73" s="135" t="s">
        <v>122</v>
      </c>
      <c r="O73" s="138">
        <v>45233</v>
      </c>
      <c r="P73" s="58"/>
      <c r="Q73" s="59"/>
      <c r="R73" s="55">
        <f t="shared" si="12"/>
        <v>22750</v>
      </c>
      <c r="S73" s="60"/>
      <c r="V73" s="71"/>
    </row>
    <row r="74" spans="1:22" ht="15">
      <c r="A74" s="148"/>
      <c r="B74" s="135" t="s">
        <v>117</v>
      </c>
      <c r="C74" s="86"/>
      <c r="D74" s="54">
        <v>596</v>
      </c>
      <c r="E74" s="136">
        <v>1710000</v>
      </c>
      <c r="F74" s="54">
        <v>604</v>
      </c>
      <c r="G74" s="116">
        <v>45194</v>
      </c>
      <c r="H74" s="136">
        <v>1710000</v>
      </c>
      <c r="I74" s="136">
        <v>1710000</v>
      </c>
      <c r="J74" s="136">
        <v>1698030</v>
      </c>
      <c r="K74" s="135">
        <v>21203</v>
      </c>
      <c r="L74" s="138">
        <v>45233</v>
      </c>
      <c r="M74" s="135">
        <v>20652570</v>
      </c>
      <c r="N74" s="135" t="s">
        <v>117</v>
      </c>
      <c r="O74" s="138">
        <v>45233</v>
      </c>
      <c r="P74" s="58"/>
      <c r="Q74" s="59"/>
      <c r="R74" s="55">
        <f t="shared" si="12"/>
        <v>11970</v>
      </c>
      <c r="S74" s="60"/>
      <c r="V74" s="71"/>
    </row>
    <row r="75" spans="1:22" ht="15">
      <c r="A75" s="149"/>
      <c r="B75" s="135" t="s">
        <v>121</v>
      </c>
      <c r="C75" s="86"/>
      <c r="D75" s="54">
        <v>608</v>
      </c>
      <c r="E75" s="136">
        <v>1730000</v>
      </c>
      <c r="F75" s="54">
        <v>616</v>
      </c>
      <c r="G75" s="116">
        <v>45194</v>
      </c>
      <c r="H75" s="136">
        <v>1730000</v>
      </c>
      <c r="I75" s="136">
        <v>1730000</v>
      </c>
      <c r="J75" s="136">
        <v>1717890</v>
      </c>
      <c r="K75" s="135">
        <v>21204</v>
      </c>
      <c r="L75" s="138">
        <v>45233</v>
      </c>
      <c r="M75" s="135">
        <v>20645432</v>
      </c>
      <c r="N75" s="135" t="s">
        <v>121</v>
      </c>
      <c r="O75" s="138">
        <v>45233</v>
      </c>
      <c r="P75" s="58"/>
      <c r="Q75" s="59"/>
      <c r="R75" s="55">
        <f t="shared" si="12"/>
        <v>12110</v>
      </c>
      <c r="S75" s="60"/>
      <c r="V75" s="71"/>
    </row>
    <row r="76" spans="1:22" ht="15">
      <c r="A76" s="32"/>
      <c r="B76" s="135" t="s">
        <v>147</v>
      </c>
      <c r="C76" s="86"/>
      <c r="D76" s="54">
        <v>595</v>
      </c>
      <c r="E76" s="136">
        <v>3250000</v>
      </c>
      <c r="F76" s="54">
        <v>603</v>
      </c>
      <c r="G76" s="116">
        <v>45194</v>
      </c>
      <c r="H76" s="136">
        <v>3250000</v>
      </c>
      <c r="I76" s="136">
        <v>3250000</v>
      </c>
      <c r="J76" s="136">
        <v>3227250</v>
      </c>
      <c r="K76" s="135">
        <v>21205</v>
      </c>
      <c r="L76" s="138">
        <v>45233</v>
      </c>
      <c r="M76" s="135">
        <v>1020801898</v>
      </c>
      <c r="N76" s="135" t="s">
        <v>147</v>
      </c>
      <c r="O76" s="138">
        <v>45233</v>
      </c>
      <c r="P76" s="58"/>
      <c r="Q76" s="59"/>
      <c r="R76" s="55">
        <f t="shared" si="12"/>
        <v>22750</v>
      </c>
      <c r="S76" s="60"/>
      <c r="V76" s="71"/>
    </row>
    <row r="77" spans="1:22" ht="15">
      <c r="A77" s="32"/>
      <c r="B77" s="135" t="s">
        <v>148</v>
      </c>
      <c r="C77" s="86"/>
      <c r="D77" s="54">
        <v>623</v>
      </c>
      <c r="E77" s="136">
        <v>3250000</v>
      </c>
      <c r="F77" s="54">
        <v>631</v>
      </c>
      <c r="G77" s="116">
        <v>45194</v>
      </c>
      <c r="H77" s="136">
        <v>3250000</v>
      </c>
      <c r="I77" s="136">
        <v>3250000</v>
      </c>
      <c r="J77" s="136">
        <v>3227250</v>
      </c>
      <c r="K77" s="135">
        <v>21206</v>
      </c>
      <c r="L77" s="138">
        <v>45233</v>
      </c>
      <c r="M77" s="135">
        <v>52266188</v>
      </c>
      <c r="N77" s="135" t="s">
        <v>148</v>
      </c>
      <c r="O77" s="138">
        <v>45233</v>
      </c>
      <c r="P77" s="58"/>
      <c r="Q77" s="59"/>
      <c r="R77" s="55">
        <f t="shared" si="12"/>
        <v>22750</v>
      </c>
      <c r="S77" s="60"/>
      <c r="V77" s="71"/>
    </row>
    <row r="78" spans="1:22" ht="15">
      <c r="A78" s="32"/>
      <c r="B78" s="135" t="s">
        <v>149</v>
      </c>
      <c r="C78" s="86"/>
      <c r="D78" s="54">
        <v>586</v>
      </c>
      <c r="E78" s="136">
        <v>1800000</v>
      </c>
      <c r="F78" s="54">
        <v>594</v>
      </c>
      <c r="G78" s="116">
        <v>45194</v>
      </c>
      <c r="H78" s="136">
        <v>1800000</v>
      </c>
      <c r="I78" s="136">
        <v>1800000</v>
      </c>
      <c r="J78" s="136">
        <v>1787400</v>
      </c>
      <c r="K78" s="135">
        <v>21207</v>
      </c>
      <c r="L78" s="138">
        <v>45233</v>
      </c>
      <c r="M78" s="135">
        <v>20652402</v>
      </c>
      <c r="N78" s="135" t="s">
        <v>149</v>
      </c>
      <c r="O78" s="138">
        <v>45233</v>
      </c>
      <c r="P78" s="58"/>
      <c r="Q78" s="59"/>
      <c r="R78" s="55">
        <f t="shared" si="12"/>
        <v>12600</v>
      </c>
      <c r="S78" s="60"/>
      <c r="V78" s="71"/>
    </row>
    <row r="79" spans="1:22" ht="15">
      <c r="A79" s="32"/>
      <c r="B79" s="135" t="s">
        <v>128</v>
      </c>
      <c r="C79" s="86"/>
      <c r="D79" s="54">
        <v>603</v>
      </c>
      <c r="E79" s="136">
        <v>2500000</v>
      </c>
      <c r="F79" s="54">
        <v>611</v>
      </c>
      <c r="G79" s="116">
        <v>45194</v>
      </c>
      <c r="H79" s="136">
        <v>2500000</v>
      </c>
      <c r="I79" s="136">
        <v>2500000</v>
      </c>
      <c r="J79" s="136">
        <v>2482500</v>
      </c>
      <c r="K79" s="135">
        <v>21208</v>
      </c>
      <c r="L79" s="138">
        <v>45233</v>
      </c>
      <c r="M79" s="135">
        <v>20645202</v>
      </c>
      <c r="N79" s="135" t="s">
        <v>128</v>
      </c>
      <c r="O79" s="138">
        <v>45233</v>
      </c>
      <c r="P79" s="58"/>
      <c r="Q79" s="59"/>
      <c r="R79" s="55">
        <f t="shared" si="12"/>
        <v>17500</v>
      </c>
      <c r="S79" s="60"/>
      <c r="V79" s="71"/>
    </row>
    <row r="80" spans="1:22" ht="15">
      <c r="A80" s="148"/>
      <c r="B80" s="135" t="s">
        <v>150</v>
      </c>
      <c r="C80" s="86"/>
      <c r="D80" s="54">
        <v>607</v>
      </c>
      <c r="E80" s="136">
        <v>1730000</v>
      </c>
      <c r="F80" s="54">
        <v>615</v>
      </c>
      <c r="G80" s="116">
        <v>45194</v>
      </c>
      <c r="H80" s="136">
        <v>1730000</v>
      </c>
      <c r="I80" s="136">
        <v>1730000</v>
      </c>
      <c r="J80" s="136">
        <v>1717890</v>
      </c>
      <c r="K80" s="135">
        <v>21209</v>
      </c>
      <c r="L80" s="138">
        <v>45233</v>
      </c>
      <c r="M80" s="135">
        <v>1071142218</v>
      </c>
      <c r="N80" s="135" t="s">
        <v>150</v>
      </c>
      <c r="O80" s="138">
        <v>45233</v>
      </c>
      <c r="P80" s="58"/>
      <c r="Q80" s="59"/>
      <c r="R80" s="55">
        <f t="shared" si="12"/>
        <v>12110</v>
      </c>
      <c r="S80" s="60"/>
      <c r="V80" s="71"/>
    </row>
    <row r="81" spans="1:22" ht="15">
      <c r="A81" s="149"/>
      <c r="B81" s="135" t="s">
        <v>95</v>
      </c>
      <c r="C81" s="86"/>
      <c r="D81" s="54">
        <v>590</v>
      </c>
      <c r="E81" s="136">
        <v>1800000</v>
      </c>
      <c r="F81" s="54">
        <v>598</v>
      </c>
      <c r="G81" s="116">
        <v>45194</v>
      </c>
      <c r="H81" s="136">
        <v>1800000</v>
      </c>
      <c r="I81" s="136">
        <v>1800000</v>
      </c>
      <c r="J81" s="136">
        <v>1787400</v>
      </c>
      <c r="K81" s="135">
        <v>21210</v>
      </c>
      <c r="L81" s="138">
        <v>45233</v>
      </c>
      <c r="M81" s="135">
        <v>1007788810</v>
      </c>
      <c r="N81" s="135" t="s">
        <v>95</v>
      </c>
      <c r="O81" s="138">
        <v>45233</v>
      </c>
      <c r="P81" s="58"/>
      <c r="Q81" s="59"/>
      <c r="R81" s="55">
        <f t="shared" si="12"/>
        <v>12600</v>
      </c>
      <c r="S81" s="84">
        <v>3</v>
      </c>
      <c r="V81" s="71"/>
    </row>
    <row r="82" spans="1:22" ht="15">
      <c r="A82" s="32"/>
      <c r="B82" s="135" t="s">
        <v>113</v>
      </c>
      <c r="C82" s="86"/>
      <c r="D82" s="54">
        <v>568</v>
      </c>
      <c r="E82" s="136">
        <v>1800000</v>
      </c>
      <c r="F82" s="54">
        <v>597</v>
      </c>
      <c r="G82" s="116">
        <v>45194</v>
      </c>
      <c r="H82" s="136">
        <v>1800000</v>
      </c>
      <c r="I82" s="136">
        <v>1800000</v>
      </c>
      <c r="J82" s="136">
        <v>1787400</v>
      </c>
      <c r="K82" s="135">
        <v>21211</v>
      </c>
      <c r="L82" s="138">
        <v>45233</v>
      </c>
      <c r="M82" s="135">
        <v>1003578216</v>
      </c>
      <c r="N82" s="135" t="s">
        <v>113</v>
      </c>
      <c r="O82" s="138">
        <v>45233</v>
      </c>
      <c r="P82" s="58"/>
      <c r="Q82" s="59"/>
      <c r="R82" s="55">
        <f t="shared" si="12"/>
        <v>12600</v>
      </c>
      <c r="S82" s="60"/>
      <c r="V82" s="71"/>
    </row>
    <row r="83" spans="1:22" ht="15">
      <c r="A83" s="32"/>
      <c r="B83" s="135" t="s">
        <v>151</v>
      </c>
      <c r="C83" s="86"/>
      <c r="D83" s="54">
        <v>605</v>
      </c>
      <c r="E83" s="136">
        <v>2180000</v>
      </c>
      <c r="F83" s="54">
        <v>613</v>
      </c>
      <c r="G83" s="116">
        <v>45194</v>
      </c>
      <c r="H83" s="136">
        <v>2180000</v>
      </c>
      <c r="I83" s="136">
        <v>2180000</v>
      </c>
      <c r="J83" s="136">
        <v>2164740</v>
      </c>
      <c r="K83" s="135">
        <v>21212</v>
      </c>
      <c r="L83" s="138">
        <v>45233</v>
      </c>
      <c r="M83" s="135">
        <v>1074417032</v>
      </c>
      <c r="N83" s="135" t="s">
        <v>151</v>
      </c>
      <c r="O83" s="138">
        <v>45233</v>
      </c>
      <c r="P83" s="58"/>
      <c r="Q83" s="59"/>
      <c r="R83" s="55">
        <f t="shared" si="12"/>
        <v>15260</v>
      </c>
      <c r="S83" s="60"/>
      <c r="V83" s="71"/>
    </row>
    <row r="84" spans="1:22" ht="15">
      <c r="A84" s="32"/>
      <c r="B84" s="135" t="s">
        <v>152</v>
      </c>
      <c r="C84" s="86"/>
      <c r="D84" s="54">
        <v>649</v>
      </c>
      <c r="E84" s="136">
        <v>12000000</v>
      </c>
      <c r="F84" s="54">
        <v>658</v>
      </c>
      <c r="G84" s="116">
        <v>45202</v>
      </c>
      <c r="H84" s="136">
        <v>12000000</v>
      </c>
      <c r="I84" s="136">
        <v>4000000</v>
      </c>
      <c r="J84" s="136">
        <v>3972000</v>
      </c>
      <c r="K84" s="135">
        <v>21213</v>
      </c>
      <c r="L84" s="138">
        <v>45233</v>
      </c>
      <c r="M84" s="135">
        <v>1024542018</v>
      </c>
      <c r="N84" s="135" t="s">
        <v>152</v>
      </c>
      <c r="O84" s="138">
        <v>45233</v>
      </c>
      <c r="P84" s="58"/>
      <c r="Q84" s="59"/>
      <c r="R84" s="55">
        <f t="shared" si="12"/>
        <v>28000</v>
      </c>
      <c r="S84" s="60"/>
      <c r="V84" s="71"/>
    </row>
    <row r="85" spans="1:22" ht="15">
      <c r="A85" s="148"/>
      <c r="B85" s="135" t="s">
        <v>153</v>
      </c>
      <c r="C85" s="86"/>
      <c r="D85" s="54">
        <v>434</v>
      </c>
      <c r="E85" s="136">
        <v>3500000</v>
      </c>
      <c r="F85" s="54">
        <v>439</v>
      </c>
      <c r="G85" s="116">
        <v>45169</v>
      </c>
      <c r="H85" s="136">
        <v>3500000</v>
      </c>
      <c r="I85" s="136">
        <v>3250000</v>
      </c>
      <c r="J85" s="136">
        <v>3227250</v>
      </c>
      <c r="K85" s="135">
        <v>21214</v>
      </c>
      <c r="L85" s="138">
        <v>45233</v>
      </c>
      <c r="M85" s="135">
        <v>35423249</v>
      </c>
      <c r="N85" s="135" t="s">
        <v>153</v>
      </c>
      <c r="O85" s="138">
        <v>45233</v>
      </c>
      <c r="P85" s="58"/>
      <c r="Q85" s="59"/>
      <c r="R85" s="55">
        <f t="shared" si="12"/>
        <v>22750</v>
      </c>
      <c r="S85" s="60"/>
      <c r="V85" s="71"/>
    </row>
    <row r="86" spans="1:22" ht="15">
      <c r="A86" s="149"/>
      <c r="B86" s="135" t="s">
        <v>94</v>
      </c>
      <c r="C86" s="86"/>
      <c r="D86" s="54">
        <v>601</v>
      </c>
      <c r="E86" s="136">
        <v>3250000</v>
      </c>
      <c r="F86" s="54">
        <v>609</v>
      </c>
      <c r="G86" s="116">
        <v>45194</v>
      </c>
      <c r="H86" s="136">
        <v>3250000</v>
      </c>
      <c r="I86" s="136">
        <v>3250000</v>
      </c>
      <c r="J86" s="136">
        <v>3227250</v>
      </c>
      <c r="K86" s="135">
        <v>21215</v>
      </c>
      <c r="L86" s="138">
        <v>45233</v>
      </c>
      <c r="M86" s="135">
        <v>1071169078</v>
      </c>
      <c r="N86" s="135" t="s">
        <v>94</v>
      </c>
      <c r="O86" s="138">
        <v>45233</v>
      </c>
      <c r="P86" s="58"/>
      <c r="Q86" s="59"/>
      <c r="R86" s="55">
        <f t="shared" si="12"/>
        <v>22750</v>
      </c>
      <c r="S86" s="60"/>
      <c r="V86" s="71"/>
    </row>
    <row r="87" spans="1:22" ht="15">
      <c r="A87" s="32"/>
      <c r="B87" s="135" t="s">
        <v>132</v>
      </c>
      <c r="C87" s="86"/>
      <c r="D87" s="54">
        <v>622</v>
      </c>
      <c r="E87" s="136">
        <v>1650000</v>
      </c>
      <c r="F87" s="54">
        <v>630</v>
      </c>
      <c r="G87" s="116">
        <v>45194</v>
      </c>
      <c r="H87" s="136">
        <v>1650000</v>
      </c>
      <c r="I87" s="136">
        <v>1650000</v>
      </c>
      <c r="J87" s="136">
        <v>1640100</v>
      </c>
      <c r="K87" s="135">
        <v>21216</v>
      </c>
      <c r="L87" s="138">
        <v>45233</v>
      </c>
      <c r="M87" s="135">
        <v>3059223</v>
      </c>
      <c r="N87" s="135" t="s">
        <v>132</v>
      </c>
      <c r="O87" s="138">
        <v>45233</v>
      </c>
      <c r="P87" s="58"/>
      <c r="Q87" s="59"/>
      <c r="R87" s="55">
        <f t="shared" si="12"/>
        <v>9900</v>
      </c>
      <c r="S87" s="60"/>
      <c r="V87" s="71"/>
    </row>
    <row r="88" spans="1:22" ht="15">
      <c r="A88" s="32"/>
      <c r="B88" s="135" t="s">
        <v>115</v>
      </c>
      <c r="C88" s="86"/>
      <c r="D88" s="54">
        <v>639</v>
      </c>
      <c r="E88" s="136">
        <v>2050000</v>
      </c>
      <c r="F88" s="54">
        <v>652</v>
      </c>
      <c r="G88" s="116">
        <v>45201</v>
      </c>
      <c r="H88" s="136">
        <v>2050000</v>
      </c>
      <c r="I88" s="136">
        <v>2050000</v>
      </c>
      <c r="J88" s="136">
        <v>2035650</v>
      </c>
      <c r="K88" s="135">
        <v>21217</v>
      </c>
      <c r="L88" s="138">
        <v>45233</v>
      </c>
      <c r="M88" s="135">
        <v>20651321</v>
      </c>
      <c r="N88" s="135" t="s">
        <v>115</v>
      </c>
      <c r="O88" s="138">
        <v>45233</v>
      </c>
      <c r="P88" s="58"/>
      <c r="Q88" s="59"/>
      <c r="R88" s="55">
        <f t="shared" si="12"/>
        <v>14350</v>
      </c>
      <c r="S88" s="60"/>
      <c r="V88" s="71"/>
    </row>
    <row r="89" spans="1:22" ht="15">
      <c r="A89" s="32"/>
      <c r="B89" s="135" t="s">
        <v>96</v>
      </c>
      <c r="C89" s="86"/>
      <c r="D89" s="54">
        <v>638</v>
      </c>
      <c r="E89" s="136">
        <v>30000000</v>
      </c>
      <c r="F89" s="54">
        <v>651</v>
      </c>
      <c r="G89" s="116">
        <v>45201</v>
      </c>
      <c r="H89" s="136">
        <v>30000000</v>
      </c>
      <c r="I89" s="136">
        <v>8988000</v>
      </c>
      <c r="J89" s="136">
        <v>8567362</v>
      </c>
      <c r="K89" s="135">
        <v>21218</v>
      </c>
      <c r="L89" s="138">
        <v>45233</v>
      </c>
      <c r="M89" s="135">
        <v>80195206</v>
      </c>
      <c r="N89" s="135" t="s">
        <v>96</v>
      </c>
      <c r="O89" s="138">
        <v>45233</v>
      </c>
      <c r="P89" s="58"/>
      <c r="Q89" s="59"/>
      <c r="R89" s="55">
        <f t="shared" si="12"/>
        <v>420638</v>
      </c>
      <c r="S89" s="60"/>
      <c r="V89" s="71"/>
    </row>
    <row r="90" spans="1:22" ht="15">
      <c r="A90" s="32"/>
      <c r="B90" s="135" t="s">
        <v>134</v>
      </c>
      <c r="C90" s="86"/>
      <c r="D90" s="54">
        <v>700</v>
      </c>
      <c r="E90" s="136">
        <v>7400000</v>
      </c>
      <c r="F90" s="54">
        <v>709</v>
      </c>
      <c r="G90" s="116">
        <v>45222</v>
      </c>
      <c r="H90" s="136">
        <v>7400000</v>
      </c>
      <c r="I90" s="136">
        <v>1400000</v>
      </c>
      <c r="J90" s="136">
        <v>1390200</v>
      </c>
      <c r="K90" s="135">
        <v>21219</v>
      </c>
      <c r="L90" s="138">
        <v>45233</v>
      </c>
      <c r="M90" s="135">
        <v>65746736</v>
      </c>
      <c r="N90" s="135" t="s">
        <v>134</v>
      </c>
      <c r="O90" s="138">
        <v>45233</v>
      </c>
      <c r="P90" s="58"/>
      <c r="Q90" s="59"/>
      <c r="R90" s="55">
        <f t="shared" si="12"/>
        <v>9800</v>
      </c>
      <c r="S90" s="60"/>
      <c r="V90" s="71"/>
    </row>
    <row r="91" spans="1:22" ht="15">
      <c r="A91" s="32"/>
      <c r="B91" s="49" t="s">
        <v>154</v>
      </c>
      <c r="C91" s="86"/>
      <c r="D91" s="54">
        <v>436</v>
      </c>
      <c r="E91" s="136">
        <v>1800000</v>
      </c>
      <c r="F91" s="54">
        <v>441</v>
      </c>
      <c r="G91" s="116">
        <v>45170</v>
      </c>
      <c r="H91" s="136">
        <v>1800000</v>
      </c>
      <c r="I91" s="136">
        <v>1800000</v>
      </c>
      <c r="J91" s="136">
        <v>1787400</v>
      </c>
      <c r="K91" s="135">
        <v>21220</v>
      </c>
      <c r="L91" s="138">
        <v>45233</v>
      </c>
      <c r="M91" s="58">
        <v>28870212</v>
      </c>
      <c r="N91" s="49" t="s">
        <v>154</v>
      </c>
      <c r="O91" s="138">
        <v>45233</v>
      </c>
      <c r="P91" s="58"/>
      <c r="Q91" s="59"/>
      <c r="R91" s="55">
        <f t="shared" si="12"/>
        <v>12600</v>
      </c>
      <c r="S91" s="60"/>
    </row>
    <row r="92" spans="1:22" ht="15">
      <c r="A92" s="32"/>
      <c r="B92" s="49" t="s">
        <v>137</v>
      </c>
      <c r="C92" s="86"/>
      <c r="D92" s="54">
        <v>752</v>
      </c>
      <c r="E92" s="55">
        <v>5950000</v>
      </c>
      <c r="F92" s="54">
        <v>762</v>
      </c>
      <c r="G92" s="116">
        <v>45226</v>
      </c>
      <c r="H92" s="55">
        <v>5950000</v>
      </c>
      <c r="I92" s="121">
        <v>350000</v>
      </c>
      <c r="J92" s="78">
        <v>347550</v>
      </c>
      <c r="K92" s="135">
        <v>21271</v>
      </c>
      <c r="L92" s="138">
        <v>45244</v>
      </c>
      <c r="M92" s="58">
        <v>1026598593</v>
      </c>
      <c r="N92" s="49" t="s">
        <v>137</v>
      </c>
      <c r="O92" s="138">
        <v>45244</v>
      </c>
      <c r="P92" s="58"/>
      <c r="Q92" s="59"/>
      <c r="R92" s="55">
        <f t="shared" si="12"/>
        <v>2450</v>
      </c>
      <c r="S92" s="60"/>
    </row>
    <row r="93" spans="1:22">
      <c r="A93" s="56"/>
      <c r="B93" s="53"/>
      <c r="C93" s="57"/>
      <c r="D93" s="54"/>
      <c r="E93" s="58"/>
      <c r="F93" s="54"/>
      <c r="G93" s="49"/>
      <c r="H93" s="58"/>
      <c r="I93" s="80"/>
      <c r="J93" s="81"/>
      <c r="K93" s="104"/>
      <c r="L93" s="58"/>
      <c r="M93" s="58"/>
      <c r="N93" s="49"/>
      <c r="O93" s="51"/>
      <c r="P93" s="58"/>
      <c r="Q93" s="59"/>
      <c r="R93" s="55">
        <f t="shared" si="12"/>
        <v>0</v>
      </c>
      <c r="S93" s="60"/>
    </row>
    <row r="94" spans="1:22">
      <c r="A94" s="61" t="s">
        <v>2</v>
      </c>
      <c r="B94" s="98"/>
      <c r="C94" s="63">
        <f>+C8+C12+C15+C33+C40+C43+C46+C49+C58</f>
        <v>342726419</v>
      </c>
      <c r="D94" s="64"/>
      <c r="E94" s="63">
        <f>+E8+E12+E15+E33+E40+E43+E46+E49+E58</f>
        <v>126401000</v>
      </c>
      <c r="F94" s="65"/>
      <c r="G94" s="66"/>
      <c r="H94" s="63">
        <f>+H8+H12+H15+H33+H40+H43+H46+H49+H58</f>
        <v>126401000</v>
      </c>
      <c r="I94" s="63">
        <f>+I8+I12+I15+I33+I40+I43+I46+I49+I58</f>
        <v>85539000</v>
      </c>
      <c r="J94" s="63">
        <f>+J8+J12+J15+J33+J40+J43+J46+J49+J58</f>
        <v>84570442</v>
      </c>
      <c r="K94" s="62"/>
      <c r="L94" s="62"/>
      <c r="M94" s="62"/>
      <c r="N94" s="62"/>
      <c r="O94" s="62"/>
      <c r="P94" s="62"/>
      <c r="Q94" s="63">
        <f>+Q8+Q12+Q15+Q33+Q40+Q43+Q46+Q49+Q58</f>
        <v>257187419</v>
      </c>
      <c r="R94" s="63">
        <f>+R8+R12+R15+R33+R40+R43+R46+R49+R58</f>
        <v>968558</v>
      </c>
      <c r="S94" s="67"/>
    </row>
    <row r="95" spans="1:22" ht="12" thickBot="1">
      <c r="S95" s="37"/>
    </row>
    <row r="96" spans="1:22" ht="12" thickBot="1">
      <c r="C96" s="68"/>
      <c r="H96" s="69">
        <f>H94/C94*100</f>
        <v>36.881020251899521</v>
      </c>
      <c r="I96" s="82">
        <f>I94/C94*100</f>
        <v>24.958391083355615</v>
      </c>
      <c r="J96" s="83" t="s">
        <v>48</v>
      </c>
      <c r="S96" s="37"/>
    </row>
    <row r="97" spans="3:19">
      <c r="C97" s="36"/>
      <c r="H97" s="70" t="s">
        <v>56</v>
      </c>
      <c r="I97" s="70" t="s">
        <v>57</v>
      </c>
      <c r="S97" s="37"/>
    </row>
    <row r="98" spans="3:19">
      <c r="C98" s="71"/>
      <c r="S98" s="37"/>
    </row>
  </sheetData>
  <autoFilter ref="A7:S12" xr:uid="{00000000-0001-0000-0000-000000000000}"/>
  <mergeCells count="13">
    <mergeCell ref="A85:A86"/>
    <mergeCell ref="A74:A75"/>
    <mergeCell ref="A80:A81"/>
    <mergeCell ref="A2:S2"/>
    <mergeCell ref="A3:S3"/>
    <mergeCell ref="A4:S4"/>
    <mergeCell ref="A50:A51"/>
    <mergeCell ref="B50:B51"/>
    <mergeCell ref="D50:D51"/>
    <mergeCell ref="E50:E51"/>
    <mergeCell ref="F50:F51"/>
    <mergeCell ref="G50:G51"/>
    <mergeCell ref="H50:H51"/>
  </mergeCells>
  <pageMargins left="0.59499999999999997" right="0" top="0.75" bottom="0.75" header="0.3" footer="0.3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7149A-5992-4EDC-A89B-841ACC5D8A88}">
  <sheetPr>
    <pageSetUpPr fitToPage="1"/>
  </sheetPr>
  <dimension ref="A1:V96"/>
  <sheetViews>
    <sheetView zoomScale="112" zoomScaleNormal="112" workbookViewId="0">
      <pane xSplit="2" ySplit="7" topLeftCell="C89" activePane="bottomRight" state="frozen"/>
      <selection pane="topRight" activeCell="C1" sqref="C1"/>
      <selection pane="bottomLeft" activeCell="A8" sqref="A8"/>
      <selection pane="bottomRight" activeCell="C62" sqref="C62"/>
    </sheetView>
  </sheetViews>
  <sheetFormatPr baseColWidth="10" defaultRowHeight="11.25"/>
  <cols>
    <col min="1" max="1" width="30" style="34" customWidth="1"/>
    <col min="2" max="2" width="50.85546875" style="93" customWidth="1"/>
    <col min="3" max="3" width="22.28515625" style="34" customWidth="1"/>
    <col min="4" max="4" width="12.7109375" style="35" bestFit="1" customWidth="1"/>
    <col min="5" max="5" width="17.42578125" style="36" customWidth="1"/>
    <col min="6" max="6" width="11.42578125" style="35"/>
    <col min="7" max="7" width="13.28515625" style="34" customWidth="1"/>
    <col min="8" max="8" width="19.85546875" style="36" customWidth="1"/>
    <col min="9" max="10" width="18.5703125" style="36" customWidth="1"/>
    <col min="11" max="13" width="18.5703125" style="34" customWidth="1"/>
    <col min="14" max="14" width="37.42578125" style="34" customWidth="1"/>
    <col min="15" max="16" width="18.5703125" style="34" customWidth="1"/>
    <col min="17" max="17" width="16.42578125" style="34" customWidth="1"/>
    <col min="18" max="18" width="18.5703125" style="34" customWidth="1"/>
    <col min="19" max="19" width="14.42578125" style="34" customWidth="1"/>
    <col min="20" max="20" width="11.42578125" style="34"/>
    <col min="21" max="21" width="12" style="34" customWidth="1"/>
    <col min="22" max="16384" width="11.42578125" style="34"/>
  </cols>
  <sheetData>
    <row r="1" spans="1:19" ht="18.75" customHeight="1">
      <c r="S1" s="37"/>
    </row>
    <row r="2" spans="1:19" ht="21" hidden="1" customHeight="1">
      <c r="A2" s="150" t="s">
        <v>83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</row>
    <row r="3" spans="1:19" ht="22.5" hidden="1" customHeight="1">
      <c r="A3" s="152" t="s">
        <v>65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3"/>
    </row>
    <row r="4" spans="1:19" ht="22.5" hidden="1" customHeight="1">
      <c r="A4" s="152" t="s">
        <v>84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</row>
    <row r="5" spans="1:19" ht="15.75" hidden="1" customHeight="1">
      <c r="S5" s="37"/>
    </row>
    <row r="6" spans="1:19" ht="29.25" hidden="1" customHeight="1">
      <c r="A6" s="38" t="s">
        <v>18</v>
      </c>
      <c r="B6" s="94" t="s">
        <v>19</v>
      </c>
      <c r="C6" s="38" t="s">
        <v>20</v>
      </c>
      <c r="D6" s="38" t="s">
        <v>21</v>
      </c>
      <c r="E6" s="39" t="s">
        <v>22</v>
      </c>
      <c r="F6" s="38" t="s">
        <v>23</v>
      </c>
      <c r="G6" s="38" t="s">
        <v>24</v>
      </c>
      <c r="H6" s="39" t="s">
        <v>25</v>
      </c>
      <c r="I6" s="72" t="s">
        <v>26</v>
      </c>
      <c r="J6" s="72" t="s">
        <v>27</v>
      </c>
      <c r="K6" s="38" t="s">
        <v>34</v>
      </c>
      <c r="L6" s="38" t="s">
        <v>36</v>
      </c>
      <c r="M6" s="38" t="s">
        <v>38</v>
      </c>
      <c r="N6" s="38" t="s">
        <v>39</v>
      </c>
      <c r="O6" s="38" t="s">
        <v>40</v>
      </c>
      <c r="P6" s="38" t="s">
        <v>41</v>
      </c>
      <c r="Q6" s="40" t="s">
        <v>42</v>
      </c>
      <c r="R6" s="38" t="s">
        <v>43</v>
      </c>
      <c r="S6" s="41" t="s">
        <v>46</v>
      </c>
    </row>
    <row r="7" spans="1:19" ht="89.25" customHeight="1">
      <c r="A7" s="42" t="s">
        <v>60</v>
      </c>
      <c r="B7" s="95" t="s">
        <v>3</v>
      </c>
      <c r="C7" s="42" t="s">
        <v>10</v>
      </c>
      <c r="D7" s="42" t="s">
        <v>4</v>
      </c>
      <c r="E7" s="43" t="s">
        <v>5</v>
      </c>
      <c r="F7" s="42" t="s">
        <v>6</v>
      </c>
      <c r="G7" s="42" t="s">
        <v>44</v>
      </c>
      <c r="H7" s="43" t="s">
        <v>8</v>
      </c>
      <c r="I7" s="73" t="s">
        <v>28</v>
      </c>
      <c r="J7" s="74" t="s">
        <v>9</v>
      </c>
      <c r="K7" s="44" t="s">
        <v>0</v>
      </c>
      <c r="L7" s="44" t="s">
        <v>7</v>
      </c>
      <c r="M7" s="44" t="s">
        <v>1</v>
      </c>
      <c r="N7" s="44" t="s">
        <v>37</v>
      </c>
      <c r="O7" s="44" t="s">
        <v>87</v>
      </c>
      <c r="P7" s="44" t="s">
        <v>45</v>
      </c>
      <c r="Q7" s="42" t="s">
        <v>85</v>
      </c>
      <c r="R7" s="44" t="s">
        <v>86</v>
      </c>
      <c r="S7" s="45" t="s">
        <v>35</v>
      </c>
    </row>
    <row r="8" spans="1:19" s="92" customFormat="1" ht="22.5" hidden="1">
      <c r="A8" s="87" t="s">
        <v>73</v>
      </c>
      <c r="B8" s="96" t="s">
        <v>74</v>
      </c>
      <c r="C8" s="88"/>
      <c r="D8" s="89"/>
      <c r="E8" s="90">
        <f>SUM(E9:E11)</f>
        <v>0</v>
      </c>
      <c r="F8" s="89"/>
      <c r="G8" s="91"/>
      <c r="H8" s="90">
        <f>SUM(H9:H11)</f>
        <v>0</v>
      </c>
      <c r="I8" s="90">
        <f>SUM(I9:I11)</f>
        <v>0</v>
      </c>
      <c r="J8" s="90">
        <f>SUM(J9:J11)</f>
        <v>0</v>
      </c>
      <c r="K8" s="87"/>
      <c r="L8" s="91"/>
      <c r="M8" s="109"/>
      <c r="N8" s="91"/>
      <c r="O8" s="91"/>
      <c r="P8" s="91"/>
      <c r="Q8" s="88">
        <f>+C8-I8</f>
        <v>0</v>
      </c>
      <c r="R8" s="90">
        <f>SUM(R9:R11)</f>
        <v>0</v>
      </c>
      <c r="S8" s="91"/>
    </row>
    <row r="9" spans="1:19" s="85" customFormat="1" hidden="1">
      <c r="A9" s="32"/>
      <c r="B9" s="31"/>
      <c r="C9" s="30"/>
      <c r="D9" s="46"/>
      <c r="E9" s="106"/>
      <c r="F9" s="48"/>
      <c r="G9" s="49"/>
      <c r="H9" s="50"/>
      <c r="I9" s="75"/>
      <c r="J9" s="76"/>
      <c r="K9" s="53"/>
      <c r="L9" s="51"/>
      <c r="M9" s="110"/>
      <c r="N9" s="51"/>
      <c r="O9" s="51"/>
      <c r="P9" s="51"/>
      <c r="Q9" s="107"/>
      <c r="R9" s="55">
        <f t="shared" ref="R9:R11" si="0">+I9-J9</f>
        <v>0</v>
      </c>
      <c r="S9" s="51"/>
    </row>
    <row r="10" spans="1:19" s="85" customFormat="1" hidden="1">
      <c r="A10" s="32"/>
      <c r="B10" s="31"/>
      <c r="C10" s="86"/>
      <c r="D10" s="46"/>
      <c r="E10" s="101"/>
      <c r="F10" s="48"/>
      <c r="G10" s="49"/>
      <c r="H10" s="102"/>
      <c r="I10" s="114"/>
      <c r="J10" s="76"/>
      <c r="K10" s="53"/>
      <c r="L10" s="51"/>
      <c r="M10" s="110"/>
      <c r="N10" s="51"/>
      <c r="O10" s="51"/>
      <c r="P10" s="51"/>
      <c r="Q10" s="107"/>
      <c r="R10" s="55">
        <f t="shared" si="0"/>
        <v>0</v>
      </c>
      <c r="S10" s="51"/>
    </row>
    <row r="11" spans="1:19" s="85" customFormat="1" hidden="1">
      <c r="A11" s="53"/>
      <c r="B11" s="53"/>
      <c r="C11" s="52"/>
      <c r="D11" s="46"/>
      <c r="E11" s="47"/>
      <c r="F11" s="48"/>
      <c r="G11" s="49"/>
      <c r="H11" s="50"/>
      <c r="I11" s="75"/>
      <c r="J11" s="76"/>
      <c r="K11" s="53"/>
      <c r="L11" s="51"/>
      <c r="M11" s="110"/>
      <c r="N11" s="51"/>
      <c r="O11" s="51"/>
      <c r="P11" s="51"/>
      <c r="Q11" s="107"/>
      <c r="R11" s="55">
        <f t="shared" si="0"/>
        <v>0</v>
      </c>
      <c r="S11" s="51"/>
    </row>
    <row r="12" spans="1:19" s="92" customFormat="1" ht="22.5" hidden="1">
      <c r="A12" s="87" t="s">
        <v>76</v>
      </c>
      <c r="B12" s="96" t="s">
        <v>75</v>
      </c>
      <c r="C12" s="88"/>
      <c r="D12" s="89"/>
      <c r="E12" s="90">
        <f>SUM(E13:E14)</f>
        <v>0</v>
      </c>
      <c r="F12" s="89"/>
      <c r="G12" s="91"/>
      <c r="H12" s="90">
        <f t="shared" ref="H12:P12" si="1">SUM(H13:H14)</f>
        <v>0</v>
      </c>
      <c r="I12" s="90">
        <f t="shared" si="1"/>
        <v>0</v>
      </c>
      <c r="J12" s="90">
        <f t="shared" si="1"/>
        <v>0</v>
      </c>
      <c r="K12" s="103"/>
      <c r="L12" s="90">
        <f t="shared" si="1"/>
        <v>0</v>
      </c>
      <c r="M12" s="90">
        <f t="shared" si="1"/>
        <v>0</v>
      </c>
      <c r="N12" s="90">
        <f t="shared" si="1"/>
        <v>0</v>
      </c>
      <c r="O12" s="90">
        <f t="shared" si="1"/>
        <v>0</v>
      </c>
      <c r="P12" s="90">
        <f t="shared" si="1"/>
        <v>0</v>
      </c>
      <c r="Q12" s="90">
        <f>+C12-I12</f>
        <v>0</v>
      </c>
      <c r="R12" s="90">
        <f>SUM(R13:R14)</f>
        <v>0</v>
      </c>
      <c r="S12" s="91"/>
    </row>
    <row r="13" spans="1:19" hidden="1">
      <c r="A13" s="56"/>
      <c r="B13" s="53"/>
      <c r="C13" s="100"/>
      <c r="D13" s="54"/>
      <c r="E13" s="55"/>
      <c r="F13" s="54"/>
      <c r="G13" s="49"/>
      <c r="H13" s="55"/>
      <c r="I13" s="77"/>
      <c r="J13" s="78"/>
      <c r="K13" s="56"/>
      <c r="L13" s="49"/>
      <c r="M13" s="111"/>
      <c r="N13" s="51"/>
      <c r="O13" s="51"/>
      <c r="P13" s="49"/>
      <c r="Q13" s="49"/>
      <c r="R13" s="52"/>
      <c r="S13" s="49"/>
    </row>
    <row r="14" spans="1:19" hidden="1">
      <c r="A14" s="56"/>
      <c r="B14" s="53"/>
      <c r="C14" s="57"/>
      <c r="D14" s="54"/>
      <c r="E14" s="55"/>
      <c r="F14" s="54"/>
      <c r="G14" s="49"/>
      <c r="H14" s="55"/>
      <c r="I14" s="77"/>
      <c r="J14" s="78"/>
      <c r="K14" s="56"/>
      <c r="L14" s="49"/>
      <c r="M14" s="111"/>
      <c r="N14" s="49"/>
      <c r="O14" s="51"/>
      <c r="P14" s="49"/>
      <c r="Q14" s="49"/>
      <c r="R14" s="49"/>
      <c r="S14" s="49"/>
    </row>
    <row r="15" spans="1:19" s="92" customFormat="1" ht="22.5" hidden="1">
      <c r="A15" s="87" t="s">
        <v>58</v>
      </c>
      <c r="B15" s="96" t="s">
        <v>70</v>
      </c>
      <c r="C15" s="88"/>
      <c r="D15" s="89"/>
      <c r="E15" s="90">
        <f>SUM(E16:E32)</f>
        <v>0</v>
      </c>
      <c r="F15" s="89"/>
      <c r="G15" s="91"/>
      <c r="H15" s="90">
        <f>SUM(H16:H32)</f>
        <v>0</v>
      </c>
      <c r="I15" s="90">
        <f>SUM(I16:I32)</f>
        <v>0</v>
      </c>
      <c r="J15" s="90">
        <f>SUM(J16:J32)</f>
        <v>0</v>
      </c>
      <c r="K15" s="103"/>
      <c r="L15" s="90">
        <f>SUM(L16:L32)</f>
        <v>0</v>
      </c>
      <c r="M15" s="90"/>
      <c r="N15" s="90">
        <f>SUM(N16:N32)</f>
        <v>0</v>
      </c>
      <c r="O15" s="90">
        <f>SUM(O16:O32)</f>
        <v>0</v>
      </c>
      <c r="P15" s="90">
        <f>SUM(P16:P32)</f>
        <v>0</v>
      </c>
      <c r="Q15" s="90">
        <f>+E15-I15</f>
        <v>0</v>
      </c>
      <c r="R15" s="90">
        <f>SUM(R16:R32)</f>
        <v>0</v>
      </c>
      <c r="S15" s="91"/>
    </row>
    <row r="16" spans="1:19" hidden="1">
      <c r="A16" s="32"/>
      <c r="B16" s="31"/>
      <c r="C16" s="115"/>
      <c r="D16" s="54"/>
      <c r="E16" s="55"/>
      <c r="F16" s="54"/>
      <c r="G16" s="116"/>
      <c r="H16" s="55"/>
      <c r="I16" s="79"/>
      <c r="J16" s="78"/>
      <c r="K16" s="56"/>
      <c r="L16" s="49"/>
      <c r="M16" s="58"/>
      <c r="N16" s="49"/>
      <c r="O16" s="49"/>
      <c r="P16" s="49"/>
      <c r="Q16" s="57"/>
      <c r="R16" s="55">
        <f>+I16-J16</f>
        <v>0</v>
      </c>
      <c r="S16" s="49"/>
    </row>
    <row r="17" spans="1:19" hidden="1">
      <c r="A17" s="32"/>
      <c r="B17" s="31"/>
      <c r="C17" s="115"/>
      <c r="D17" s="54"/>
      <c r="E17" s="55"/>
      <c r="F17" s="54"/>
      <c r="G17" s="116"/>
      <c r="H17" s="55"/>
      <c r="I17" s="79"/>
      <c r="J17" s="78"/>
      <c r="K17" s="56"/>
      <c r="L17" s="49"/>
      <c r="M17" s="58"/>
      <c r="N17" s="49"/>
      <c r="O17" s="49"/>
      <c r="P17" s="49"/>
      <c r="Q17" s="57"/>
      <c r="R17" s="55">
        <f t="shared" ref="R17:R32" si="2">+I17-J17</f>
        <v>0</v>
      </c>
      <c r="S17" s="49"/>
    </row>
    <row r="18" spans="1:19" hidden="1">
      <c r="A18" s="32"/>
      <c r="B18" s="31"/>
      <c r="C18" s="86"/>
      <c r="D18" s="54"/>
      <c r="E18" s="55"/>
      <c r="F18" s="54"/>
      <c r="G18" s="116"/>
      <c r="H18" s="55"/>
      <c r="I18" s="79"/>
      <c r="J18" s="78"/>
      <c r="K18" s="56"/>
      <c r="L18" s="49"/>
      <c r="M18" s="58"/>
      <c r="N18" s="49"/>
      <c r="O18" s="49"/>
      <c r="P18" s="49"/>
      <c r="Q18" s="57"/>
      <c r="R18" s="55">
        <f t="shared" si="2"/>
        <v>0</v>
      </c>
      <c r="S18" s="49"/>
    </row>
    <row r="19" spans="1:19" hidden="1">
      <c r="A19" s="32"/>
      <c r="B19" s="31"/>
      <c r="C19" s="86"/>
      <c r="D19" s="54"/>
      <c r="E19" s="55"/>
      <c r="F19" s="54"/>
      <c r="G19" s="116"/>
      <c r="H19" s="55"/>
      <c r="I19" s="79"/>
      <c r="J19" s="78"/>
      <c r="K19" s="56"/>
      <c r="L19" s="49"/>
      <c r="M19" s="58"/>
      <c r="N19" s="49"/>
      <c r="O19" s="49"/>
      <c r="P19" s="49"/>
      <c r="Q19" s="57"/>
      <c r="R19" s="55">
        <f t="shared" si="2"/>
        <v>0</v>
      </c>
      <c r="S19" s="49"/>
    </row>
    <row r="20" spans="1:19" hidden="1">
      <c r="A20" s="32"/>
      <c r="B20" s="31"/>
      <c r="C20" s="86"/>
      <c r="D20" s="54"/>
      <c r="E20" s="55"/>
      <c r="F20" s="54"/>
      <c r="G20" s="116"/>
      <c r="H20" s="55"/>
      <c r="I20" s="79"/>
      <c r="J20" s="79"/>
      <c r="K20" s="56"/>
      <c r="L20" s="49"/>
      <c r="M20" s="58"/>
      <c r="N20" s="49"/>
      <c r="O20" s="49"/>
      <c r="P20" s="49"/>
      <c r="Q20" s="57"/>
      <c r="R20" s="55">
        <f t="shared" si="2"/>
        <v>0</v>
      </c>
      <c r="S20" s="49"/>
    </row>
    <row r="21" spans="1:19" hidden="1">
      <c r="A21" s="32"/>
      <c r="B21" s="31"/>
      <c r="C21" s="86"/>
      <c r="D21" s="54"/>
      <c r="E21" s="55"/>
      <c r="F21" s="54"/>
      <c r="G21" s="116"/>
      <c r="H21" s="55"/>
      <c r="I21" s="79"/>
      <c r="J21" s="79"/>
      <c r="K21" s="56"/>
      <c r="L21" s="49"/>
      <c r="M21" s="58"/>
      <c r="N21" s="49"/>
      <c r="O21" s="49"/>
      <c r="P21" s="49"/>
      <c r="Q21" s="57"/>
      <c r="R21" s="55">
        <f t="shared" si="2"/>
        <v>0</v>
      </c>
      <c r="S21" s="49"/>
    </row>
    <row r="22" spans="1:19" hidden="1">
      <c r="A22" s="32"/>
      <c r="B22" s="31"/>
      <c r="C22" s="86"/>
      <c r="D22" s="54"/>
      <c r="E22" s="55"/>
      <c r="F22" s="54"/>
      <c r="G22" s="116"/>
      <c r="H22" s="55"/>
      <c r="I22" s="79"/>
      <c r="J22" s="78"/>
      <c r="K22" s="56"/>
      <c r="L22" s="49"/>
      <c r="M22" s="58"/>
      <c r="N22" s="49"/>
      <c r="O22" s="49"/>
      <c r="P22" s="49"/>
      <c r="Q22" s="57"/>
      <c r="R22" s="55">
        <f t="shared" si="2"/>
        <v>0</v>
      </c>
      <c r="S22" s="49"/>
    </row>
    <row r="23" spans="1:19" hidden="1">
      <c r="A23" s="32"/>
      <c r="B23" s="31"/>
      <c r="C23" s="86"/>
      <c r="D23" s="54"/>
      <c r="E23" s="55"/>
      <c r="F23" s="54"/>
      <c r="G23" s="116"/>
      <c r="H23" s="55"/>
      <c r="I23" s="79"/>
      <c r="J23" s="79"/>
      <c r="K23" s="56"/>
      <c r="L23" s="49"/>
      <c r="M23" s="58"/>
      <c r="N23" s="49"/>
      <c r="O23" s="49"/>
      <c r="P23" s="49"/>
      <c r="Q23" s="57"/>
      <c r="R23" s="55">
        <f t="shared" si="2"/>
        <v>0</v>
      </c>
      <c r="S23" s="49"/>
    </row>
    <row r="24" spans="1:19" hidden="1">
      <c r="A24" s="32"/>
      <c r="B24" s="31"/>
      <c r="C24" s="86"/>
      <c r="D24" s="54"/>
      <c r="E24" s="55"/>
      <c r="F24" s="54"/>
      <c r="G24" s="116"/>
      <c r="H24" s="55"/>
      <c r="I24" s="78"/>
      <c r="J24" s="78"/>
      <c r="K24" s="56"/>
      <c r="L24" s="49"/>
      <c r="M24" s="58"/>
      <c r="N24" s="49"/>
      <c r="O24" s="49"/>
      <c r="P24" s="49"/>
      <c r="Q24" s="57"/>
      <c r="R24" s="55">
        <f t="shared" si="2"/>
        <v>0</v>
      </c>
      <c r="S24" s="49"/>
    </row>
    <row r="25" spans="1:19" hidden="1">
      <c r="A25" s="32"/>
      <c r="B25" s="31"/>
      <c r="C25" s="86"/>
      <c r="D25" s="54"/>
      <c r="E25" s="55"/>
      <c r="F25" s="54"/>
      <c r="G25" s="116"/>
      <c r="H25" s="55"/>
      <c r="I25" s="78"/>
      <c r="J25" s="78"/>
      <c r="K25" s="56"/>
      <c r="L25" s="49"/>
      <c r="M25" s="58"/>
      <c r="N25" s="49"/>
      <c r="O25" s="49"/>
      <c r="P25" s="49"/>
      <c r="Q25" s="57"/>
      <c r="R25" s="55">
        <f t="shared" si="2"/>
        <v>0</v>
      </c>
      <c r="S25" s="49"/>
    </row>
    <row r="26" spans="1:19" hidden="1">
      <c r="A26" s="32"/>
      <c r="B26" s="31"/>
      <c r="C26" s="115"/>
      <c r="D26" s="54"/>
      <c r="E26" s="55"/>
      <c r="F26" s="54"/>
      <c r="G26" s="116"/>
      <c r="H26" s="55"/>
      <c r="I26" s="79"/>
      <c r="J26" s="79"/>
      <c r="K26" s="56"/>
      <c r="L26" s="49"/>
      <c r="M26" s="58"/>
      <c r="N26" s="49"/>
      <c r="O26" s="49"/>
      <c r="P26" s="49"/>
      <c r="Q26" s="57"/>
      <c r="R26" s="55">
        <f t="shared" si="2"/>
        <v>0</v>
      </c>
      <c r="S26" s="49"/>
    </row>
    <row r="27" spans="1:19" hidden="1">
      <c r="A27" s="32"/>
      <c r="B27" s="31"/>
      <c r="C27" s="115"/>
      <c r="D27" s="54"/>
      <c r="E27" s="55"/>
      <c r="F27" s="54"/>
      <c r="G27" s="116"/>
      <c r="H27" s="55"/>
      <c r="I27" s="79"/>
      <c r="J27" s="79"/>
      <c r="K27" s="56"/>
      <c r="L27" s="49"/>
      <c r="M27" s="58"/>
      <c r="N27" s="49"/>
      <c r="O27" s="49"/>
      <c r="P27" s="49"/>
      <c r="Q27" s="57"/>
      <c r="R27" s="55"/>
      <c r="S27" s="49"/>
    </row>
    <row r="28" spans="1:19" hidden="1">
      <c r="A28" s="32"/>
      <c r="B28" s="31"/>
      <c r="C28" s="86"/>
      <c r="D28" s="54"/>
      <c r="E28" s="55"/>
      <c r="F28" s="54"/>
      <c r="G28" s="116"/>
      <c r="H28" s="55"/>
      <c r="I28" s="79"/>
      <c r="J28" s="79"/>
      <c r="K28" s="56"/>
      <c r="L28" s="49"/>
      <c r="M28" s="58"/>
      <c r="N28" s="49"/>
      <c r="O28" s="49"/>
      <c r="P28" s="49"/>
      <c r="Q28" s="57"/>
      <c r="R28" s="55">
        <f t="shared" si="2"/>
        <v>0</v>
      </c>
      <c r="S28" s="49"/>
    </row>
    <row r="29" spans="1:19" hidden="1">
      <c r="A29" s="32"/>
      <c r="B29" s="31"/>
      <c r="C29" s="86"/>
      <c r="D29" s="54"/>
      <c r="E29" s="55"/>
      <c r="F29" s="54"/>
      <c r="G29" s="116"/>
      <c r="H29" s="55"/>
      <c r="I29" s="79"/>
      <c r="J29" s="79"/>
      <c r="K29" s="56"/>
      <c r="L29" s="49"/>
      <c r="M29" s="58"/>
      <c r="N29" s="49"/>
      <c r="O29" s="49"/>
      <c r="P29" s="49"/>
      <c r="Q29" s="57"/>
      <c r="R29" s="55">
        <f t="shared" si="2"/>
        <v>0</v>
      </c>
      <c r="S29" s="49"/>
    </row>
    <row r="30" spans="1:19" hidden="1">
      <c r="A30" s="32"/>
      <c r="B30" s="31"/>
      <c r="C30" s="86"/>
      <c r="D30" s="54"/>
      <c r="E30" s="55"/>
      <c r="F30" s="54"/>
      <c r="G30" s="116"/>
      <c r="H30" s="55"/>
      <c r="I30" s="79"/>
      <c r="J30" s="79"/>
      <c r="K30" s="56"/>
      <c r="L30" s="49"/>
      <c r="M30" s="58"/>
      <c r="N30" s="49"/>
      <c r="O30" s="49"/>
      <c r="P30" s="49"/>
      <c r="Q30" s="57"/>
      <c r="R30" s="55">
        <f t="shared" si="2"/>
        <v>0</v>
      </c>
      <c r="S30" s="49"/>
    </row>
    <row r="31" spans="1:19" hidden="1">
      <c r="A31" s="32"/>
      <c r="B31" s="31"/>
      <c r="C31" s="86"/>
      <c r="D31" s="54"/>
      <c r="E31" s="55"/>
      <c r="F31" s="54"/>
      <c r="G31" s="116"/>
      <c r="H31" s="55"/>
      <c r="I31" s="79"/>
      <c r="J31" s="78"/>
      <c r="K31" s="56"/>
      <c r="L31" s="49"/>
      <c r="M31" s="55"/>
      <c r="N31" s="49"/>
      <c r="O31" s="49"/>
      <c r="P31" s="49"/>
      <c r="Q31" s="57"/>
      <c r="R31" s="55">
        <f t="shared" si="2"/>
        <v>0</v>
      </c>
      <c r="S31" s="54">
        <v>1</v>
      </c>
    </row>
    <row r="32" spans="1:19" hidden="1">
      <c r="A32" s="56"/>
      <c r="B32" s="53"/>
      <c r="C32" s="57"/>
      <c r="D32" s="54"/>
      <c r="E32" s="55"/>
      <c r="F32" s="54"/>
      <c r="G32" s="49"/>
      <c r="H32" s="55"/>
      <c r="I32" s="79"/>
      <c r="J32" s="78"/>
      <c r="K32" s="56"/>
      <c r="L32" s="49"/>
      <c r="M32" s="58"/>
      <c r="N32" s="49"/>
      <c r="O32" s="51"/>
      <c r="P32" s="49"/>
      <c r="Q32" s="49"/>
      <c r="R32" s="55">
        <f t="shared" si="2"/>
        <v>0</v>
      </c>
      <c r="S32" s="49"/>
    </row>
    <row r="33" spans="1:19" s="92" customFormat="1" ht="34.5" hidden="1" customHeight="1">
      <c r="A33" s="87" t="s">
        <v>77</v>
      </c>
      <c r="B33" s="96" t="s">
        <v>74</v>
      </c>
      <c r="C33" s="88"/>
      <c r="D33" s="89"/>
      <c r="E33" s="90">
        <f>SUM(E34:E39)</f>
        <v>0</v>
      </c>
      <c r="F33" s="89"/>
      <c r="G33" s="91"/>
      <c r="H33" s="90">
        <f>SUM(H34:H39)</f>
        <v>0</v>
      </c>
      <c r="I33" s="90">
        <f>SUM(I34:I39)</f>
        <v>0</v>
      </c>
      <c r="J33" s="90">
        <f>SUM(J34:J39)</f>
        <v>0</v>
      </c>
      <c r="K33" s="103"/>
      <c r="L33" s="90">
        <f t="shared" ref="L33:P33" si="3">SUM(L34:L35)</f>
        <v>0</v>
      </c>
      <c r="M33" s="90"/>
      <c r="N33" s="90">
        <f t="shared" si="3"/>
        <v>0</v>
      </c>
      <c r="O33" s="90">
        <f t="shared" si="3"/>
        <v>0</v>
      </c>
      <c r="P33" s="90">
        <f t="shared" si="3"/>
        <v>0</v>
      </c>
      <c r="Q33" s="90">
        <f>+C33-I33</f>
        <v>0</v>
      </c>
      <c r="R33" s="90">
        <f>SUM(R34:R39)</f>
        <v>0</v>
      </c>
      <c r="S33" s="91" t="s">
        <v>66</v>
      </c>
    </row>
    <row r="34" spans="1:19" hidden="1">
      <c r="A34" s="32"/>
      <c r="B34" s="31"/>
      <c r="C34" s="86"/>
      <c r="D34" s="54"/>
      <c r="E34" s="55"/>
      <c r="F34" s="54"/>
      <c r="G34" s="49"/>
      <c r="H34" s="55"/>
      <c r="I34" s="79"/>
      <c r="J34" s="78"/>
      <c r="K34" s="56"/>
      <c r="L34" s="49"/>
      <c r="M34" s="58"/>
      <c r="N34" s="49"/>
      <c r="O34" s="49"/>
      <c r="P34" s="49"/>
      <c r="Q34" s="57"/>
      <c r="R34" s="55">
        <f t="shared" ref="R34:R36" si="4">+I34-J34</f>
        <v>0</v>
      </c>
      <c r="S34" s="49"/>
    </row>
    <row r="35" spans="1:19" ht="12.75" hidden="1">
      <c r="A35" s="105"/>
      <c r="B35" s="108"/>
      <c r="C35" s="57"/>
      <c r="D35" s="54"/>
      <c r="E35" s="55"/>
      <c r="F35" s="54"/>
      <c r="G35" s="49"/>
      <c r="H35" s="55"/>
      <c r="I35" s="79"/>
      <c r="J35" s="78"/>
      <c r="K35" s="56"/>
      <c r="L35" s="49"/>
      <c r="M35" s="58"/>
      <c r="N35" s="49"/>
      <c r="O35" s="51"/>
      <c r="P35" s="49"/>
      <c r="Q35" s="49"/>
      <c r="R35" s="55">
        <f t="shared" si="4"/>
        <v>0</v>
      </c>
      <c r="S35" s="49"/>
    </row>
    <row r="36" spans="1:19" ht="12.75" hidden="1">
      <c r="A36" s="105"/>
      <c r="B36" s="108"/>
      <c r="C36" s="57"/>
      <c r="D36" s="54"/>
      <c r="E36" s="55"/>
      <c r="F36" s="54"/>
      <c r="G36" s="49"/>
      <c r="H36" s="55"/>
      <c r="I36" s="79"/>
      <c r="J36" s="79"/>
      <c r="K36" s="56"/>
      <c r="L36" s="49"/>
      <c r="M36" s="58"/>
      <c r="N36" s="49"/>
      <c r="O36" s="51"/>
      <c r="P36" s="49"/>
      <c r="Q36" s="49"/>
      <c r="R36" s="55">
        <f t="shared" si="4"/>
        <v>0</v>
      </c>
      <c r="S36" s="49"/>
    </row>
    <row r="37" spans="1:19" ht="12.75" hidden="1">
      <c r="A37" s="105"/>
      <c r="B37" s="117"/>
      <c r="C37" s="57"/>
      <c r="D37" s="54"/>
      <c r="E37" s="55"/>
      <c r="F37" s="54"/>
      <c r="G37" s="49"/>
      <c r="H37" s="55"/>
      <c r="I37" s="79"/>
      <c r="J37" s="79"/>
      <c r="K37" s="56"/>
      <c r="L37" s="49"/>
      <c r="M37" s="58"/>
      <c r="N37" s="49"/>
      <c r="O37" s="51"/>
      <c r="P37" s="49"/>
      <c r="Q37" s="49"/>
      <c r="R37" s="55"/>
      <c r="S37" s="49"/>
    </row>
    <row r="38" spans="1:19" hidden="1">
      <c r="A38" s="31"/>
      <c r="B38" s="97"/>
      <c r="C38" s="57"/>
      <c r="D38" s="54"/>
      <c r="E38" s="55"/>
      <c r="F38" s="54"/>
      <c r="G38" s="49"/>
      <c r="H38" s="55"/>
      <c r="I38" s="79"/>
      <c r="J38" s="79"/>
      <c r="K38" s="56"/>
      <c r="L38" s="49"/>
      <c r="M38" s="58"/>
      <c r="N38" s="49"/>
      <c r="O38" s="51"/>
      <c r="P38" s="49"/>
      <c r="Q38" s="49"/>
      <c r="R38" s="55"/>
      <c r="S38" s="49"/>
    </row>
    <row r="39" spans="1:19" hidden="1">
      <c r="A39" s="31"/>
      <c r="B39" s="97"/>
      <c r="C39" s="57"/>
      <c r="D39" s="54"/>
      <c r="E39" s="55"/>
      <c r="F39" s="54"/>
      <c r="G39" s="49"/>
      <c r="H39" s="55"/>
      <c r="I39" s="79"/>
      <c r="J39" s="79"/>
      <c r="K39" s="56"/>
      <c r="L39" s="49"/>
      <c r="M39" s="58"/>
      <c r="N39" s="49"/>
      <c r="O39" s="51"/>
      <c r="P39" s="49"/>
      <c r="Q39" s="49"/>
      <c r="R39" s="55"/>
      <c r="S39" s="49"/>
    </row>
    <row r="40" spans="1:19" s="92" customFormat="1" hidden="1">
      <c r="A40" s="87" t="s">
        <v>78</v>
      </c>
      <c r="B40" s="96" t="s">
        <v>79</v>
      </c>
      <c r="C40" s="88"/>
      <c r="D40" s="89"/>
      <c r="E40" s="90">
        <f>SUM(E41:E42)</f>
        <v>0</v>
      </c>
      <c r="F40" s="89"/>
      <c r="G40" s="91"/>
      <c r="H40" s="90">
        <f t="shared" ref="H40:P40" si="5">SUM(H41:H42)</f>
        <v>0</v>
      </c>
      <c r="I40" s="90">
        <f t="shared" si="5"/>
        <v>0</v>
      </c>
      <c r="J40" s="90">
        <f t="shared" si="5"/>
        <v>0</v>
      </c>
      <c r="K40" s="103"/>
      <c r="L40" s="90">
        <f t="shared" si="5"/>
        <v>0</v>
      </c>
      <c r="M40" s="90"/>
      <c r="N40" s="90">
        <f t="shared" si="5"/>
        <v>0</v>
      </c>
      <c r="O40" s="90">
        <f t="shared" si="5"/>
        <v>0</v>
      </c>
      <c r="P40" s="90">
        <f t="shared" si="5"/>
        <v>0</v>
      </c>
      <c r="Q40" s="90">
        <f>+C40-I40</f>
        <v>0</v>
      </c>
      <c r="R40" s="90">
        <f>SUM(R41:R42)</f>
        <v>0</v>
      </c>
      <c r="S40" s="91"/>
    </row>
    <row r="41" spans="1:19" hidden="1">
      <c r="A41" s="32"/>
      <c r="B41" s="31"/>
      <c r="C41" s="118"/>
      <c r="D41" s="54"/>
      <c r="E41" s="55"/>
      <c r="F41" s="54"/>
      <c r="G41" s="116"/>
      <c r="H41" s="55"/>
      <c r="I41" s="79"/>
      <c r="J41" s="79"/>
      <c r="K41" s="56"/>
      <c r="L41" s="49"/>
      <c r="M41" s="112"/>
      <c r="N41" s="49"/>
      <c r="O41" s="51"/>
      <c r="P41" s="49"/>
      <c r="Q41" s="49"/>
      <c r="R41" s="55">
        <f t="shared" ref="R41:R42" si="6">+I41-J41</f>
        <v>0</v>
      </c>
      <c r="S41" s="49"/>
    </row>
    <row r="42" spans="1:19" hidden="1">
      <c r="A42" s="56"/>
      <c r="B42" s="53"/>
      <c r="C42" s="57"/>
      <c r="D42" s="54"/>
      <c r="E42" s="55"/>
      <c r="F42" s="54"/>
      <c r="G42" s="49"/>
      <c r="H42" s="55"/>
      <c r="I42" s="79"/>
      <c r="J42" s="78"/>
      <c r="K42" s="56"/>
      <c r="L42" s="49"/>
      <c r="M42" s="113"/>
      <c r="N42" s="49"/>
      <c r="O42" s="51"/>
      <c r="P42" s="49"/>
      <c r="Q42" s="49"/>
      <c r="R42" s="55">
        <f t="shared" si="6"/>
        <v>0</v>
      </c>
      <c r="S42" s="49"/>
    </row>
    <row r="43" spans="1:19" s="92" customFormat="1" ht="45" hidden="1">
      <c r="A43" s="87" t="s">
        <v>81</v>
      </c>
      <c r="B43" s="96" t="s">
        <v>80</v>
      </c>
      <c r="C43" s="88"/>
      <c r="D43" s="89"/>
      <c r="E43" s="90">
        <f>SUM(E44:E45)</f>
        <v>0</v>
      </c>
      <c r="F43" s="89"/>
      <c r="G43" s="91"/>
      <c r="H43" s="90">
        <f t="shared" ref="H43:P43" si="7">SUM(H44:H45)</f>
        <v>0</v>
      </c>
      <c r="I43" s="90">
        <f t="shared" si="7"/>
        <v>0</v>
      </c>
      <c r="J43" s="90">
        <f t="shared" si="7"/>
        <v>0</v>
      </c>
      <c r="K43" s="103"/>
      <c r="L43" s="90">
        <f t="shared" si="7"/>
        <v>0</v>
      </c>
      <c r="M43" s="90">
        <f t="shared" si="7"/>
        <v>0</v>
      </c>
      <c r="N43" s="90">
        <f t="shared" si="7"/>
        <v>0</v>
      </c>
      <c r="O43" s="90">
        <f t="shared" si="7"/>
        <v>0</v>
      </c>
      <c r="P43" s="90">
        <f t="shared" si="7"/>
        <v>0</v>
      </c>
      <c r="Q43" s="90">
        <f>+C43-I43</f>
        <v>0</v>
      </c>
      <c r="R43" s="90">
        <f>SUM(R44:R45)</f>
        <v>0</v>
      </c>
      <c r="S43" s="91"/>
    </row>
    <row r="44" spans="1:19" hidden="1">
      <c r="A44" s="32"/>
      <c r="B44" s="31"/>
      <c r="C44" s="86"/>
      <c r="D44" s="54"/>
      <c r="E44" s="55"/>
      <c r="F44" s="54"/>
      <c r="G44" s="116"/>
      <c r="H44" s="55"/>
      <c r="I44" s="79"/>
      <c r="J44" s="79"/>
      <c r="K44" s="56"/>
      <c r="L44" s="49"/>
      <c r="M44" s="112"/>
      <c r="N44" s="49"/>
      <c r="O44" s="51"/>
      <c r="P44" s="49"/>
      <c r="Q44" s="49"/>
      <c r="R44" s="55">
        <f t="shared" ref="R44:R45" si="8">+I44-J44</f>
        <v>0</v>
      </c>
      <c r="S44" s="49"/>
    </row>
    <row r="45" spans="1:19" hidden="1">
      <c r="A45" s="56"/>
      <c r="B45" s="53"/>
      <c r="C45" s="57"/>
      <c r="D45" s="54"/>
      <c r="E45" s="55"/>
      <c r="F45" s="54"/>
      <c r="G45" s="49"/>
      <c r="H45" s="55"/>
      <c r="I45" s="79"/>
      <c r="J45" s="78"/>
      <c r="K45" s="56"/>
      <c r="L45" s="49"/>
      <c r="M45" s="113"/>
      <c r="N45" s="49"/>
      <c r="O45" s="51"/>
      <c r="P45" s="49"/>
      <c r="Q45" s="49"/>
      <c r="R45" s="55">
        <f t="shared" si="8"/>
        <v>0</v>
      </c>
      <c r="S45" s="49"/>
    </row>
    <row r="46" spans="1:19" s="92" customFormat="1" ht="22.5" hidden="1">
      <c r="A46" s="87" t="s">
        <v>82</v>
      </c>
      <c r="B46" s="96" t="s">
        <v>75</v>
      </c>
      <c r="C46" s="88"/>
      <c r="D46" s="89"/>
      <c r="E46" s="90">
        <f>SUM(E47:E48)</f>
        <v>0</v>
      </c>
      <c r="F46" s="89"/>
      <c r="G46" s="91"/>
      <c r="H46" s="90">
        <f t="shared" ref="H46:P46" si="9">SUM(H47:H48)</f>
        <v>0</v>
      </c>
      <c r="I46" s="90">
        <f t="shared" si="9"/>
        <v>0</v>
      </c>
      <c r="J46" s="90">
        <f t="shared" si="9"/>
        <v>0</v>
      </c>
      <c r="K46" s="103"/>
      <c r="L46" s="90">
        <f t="shared" si="9"/>
        <v>0</v>
      </c>
      <c r="M46" s="90">
        <f t="shared" si="9"/>
        <v>0</v>
      </c>
      <c r="N46" s="90">
        <f t="shared" si="9"/>
        <v>0</v>
      </c>
      <c r="O46" s="90">
        <f t="shared" si="9"/>
        <v>0</v>
      </c>
      <c r="P46" s="90">
        <f t="shared" si="9"/>
        <v>0</v>
      </c>
      <c r="Q46" s="90">
        <f>+C46-I46</f>
        <v>0</v>
      </c>
      <c r="R46" s="90">
        <f>SUM(R47:R48)</f>
        <v>0</v>
      </c>
      <c r="S46" s="91"/>
    </row>
    <row r="47" spans="1:19" hidden="1">
      <c r="A47" s="32"/>
      <c r="B47" s="33"/>
      <c r="C47" s="99"/>
      <c r="D47" s="54"/>
      <c r="E47" s="55"/>
      <c r="F47" s="54"/>
      <c r="G47" s="49"/>
      <c r="H47" s="55"/>
      <c r="I47" s="79"/>
      <c r="J47" s="78"/>
      <c r="K47" s="56"/>
      <c r="L47" s="49"/>
      <c r="M47" s="113"/>
      <c r="N47" s="49"/>
      <c r="O47" s="51"/>
      <c r="P47" s="49"/>
      <c r="Q47" s="49"/>
      <c r="R47" s="55"/>
      <c r="S47" s="49"/>
    </row>
    <row r="48" spans="1:19" hidden="1">
      <c r="A48" s="56"/>
      <c r="B48" s="53"/>
      <c r="C48" s="57"/>
      <c r="D48" s="54"/>
      <c r="E48" s="55"/>
      <c r="F48" s="54"/>
      <c r="G48" s="49"/>
      <c r="H48" s="55"/>
      <c r="I48" s="77"/>
      <c r="J48" s="78"/>
      <c r="K48" s="56"/>
      <c r="L48" s="49"/>
      <c r="M48" s="113"/>
      <c r="N48" s="49"/>
      <c r="O48" s="51"/>
      <c r="P48" s="49"/>
      <c r="Q48" s="49"/>
      <c r="R48" s="55">
        <f t="shared" ref="R48" si="10">+I48-J48</f>
        <v>0</v>
      </c>
      <c r="S48" s="49"/>
    </row>
    <row r="49" spans="1:22" s="92" customFormat="1" ht="22.5">
      <c r="A49" s="87" t="s">
        <v>71</v>
      </c>
      <c r="B49" s="96" t="s">
        <v>70</v>
      </c>
      <c r="C49" s="88">
        <v>17136321</v>
      </c>
      <c r="D49" s="89"/>
      <c r="E49" s="90">
        <f>SUM(E50:E57)</f>
        <v>0</v>
      </c>
      <c r="F49" s="89"/>
      <c r="G49" s="91"/>
      <c r="H49" s="90">
        <f>SUM(H50:H57)</f>
        <v>0</v>
      </c>
      <c r="I49" s="90">
        <f>SUM(I50:I57)</f>
        <v>0</v>
      </c>
      <c r="J49" s="90">
        <f>SUM(J50:J57)</f>
        <v>0</v>
      </c>
      <c r="K49" s="103"/>
      <c r="L49" s="90">
        <f>SUM(L50:L57)</f>
        <v>0</v>
      </c>
      <c r="M49" s="90">
        <f>SUM(M50:M57)</f>
        <v>0</v>
      </c>
      <c r="N49" s="90">
        <f>SUM(N50:N57)</f>
        <v>0</v>
      </c>
      <c r="O49" s="90">
        <f>SUM(O50:O57)</f>
        <v>0</v>
      </c>
      <c r="P49" s="90">
        <f>SUM(P50:P57)</f>
        <v>0</v>
      </c>
      <c r="Q49" s="90">
        <f>+C49-I49</f>
        <v>17136321</v>
      </c>
      <c r="R49" s="90">
        <f>SUM(R50:R57)</f>
        <v>0</v>
      </c>
      <c r="S49" s="91"/>
    </row>
    <row r="50" spans="1:22">
      <c r="A50" s="154"/>
      <c r="B50" s="148"/>
      <c r="C50" s="119"/>
      <c r="D50" s="156"/>
      <c r="E50" s="158"/>
      <c r="F50" s="156"/>
      <c r="G50" s="160"/>
      <c r="H50" s="158"/>
      <c r="I50" s="79"/>
      <c r="J50" s="78"/>
      <c r="K50" s="56"/>
      <c r="L50" s="49"/>
      <c r="M50" s="112"/>
      <c r="N50" s="49"/>
      <c r="O50" s="51"/>
      <c r="P50" s="49"/>
      <c r="Q50" s="49"/>
      <c r="R50" s="55">
        <f t="shared" ref="R50:R57" si="11">+I50-J50</f>
        <v>0</v>
      </c>
      <c r="S50" s="49"/>
    </row>
    <row r="51" spans="1:22">
      <c r="A51" s="155"/>
      <c r="B51" s="149"/>
      <c r="C51" s="120"/>
      <c r="D51" s="157"/>
      <c r="E51" s="159"/>
      <c r="F51" s="157"/>
      <c r="G51" s="161"/>
      <c r="H51" s="159"/>
      <c r="I51" s="79"/>
      <c r="J51" s="78"/>
      <c r="K51" s="56"/>
      <c r="L51" s="49"/>
      <c r="M51" s="112"/>
      <c r="N51" s="49"/>
      <c r="O51" s="51"/>
      <c r="P51" s="49"/>
      <c r="Q51" s="49"/>
      <c r="R51" s="55">
        <f t="shared" si="11"/>
        <v>0</v>
      </c>
      <c r="S51" s="49"/>
    </row>
    <row r="52" spans="1:22">
      <c r="A52" s="32"/>
      <c r="B52" s="31"/>
      <c r="C52" s="86"/>
      <c r="D52" s="54"/>
      <c r="E52" s="55"/>
      <c r="F52" s="54"/>
      <c r="G52" s="116"/>
      <c r="H52" s="55"/>
      <c r="I52" s="79"/>
      <c r="J52" s="79"/>
      <c r="K52" s="56"/>
      <c r="L52" s="49"/>
      <c r="M52" s="58"/>
      <c r="N52" s="49"/>
      <c r="O52" s="51"/>
      <c r="P52" s="49"/>
      <c r="Q52" s="49"/>
      <c r="R52" s="55">
        <f t="shared" si="11"/>
        <v>0</v>
      </c>
      <c r="S52" s="49"/>
    </row>
    <row r="53" spans="1:22" ht="17.25" customHeight="1">
      <c r="A53" s="32"/>
      <c r="B53" s="31"/>
      <c r="C53" s="86"/>
      <c r="D53" s="54"/>
      <c r="E53" s="55"/>
      <c r="F53" s="54"/>
      <c r="G53" s="116"/>
      <c r="H53" s="55"/>
      <c r="I53" s="79"/>
      <c r="J53" s="78"/>
      <c r="K53" s="56"/>
      <c r="L53" s="49"/>
      <c r="M53" s="58"/>
      <c r="N53" s="49"/>
      <c r="O53" s="51"/>
      <c r="P53" s="49"/>
      <c r="Q53" s="49"/>
      <c r="R53" s="55">
        <f t="shared" si="11"/>
        <v>0</v>
      </c>
      <c r="S53" s="54">
        <v>2</v>
      </c>
    </row>
    <row r="54" spans="1:22" ht="17.25" customHeight="1">
      <c r="A54" s="105"/>
      <c r="B54" s="108"/>
      <c r="C54" s="86"/>
      <c r="D54" s="54"/>
      <c r="E54" s="55"/>
      <c r="F54" s="54"/>
      <c r="G54" s="116"/>
      <c r="H54" s="55"/>
      <c r="I54" s="79"/>
      <c r="J54" s="79"/>
      <c r="K54" s="56"/>
      <c r="L54" s="49"/>
      <c r="M54" s="58"/>
      <c r="N54" s="49"/>
      <c r="O54" s="51"/>
      <c r="P54" s="49"/>
      <c r="Q54" s="49"/>
      <c r="R54" s="55"/>
      <c r="S54" s="54"/>
    </row>
    <row r="55" spans="1:22">
      <c r="A55" s="32"/>
      <c r="B55" s="31"/>
      <c r="C55" s="86"/>
      <c r="D55" s="54"/>
      <c r="E55" s="55"/>
      <c r="F55" s="54"/>
      <c r="G55" s="116"/>
      <c r="H55" s="55"/>
      <c r="I55" s="79"/>
      <c r="J55" s="79"/>
      <c r="K55" s="56"/>
      <c r="L55" s="49"/>
      <c r="M55" s="58"/>
      <c r="N55" s="49"/>
      <c r="O55" s="51"/>
      <c r="P55" s="49"/>
      <c r="Q55" s="49"/>
      <c r="R55" s="55">
        <f t="shared" si="11"/>
        <v>0</v>
      </c>
      <c r="S55" s="49"/>
    </row>
    <row r="56" spans="1:22">
      <c r="A56" s="32"/>
      <c r="B56" s="31"/>
      <c r="C56" s="86"/>
      <c r="D56" s="54"/>
      <c r="E56" s="55"/>
      <c r="F56" s="54"/>
      <c r="G56" s="116"/>
      <c r="H56" s="55"/>
      <c r="I56" s="79"/>
      <c r="J56" s="79"/>
      <c r="K56" s="56"/>
      <c r="L56" s="49"/>
      <c r="M56" s="58"/>
      <c r="N56" s="49"/>
      <c r="O56" s="51"/>
      <c r="P56" s="49"/>
      <c r="Q56" s="49"/>
      <c r="R56" s="55">
        <f t="shared" si="11"/>
        <v>0</v>
      </c>
      <c r="S56" s="49"/>
    </row>
    <row r="57" spans="1:22">
      <c r="A57" s="31"/>
      <c r="B57" s="97"/>
      <c r="C57" s="57"/>
      <c r="D57" s="54"/>
      <c r="E57" s="55"/>
      <c r="F57" s="54"/>
      <c r="G57" s="49"/>
      <c r="H57" s="55"/>
      <c r="I57" s="77"/>
      <c r="J57" s="78"/>
      <c r="K57" s="56"/>
      <c r="L57" s="49"/>
      <c r="M57" s="113"/>
      <c r="N57" s="49"/>
      <c r="O57" s="51"/>
      <c r="P57" s="49"/>
      <c r="Q57" s="49"/>
      <c r="R57" s="55">
        <f t="shared" si="11"/>
        <v>0</v>
      </c>
      <c r="S57" s="49"/>
    </row>
    <row r="58" spans="1:22" s="92" customFormat="1">
      <c r="A58" s="87" t="s">
        <v>59</v>
      </c>
      <c r="B58" s="96" t="s">
        <v>72</v>
      </c>
      <c r="C58" s="88">
        <v>325590098</v>
      </c>
      <c r="D58" s="89"/>
      <c r="E58" s="90">
        <f>SUM(E59:E91)</f>
        <v>120951000</v>
      </c>
      <c r="F58" s="89"/>
      <c r="G58" s="91"/>
      <c r="H58" s="90">
        <f>SUM(H59:H91)</f>
        <v>120951000</v>
      </c>
      <c r="I58" s="90">
        <f>SUM(I59:I91)</f>
        <v>86743000</v>
      </c>
      <c r="J58" s="90">
        <f>SUM(J59:J91)</f>
        <v>85351862</v>
      </c>
      <c r="K58" s="103"/>
      <c r="L58" s="90">
        <f>SUM(L59:L91)</f>
        <v>1448320</v>
      </c>
      <c r="M58" s="90"/>
      <c r="N58" s="90">
        <f>SUM(N59:N91)</f>
        <v>0</v>
      </c>
      <c r="O58" s="90">
        <f>SUM(O59:O91)</f>
        <v>1448320</v>
      </c>
      <c r="P58" s="90">
        <f>SUM(P59:P91)</f>
        <v>0</v>
      </c>
      <c r="Q58" s="90">
        <f>+C58-I58</f>
        <v>238847098</v>
      </c>
      <c r="R58" s="90">
        <f>SUM(R59:R91)</f>
        <v>1391138</v>
      </c>
      <c r="S58" s="91"/>
    </row>
    <row r="59" spans="1:22" ht="15">
      <c r="A59" s="32"/>
      <c r="B59" s="135" t="s">
        <v>111</v>
      </c>
      <c r="C59" s="86"/>
      <c r="D59" s="54">
        <v>709</v>
      </c>
      <c r="E59" s="136">
        <v>1650000</v>
      </c>
      <c r="F59" s="54">
        <v>718</v>
      </c>
      <c r="G59" s="116">
        <v>45217</v>
      </c>
      <c r="H59" s="136">
        <v>1650000</v>
      </c>
      <c r="I59" s="136">
        <v>1650000</v>
      </c>
      <c r="J59" s="136">
        <v>1640100</v>
      </c>
      <c r="K59" s="135">
        <v>21333</v>
      </c>
      <c r="L59" s="138">
        <v>45260</v>
      </c>
      <c r="M59" s="135">
        <v>3056815</v>
      </c>
      <c r="N59" s="135" t="s">
        <v>111</v>
      </c>
      <c r="O59" s="138">
        <v>45260</v>
      </c>
      <c r="P59" s="58"/>
      <c r="Q59" s="59"/>
      <c r="R59" s="55">
        <f t="shared" ref="R59:R91" si="12">+I59-J59</f>
        <v>9900</v>
      </c>
      <c r="S59" s="49"/>
      <c r="V59" s="71"/>
    </row>
    <row r="60" spans="1:22" ht="15">
      <c r="A60" s="32"/>
      <c r="B60" s="135" t="s">
        <v>112</v>
      </c>
      <c r="C60" s="86"/>
      <c r="D60" s="54">
        <v>702</v>
      </c>
      <c r="E60" s="136">
        <v>1800000</v>
      </c>
      <c r="F60" s="54">
        <v>711</v>
      </c>
      <c r="G60" s="116">
        <v>45217</v>
      </c>
      <c r="H60" s="136">
        <v>1800000</v>
      </c>
      <c r="I60" s="136">
        <v>1800000</v>
      </c>
      <c r="J60" s="136">
        <v>1787400</v>
      </c>
      <c r="K60" s="135">
        <v>21334</v>
      </c>
      <c r="L60" s="138">
        <v>45260</v>
      </c>
      <c r="M60" s="135">
        <v>1071142789</v>
      </c>
      <c r="N60" s="135" t="s">
        <v>112</v>
      </c>
      <c r="O60" s="138">
        <v>45260</v>
      </c>
      <c r="P60" s="58"/>
      <c r="Q60" s="59"/>
      <c r="R60" s="55">
        <f t="shared" si="12"/>
        <v>12600</v>
      </c>
      <c r="S60" s="49"/>
      <c r="V60" s="71"/>
    </row>
    <row r="61" spans="1:22" ht="15">
      <c r="A61" s="32"/>
      <c r="B61" s="135" t="s">
        <v>113</v>
      </c>
      <c r="C61" s="86"/>
      <c r="D61" s="54">
        <v>706</v>
      </c>
      <c r="E61" s="136">
        <v>1800000</v>
      </c>
      <c r="F61" s="54">
        <v>715</v>
      </c>
      <c r="G61" s="116">
        <v>45217</v>
      </c>
      <c r="H61" s="136">
        <v>1800000</v>
      </c>
      <c r="I61" s="136">
        <v>1800000</v>
      </c>
      <c r="J61" s="136">
        <v>1787400</v>
      </c>
      <c r="K61" s="135">
        <v>21335</v>
      </c>
      <c r="L61" s="138">
        <v>45260</v>
      </c>
      <c r="M61" s="135">
        <v>1003578216</v>
      </c>
      <c r="N61" s="135" t="s">
        <v>113</v>
      </c>
      <c r="O61" s="138">
        <v>45260</v>
      </c>
      <c r="P61" s="58"/>
      <c r="Q61" s="59"/>
      <c r="R61" s="55">
        <f t="shared" si="12"/>
        <v>12600</v>
      </c>
      <c r="S61" s="49"/>
      <c r="V61" s="71"/>
    </row>
    <row r="62" spans="1:22" ht="15">
      <c r="A62" s="32"/>
      <c r="B62" s="135" t="s">
        <v>114</v>
      </c>
      <c r="C62" s="86"/>
      <c r="D62" s="54">
        <v>739</v>
      </c>
      <c r="E62" s="136">
        <v>1650000</v>
      </c>
      <c r="F62" s="54">
        <v>748</v>
      </c>
      <c r="G62" s="116">
        <v>45217</v>
      </c>
      <c r="H62" s="136">
        <v>1650000</v>
      </c>
      <c r="I62" s="136">
        <v>1650000</v>
      </c>
      <c r="J62" s="136">
        <v>1640100</v>
      </c>
      <c r="K62" s="135">
        <v>21336</v>
      </c>
      <c r="L62" s="138">
        <v>45260</v>
      </c>
      <c r="M62" s="135">
        <v>1193372730</v>
      </c>
      <c r="N62" s="135" t="s">
        <v>114</v>
      </c>
      <c r="O62" s="138">
        <v>45260</v>
      </c>
      <c r="P62" s="58"/>
      <c r="Q62" s="59"/>
      <c r="R62" s="55">
        <f t="shared" si="12"/>
        <v>9900</v>
      </c>
      <c r="S62" s="49"/>
      <c r="V62" s="71"/>
    </row>
    <row r="63" spans="1:22" ht="15">
      <c r="A63" s="105"/>
      <c r="B63" s="135" t="s">
        <v>115</v>
      </c>
      <c r="C63" s="86"/>
      <c r="D63" s="54">
        <v>639</v>
      </c>
      <c r="E63" s="136">
        <v>2050000</v>
      </c>
      <c r="F63" s="54">
        <v>652</v>
      </c>
      <c r="G63" s="116">
        <v>45201</v>
      </c>
      <c r="H63" s="136">
        <v>2050000</v>
      </c>
      <c r="I63" s="136">
        <v>2050000</v>
      </c>
      <c r="J63" s="136">
        <v>2035650</v>
      </c>
      <c r="K63" s="135">
        <v>21337</v>
      </c>
      <c r="L63" s="138">
        <v>45260</v>
      </c>
      <c r="M63" s="135">
        <v>20651321</v>
      </c>
      <c r="N63" s="135" t="s">
        <v>115</v>
      </c>
      <c r="O63" s="138">
        <v>45260</v>
      </c>
      <c r="P63" s="58"/>
      <c r="Q63" s="59"/>
      <c r="R63" s="55">
        <f t="shared" si="12"/>
        <v>14350</v>
      </c>
      <c r="S63" s="49"/>
      <c r="V63" s="71"/>
    </row>
    <row r="64" spans="1:22" ht="15">
      <c r="A64" s="105"/>
      <c r="B64" s="135" t="s">
        <v>116</v>
      </c>
      <c r="C64" s="86"/>
      <c r="D64" s="54">
        <v>703</v>
      </c>
      <c r="E64" s="136">
        <v>1800000</v>
      </c>
      <c r="F64" s="54">
        <v>712</v>
      </c>
      <c r="G64" s="116">
        <v>45217</v>
      </c>
      <c r="H64" s="136">
        <v>1800000</v>
      </c>
      <c r="I64" s="136">
        <v>1800000</v>
      </c>
      <c r="J64" s="136">
        <v>1787400</v>
      </c>
      <c r="K64" s="137">
        <v>21338</v>
      </c>
      <c r="L64" s="138">
        <v>45260</v>
      </c>
      <c r="M64" s="135">
        <v>20652402</v>
      </c>
      <c r="N64" s="135" t="s">
        <v>116</v>
      </c>
      <c r="O64" s="138">
        <v>45260</v>
      </c>
      <c r="P64" s="58"/>
      <c r="Q64" s="59"/>
      <c r="R64" s="55">
        <f t="shared" si="12"/>
        <v>12600</v>
      </c>
      <c r="S64" s="49"/>
      <c r="V64" s="71"/>
    </row>
    <row r="65" spans="1:22" ht="15">
      <c r="A65" s="105"/>
      <c r="B65" s="135" t="s">
        <v>117</v>
      </c>
      <c r="C65" s="86"/>
      <c r="D65" s="54">
        <v>712</v>
      </c>
      <c r="E65" s="136">
        <v>1710000</v>
      </c>
      <c r="F65" s="54">
        <v>721</v>
      </c>
      <c r="G65" s="116">
        <v>45217</v>
      </c>
      <c r="H65" s="136">
        <v>1710000</v>
      </c>
      <c r="I65" s="136">
        <v>1710000</v>
      </c>
      <c r="J65" s="136">
        <v>1698030</v>
      </c>
      <c r="K65" s="137">
        <v>21339</v>
      </c>
      <c r="L65" s="138">
        <v>45260</v>
      </c>
      <c r="M65" s="135">
        <v>20652402</v>
      </c>
      <c r="N65" s="135" t="s">
        <v>117</v>
      </c>
      <c r="O65" s="138">
        <v>45260</v>
      </c>
      <c r="P65" s="58"/>
      <c r="Q65" s="59"/>
      <c r="R65" s="55">
        <f t="shared" si="12"/>
        <v>11970</v>
      </c>
      <c r="S65" s="49"/>
      <c r="V65" s="71"/>
    </row>
    <row r="66" spans="1:22" ht="15">
      <c r="A66" s="105"/>
      <c r="B66" s="135" t="s">
        <v>105</v>
      </c>
      <c r="C66" s="86"/>
      <c r="D66" s="54">
        <v>713</v>
      </c>
      <c r="E66" s="136">
        <v>1600000</v>
      </c>
      <c r="F66" s="54">
        <v>722</v>
      </c>
      <c r="G66" s="116">
        <v>45217</v>
      </c>
      <c r="H66" s="136">
        <v>1600000</v>
      </c>
      <c r="I66" s="136">
        <v>1600000</v>
      </c>
      <c r="J66" s="136">
        <v>1588800</v>
      </c>
      <c r="K66" s="135">
        <v>21340</v>
      </c>
      <c r="L66" s="138">
        <v>45260</v>
      </c>
      <c r="M66" s="135">
        <v>1069304284</v>
      </c>
      <c r="N66" s="135" t="s">
        <v>105</v>
      </c>
      <c r="O66" s="138">
        <v>45260</v>
      </c>
      <c r="P66" s="58"/>
      <c r="Q66" s="59"/>
      <c r="R66" s="55">
        <f t="shared" si="12"/>
        <v>11200</v>
      </c>
      <c r="S66" s="49"/>
      <c r="V66" s="71"/>
    </row>
    <row r="67" spans="1:22" ht="15">
      <c r="A67" s="32"/>
      <c r="B67" s="135" t="s">
        <v>118</v>
      </c>
      <c r="C67" s="115"/>
      <c r="D67" s="54">
        <v>710</v>
      </c>
      <c r="E67" s="136">
        <v>3250000</v>
      </c>
      <c r="F67" s="54">
        <v>719</v>
      </c>
      <c r="G67" s="116">
        <v>45217</v>
      </c>
      <c r="H67" s="136">
        <v>3250000</v>
      </c>
      <c r="I67" s="136">
        <v>3250000</v>
      </c>
      <c r="J67" s="136">
        <v>3227250</v>
      </c>
      <c r="K67" s="135">
        <v>21341</v>
      </c>
      <c r="L67" s="138">
        <v>45260</v>
      </c>
      <c r="M67" s="135">
        <v>1071143259</v>
      </c>
      <c r="N67" s="135" t="s">
        <v>118</v>
      </c>
      <c r="O67" s="138">
        <v>45260</v>
      </c>
      <c r="P67" s="58"/>
      <c r="Q67" s="59"/>
      <c r="R67" s="55">
        <f t="shared" si="12"/>
        <v>22750</v>
      </c>
      <c r="S67" s="49"/>
      <c r="V67" s="71"/>
    </row>
    <row r="68" spans="1:22" ht="15">
      <c r="A68" s="32"/>
      <c r="B68" s="135" t="s">
        <v>119</v>
      </c>
      <c r="C68" s="86"/>
      <c r="D68" s="54">
        <v>723</v>
      </c>
      <c r="E68" s="136">
        <v>1730000</v>
      </c>
      <c r="F68" s="54">
        <v>732</v>
      </c>
      <c r="G68" s="116">
        <v>45217</v>
      </c>
      <c r="H68" s="136">
        <v>1730000</v>
      </c>
      <c r="I68" s="136">
        <v>1730000</v>
      </c>
      <c r="J68" s="136">
        <v>1717890</v>
      </c>
      <c r="K68" s="135">
        <v>21342</v>
      </c>
      <c r="L68" s="138">
        <v>45260</v>
      </c>
      <c r="M68" s="135">
        <v>1071142218</v>
      </c>
      <c r="N68" s="135" t="s">
        <v>119</v>
      </c>
      <c r="O68" s="138">
        <v>45260</v>
      </c>
      <c r="P68" s="58"/>
      <c r="Q68" s="59"/>
      <c r="R68" s="55">
        <f t="shared" si="12"/>
        <v>12110</v>
      </c>
      <c r="S68" s="49"/>
      <c r="V68" s="71"/>
    </row>
    <row r="69" spans="1:22" ht="15">
      <c r="A69" s="32"/>
      <c r="B69" s="135" t="s">
        <v>94</v>
      </c>
      <c r="C69" s="86"/>
      <c r="D69" s="54">
        <v>717</v>
      </c>
      <c r="E69" s="136">
        <v>3250000</v>
      </c>
      <c r="F69" s="54">
        <v>726</v>
      </c>
      <c r="G69" s="116">
        <v>45217</v>
      </c>
      <c r="H69" s="136">
        <v>3250000</v>
      </c>
      <c r="I69" s="136">
        <v>3250000</v>
      </c>
      <c r="J69" s="136">
        <v>3227250</v>
      </c>
      <c r="K69" s="135">
        <v>21343</v>
      </c>
      <c r="L69" s="138">
        <v>45260</v>
      </c>
      <c r="M69" s="135">
        <v>1071169078</v>
      </c>
      <c r="N69" s="135" t="s">
        <v>120</v>
      </c>
      <c r="O69" s="138">
        <v>45260</v>
      </c>
      <c r="P69" s="58"/>
      <c r="Q69" s="59"/>
      <c r="R69" s="55">
        <f t="shared" si="12"/>
        <v>22750</v>
      </c>
      <c r="S69" s="49"/>
      <c r="V69" s="71"/>
    </row>
    <row r="70" spans="1:22" ht="15">
      <c r="A70" s="32"/>
      <c r="B70" s="135" t="s">
        <v>121</v>
      </c>
      <c r="C70" s="86"/>
      <c r="D70" s="54">
        <v>724</v>
      </c>
      <c r="E70" s="136">
        <v>1730000</v>
      </c>
      <c r="F70" s="54">
        <v>733</v>
      </c>
      <c r="G70" s="116">
        <v>45217</v>
      </c>
      <c r="H70" s="136">
        <v>1730000</v>
      </c>
      <c r="I70" s="136">
        <v>1730000</v>
      </c>
      <c r="J70" s="136">
        <v>1717890</v>
      </c>
      <c r="K70" s="135">
        <v>21344</v>
      </c>
      <c r="L70" s="138">
        <v>45260</v>
      </c>
      <c r="M70" s="135">
        <v>20645432</v>
      </c>
      <c r="N70" s="135" t="s">
        <v>121</v>
      </c>
      <c r="O70" s="138">
        <v>45260</v>
      </c>
      <c r="P70" s="58"/>
      <c r="Q70" s="59"/>
      <c r="R70" s="55">
        <f t="shared" si="12"/>
        <v>12110</v>
      </c>
      <c r="S70" s="49"/>
      <c r="V70" s="71"/>
    </row>
    <row r="71" spans="1:22" ht="15">
      <c r="A71" s="32"/>
      <c r="B71" s="135" t="s">
        <v>122</v>
      </c>
      <c r="C71" s="86"/>
      <c r="D71" s="54">
        <v>718</v>
      </c>
      <c r="E71" s="136">
        <v>3250000</v>
      </c>
      <c r="F71" s="54">
        <v>727</v>
      </c>
      <c r="G71" s="116">
        <v>45217</v>
      </c>
      <c r="H71" s="136">
        <v>3250000</v>
      </c>
      <c r="I71" s="136">
        <v>3250000</v>
      </c>
      <c r="J71" s="136">
        <v>3227250</v>
      </c>
      <c r="K71" s="135">
        <v>21345</v>
      </c>
      <c r="L71" s="138">
        <v>45260</v>
      </c>
      <c r="M71" s="135">
        <v>1069304053</v>
      </c>
      <c r="N71" s="135" t="s">
        <v>122</v>
      </c>
      <c r="O71" s="138">
        <v>45260</v>
      </c>
      <c r="P71" s="58"/>
      <c r="Q71" s="59"/>
      <c r="R71" s="55">
        <f t="shared" si="12"/>
        <v>22750</v>
      </c>
      <c r="S71" s="49"/>
      <c r="V71" s="71"/>
    </row>
    <row r="72" spans="1:22" ht="15">
      <c r="A72" s="32"/>
      <c r="B72" s="135" t="s">
        <v>123</v>
      </c>
      <c r="C72" s="86"/>
      <c r="D72" s="54">
        <v>729</v>
      </c>
      <c r="E72" s="136">
        <v>2500000</v>
      </c>
      <c r="F72" s="54">
        <v>738</v>
      </c>
      <c r="G72" s="116">
        <v>45217</v>
      </c>
      <c r="H72" s="136">
        <v>2500000</v>
      </c>
      <c r="I72" s="136">
        <v>2500000</v>
      </c>
      <c r="J72" s="136">
        <v>2475000</v>
      </c>
      <c r="K72" s="135">
        <v>21346</v>
      </c>
      <c r="L72" s="138">
        <v>45260</v>
      </c>
      <c r="M72" s="135">
        <v>52964618</v>
      </c>
      <c r="N72" s="135" t="s">
        <v>123</v>
      </c>
      <c r="O72" s="138">
        <v>45260</v>
      </c>
      <c r="P72" s="58"/>
      <c r="Q72" s="59"/>
      <c r="R72" s="55">
        <f t="shared" si="12"/>
        <v>25000</v>
      </c>
      <c r="S72" s="49"/>
      <c r="V72" s="71"/>
    </row>
    <row r="73" spans="1:22" ht="15">
      <c r="A73" s="32"/>
      <c r="B73" s="135" t="s">
        <v>124</v>
      </c>
      <c r="C73" s="86"/>
      <c r="D73" s="54">
        <v>328</v>
      </c>
      <c r="E73" s="136">
        <v>3171000</v>
      </c>
      <c r="F73" s="54">
        <v>737</v>
      </c>
      <c r="G73" s="116">
        <v>45217</v>
      </c>
      <c r="H73" s="136">
        <v>3171000</v>
      </c>
      <c r="I73" s="136">
        <v>3171000</v>
      </c>
      <c r="J73" s="136">
        <v>3139290</v>
      </c>
      <c r="K73" s="135">
        <v>21347</v>
      </c>
      <c r="L73" s="138">
        <v>45260</v>
      </c>
      <c r="M73" s="135">
        <v>1069265887</v>
      </c>
      <c r="N73" s="135" t="s">
        <v>124</v>
      </c>
      <c r="O73" s="138">
        <v>45260</v>
      </c>
      <c r="P73" s="58"/>
      <c r="Q73" s="59"/>
      <c r="R73" s="55">
        <f t="shared" si="12"/>
        <v>31710</v>
      </c>
      <c r="S73" s="49"/>
      <c r="V73" s="71"/>
    </row>
    <row r="74" spans="1:22" ht="15">
      <c r="A74" s="148"/>
      <c r="B74" s="135" t="s">
        <v>125</v>
      </c>
      <c r="C74" s="86"/>
      <c r="D74" s="54">
        <v>737</v>
      </c>
      <c r="E74" s="136">
        <v>3250000</v>
      </c>
      <c r="F74" s="54">
        <v>746</v>
      </c>
      <c r="G74" s="116">
        <v>45217</v>
      </c>
      <c r="H74" s="136">
        <v>3250000</v>
      </c>
      <c r="I74" s="136">
        <v>3250000</v>
      </c>
      <c r="J74" s="136">
        <v>3227250</v>
      </c>
      <c r="K74" s="135">
        <v>21348</v>
      </c>
      <c r="L74" s="138">
        <v>45260</v>
      </c>
      <c r="M74" s="135">
        <v>52266188</v>
      </c>
      <c r="N74" s="135" t="s">
        <v>125</v>
      </c>
      <c r="O74" s="138">
        <v>45260</v>
      </c>
      <c r="P74" s="58"/>
      <c r="Q74" s="59"/>
      <c r="R74" s="55">
        <f t="shared" si="12"/>
        <v>22750</v>
      </c>
      <c r="S74" s="49"/>
      <c r="V74" s="71"/>
    </row>
    <row r="75" spans="1:22" ht="15">
      <c r="A75" s="149"/>
      <c r="B75" s="135" t="s">
        <v>126</v>
      </c>
      <c r="C75" s="86"/>
      <c r="D75" s="54">
        <v>722</v>
      </c>
      <c r="E75" s="136">
        <v>2180000</v>
      </c>
      <c r="F75" s="54">
        <v>731</v>
      </c>
      <c r="G75" s="116">
        <v>45217</v>
      </c>
      <c r="H75" s="136">
        <v>2180000</v>
      </c>
      <c r="I75" s="136">
        <v>2180000</v>
      </c>
      <c r="J75" s="136">
        <v>2164740</v>
      </c>
      <c r="K75" s="135">
        <v>21349</v>
      </c>
      <c r="L75" s="138">
        <v>45260</v>
      </c>
      <c r="M75" s="135">
        <v>1072638671</v>
      </c>
      <c r="N75" s="135" t="s">
        <v>126</v>
      </c>
      <c r="O75" s="138">
        <v>45260</v>
      </c>
      <c r="P75" s="58"/>
      <c r="Q75" s="59"/>
      <c r="R75" s="55">
        <f t="shared" si="12"/>
        <v>15260</v>
      </c>
      <c r="S75" s="49"/>
      <c r="V75" s="71"/>
    </row>
    <row r="76" spans="1:22" ht="15">
      <c r="A76" s="32"/>
      <c r="B76" s="135" t="s">
        <v>127</v>
      </c>
      <c r="C76" s="86"/>
      <c r="D76" s="54">
        <v>720</v>
      </c>
      <c r="E76" s="136">
        <v>2500000</v>
      </c>
      <c r="F76" s="54">
        <v>729</v>
      </c>
      <c r="G76" s="116">
        <v>45217</v>
      </c>
      <c r="H76" s="136">
        <v>2500000</v>
      </c>
      <c r="I76" s="136">
        <v>2500000</v>
      </c>
      <c r="J76" s="136">
        <v>2482500</v>
      </c>
      <c r="K76" s="135">
        <v>21350</v>
      </c>
      <c r="L76" s="138">
        <v>45260</v>
      </c>
      <c r="M76" s="135">
        <v>1071144221</v>
      </c>
      <c r="N76" s="135" t="s">
        <v>127</v>
      </c>
      <c r="O76" s="138">
        <v>45260</v>
      </c>
      <c r="P76" s="58"/>
      <c r="Q76" s="59"/>
      <c r="R76" s="55">
        <f t="shared" si="12"/>
        <v>17500</v>
      </c>
      <c r="S76" s="49"/>
      <c r="V76" s="71"/>
    </row>
    <row r="77" spans="1:22" ht="15">
      <c r="A77" s="32"/>
      <c r="B77" s="135" t="s">
        <v>96</v>
      </c>
      <c r="C77" s="86"/>
      <c r="D77" s="54">
        <v>638</v>
      </c>
      <c r="E77" s="136">
        <v>30000000</v>
      </c>
      <c r="F77" s="54">
        <v>651</v>
      </c>
      <c r="G77" s="116">
        <v>45201</v>
      </c>
      <c r="H77" s="136">
        <v>30000000</v>
      </c>
      <c r="I77" s="136">
        <v>11342000</v>
      </c>
      <c r="J77" s="136">
        <v>10489082</v>
      </c>
      <c r="K77" s="135">
        <v>21351</v>
      </c>
      <c r="L77" s="138">
        <v>45260</v>
      </c>
      <c r="M77" s="135">
        <v>80195206</v>
      </c>
      <c r="N77" s="135" t="s">
        <v>96</v>
      </c>
      <c r="O77" s="138">
        <v>45260</v>
      </c>
      <c r="P77" s="58"/>
      <c r="Q77" s="59"/>
      <c r="R77" s="55">
        <f t="shared" si="12"/>
        <v>852918</v>
      </c>
      <c r="S77" s="49"/>
      <c r="V77" s="71"/>
    </row>
    <row r="78" spans="1:22" ht="15">
      <c r="A78" s="32"/>
      <c r="B78" s="135" t="s">
        <v>128</v>
      </c>
      <c r="C78" s="86"/>
      <c r="D78" s="54">
        <v>719</v>
      </c>
      <c r="E78" s="136">
        <v>2500000</v>
      </c>
      <c r="F78" s="54">
        <v>728</v>
      </c>
      <c r="G78" s="116">
        <v>45217</v>
      </c>
      <c r="H78" s="136">
        <v>2500000</v>
      </c>
      <c r="I78" s="136">
        <v>2500000</v>
      </c>
      <c r="J78" s="136">
        <v>2482500</v>
      </c>
      <c r="K78" s="135">
        <v>21352</v>
      </c>
      <c r="L78" s="138">
        <v>45260</v>
      </c>
      <c r="M78" s="135">
        <v>20645202</v>
      </c>
      <c r="N78" s="135" t="s">
        <v>128</v>
      </c>
      <c r="O78" s="138">
        <v>45260</v>
      </c>
      <c r="P78" s="58"/>
      <c r="Q78" s="59"/>
      <c r="R78" s="55">
        <f t="shared" si="12"/>
        <v>17500</v>
      </c>
      <c r="S78" s="49"/>
      <c r="V78" s="71"/>
    </row>
    <row r="79" spans="1:22" ht="15">
      <c r="A79" s="32"/>
      <c r="B79" s="135" t="s">
        <v>129</v>
      </c>
      <c r="C79" s="86"/>
      <c r="D79" s="54">
        <v>649</v>
      </c>
      <c r="E79" s="136">
        <v>12000000</v>
      </c>
      <c r="F79" s="54">
        <v>658</v>
      </c>
      <c r="G79" s="116">
        <v>45202</v>
      </c>
      <c r="H79" s="136">
        <v>12000000</v>
      </c>
      <c r="I79" s="136">
        <v>4000000</v>
      </c>
      <c r="J79" s="136">
        <v>3972000</v>
      </c>
      <c r="K79" s="135">
        <v>21353</v>
      </c>
      <c r="L79" s="138">
        <v>45260</v>
      </c>
      <c r="M79" s="135">
        <v>1024542018</v>
      </c>
      <c r="N79" s="135" t="s">
        <v>129</v>
      </c>
      <c r="O79" s="138">
        <v>45260</v>
      </c>
      <c r="P79" s="58"/>
      <c r="Q79" s="59"/>
      <c r="R79" s="55">
        <f t="shared" si="12"/>
        <v>28000</v>
      </c>
      <c r="S79" s="49"/>
      <c r="V79" s="71"/>
    </row>
    <row r="80" spans="1:22" ht="15">
      <c r="A80" s="148"/>
      <c r="B80" s="135" t="s">
        <v>130</v>
      </c>
      <c r="C80" s="54"/>
      <c r="D80" s="54">
        <v>711</v>
      </c>
      <c r="E80" s="136">
        <v>3250000</v>
      </c>
      <c r="F80" s="54">
        <v>720</v>
      </c>
      <c r="G80" s="116">
        <v>45217</v>
      </c>
      <c r="H80" s="136">
        <v>3250000</v>
      </c>
      <c r="I80" s="136">
        <v>3250000</v>
      </c>
      <c r="J80" s="136">
        <v>3227250</v>
      </c>
      <c r="K80" s="135">
        <v>21354</v>
      </c>
      <c r="L80" s="138">
        <v>45260</v>
      </c>
      <c r="M80" s="135">
        <v>1020801898</v>
      </c>
      <c r="N80" s="135" t="s">
        <v>130</v>
      </c>
      <c r="O80" s="138">
        <v>45260</v>
      </c>
      <c r="P80" s="58"/>
      <c r="Q80" s="59"/>
      <c r="R80" s="55">
        <f t="shared" si="12"/>
        <v>22750</v>
      </c>
      <c r="S80" s="49"/>
      <c r="V80" s="71"/>
    </row>
    <row r="81" spans="1:22" ht="15">
      <c r="A81" s="149"/>
      <c r="B81" s="135" t="s">
        <v>131</v>
      </c>
      <c r="C81" s="54"/>
      <c r="D81" s="54">
        <v>705</v>
      </c>
      <c r="E81" s="136">
        <v>1800000</v>
      </c>
      <c r="F81" s="54">
        <v>714</v>
      </c>
      <c r="G81" s="116">
        <v>45217</v>
      </c>
      <c r="H81" s="136">
        <v>1800000</v>
      </c>
      <c r="I81" s="136">
        <v>1800000</v>
      </c>
      <c r="J81" s="136">
        <v>1787400</v>
      </c>
      <c r="K81" s="135">
        <v>21355</v>
      </c>
      <c r="L81" s="138">
        <v>45260</v>
      </c>
      <c r="M81" s="135">
        <v>20645280</v>
      </c>
      <c r="N81" s="135" t="s">
        <v>131</v>
      </c>
      <c r="O81" s="138">
        <v>45260</v>
      </c>
      <c r="P81" s="58"/>
      <c r="Q81" s="59"/>
      <c r="R81" s="55">
        <f t="shared" si="12"/>
        <v>12600</v>
      </c>
      <c r="S81" s="54">
        <v>3</v>
      </c>
      <c r="V81" s="71"/>
    </row>
    <row r="82" spans="1:22" ht="15">
      <c r="A82" s="32"/>
      <c r="B82" s="135" t="s">
        <v>132</v>
      </c>
      <c r="C82" s="86"/>
      <c r="D82" s="54">
        <v>736</v>
      </c>
      <c r="E82" s="136">
        <v>1650000</v>
      </c>
      <c r="F82" s="54">
        <v>745</v>
      </c>
      <c r="G82" s="116">
        <v>45217</v>
      </c>
      <c r="H82" s="136">
        <v>1650000</v>
      </c>
      <c r="I82" s="136">
        <v>1650000</v>
      </c>
      <c r="J82" s="136">
        <v>1640100</v>
      </c>
      <c r="K82" s="135">
        <v>21356</v>
      </c>
      <c r="L82" s="138">
        <v>45260</v>
      </c>
      <c r="M82" s="135">
        <v>3059223</v>
      </c>
      <c r="N82" s="135" t="s">
        <v>132</v>
      </c>
      <c r="O82" s="138">
        <v>45260</v>
      </c>
      <c r="P82" s="58"/>
      <c r="Q82" s="59"/>
      <c r="R82" s="55">
        <f t="shared" si="12"/>
        <v>9900</v>
      </c>
      <c r="S82" s="49"/>
      <c r="V82" s="71"/>
    </row>
    <row r="83" spans="1:22" ht="15">
      <c r="A83" s="32"/>
      <c r="B83" s="135" t="s">
        <v>133</v>
      </c>
      <c r="C83" s="86"/>
      <c r="D83" s="54">
        <v>707</v>
      </c>
      <c r="E83" s="136">
        <v>1800000</v>
      </c>
      <c r="F83" s="54">
        <v>716</v>
      </c>
      <c r="G83" s="116">
        <v>45217</v>
      </c>
      <c r="H83" s="136">
        <v>1800000</v>
      </c>
      <c r="I83" s="136">
        <v>1800000</v>
      </c>
      <c r="J83" s="136">
        <v>1787400</v>
      </c>
      <c r="K83" s="135">
        <v>21357</v>
      </c>
      <c r="L83" s="138">
        <v>45260</v>
      </c>
      <c r="M83" s="135">
        <v>1007788810</v>
      </c>
      <c r="N83" s="135" t="s">
        <v>133</v>
      </c>
      <c r="O83" s="138">
        <v>45260</v>
      </c>
      <c r="P83" s="58"/>
      <c r="Q83" s="59"/>
      <c r="R83" s="55">
        <f t="shared" si="12"/>
        <v>12600</v>
      </c>
      <c r="S83" s="49"/>
      <c r="V83" s="71"/>
    </row>
    <row r="84" spans="1:22" ht="15">
      <c r="A84" s="32"/>
      <c r="B84" s="135" t="s">
        <v>134</v>
      </c>
      <c r="C84" s="86"/>
      <c r="D84" s="54">
        <v>700</v>
      </c>
      <c r="E84" s="136">
        <v>7400000</v>
      </c>
      <c r="F84" s="54">
        <v>709</v>
      </c>
      <c r="G84" s="116">
        <v>45222</v>
      </c>
      <c r="H84" s="136">
        <v>7400000</v>
      </c>
      <c r="I84" s="136">
        <v>3000000</v>
      </c>
      <c r="J84" s="136">
        <v>2979000</v>
      </c>
      <c r="K84" s="135">
        <v>21358</v>
      </c>
      <c r="L84" s="138">
        <v>45260</v>
      </c>
      <c r="M84" s="135">
        <v>65746736</v>
      </c>
      <c r="N84" s="135" t="s">
        <v>134</v>
      </c>
      <c r="O84" s="138">
        <v>45260</v>
      </c>
      <c r="P84" s="58"/>
      <c r="Q84" s="59"/>
      <c r="R84" s="55">
        <f t="shared" si="12"/>
        <v>21000</v>
      </c>
      <c r="S84" s="49"/>
      <c r="V84" s="71"/>
    </row>
    <row r="85" spans="1:22" ht="15">
      <c r="A85" s="148"/>
      <c r="B85" s="135" t="s">
        <v>135</v>
      </c>
      <c r="C85" s="86"/>
      <c r="D85" s="54">
        <v>715</v>
      </c>
      <c r="E85" s="136">
        <v>3400000</v>
      </c>
      <c r="F85" s="54">
        <v>724</v>
      </c>
      <c r="G85" s="116">
        <v>45217</v>
      </c>
      <c r="H85" s="136">
        <v>3400000</v>
      </c>
      <c r="I85" s="136">
        <v>3400000</v>
      </c>
      <c r="J85" s="136">
        <v>3376200</v>
      </c>
      <c r="K85" s="135">
        <v>21359</v>
      </c>
      <c r="L85" s="138">
        <v>45260</v>
      </c>
      <c r="M85" s="135">
        <v>1069303488</v>
      </c>
      <c r="N85" s="135" t="s">
        <v>135</v>
      </c>
      <c r="O85" s="138">
        <v>45260</v>
      </c>
      <c r="P85" s="58"/>
      <c r="Q85" s="59"/>
      <c r="R85" s="55">
        <f t="shared" si="12"/>
        <v>23800</v>
      </c>
      <c r="S85" s="49"/>
      <c r="V85" s="71"/>
    </row>
    <row r="86" spans="1:22" ht="15">
      <c r="A86" s="149"/>
      <c r="B86" s="135" t="s">
        <v>136</v>
      </c>
      <c r="C86" s="86"/>
      <c r="D86" s="54">
        <v>721</v>
      </c>
      <c r="E86" s="136">
        <v>2180000</v>
      </c>
      <c r="F86" s="54">
        <v>730</v>
      </c>
      <c r="G86" s="116">
        <v>45217</v>
      </c>
      <c r="H86" s="136">
        <v>2180000</v>
      </c>
      <c r="I86" s="136">
        <v>2180000</v>
      </c>
      <c r="J86" s="136">
        <v>2164740</v>
      </c>
      <c r="K86" s="135">
        <v>21360</v>
      </c>
      <c r="L86" s="138">
        <v>45260</v>
      </c>
      <c r="M86" s="135">
        <v>1074417032</v>
      </c>
      <c r="N86" s="135" t="s">
        <v>136</v>
      </c>
      <c r="O86" s="138">
        <v>45260</v>
      </c>
      <c r="P86" s="58"/>
      <c r="Q86" s="59"/>
      <c r="R86" s="55">
        <f t="shared" si="12"/>
        <v>15260</v>
      </c>
      <c r="S86" s="49"/>
      <c r="V86" s="71"/>
    </row>
    <row r="87" spans="1:22" ht="15">
      <c r="A87" s="32"/>
      <c r="B87" s="135" t="s">
        <v>137</v>
      </c>
      <c r="C87" s="86"/>
      <c r="D87" s="54">
        <v>752</v>
      </c>
      <c r="E87" s="136">
        <v>5950000</v>
      </c>
      <c r="F87" s="54">
        <v>762</v>
      </c>
      <c r="G87" s="116">
        <v>45226</v>
      </c>
      <c r="H87" s="136">
        <v>5950000</v>
      </c>
      <c r="I87" s="136">
        <v>2800000</v>
      </c>
      <c r="J87" s="136">
        <v>2780400</v>
      </c>
      <c r="K87" s="135">
        <v>21361</v>
      </c>
      <c r="L87" s="138">
        <v>45260</v>
      </c>
      <c r="M87" s="135">
        <v>1026598593</v>
      </c>
      <c r="N87" s="135" t="s">
        <v>137</v>
      </c>
      <c r="O87" s="138">
        <v>45260</v>
      </c>
      <c r="P87" s="58"/>
      <c r="Q87" s="59"/>
      <c r="R87" s="55">
        <f t="shared" si="12"/>
        <v>19600</v>
      </c>
      <c r="S87" s="49"/>
      <c r="V87" s="71"/>
    </row>
    <row r="88" spans="1:22" ht="15">
      <c r="A88" s="32"/>
      <c r="B88" s="135" t="s">
        <v>138</v>
      </c>
      <c r="C88" s="86"/>
      <c r="D88" s="54">
        <v>716</v>
      </c>
      <c r="E88" s="136">
        <v>3250000</v>
      </c>
      <c r="F88" s="54">
        <v>725</v>
      </c>
      <c r="G88" s="116">
        <v>45217</v>
      </c>
      <c r="H88" s="136">
        <v>3250000</v>
      </c>
      <c r="I88" s="136">
        <v>3250000</v>
      </c>
      <c r="J88" s="136">
        <v>3227250</v>
      </c>
      <c r="K88" s="135">
        <v>21362</v>
      </c>
      <c r="L88" s="138">
        <v>45260</v>
      </c>
      <c r="M88" s="135">
        <v>1076654277</v>
      </c>
      <c r="N88" s="135" t="s">
        <v>138</v>
      </c>
      <c r="O88" s="138">
        <v>45260</v>
      </c>
      <c r="P88" s="58"/>
      <c r="Q88" s="59"/>
      <c r="R88" s="55">
        <f t="shared" si="12"/>
        <v>22750</v>
      </c>
      <c r="S88" s="49"/>
      <c r="V88" s="71"/>
    </row>
    <row r="89" spans="1:22" ht="15">
      <c r="A89" s="32"/>
      <c r="B89" s="135" t="s">
        <v>139</v>
      </c>
      <c r="C89" s="86"/>
      <c r="D89" s="54">
        <v>740</v>
      </c>
      <c r="E89" s="136">
        <v>1650000</v>
      </c>
      <c r="F89" s="54">
        <v>749</v>
      </c>
      <c r="G89" s="116">
        <v>45217</v>
      </c>
      <c r="H89" s="136">
        <v>1650000</v>
      </c>
      <c r="I89" s="136">
        <v>1650000</v>
      </c>
      <c r="J89" s="136">
        <v>1640100</v>
      </c>
      <c r="K89" s="135">
        <v>21363</v>
      </c>
      <c r="L89" s="138">
        <v>45260</v>
      </c>
      <c r="M89" s="135">
        <v>3058320</v>
      </c>
      <c r="N89" s="135" t="s">
        <v>139</v>
      </c>
      <c r="O89" s="138">
        <v>45260</v>
      </c>
      <c r="P89" s="58"/>
      <c r="Q89" s="59"/>
      <c r="R89" s="55">
        <f t="shared" si="12"/>
        <v>9900</v>
      </c>
      <c r="S89" s="49"/>
      <c r="V89" s="71"/>
    </row>
    <row r="90" spans="1:22" ht="15">
      <c r="A90" s="32"/>
      <c r="B90" s="135" t="s">
        <v>140</v>
      </c>
      <c r="C90" s="86"/>
      <c r="D90" s="54">
        <v>750</v>
      </c>
      <c r="E90" s="136">
        <v>3250000</v>
      </c>
      <c r="F90" s="54">
        <v>760</v>
      </c>
      <c r="G90" s="116">
        <v>45217</v>
      </c>
      <c r="H90" s="136">
        <v>3250000</v>
      </c>
      <c r="I90" s="136">
        <v>3250000</v>
      </c>
      <c r="J90" s="136">
        <v>3227250</v>
      </c>
      <c r="K90" s="135">
        <v>21364</v>
      </c>
      <c r="L90" s="138">
        <v>45260</v>
      </c>
      <c r="M90" s="135">
        <v>1069306113</v>
      </c>
      <c r="N90" s="135" t="s">
        <v>140</v>
      </c>
      <c r="O90" s="138">
        <v>45260</v>
      </c>
      <c r="P90" s="58"/>
      <c r="Q90" s="59"/>
      <c r="R90" s="55">
        <f t="shared" si="12"/>
        <v>22750</v>
      </c>
      <c r="S90" s="49"/>
      <c r="V90" s="71"/>
    </row>
    <row r="91" spans="1:22">
      <c r="A91" s="56"/>
      <c r="B91" s="53"/>
      <c r="C91" s="57"/>
      <c r="D91" s="54"/>
      <c r="E91" s="58"/>
      <c r="F91" s="54"/>
      <c r="G91" s="49"/>
      <c r="H91" s="58"/>
      <c r="I91" s="80"/>
      <c r="J91" s="81"/>
      <c r="K91" s="104"/>
      <c r="L91" s="58"/>
      <c r="M91" s="58"/>
      <c r="N91" s="49"/>
      <c r="O91" s="51"/>
      <c r="P91" s="58"/>
      <c r="Q91" s="59"/>
      <c r="R91" s="55">
        <f t="shared" si="12"/>
        <v>0</v>
      </c>
      <c r="S91" s="60"/>
    </row>
    <row r="92" spans="1:22">
      <c r="A92" s="61" t="s">
        <v>2</v>
      </c>
      <c r="B92" s="98"/>
      <c r="C92" s="63">
        <f>+C8+C12+C15+C33+C40+C43+C46+C49+C58</f>
        <v>342726419</v>
      </c>
      <c r="D92" s="64"/>
      <c r="E92" s="63">
        <f>+E8+E12+E15+E33+E40+E43+E46+E49+E58</f>
        <v>120951000</v>
      </c>
      <c r="F92" s="65"/>
      <c r="G92" s="66"/>
      <c r="H92" s="63">
        <f>+H8+H12+H15+H33+H40+H43+H46+H49+H58</f>
        <v>120951000</v>
      </c>
      <c r="I92" s="63">
        <f>+I8+I12+I15+I33+I40+I43+I46+I49+I58</f>
        <v>86743000</v>
      </c>
      <c r="J92" s="63">
        <f>+J8+J12+J15+J33+J40+J43+J46+J49+J58</f>
        <v>85351862</v>
      </c>
      <c r="K92" s="62"/>
      <c r="L92" s="62"/>
      <c r="M92" s="62"/>
      <c r="N92" s="62"/>
      <c r="O92" s="62"/>
      <c r="P92" s="62"/>
      <c r="Q92" s="63">
        <f>+Q8+Q12+Q15+Q33+Q40+Q43+Q46+Q49+Q58</f>
        <v>255983419</v>
      </c>
      <c r="R92" s="63">
        <f>+R8+R12+R15+R33+R40+R43+R46+R49+R58</f>
        <v>1391138</v>
      </c>
      <c r="S92" s="67"/>
    </row>
    <row r="93" spans="1:22" ht="12" thickBot="1">
      <c r="S93" s="37"/>
    </row>
    <row r="94" spans="1:22" ht="12" thickBot="1">
      <c r="C94" s="68"/>
      <c r="H94" s="69">
        <f>H92/C92*100</f>
        <v>35.290830614374087</v>
      </c>
      <c r="I94" s="82">
        <f>I92/C92*100</f>
        <v>25.30969169318692</v>
      </c>
      <c r="J94" s="83" t="s">
        <v>48</v>
      </c>
      <c r="S94" s="37"/>
    </row>
    <row r="95" spans="1:22">
      <c r="C95" s="36"/>
      <c r="H95" s="70" t="s">
        <v>56</v>
      </c>
      <c r="I95" s="70" t="s">
        <v>57</v>
      </c>
      <c r="S95" s="37"/>
    </row>
    <row r="96" spans="1:22">
      <c r="C96" s="71"/>
      <c r="S96" s="37"/>
    </row>
  </sheetData>
  <autoFilter ref="A7:S12" xr:uid="{00000000-0001-0000-0000-000000000000}"/>
  <mergeCells count="13">
    <mergeCell ref="A74:A75"/>
    <mergeCell ref="A80:A81"/>
    <mergeCell ref="A85:A86"/>
    <mergeCell ref="A2:S2"/>
    <mergeCell ref="A3:S3"/>
    <mergeCell ref="A4:S4"/>
    <mergeCell ref="A50:A51"/>
    <mergeCell ref="B50:B51"/>
    <mergeCell ref="D50:D51"/>
    <mergeCell ref="E50:E51"/>
    <mergeCell ref="F50:F51"/>
    <mergeCell ref="G50:G51"/>
    <mergeCell ref="H50:H51"/>
  </mergeCells>
  <pageMargins left="0.59499999999999997" right="0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61D13-9F57-472E-9513-8D50D04D7109}">
  <sheetPr>
    <pageSetUpPr fitToPage="1"/>
  </sheetPr>
  <dimension ref="A1:S123"/>
  <sheetViews>
    <sheetView zoomScale="115" zoomScaleNormal="115" workbookViewId="0">
      <pane xSplit="2" ySplit="7" topLeftCell="C33" activePane="bottomRight" state="frozen"/>
      <selection pane="topRight" activeCell="C1" sqref="C1"/>
      <selection pane="bottomLeft" activeCell="A8" sqref="A8"/>
      <selection pane="bottomRight" activeCell="C140" sqref="C140"/>
    </sheetView>
  </sheetViews>
  <sheetFormatPr baseColWidth="10" defaultRowHeight="11.25"/>
  <cols>
    <col min="1" max="1" width="30" style="34" customWidth="1"/>
    <col min="2" max="2" width="50.85546875" style="93" customWidth="1"/>
    <col min="3" max="3" width="22.28515625" style="34" customWidth="1"/>
    <col min="4" max="4" width="12.7109375" style="35" bestFit="1" customWidth="1"/>
    <col min="5" max="5" width="17.42578125" style="36" customWidth="1"/>
    <col min="6" max="6" width="11.42578125" style="35"/>
    <col min="7" max="7" width="13.28515625" style="34" customWidth="1"/>
    <col min="8" max="8" width="19.85546875" style="36" customWidth="1"/>
    <col min="9" max="10" width="18.5703125" style="36" customWidth="1"/>
    <col min="11" max="13" width="18.5703125" style="34" customWidth="1"/>
    <col min="14" max="14" width="37.42578125" style="34" customWidth="1"/>
    <col min="15" max="16" width="18.5703125" style="34" customWidth="1"/>
    <col min="17" max="17" width="16.42578125" style="34" customWidth="1"/>
    <col min="18" max="18" width="18.5703125" style="34" customWidth="1"/>
    <col min="19" max="19" width="14.42578125" style="34" customWidth="1"/>
    <col min="20" max="16384" width="11.42578125" style="34"/>
  </cols>
  <sheetData>
    <row r="1" spans="1:19" ht="18.75" customHeight="1">
      <c r="S1" s="37"/>
    </row>
    <row r="2" spans="1:19" ht="21" hidden="1" customHeight="1">
      <c r="A2" s="150" t="s">
        <v>83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</row>
    <row r="3" spans="1:19" ht="22.5" hidden="1" customHeight="1">
      <c r="A3" s="152" t="s">
        <v>65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3"/>
    </row>
    <row r="4" spans="1:19" ht="22.5" hidden="1" customHeight="1">
      <c r="A4" s="152" t="s">
        <v>84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3"/>
    </row>
    <row r="5" spans="1:19" ht="15.75" hidden="1" customHeight="1">
      <c r="S5" s="37"/>
    </row>
    <row r="6" spans="1:19" ht="29.25" hidden="1" customHeight="1">
      <c r="A6" s="38" t="s">
        <v>18</v>
      </c>
      <c r="B6" s="94" t="s">
        <v>19</v>
      </c>
      <c r="C6" s="38" t="s">
        <v>20</v>
      </c>
      <c r="D6" s="38" t="s">
        <v>21</v>
      </c>
      <c r="E6" s="39" t="s">
        <v>22</v>
      </c>
      <c r="F6" s="38" t="s">
        <v>23</v>
      </c>
      <c r="G6" s="38" t="s">
        <v>24</v>
      </c>
      <c r="H6" s="39" t="s">
        <v>25</v>
      </c>
      <c r="I6" s="72" t="s">
        <v>26</v>
      </c>
      <c r="J6" s="72" t="s">
        <v>27</v>
      </c>
      <c r="K6" s="38" t="s">
        <v>34</v>
      </c>
      <c r="L6" s="38" t="s">
        <v>36</v>
      </c>
      <c r="M6" s="38" t="s">
        <v>38</v>
      </c>
      <c r="N6" s="38" t="s">
        <v>39</v>
      </c>
      <c r="O6" s="38" t="s">
        <v>40</v>
      </c>
      <c r="P6" s="38" t="s">
        <v>41</v>
      </c>
      <c r="Q6" s="40" t="s">
        <v>42</v>
      </c>
      <c r="R6" s="38" t="s">
        <v>43</v>
      </c>
      <c r="S6" s="41" t="s">
        <v>46</v>
      </c>
    </row>
    <row r="7" spans="1:19" ht="89.25" customHeight="1">
      <c r="A7" s="42" t="s">
        <v>60</v>
      </c>
      <c r="B7" s="95" t="s">
        <v>3</v>
      </c>
      <c r="C7" s="42" t="s">
        <v>10</v>
      </c>
      <c r="D7" s="42" t="s">
        <v>4</v>
      </c>
      <c r="E7" s="43" t="s">
        <v>5</v>
      </c>
      <c r="F7" s="42" t="s">
        <v>6</v>
      </c>
      <c r="G7" s="42" t="s">
        <v>44</v>
      </c>
      <c r="H7" s="43" t="s">
        <v>8</v>
      </c>
      <c r="I7" s="73" t="s">
        <v>28</v>
      </c>
      <c r="J7" s="74" t="s">
        <v>9</v>
      </c>
      <c r="K7" s="44" t="s">
        <v>0</v>
      </c>
      <c r="L7" s="44" t="s">
        <v>7</v>
      </c>
      <c r="M7" s="44" t="s">
        <v>1</v>
      </c>
      <c r="N7" s="44" t="s">
        <v>37</v>
      </c>
      <c r="O7" s="44" t="s">
        <v>87</v>
      </c>
      <c r="P7" s="44" t="s">
        <v>45</v>
      </c>
      <c r="Q7" s="42" t="s">
        <v>85</v>
      </c>
      <c r="R7" s="44" t="s">
        <v>86</v>
      </c>
      <c r="S7" s="45" t="s">
        <v>35</v>
      </c>
    </row>
    <row r="8" spans="1:19" s="92" customFormat="1" ht="22.5" hidden="1">
      <c r="A8" s="87" t="s">
        <v>73</v>
      </c>
      <c r="B8" s="96" t="s">
        <v>74</v>
      </c>
      <c r="C8" s="88"/>
      <c r="D8" s="89"/>
      <c r="E8" s="90">
        <f>SUM(E9:E11)</f>
        <v>0</v>
      </c>
      <c r="F8" s="89"/>
      <c r="G8" s="91"/>
      <c r="H8" s="90">
        <f>SUM(H9:H11)</f>
        <v>0</v>
      </c>
      <c r="I8" s="90">
        <f>SUM(I9:I11)</f>
        <v>0</v>
      </c>
      <c r="J8" s="90">
        <f>SUM(J9:J11)</f>
        <v>0</v>
      </c>
      <c r="K8" s="87"/>
      <c r="L8" s="91"/>
      <c r="M8" s="109"/>
      <c r="N8" s="91"/>
      <c r="O8" s="91"/>
      <c r="P8" s="91"/>
      <c r="Q8" s="88">
        <f>+C8-I8</f>
        <v>0</v>
      </c>
      <c r="R8" s="90">
        <f>SUM(R9:R11)</f>
        <v>0</v>
      </c>
      <c r="S8" s="91"/>
    </row>
    <row r="9" spans="1:19" s="85" customFormat="1" hidden="1">
      <c r="A9" s="32"/>
      <c r="B9" s="31"/>
      <c r="C9" s="30"/>
      <c r="D9" s="46"/>
      <c r="E9" s="106"/>
      <c r="F9" s="48"/>
      <c r="G9" s="49"/>
      <c r="H9" s="50"/>
      <c r="I9" s="75"/>
      <c r="J9" s="76"/>
      <c r="K9" s="53"/>
      <c r="L9" s="51"/>
      <c r="M9" s="110"/>
      <c r="N9" s="51"/>
      <c r="O9" s="51"/>
      <c r="P9" s="51"/>
      <c r="Q9" s="107"/>
      <c r="R9" s="55">
        <f t="shared" ref="R9:R11" si="0">+I9-J9</f>
        <v>0</v>
      </c>
      <c r="S9" s="51"/>
    </row>
    <row r="10" spans="1:19" s="85" customFormat="1" hidden="1">
      <c r="A10" s="32"/>
      <c r="B10" s="31"/>
      <c r="C10" s="86"/>
      <c r="D10" s="46"/>
      <c r="E10" s="101"/>
      <c r="F10" s="48"/>
      <c r="G10" s="49"/>
      <c r="H10" s="102"/>
      <c r="I10" s="114"/>
      <c r="J10" s="76"/>
      <c r="K10" s="53"/>
      <c r="L10" s="51"/>
      <c r="M10" s="110"/>
      <c r="N10" s="51"/>
      <c r="O10" s="51"/>
      <c r="P10" s="51"/>
      <c r="Q10" s="107"/>
      <c r="R10" s="55">
        <f t="shared" si="0"/>
        <v>0</v>
      </c>
      <c r="S10" s="51"/>
    </row>
    <row r="11" spans="1:19" s="85" customFormat="1" hidden="1">
      <c r="A11" s="53"/>
      <c r="B11" s="53"/>
      <c r="C11" s="52"/>
      <c r="D11" s="46"/>
      <c r="E11" s="47"/>
      <c r="F11" s="48"/>
      <c r="G11" s="49"/>
      <c r="H11" s="50"/>
      <c r="I11" s="75"/>
      <c r="J11" s="76"/>
      <c r="K11" s="53"/>
      <c r="L11" s="51"/>
      <c r="M11" s="110"/>
      <c r="N11" s="51"/>
      <c r="O11" s="51"/>
      <c r="P11" s="51"/>
      <c r="Q11" s="107"/>
      <c r="R11" s="55">
        <f t="shared" si="0"/>
        <v>0</v>
      </c>
      <c r="S11" s="51"/>
    </row>
    <row r="12" spans="1:19" s="92" customFormat="1" ht="22.5" hidden="1">
      <c r="A12" s="87" t="s">
        <v>76</v>
      </c>
      <c r="B12" s="96" t="s">
        <v>75</v>
      </c>
      <c r="C12" s="88"/>
      <c r="D12" s="89"/>
      <c r="E12" s="90">
        <f>SUM(E13:E14)</f>
        <v>0</v>
      </c>
      <c r="F12" s="89"/>
      <c r="G12" s="91"/>
      <c r="H12" s="90">
        <f t="shared" ref="H12:P12" si="1">SUM(H13:H14)</f>
        <v>0</v>
      </c>
      <c r="I12" s="90">
        <f t="shared" si="1"/>
        <v>0</v>
      </c>
      <c r="J12" s="90">
        <f t="shared" si="1"/>
        <v>0</v>
      </c>
      <c r="K12" s="103"/>
      <c r="L12" s="90">
        <f t="shared" si="1"/>
        <v>0</v>
      </c>
      <c r="M12" s="90">
        <f t="shared" si="1"/>
        <v>0</v>
      </c>
      <c r="N12" s="90">
        <f t="shared" si="1"/>
        <v>0</v>
      </c>
      <c r="O12" s="90">
        <f t="shared" si="1"/>
        <v>0</v>
      </c>
      <c r="P12" s="90">
        <f t="shared" si="1"/>
        <v>0</v>
      </c>
      <c r="Q12" s="90">
        <f>+C12-I12</f>
        <v>0</v>
      </c>
      <c r="R12" s="90">
        <f>SUM(R13:R14)</f>
        <v>0</v>
      </c>
      <c r="S12" s="91"/>
    </row>
    <row r="13" spans="1:19" hidden="1">
      <c r="A13" s="56"/>
      <c r="B13" s="53"/>
      <c r="C13" s="100"/>
      <c r="D13" s="54"/>
      <c r="E13" s="55"/>
      <c r="F13" s="54"/>
      <c r="G13" s="49"/>
      <c r="H13" s="55"/>
      <c r="I13" s="77"/>
      <c r="J13" s="78"/>
      <c r="K13" s="56"/>
      <c r="L13" s="49"/>
      <c r="M13" s="111"/>
      <c r="N13" s="51"/>
      <c r="O13" s="51"/>
      <c r="P13" s="49"/>
      <c r="Q13" s="49"/>
      <c r="R13" s="52"/>
      <c r="S13" s="49"/>
    </row>
    <row r="14" spans="1:19" hidden="1">
      <c r="A14" s="56"/>
      <c r="B14" s="53"/>
      <c r="C14" s="57"/>
      <c r="D14" s="54"/>
      <c r="E14" s="55"/>
      <c r="F14" s="54"/>
      <c r="G14" s="49"/>
      <c r="H14" s="55"/>
      <c r="I14" s="77"/>
      <c r="J14" s="78"/>
      <c r="K14" s="56"/>
      <c r="L14" s="49"/>
      <c r="M14" s="111"/>
      <c r="N14" s="49"/>
      <c r="O14" s="51"/>
      <c r="P14" s="49"/>
      <c r="Q14" s="49"/>
      <c r="R14" s="49"/>
      <c r="S14" s="49"/>
    </row>
    <row r="15" spans="1:19" s="92" customFormat="1" ht="22.5" hidden="1">
      <c r="A15" s="87" t="s">
        <v>58</v>
      </c>
      <c r="B15" s="96" t="s">
        <v>70</v>
      </c>
      <c r="C15" s="88"/>
      <c r="D15" s="89"/>
      <c r="E15" s="90">
        <f>SUM(E16:E32)</f>
        <v>0</v>
      </c>
      <c r="F15" s="89"/>
      <c r="G15" s="91"/>
      <c r="H15" s="90">
        <f>SUM(H16:H32)</f>
        <v>0</v>
      </c>
      <c r="I15" s="90">
        <f>SUM(I16:I32)</f>
        <v>0</v>
      </c>
      <c r="J15" s="90">
        <f>SUM(J16:J32)</f>
        <v>0</v>
      </c>
      <c r="K15" s="103"/>
      <c r="L15" s="90">
        <f>SUM(L16:L32)</f>
        <v>0</v>
      </c>
      <c r="M15" s="90"/>
      <c r="N15" s="90">
        <f>SUM(N16:N32)</f>
        <v>0</v>
      </c>
      <c r="O15" s="90">
        <f>SUM(O16:O32)</f>
        <v>0</v>
      </c>
      <c r="P15" s="90">
        <f>SUM(P16:P32)</f>
        <v>0</v>
      </c>
      <c r="Q15" s="90">
        <f>+E15-I15</f>
        <v>0</v>
      </c>
      <c r="R15" s="90">
        <f>SUM(R16:R32)</f>
        <v>0</v>
      </c>
      <c r="S15" s="91"/>
    </row>
    <row r="16" spans="1:19" hidden="1">
      <c r="A16" s="32"/>
      <c r="B16" s="31"/>
      <c r="C16" s="115"/>
      <c r="D16" s="54"/>
      <c r="E16" s="55"/>
      <c r="F16" s="54"/>
      <c r="G16" s="116"/>
      <c r="H16" s="55"/>
      <c r="I16" s="79"/>
      <c r="J16" s="78"/>
      <c r="K16" s="56"/>
      <c r="L16" s="49"/>
      <c r="M16" s="58"/>
      <c r="N16" s="49"/>
      <c r="O16" s="49"/>
      <c r="P16" s="49"/>
      <c r="Q16" s="57"/>
      <c r="R16" s="55">
        <f>+I16-J16</f>
        <v>0</v>
      </c>
      <c r="S16" s="49"/>
    </row>
    <row r="17" spans="1:19" hidden="1">
      <c r="A17" s="32"/>
      <c r="B17" s="31"/>
      <c r="C17" s="115"/>
      <c r="D17" s="54"/>
      <c r="E17" s="55"/>
      <c r="F17" s="54"/>
      <c r="G17" s="116"/>
      <c r="H17" s="55"/>
      <c r="I17" s="79"/>
      <c r="J17" s="78"/>
      <c r="K17" s="56"/>
      <c r="L17" s="49"/>
      <c r="M17" s="58"/>
      <c r="N17" s="49"/>
      <c r="O17" s="49"/>
      <c r="P17" s="49"/>
      <c r="Q17" s="57"/>
      <c r="R17" s="55">
        <f t="shared" ref="R17:R32" si="2">+I17-J17</f>
        <v>0</v>
      </c>
      <c r="S17" s="49"/>
    </row>
    <row r="18" spans="1:19" hidden="1">
      <c r="A18" s="32"/>
      <c r="B18" s="31"/>
      <c r="C18" s="86"/>
      <c r="D18" s="54"/>
      <c r="E18" s="55"/>
      <c r="F18" s="54"/>
      <c r="G18" s="116"/>
      <c r="H18" s="55"/>
      <c r="I18" s="79"/>
      <c r="J18" s="78"/>
      <c r="K18" s="56"/>
      <c r="L18" s="49"/>
      <c r="M18" s="58"/>
      <c r="N18" s="49"/>
      <c r="O18" s="49"/>
      <c r="P18" s="49"/>
      <c r="Q18" s="57"/>
      <c r="R18" s="55">
        <f t="shared" si="2"/>
        <v>0</v>
      </c>
      <c r="S18" s="49"/>
    </row>
    <row r="19" spans="1:19" hidden="1">
      <c r="A19" s="32"/>
      <c r="B19" s="31"/>
      <c r="C19" s="86"/>
      <c r="D19" s="54"/>
      <c r="E19" s="55"/>
      <c r="F19" s="54"/>
      <c r="G19" s="116"/>
      <c r="H19" s="55"/>
      <c r="I19" s="79"/>
      <c r="J19" s="78"/>
      <c r="K19" s="56"/>
      <c r="L19" s="49"/>
      <c r="M19" s="58"/>
      <c r="N19" s="49"/>
      <c r="O19" s="49"/>
      <c r="P19" s="49"/>
      <c r="Q19" s="57"/>
      <c r="R19" s="55">
        <f t="shared" si="2"/>
        <v>0</v>
      </c>
      <c r="S19" s="49"/>
    </row>
    <row r="20" spans="1:19" hidden="1">
      <c r="A20" s="32"/>
      <c r="B20" s="31"/>
      <c r="C20" s="86"/>
      <c r="D20" s="54"/>
      <c r="E20" s="55"/>
      <c r="F20" s="54"/>
      <c r="G20" s="116"/>
      <c r="H20" s="55"/>
      <c r="I20" s="79"/>
      <c r="J20" s="79"/>
      <c r="K20" s="56"/>
      <c r="L20" s="49"/>
      <c r="M20" s="58"/>
      <c r="N20" s="49"/>
      <c r="O20" s="49"/>
      <c r="P20" s="49"/>
      <c r="Q20" s="57"/>
      <c r="R20" s="55">
        <f t="shared" si="2"/>
        <v>0</v>
      </c>
      <c r="S20" s="49"/>
    </row>
    <row r="21" spans="1:19" hidden="1">
      <c r="A21" s="32"/>
      <c r="B21" s="31"/>
      <c r="C21" s="86"/>
      <c r="D21" s="54"/>
      <c r="E21" s="55"/>
      <c r="F21" s="54"/>
      <c r="G21" s="116"/>
      <c r="H21" s="55"/>
      <c r="I21" s="79"/>
      <c r="J21" s="79"/>
      <c r="K21" s="56"/>
      <c r="L21" s="49"/>
      <c r="M21" s="58"/>
      <c r="N21" s="49"/>
      <c r="O21" s="49"/>
      <c r="P21" s="49"/>
      <c r="Q21" s="57"/>
      <c r="R21" s="55">
        <f t="shared" si="2"/>
        <v>0</v>
      </c>
      <c r="S21" s="49"/>
    </row>
    <row r="22" spans="1:19" hidden="1">
      <c r="A22" s="32"/>
      <c r="B22" s="31"/>
      <c r="C22" s="86"/>
      <c r="D22" s="54"/>
      <c r="E22" s="55"/>
      <c r="F22" s="54"/>
      <c r="G22" s="116"/>
      <c r="H22" s="55"/>
      <c r="I22" s="79"/>
      <c r="J22" s="78"/>
      <c r="K22" s="56"/>
      <c r="L22" s="49"/>
      <c r="M22" s="58"/>
      <c r="N22" s="49"/>
      <c r="O22" s="49"/>
      <c r="P22" s="49"/>
      <c r="Q22" s="57"/>
      <c r="R22" s="55">
        <f t="shared" si="2"/>
        <v>0</v>
      </c>
      <c r="S22" s="49"/>
    </row>
    <row r="23" spans="1:19" hidden="1">
      <c r="A23" s="32"/>
      <c r="B23" s="31"/>
      <c r="C23" s="86"/>
      <c r="D23" s="54"/>
      <c r="E23" s="55"/>
      <c r="F23" s="54"/>
      <c r="G23" s="116"/>
      <c r="H23" s="55"/>
      <c r="I23" s="79"/>
      <c r="J23" s="79"/>
      <c r="K23" s="56"/>
      <c r="L23" s="49"/>
      <c r="M23" s="58"/>
      <c r="N23" s="49"/>
      <c r="O23" s="49"/>
      <c r="P23" s="49"/>
      <c r="Q23" s="57"/>
      <c r="R23" s="55">
        <f t="shared" si="2"/>
        <v>0</v>
      </c>
      <c r="S23" s="49"/>
    </row>
    <row r="24" spans="1:19" hidden="1">
      <c r="A24" s="32"/>
      <c r="B24" s="31"/>
      <c r="C24" s="86"/>
      <c r="D24" s="54"/>
      <c r="E24" s="55"/>
      <c r="F24" s="54"/>
      <c r="G24" s="116"/>
      <c r="H24" s="55"/>
      <c r="I24" s="78"/>
      <c r="J24" s="78"/>
      <c r="K24" s="56"/>
      <c r="L24" s="49"/>
      <c r="M24" s="58"/>
      <c r="N24" s="49"/>
      <c r="O24" s="49"/>
      <c r="P24" s="49"/>
      <c r="Q24" s="57"/>
      <c r="R24" s="55">
        <f t="shared" si="2"/>
        <v>0</v>
      </c>
      <c r="S24" s="49"/>
    </row>
    <row r="25" spans="1:19" hidden="1">
      <c r="A25" s="32"/>
      <c r="B25" s="31"/>
      <c r="C25" s="86"/>
      <c r="D25" s="54"/>
      <c r="E25" s="55"/>
      <c r="F25" s="54"/>
      <c r="G25" s="116"/>
      <c r="H25" s="55"/>
      <c r="I25" s="78"/>
      <c r="J25" s="78"/>
      <c r="K25" s="56"/>
      <c r="L25" s="49"/>
      <c r="M25" s="58"/>
      <c r="N25" s="49"/>
      <c r="O25" s="49"/>
      <c r="P25" s="49"/>
      <c r="Q25" s="57"/>
      <c r="R25" s="55">
        <f t="shared" si="2"/>
        <v>0</v>
      </c>
      <c r="S25" s="49"/>
    </row>
    <row r="26" spans="1:19" hidden="1">
      <c r="A26" s="32"/>
      <c r="B26" s="31"/>
      <c r="C26" s="115"/>
      <c r="D26" s="54"/>
      <c r="E26" s="55"/>
      <c r="F26" s="54"/>
      <c r="G26" s="116"/>
      <c r="H26" s="55"/>
      <c r="I26" s="79"/>
      <c r="J26" s="79"/>
      <c r="K26" s="56"/>
      <c r="L26" s="49"/>
      <c r="M26" s="58"/>
      <c r="N26" s="49"/>
      <c r="O26" s="49"/>
      <c r="P26" s="49"/>
      <c r="Q26" s="57"/>
      <c r="R26" s="55">
        <f t="shared" si="2"/>
        <v>0</v>
      </c>
      <c r="S26" s="49"/>
    </row>
    <row r="27" spans="1:19" hidden="1">
      <c r="A27" s="32"/>
      <c r="B27" s="31"/>
      <c r="C27" s="115"/>
      <c r="D27" s="54"/>
      <c r="E27" s="55"/>
      <c r="F27" s="54"/>
      <c r="G27" s="116"/>
      <c r="H27" s="55"/>
      <c r="I27" s="79"/>
      <c r="J27" s="79"/>
      <c r="K27" s="56"/>
      <c r="L27" s="49"/>
      <c r="M27" s="58"/>
      <c r="N27" s="49"/>
      <c r="O27" s="49"/>
      <c r="P27" s="49"/>
      <c r="Q27" s="57"/>
      <c r="R27" s="55"/>
      <c r="S27" s="49"/>
    </row>
    <row r="28" spans="1:19" hidden="1">
      <c r="A28" s="32"/>
      <c r="B28" s="31"/>
      <c r="C28" s="86"/>
      <c r="D28" s="54"/>
      <c r="E28" s="55"/>
      <c r="F28" s="54"/>
      <c r="G28" s="116"/>
      <c r="H28" s="55"/>
      <c r="I28" s="79"/>
      <c r="J28" s="79"/>
      <c r="K28" s="56"/>
      <c r="L28" s="49"/>
      <c r="M28" s="58"/>
      <c r="N28" s="49"/>
      <c r="O28" s="49"/>
      <c r="P28" s="49"/>
      <c r="Q28" s="57"/>
      <c r="R28" s="55">
        <f t="shared" si="2"/>
        <v>0</v>
      </c>
      <c r="S28" s="49"/>
    </row>
    <row r="29" spans="1:19" hidden="1">
      <c r="A29" s="32"/>
      <c r="B29" s="31"/>
      <c r="C29" s="86"/>
      <c r="D29" s="54"/>
      <c r="E29" s="55"/>
      <c r="F29" s="54"/>
      <c r="G29" s="116"/>
      <c r="H29" s="55"/>
      <c r="I29" s="79"/>
      <c r="J29" s="79"/>
      <c r="K29" s="56"/>
      <c r="L29" s="49"/>
      <c r="M29" s="58"/>
      <c r="N29" s="49"/>
      <c r="O29" s="49"/>
      <c r="P29" s="49"/>
      <c r="Q29" s="57"/>
      <c r="R29" s="55">
        <f t="shared" si="2"/>
        <v>0</v>
      </c>
      <c r="S29" s="49"/>
    </row>
    <row r="30" spans="1:19" hidden="1">
      <c r="A30" s="32"/>
      <c r="B30" s="31"/>
      <c r="C30" s="86"/>
      <c r="D30" s="54"/>
      <c r="E30" s="55"/>
      <c r="F30" s="54"/>
      <c r="G30" s="116"/>
      <c r="H30" s="55"/>
      <c r="I30" s="79"/>
      <c r="J30" s="79"/>
      <c r="K30" s="56"/>
      <c r="L30" s="49"/>
      <c r="M30" s="58"/>
      <c r="N30" s="49"/>
      <c r="O30" s="49"/>
      <c r="P30" s="49"/>
      <c r="Q30" s="57"/>
      <c r="R30" s="55">
        <f t="shared" si="2"/>
        <v>0</v>
      </c>
      <c r="S30" s="49"/>
    </row>
    <row r="31" spans="1:19" hidden="1">
      <c r="A31" s="32"/>
      <c r="B31" s="31"/>
      <c r="C31" s="86"/>
      <c r="D31" s="54"/>
      <c r="E31" s="55"/>
      <c r="F31" s="54"/>
      <c r="G31" s="116"/>
      <c r="H31" s="55"/>
      <c r="I31" s="79"/>
      <c r="J31" s="78"/>
      <c r="K31" s="56"/>
      <c r="L31" s="49"/>
      <c r="M31" s="55"/>
      <c r="N31" s="49"/>
      <c r="O31" s="49"/>
      <c r="P31" s="49"/>
      <c r="Q31" s="57"/>
      <c r="R31" s="55">
        <f t="shared" si="2"/>
        <v>0</v>
      </c>
      <c r="S31" s="54">
        <v>1</v>
      </c>
    </row>
    <row r="32" spans="1:19" hidden="1">
      <c r="A32" s="56"/>
      <c r="B32" s="53"/>
      <c r="C32" s="57"/>
      <c r="D32" s="54"/>
      <c r="E32" s="55"/>
      <c r="F32" s="54"/>
      <c r="G32" s="49"/>
      <c r="H32" s="55"/>
      <c r="I32" s="79"/>
      <c r="J32" s="78"/>
      <c r="K32" s="56"/>
      <c r="L32" s="49"/>
      <c r="M32" s="58"/>
      <c r="N32" s="49"/>
      <c r="O32" s="51"/>
      <c r="P32" s="49"/>
      <c r="Q32" s="49"/>
      <c r="R32" s="55">
        <f t="shared" si="2"/>
        <v>0</v>
      </c>
      <c r="S32" s="49"/>
    </row>
    <row r="33" spans="1:19" s="92" customFormat="1" ht="34.5" customHeight="1">
      <c r="A33" s="87" t="s">
        <v>77</v>
      </c>
      <c r="B33" s="96" t="s">
        <v>74</v>
      </c>
      <c r="C33" s="88">
        <v>17690051</v>
      </c>
      <c r="D33" s="89"/>
      <c r="E33" s="90">
        <f>SUM(E34:E39)</f>
        <v>17000000</v>
      </c>
      <c r="F33" s="89"/>
      <c r="G33" s="91"/>
      <c r="H33" s="90">
        <f>SUM(H34:H39)</f>
        <v>17000000</v>
      </c>
      <c r="I33" s="90">
        <f>SUM(I34:I39)</f>
        <v>16945037</v>
      </c>
      <c r="J33" s="90">
        <f>SUM(J34:J39)</f>
        <v>15807800</v>
      </c>
      <c r="K33" s="103"/>
      <c r="L33" s="90">
        <f t="shared" ref="L33:P33" si="3">SUM(L34:L35)</f>
        <v>45287</v>
      </c>
      <c r="M33" s="90"/>
      <c r="N33" s="90">
        <f t="shared" si="3"/>
        <v>0</v>
      </c>
      <c r="O33" s="90">
        <f t="shared" si="3"/>
        <v>0</v>
      </c>
      <c r="P33" s="90">
        <f t="shared" si="3"/>
        <v>0</v>
      </c>
      <c r="Q33" s="90">
        <f>+C33-I33</f>
        <v>745014</v>
      </c>
      <c r="R33" s="90">
        <f>SUM(R34:R39)</f>
        <v>1137237</v>
      </c>
      <c r="S33" s="91" t="s">
        <v>66</v>
      </c>
    </row>
    <row r="34" spans="1:19" ht="15">
      <c r="A34" s="32"/>
      <c r="B34" s="31" t="s">
        <v>178</v>
      </c>
      <c r="C34" s="86"/>
      <c r="D34" s="54">
        <v>944</v>
      </c>
      <c r="E34" s="55">
        <v>17000000</v>
      </c>
      <c r="F34" s="54">
        <v>958</v>
      </c>
      <c r="G34" s="116">
        <v>45282</v>
      </c>
      <c r="H34" s="55">
        <v>17000000</v>
      </c>
      <c r="I34" s="79">
        <v>16945037</v>
      </c>
      <c r="J34" s="78">
        <v>15807800</v>
      </c>
      <c r="K34" s="144">
        <v>21690</v>
      </c>
      <c r="L34" s="145">
        <v>45287</v>
      </c>
      <c r="M34" s="58">
        <v>830086539</v>
      </c>
      <c r="N34" s="49" t="s">
        <v>178</v>
      </c>
      <c r="O34" s="49"/>
      <c r="P34" s="49"/>
      <c r="Q34" s="57"/>
      <c r="R34" s="55">
        <f t="shared" ref="R34:R36" si="4">+I34-J34</f>
        <v>1137237</v>
      </c>
      <c r="S34" s="49"/>
    </row>
    <row r="35" spans="1:19" ht="12.75">
      <c r="A35" s="105"/>
      <c r="B35" s="108"/>
      <c r="C35" s="57"/>
      <c r="D35" s="54"/>
      <c r="E35" s="55"/>
      <c r="F35" s="54"/>
      <c r="G35" s="49"/>
      <c r="H35" s="55"/>
      <c r="I35" s="79"/>
      <c r="J35" s="78"/>
      <c r="K35" s="56"/>
      <c r="L35" s="49"/>
      <c r="M35" s="58"/>
      <c r="N35" s="49"/>
      <c r="O35" s="51"/>
      <c r="P35" s="49"/>
      <c r="Q35" s="49"/>
      <c r="R35" s="55">
        <f t="shared" si="4"/>
        <v>0</v>
      </c>
      <c r="S35" s="49"/>
    </row>
    <row r="36" spans="1:19" ht="12.75" hidden="1">
      <c r="A36" s="105"/>
      <c r="B36" s="108"/>
      <c r="C36" s="57"/>
      <c r="D36" s="54"/>
      <c r="E36" s="55"/>
      <c r="F36" s="54"/>
      <c r="G36" s="49"/>
      <c r="H36" s="55"/>
      <c r="I36" s="79"/>
      <c r="J36" s="79"/>
      <c r="K36" s="56"/>
      <c r="L36" s="49"/>
      <c r="M36" s="58"/>
      <c r="N36" s="49"/>
      <c r="O36" s="51"/>
      <c r="P36" s="49"/>
      <c r="Q36" s="49"/>
      <c r="R36" s="55">
        <f t="shared" si="4"/>
        <v>0</v>
      </c>
      <c r="S36" s="49"/>
    </row>
    <row r="37" spans="1:19" ht="12.75" hidden="1">
      <c r="A37" s="105"/>
      <c r="B37" s="117"/>
      <c r="C37" s="57"/>
      <c r="D37" s="54"/>
      <c r="E37" s="55"/>
      <c r="F37" s="54"/>
      <c r="G37" s="49"/>
      <c r="H37" s="55"/>
      <c r="I37" s="79"/>
      <c r="J37" s="79"/>
      <c r="K37" s="56"/>
      <c r="L37" s="49"/>
      <c r="M37" s="58"/>
      <c r="N37" s="49"/>
      <c r="O37" s="51"/>
      <c r="P37" s="49"/>
      <c r="Q37" s="49"/>
      <c r="R37" s="55"/>
      <c r="S37" s="49"/>
    </row>
    <row r="38" spans="1:19" hidden="1">
      <c r="A38" s="31"/>
      <c r="B38" s="97"/>
      <c r="C38" s="57"/>
      <c r="D38" s="54"/>
      <c r="E38" s="55"/>
      <c r="F38" s="54"/>
      <c r="G38" s="49"/>
      <c r="H38" s="55"/>
      <c r="I38" s="79"/>
      <c r="J38" s="79"/>
      <c r="K38" s="56"/>
      <c r="L38" s="49"/>
      <c r="M38" s="58"/>
      <c r="N38" s="49"/>
      <c r="O38" s="51"/>
      <c r="P38" s="49"/>
      <c r="Q38" s="49"/>
      <c r="R38" s="55"/>
      <c r="S38" s="49"/>
    </row>
    <row r="39" spans="1:19" hidden="1">
      <c r="A39" s="31"/>
      <c r="B39" s="97"/>
      <c r="C39" s="57"/>
      <c r="D39" s="54"/>
      <c r="E39" s="55"/>
      <c r="F39" s="54"/>
      <c r="G39" s="49"/>
      <c r="H39" s="55"/>
      <c r="I39" s="79"/>
      <c r="J39" s="79"/>
      <c r="K39" s="56"/>
      <c r="L39" s="49"/>
      <c r="M39" s="58"/>
      <c r="N39" s="49"/>
      <c r="O39" s="51"/>
      <c r="P39" s="49"/>
      <c r="Q39" s="49"/>
      <c r="R39" s="55"/>
      <c r="S39" s="49"/>
    </row>
    <row r="40" spans="1:19" s="92" customFormat="1" ht="18.75" hidden="1" customHeight="1">
      <c r="A40" s="87" t="s">
        <v>78</v>
      </c>
      <c r="B40" s="96" t="s">
        <v>79</v>
      </c>
      <c r="C40" s="88"/>
      <c r="D40" s="89"/>
      <c r="E40" s="90">
        <f>SUM(E41:E42)</f>
        <v>0</v>
      </c>
      <c r="F40" s="89"/>
      <c r="G40" s="91"/>
      <c r="H40" s="90">
        <f t="shared" ref="H40:P40" si="5">SUM(H41:H42)</f>
        <v>0</v>
      </c>
      <c r="I40" s="90">
        <f t="shared" si="5"/>
        <v>0</v>
      </c>
      <c r="J40" s="90">
        <f t="shared" si="5"/>
        <v>0</v>
      </c>
      <c r="K40" s="103"/>
      <c r="L40" s="90">
        <f t="shared" si="5"/>
        <v>0</v>
      </c>
      <c r="M40" s="90"/>
      <c r="N40" s="90">
        <f t="shared" si="5"/>
        <v>0</v>
      </c>
      <c r="O40" s="90">
        <f t="shared" si="5"/>
        <v>0</v>
      </c>
      <c r="P40" s="90">
        <f t="shared" si="5"/>
        <v>0</v>
      </c>
      <c r="Q40" s="90">
        <f>+C40-I40</f>
        <v>0</v>
      </c>
      <c r="R40" s="90">
        <f>SUM(R41:R42)</f>
        <v>0</v>
      </c>
      <c r="S40" s="91"/>
    </row>
    <row r="41" spans="1:19" hidden="1">
      <c r="A41" s="32"/>
      <c r="B41" s="31"/>
      <c r="C41" s="118"/>
      <c r="D41" s="54"/>
      <c r="E41" s="55"/>
      <c r="F41" s="54"/>
      <c r="G41" s="116"/>
      <c r="H41" s="55"/>
      <c r="I41" s="79"/>
      <c r="J41" s="79"/>
      <c r="K41" s="56"/>
      <c r="L41" s="49"/>
      <c r="M41" s="112"/>
      <c r="N41" s="49"/>
      <c r="O41" s="51"/>
      <c r="P41" s="49"/>
      <c r="Q41" s="49"/>
      <c r="R41" s="55">
        <f t="shared" ref="R41:R42" si="6">+I41-J41</f>
        <v>0</v>
      </c>
      <c r="S41" s="49"/>
    </row>
    <row r="42" spans="1:19" hidden="1">
      <c r="A42" s="56"/>
      <c r="B42" s="53"/>
      <c r="C42" s="57"/>
      <c r="D42" s="54"/>
      <c r="E42" s="55"/>
      <c r="F42" s="54"/>
      <c r="G42" s="49"/>
      <c r="H42" s="55"/>
      <c r="I42" s="79"/>
      <c r="J42" s="78"/>
      <c r="K42" s="56"/>
      <c r="L42" s="49"/>
      <c r="M42" s="113"/>
      <c r="N42" s="49"/>
      <c r="O42" s="51"/>
      <c r="P42" s="49"/>
      <c r="Q42" s="49"/>
      <c r="R42" s="55">
        <f t="shared" si="6"/>
        <v>0</v>
      </c>
      <c r="S42" s="49"/>
    </row>
    <row r="43" spans="1:19" s="92" customFormat="1" ht="45" hidden="1">
      <c r="A43" s="87" t="s">
        <v>81</v>
      </c>
      <c r="B43" s="96" t="s">
        <v>80</v>
      </c>
      <c r="C43" s="88"/>
      <c r="D43" s="89"/>
      <c r="E43" s="90">
        <f>SUM(E44:E45)</f>
        <v>0</v>
      </c>
      <c r="F43" s="89"/>
      <c r="G43" s="91"/>
      <c r="H43" s="90">
        <f t="shared" ref="H43:P43" si="7">SUM(H44:H45)</f>
        <v>0</v>
      </c>
      <c r="I43" s="90">
        <f t="shared" si="7"/>
        <v>0</v>
      </c>
      <c r="J43" s="90">
        <f t="shared" si="7"/>
        <v>0</v>
      </c>
      <c r="K43" s="103"/>
      <c r="L43" s="90">
        <f t="shared" si="7"/>
        <v>0</v>
      </c>
      <c r="M43" s="90">
        <f t="shared" si="7"/>
        <v>0</v>
      </c>
      <c r="N43" s="90">
        <f t="shared" si="7"/>
        <v>0</v>
      </c>
      <c r="O43" s="90">
        <f t="shared" si="7"/>
        <v>0</v>
      </c>
      <c r="P43" s="90">
        <f t="shared" si="7"/>
        <v>0</v>
      </c>
      <c r="Q43" s="90">
        <f>+C43-I43</f>
        <v>0</v>
      </c>
      <c r="R43" s="90">
        <f>SUM(R44:R45)</f>
        <v>0</v>
      </c>
      <c r="S43" s="91"/>
    </row>
    <row r="44" spans="1:19" hidden="1">
      <c r="A44" s="32"/>
      <c r="B44" s="31"/>
      <c r="C44" s="86"/>
      <c r="D44" s="54"/>
      <c r="E44" s="55"/>
      <c r="F44" s="54"/>
      <c r="G44" s="116"/>
      <c r="H44" s="55"/>
      <c r="I44" s="79"/>
      <c r="J44" s="79"/>
      <c r="K44" s="56"/>
      <c r="L44" s="49"/>
      <c r="M44" s="112"/>
      <c r="N44" s="49"/>
      <c r="O44" s="51"/>
      <c r="P44" s="49"/>
      <c r="Q44" s="49"/>
      <c r="R44" s="55"/>
      <c r="S44" s="49"/>
    </row>
    <row r="45" spans="1:19" hidden="1">
      <c r="A45" s="56"/>
      <c r="B45" s="53"/>
      <c r="C45" s="57"/>
      <c r="D45" s="54"/>
      <c r="E45" s="55"/>
      <c r="F45" s="54"/>
      <c r="G45" s="49"/>
      <c r="H45" s="55"/>
      <c r="I45" s="79"/>
      <c r="J45" s="78"/>
      <c r="K45" s="56"/>
      <c r="L45" s="49"/>
      <c r="M45" s="113"/>
      <c r="N45" s="49"/>
      <c r="O45" s="51"/>
      <c r="P45" s="49"/>
      <c r="Q45" s="49"/>
      <c r="R45" s="55">
        <f t="shared" ref="R45" si="8">+I45-J45</f>
        <v>0</v>
      </c>
      <c r="S45" s="49"/>
    </row>
    <row r="46" spans="1:19" s="92" customFormat="1" ht="22.5" hidden="1">
      <c r="A46" s="87" t="s">
        <v>82</v>
      </c>
      <c r="B46" s="96" t="s">
        <v>75</v>
      </c>
      <c r="C46" s="88"/>
      <c r="D46" s="89"/>
      <c r="E46" s="90">
        <f>SUM(E47:E48)</f>
        <v>0</v>
      </c>
      <c r="F46" s="89"/>
      <c r="G46" s="91"/>
      <c r="H46" s="90">
        <f t="shared" ref="H46:P46" si="9">SUM(H47:H48)</f>
        <v>0</v>
      </c>
      <c r="I46" s="90">
        <f t="shared" si="9"/>
        <v>0</v>
      </c>
      <c r="J46" s="90">
        <f t="shared" si="9"/>
        <v>0</v>
      </c>
      <c r="K46" s="103"/>
      <c r="L46" s="90">
        <f t="shared" si="9"/>
        <v>0</v>
      </c>
      <c r="M46" s="90">
        <f t="shared" si="9"/>
        <v>0</v>
      </c>
      <c r="N46" s="90">
        <f t="shared" si="9"/>
        <v>0</v>
      </c>
      <c r="O46" s="90">
        <f t="shared" si="9"/>
        <v>0</v>
      </c>
      <c r="P46" s="90">
        <f t="shared" si="9"/>
        <v>0</v>
      </c>
      <c r="Q46" s="90">
        <f>+C46-I46</f>
        <v>0</v>
      </c>
      <c r="R46" s="90">
        <f>SUM(R47:R48)</f>
        <v>0</v>
      </c>
      <c r="S46" s="91"/>
    </row>
    <row r="47" spans="1:19" hidden="1">
      <c r="A47" s="32"/>
      <c r="B47" s="33"/>
      <c r="C47" s="99"/>
      <c r="D47" s="54"/>
      <c r="E47" s="55"/>
      <c r="F47" s="54"/>
      <c r="G47" s="49"/>
      <c r="H47" s="55"/>
      <c r="I47" s="79"/>
      <c r="J47" s="78"/>
      <c r="K47" s="56"/>
      <c r="L47" s="49"/>
      <c r="M47" s="113"/>
      <c r="N47" s="49"/>
      <c r="O47" s="51"/>
      <c r="P47" s="49"/>
      <c r="Q47" s="49"/>
      <c r="R47" s="55"/>
      <c r="S47" s="49"/>
    </row>
    <row r="48" spans="1:19" hidden="1">
      <c r="A48" s="56"/>
      <c r="B48" s="53"/>
      <c r="C48" s="57"/>
      <c r="D48" s="54"/>
      <c r="E48" s="55"/>
      <c r="F48" s="54"/>
      <c r="G48" s="49"/>
      <c r="H48" s="55"/>
      <c r="I48" s="77"/>
      <c r="J48" s="78"/>
      <c r="K48" s="56"/>
      <c r="L48" s="49"/>
      <c r="M48" s="113"/>
      <c r="N48" s="49"/>
      <c r="O48" s="51"/>
      <c r="P48" s="49"/>
      <c r="Q48" s="49"/>
      <c r="R48" s="55">
        <f t="shared" ref="R48" si="10">+I48-J48</f>
        <v>0</v>
      </c>
      <c r="S48" s="49"/>
    </row>
    <row r="49" spans="1:19" s="92" customFormat="1" ht="22.5">
      <c r="A49" s="87" t="s">
        <v>71</v>
      </c>
      <c r="B49" s="96" t="s">
        <v>70</v>
      </c>
      <c r="C49" s="88">
        <v>17136321</v>
      </c>
      <c r="D49" s="89"/>
      <c r="E49" s="90">
        <f>SUM(E50:E57)</f>
        <v>30671000</v>
      </c>
      <c r="F49" s="89"/>
      <c r="G49" s="91"/>
      <c r="H49" s="90">
        <v>17136321</v>
      </c>
      <c r="I49" s="90">
        <f>SUM(I50:I57)</f>
        <v>16680900</v>
      </c>
      <c r="J49" s="90">
        <f>SUM(J50:J57)</f>
        <v>15379260</v>
      </c>
      <c r="K49" s="103"/>
      <c r="L49" s="90">
        <f>SUM(L50:L57)</f>
        <v>90574</v>
      </c>
      <c r="M49" s="90">
        <f>SUM(M50:M57)</f>
        <v>132870396</v>
      </c>
      <c r="N49" s="90">
        <f>SUM(N50:N57)</f>
        <v>0</v>
      </c>
      <c r="O49" s="90">
        <f>SUM(O50:O57)</f>
        <v>90574</v>
      </c>
      <c r="P49" s="90">
        <f>SUM(P50:P57)</f>
        <v>0</v>
      </c>
      <c r="Q49" s="90">
        <f>+C49-I49</f>
        <v>455421</v>
      </c>
      <c r="R49" s="90">
        <f>SUM(R50:R57)</f>
        <v>1301640</v>
      </c>
      <c r="S49" s="91"/>
    </row>
    <row r="50" spans="1:19" ht="12" customHeight="1">
      <c r="A50" s="32"/>
      <c r="B50" s="49" t="s">
        <v>171</v>
      </c>
      <c r="C50" s="86"/>
      <c r="D50" s="54">
        <v>883</v>
      </c>
      <c r="E50" s="146">
        <v>27500000</v>
      </c>
      <c r="F50" s="54">
        <v>896</v>
      </c>
      <c r="G50" s="140">
        <v>45245</v>
      </c>
      <c r="H50" s="137">
        <v>27500000</v>
      </c>
      <c r="I50" s="137">
        <v>13509900</v>
      </c>
      <c r="J50" s="137">
        <v>12239970</v>
      </c>
      <c r="K50" s="137">
        <v>21662</v>
      </c>
      <c r="L50" s="138">
        <v>45287</v>
      </c>
      <c r="M50" s="58">
        <v>80076147</v>
      </c>
      <c r="N50" s="49" t="s">
        <v>171</v>
      </c>
      <c r="O50" s="138">
        <v>45287</v>
      </c>
      <c r="P50" s="58"/>
      <c r="Q50" s="59"/>
      <c r="R50" s="122">
        <f t="shared" ref="R50:R51" si="11">+I50-J50</f>
        <v>1269930</v>
      </c>
      <c r="S50" s="49"/>
    </row>
    <row r="51" spans="1:19" ht="12" customHeight="1">
      <c r="A51" s="32"/>
      <c r="B51" s="49" t="s">
        <v>176</v>
      </c>
      <c r="C51" s="86"/>
      <c r="D51" s="54">
        <v>908</v>
      </c>
      <c r="E51" s="146">
        <v>3171000</v>
      </c>
      <c r="F51" s="54">
        <v>921</v>
      </c>
      <c r="G51" s="140">
        <v>45261</v>
      </c>
      <c r="H51" s="137">
        <v>3171000</v>
      </c>
      <c r="I51" s="137">
        <v>3171000</v>
      </c>
      <c r="J51" s="137">
        <v>3139290</v>
      </c>
      <c r="K51" s="137">
        <v>21669</v>
      </c>
      <c r="L51" s="138">
        <v>45287</v>
      </c>
      <c r="M51" s="58">
        <v>52794249</v>
      </c>
      <c r="N51" s="49" t="s">
        <v>176</v>
      </c>
      <c r="O51" s="138">
        <v>45287</v>
      </c>
      <c r="P51" s="58"/>
      <c r="Q51" s="59"/>
      <c r="R51" s="122">
        <f t="shared" si="11"/>
        <v>31710</v>
      </c>
      <c r="S51" s="49"/>
    </row>
    <row r="52" spans="1:19" hidden="1">
      <c r="A52" s="32"/>
      <c r="B52" s="31"/>
      <c r="C52" s="86"/>
      <c r="D52" s="54"/>
      <c r="E52" s="55"/>
      <c r="F52" s="54"/>
      <c r="G52" s="116"/>
      <c r="H52" s="55"/>
      <c r="I52" s="79"/>
      <c r="J52" s="79"/>
      <c r="K52" s="56"/>
      <c r="L52" s="49"/>
      <c r="M52" s="58"/>
      <c r="N52" s="49"/>
      <c r="O52" s="51"/>
      <c r="P52" s="49"/>
      <c r="Q52" s="49"/>
      <c r="R52" s="55">
        <f t="shared" ref="R52:R57" si="12">+I52-J52</f>
        <v>0</v>
      </c>
      <c r="S52" s="49"/>
    </row>
    <row r="53" spans="1:19" ht="17.25" hidden="1" customHeight="1">
      <c r="A53" s="32"/>
      <c r="B53" s="31"/>
      <c r="C53" s="86"/>
      <c r="D53" s="54"/>
      <c r="E53" s="55"/>
      <c r="F53" s="54"/>
      <c r="G53" s="116"/>
      <c r="H53" s="55"/>
      <c r="I53" s="79"/>
      <c r="J53" s="78"/>
      <c r="K53" s="56"/>
      <c r="L53" s="49"/>
      <c r="M53" s="58"/>
      <c r="N53" s="49"/>
      <c r="O53" s="51"/>
      <c r="P53" s="49"/>
      <c r="Q53" s="49"/>
      <c r="R53" s="55">
        <f t="shared" si="12"/>
        <v>0</v>
      </c>
      <c r="S53" s="54">
        <v>2</v>
      </c>
    </row>
    <row r="54" spans="1:19" ht="17.25" hidden="1" customHeight="1">
      <c r="A54" s="105"/>
      <c r="B54" s="108"/>
      <c r="C54" s="86"/>
      <c r="D54" s="54"/>
      <c r="E54" s="55"/>
      <c r="F54" s="54"/>
      <c r="G54" s="116"/>
      <c r="H54" s="55"/>
      <c r="I54" s="79"/>
      <c r="J54" s="79"/>
      <c r="K54" s="56"/>
      <c r="L54" s="49"/>
      <c r="M54" s="58"/>
      <c r="N54" s="49"/>
      <c r="O54" s="51"/>
      <c r="P54" s="49"/>
      <c r="Q54" s="49"/>
      <c r="R54" s="55"/>
      <c r="S54" s="54"/>
    </row>
    <row r="55" spans="1:19" hidden="1">
      <c r="A55" s="32"/>
      <c r="B55" s="31"/>
      <c r="C55" s="86"/>
      <c r="D55" s="54"/>
      <c r="E55" s="55"/>
      <c r="F55" s="54"/>
      <c r="G55" s="116"/>
      <c r="H55" s="55"/>
      <c r="I55" s="79"/>
      <c r="J55" s="79"/>
      <c r="K55" s="56"/>
      <c r="L55" s="49"/>
      <c r="M55" s="58"/>
      <c r="N55" s="49"/>
      <c r="O55" s="51"/>
      <c r="P55" s="49"/>
      <c r="Q55" s="49"/>
      <c r="R55" s="55">
        <f t="shared" si="12"/>
        <v>0</v>
      </c>
      <c r="S55" s="49"/>
    </row>
    <row r="56" spans="1:19" hidden="1">
      <c r="A56" s="32"/>
      <c r="B56" s="31"/>
      <c r="C56" s="86"/>
      <c r="D56" s="54"/>
      <c r="E56" s="55"/>
      <c r="F56" s="54"/>
      <c r="G56" s="116"/>
      <c r="H56" s="55"/>
      <c r="I56" s="79"/>
      <c r="J56" s="79"/>
      <c r="K56" s="56"/>
      <c r="L56" s="49"/>
      <c r="M56" s="58"/>
      <c r="N56" s="49"/>
      <c r="O56" s="51"/>
      <c r="P56" s="49"/>
      <c r="Q56" s="49"/>
      <c r="R56" s="55">
        <f t="shared" si="12"/>
        <v>0</v>
      </c>
      <c r="S56" s="49"/>
    </row>
    <row r="57" spans="1:19">
      <c r="A57" s="31"/>
      <c r="B57" s="97"/>
      <c r="C57" s="57"/>
      <c r="D57" s="54"/>
      <c r="E57" s="55"/>
      <c r="F57" s="54"/>
      <c r="G57" s="49"/>
      <c r="H57" s="55"/>
      <c r="I57" s="77"/>
      <c r="J57" s="78"/>
      <c r="K57" s="56"/>
      <c r="L57" s="49"/>
      <c r="M57" s="113"/>
      <c r="N57" s="49"/>
      <c r="O57" s="51"/>
      <c r="P57" s="49"/>
      <c r="Q57" s="49"/>
      <c r="R57" s="55">
        <f t="shared" si="12"/>
        <v>0</v>
      </c>
      <c r="S57" s="49"/>
    </row>
    <row r="58" spans="1:19" s="92" customFormat="1">
      <c r="A58" s="87" t="s">
        <v>59</v>
      </c>
      <c r="B58" s="96" t="s">
        <v>72</v>
      </c>
      <c r="C58" s="88">
        <v>321590098</v>
      </c>
      <c r="D58" s="89"/>
      <c r="E58" s="90">
        <f>SUM(E59:E117)</f>
        <v>206811000</v>
      </c>
      <c r="F58" s="89"/>
      <c r="G58" s="91"/>
      <c r="H58" s="90">
        <v>325590098</v>
      </c>
      <c r="I58" s="90">
        <f>SUM(I59:I117)</f>
        <v>153006000</v>
      </c>
      <c r="J58" s="90">
        <f>SUM(J59:J117)</f>
        <v>151762022</v>
      </c>
      <c r="K58" s="103"/>
      <c r="L58" s="90">
        <f>SUM(L59:L117)</f>
        <v>2581359</v>
      </c>
      <c r="M58" s="90"/>
      <c r="N58" s="90">
        <f>SUM(N59:N117)</f>
        <v>0</v>
      </c>
      <c r="O58" s="90">
        <f>SUM(O59:O117)</f>
        <v>2581359</v>
      </c>
      <c r="P58" s="90">
        <f>SUM(P59:P117)</f>
        <v>0</v>
      </c>
      <c r="Q58" s="90">
        <f>+C58-I58</f>
        <v>168584098</v>
      </c>
      <c r="R58" s="90">
        <f>SUM(R59:R117)</f>
        <v>1243978</v>
      </c>
      <c r="S58" s="91"/>
    </row>
    <row r="59" spans="1:19" s="143" customFormat="1" ht="15">
      <c r="A59" s="32"/>
      <c r="B59" s="31" t="s">
        <v>118</v>
      </c>
      <c r="C59" s="86"/>
      <c r="D59" s="139">
        <v>941</v>
      </c>
      <c r="E59" s="146">
        <v>3250000</v>
      </c>
      <c r="F59" s="139">
        <v>854</v>
      </c>
      <c r="G59" s="140">
        <v>45245</v>
      </c>
      <c r="H59" s="122">
        <v>3250000</v>
      </c>
      <c r="I59" s="122">
        <v>3250000</v>
      </c>
      <c r="J59" s="122">
        <v>3227250</v>
      </c>
      <c r="K59" s="144">
        <v>21616</v>
      </c>
      <c r="L59" s="145">
        <v>45287</v>
      </c>
      <c r="M59" s="141">
        <v>1071143259</v>
      </c>
      <c r="N59" s="31" t="s">
        <v>118</v>
      </c>
      <c r="O59" s="145">
        <v>45287</v>
      </c>
      <c r="P59" s="141"/>
      <c r="Q59" s="142"/>
      <c r="R59" s="122">
        <f t="shared" ref="R59:R117" si="13">+I59-J59</f>
        <v>22750</v>
      </c>
      <c r="S59" s="32"/>
    </row>
    <row r="60" spans="1:19" s="143" customFormat="1" ht="15">
      <c r="A60" s="32"/>
      <c r="B60" s="31" t="s">
        <v>124</v>
      </c>
      <c r="C60" s="86"/>
      <c r="D60" s="139">
        <v>858</v>
      </c>
      <c r="E60" s="146">
        <v>3171000</v>
      </c>
      <c r="F60" s="139">
        <v>871</v>
      </c>
      <c r="G60" s="140">
        <v>45245</v>
      </c>
      <c r="H60" s="122">
        <v>3171000</v>
      </c>
      <c r="I60" s="122">
        <v>3171000</v>
      </c>
      <c r="J60" s="122">
        <v>3139290</v>
      </c>
      <c r="K60" s="144">
        <v>21617</v>
      </c>
      <c r="L60" s="145">
        <v>45287</v>
      </c>
      <c r="M60" s="141">
        <v>1069265887</v>
      </c>
      <c r="N60" s="31" t="s">
        <v>124</v>
      </c>
      <c r="O60" s="145">
        <v>45287</v>
      </c>
      <c r="P60" s="141"/>
      <c r="Q60" s="142"/>
      <c r="R60" s="122">
        <f t="shared" si="13"/>
        <v>31710</v>
      </c>
      <c r="S60" s="32"/>
    </row>
    <row r="61" spans="1:19" s="143" customFormat="1" ht="15">
      <c r="A61" s="32"/>
      <c r="B61" s="31" t="s">
        <v>115</v>
      </c>
      <c r="C61" s="86"/>
      <c r="D61" s="139">
        <v>890</v>
      </c>
      <c r="E61" s="146">
        <v>2050000</v>
      </c>
      <c r="F61" s="139">
        <v>903</v>
      </c>
      <c r="G61" s="140">
        <v>45245</v>
      </c>
      <c r="H61" s="122">
        <v>2050000</v>
      </c>
      <c r="I61" s="122">
        <v>2050000</v>
      </c>
      <c r="J61" s="122">
        <v>2035650</v>
      </c>
      <c r="K61" s="144">
        <v>21619</v>
      </c>
      <c r="L61" s="145">
        <v>45287</v>
      </c>
      <c r="M61" s="141">
        <v>20651321</v>
      </c>
      <c r="N61" s="31" t="s">
        <v>115</v>
      </c>
      <c r="O61" s="145">
        <v>45287</v>
      </c>
      <c r="P61" s="141"/>
      <c r="Q61" s="142"/>
      <c r="R61" s="122">
        <f t="shared" ref="R61" si="14">+I61-J61</f>
        <v>14350</v>
      </c>
      <c r="S61" s="32"/>
    </row>
    <row r="62" spans="1:19" s="143" customFormat="1" ht="15">
      <c r="A62" s="105"/>
      <c r="B62" s="117" t="s">
        <v>155</v>
      </c>
      <c r="C62" s="86"/>
      <c r="D62" s="139">
        <v>879</v>
      </c>
      <c r="E62" s="146">
        <v>2050000</v>
      </c>
      <c r="F62" s="139">
        <v>892</v>
      </c>
      <c r="G62" s="140">
        <v>45245</v>
      </c>
      <c r="H62" s="146">
        <v>2050000</v>
      </c>
      <c r="I62" s="146">
        <v>2050000</v>
      </c>
      <c r="J62" s="146">
        <v>2035650</v>
      </c>
      <c r="K62" s="147">
        <v>21620</v>
      </c>
      <c r="L62" s="145">
        <v>45287</v>
      </c>
      <c r="M62" s="141">
        <v>80463181</v>
      </c>
      <c r="N62" s="117" t="s">
        <v>155</v>
      </c>
      <c r="O62" s="145">
        <v>45287</v>
      </c>
      <c r="P62" s="141"/>
      <c r="Q62" s="142"/>
      <c r="R62" s="122">
        <f t="shared" si="13"/>
        <v>14350</v>
      </c>
      <c r="S62" s="32"/>
    </row>
    <row r="63" spans="1:19" ht="15">
      <c r="A63" s="32"/>
      <c r="B63" s="49" t="s">
        <v>156</v>
      </c>
      <c r="C63" s="115"/>
      <c r="D63" s="54">
        <v>872</v>
      </c>
      <c r="E63" s="146">
        <v>3250000</v>
      </c>
      <c r="F63" s="54">
        <v>885</v>
      </c>
      <c r="G63" s="140">
        <v>45245</v>
      </c>
      <c r="H63" s="137">
        <v>3250000</v>
      </c>
      <c r="I63" s="137">
        <v>3250000</v>
      </c>
      <c r="J63" s="137">
        <v>3227250</v>
      </c>
      <c r="K63" s="135">
        <v>21621</v>
      </c>
      <c r="L63" s="138">
        <v>45287</v>
      </c>
      <c r="M63" s="58">
        <v>52266188</v>
      </c>
      <c r="N63" s="49" t="s">
        <v>156</v>
      </c>
      <c r="O63" s="138">
        <v>45287</v>
      </c>
      <c r="P63" s="58"/>
      <c r="Q63" s="59"/>
      <c r="R63" s="122">
        <f t="shared" si="13"/>
        <v>22750</v>
      </c>
      <c r="S63" s="49"/>
    </row>
    <row r="64" spans="1:19" ht="15">
      <c r="A64" s="32"/>
      <c r="B64" s="49" t="s">
        <v>111</v>
      </c>
      <c r="C64" s="86"/>
      <c r="D64" s="54">
        <v>840</v>
      </c>
      <c r="E64" s="146">
        <v>1650000</v>
      </c>
      <c r="F64" s="54">
        <v>853</v>
      </c>
      <c r="G64" s="140">
        <v>45245</v>
      </c>
      <c r="H64" s="137">
        <v>1650000</v>
      </c>
      <c r="I64" s="137">
        <v>1650000</v>
      </c>
      <c r="J64" s="137">
        <v>1640100</v>
      </c>
      <c r="K64" s="135">
        <v>21622</v>
      </c>
      <c r="L64" s="138">
        <v>45287</v>
      </c>
      <c r="M64" s="58">
        <v>3056815</v>
      </c>
      <c r="N64" s="49" t="s">
        <v>111</v>
      </c>
      <c r="O64" s="138">
        <v>45287</v>
      </c>
      <c r="P64" s="58"/>
      <c r="Q64" s="59"/>
      <c r="R64" s="122">
        <f t="shared" si="13"/>
        <v>9900</v>
      </c>
      <c r="S64" s="49"/>
    </row>
    <row r="65" spans="1:19" ht="15">
      <c r="A65" s="32"/>
      <c r="B65" s="49" t="s">
        <v>135</v>
      </c>
      <c r="C65" s="86"/>
      <c r="D65" s="54">
        <v>846</v>
      </c>
      <c r="E65" s="146">
        <v>3400000</v>
      </c>
      <c r="F65" s="54">
        <v>859</v>
      </c>
      <c r="G65" s="140">
        <v>45245</v>
      </c>
      <c r="H65" s="137">
        <v>3400000</v>
      </c>
      <c r="I65" s="137">
        <v>3400000</v>
      </c>
      <c r="J65" s="137">
        <v>3376200</v>
      </c>
      <c r="K65" s="135">
        <v>21623</v>
      </c>
      <c r="L65" s="138">
        <v>45287</v>
      </c>
      <c r="M65" s="58">
        <v>1069303488</v>
      </c>
      <c r="N65" s="49" t="s">
        <v>135</v>
      </c>
      <c r="O65" s="138">
        <v>45287</v>
      </c>
      <c r="P65" s="58"/>
      <c r="Q65" s="59"/>
      <c r="R65" s="122">
        <f t="shared" si="13"/>
        <v>23800</v>
      </c>
      <c r="S65" s="49"/>
    </row>
    <row r="66" spans="1:19" ht="15">
      <c r="A66" s="32"/>
      <c r="B66" s="49" t="s">
        <v>149</v>
      </c>
      <c r="C66" s="86"/>
      <c r="D66" s="54">
        <v>834</v>
      </c>
      <c r="E66" s="146">
        <v>1800000</v>
      </c>
      <c r="F66" s="54">
        <v>847</v>
      </c>
      <c r="G66" s="140">
        <v>45245</v>
      </c>
      <c r="H66" s="137">
        <v>1800000</v>
      </c>
      <c r="I66" s="137">
        <v>1800000</v>
      </c>
      <c r="J66" s="137">
        <v>1787400</v>
      </c>
      <c r="K66" s="135">
        <v>21624</v>
      </c>
      <c r="L66" s="138">
        <v>45287</v>
      </c>
      <c r="M66" s="58">
        <v>20652402</v>
      </c>
      <c r="N66" s="49" t="s">
        <v>149</v>
      </c>
      <c r="O66" s="138">
        <v>45287</v>
      </c>
      <c r="P66" s="58"/>
      <c r="Q66" s="59"/>
      <c r="R66" s="122">
        <f t="shared" si="13"/>
        <v>12600</v>
      </c>
      <c r="S66" s="49"/>
    </row>
    <row r="67" spans="1:19" ht="15">
      <c r="A67" s="32"/>
      <c r="B67" s="49" t="s">
        <v>127</v>
      </c>
      <c r="C67" s="86"/>
      <c r="D67" s="54">
        <v>859</v>
      </c>
      <c r="E67" s="146">
        <v>2500000</v>
      </c>
      <c r="F67" s="54">
        <v>864</v>
      </c>
      <c r="G67" s="140">
        <v>45245</v>
      </c>
      <c r="H67" s="137">
        <v>2500000</v>
      </c>
      <c r="I67" s="137">
        <v>2500000</v>
      </c>
      <c r="J67" s="137">
        <v>2482500</v>
      </c>
      <c r="K67" s="135">
        <v>21625</v>
      </c>
      <c r="L67" s="138">
        <v>45287</v>
      </c>
      <c r="M67" s="58">
        <v>1071144221</v>
      </c>
      <c r="N67" s="49" t="s">
        <v>127</v>
      </c>
      <c r="O67" s="138">
        <v>45287</v>
      </c>
      <c r="P67" s="58"/>
      <c r="Q67" s="59"/>
      <c r="R67" s="122">
        <f t="shared" si="13"/>
        <v>17500</v>
      </c>
      <c r="S67" s="49"/>
    </row>
    <row r="68" spans="1:19" ht="15">
      <c r="A68" s="32"/>
      <c r="B68" s="49" t="s">
        <v>130</v>
      </c>
      <c r="C68" s="86"/>
      <c r="D68" s="54">
        <v>842</v>
      </c>
      <c r="E68" s="146">
        <v>3250000</v>
      </c>
      <c r="F68" s="54">
        <v>855</v>
      </c>
      <c r="G68" s="140">
        <v>45245</v>
      </c>
      <c r="H68" s="137">
        <v>3250000</v>
      </c>
      <c r="I68" s="137">
        <v>3250000</v>
      </c>
      <c r="J68" s="137">
        <v>3227250</v>
      </c>
      <c r="K68" s="135">
        <v>21626</v>
      </c>
      <c r="L68" s="138">
        <v>45287</v>
      </c>
      <c r="M68" s="58">
        <v>1020801898</v>
      </c>
      <c r="N68" s="49" t="s">
        <v>130</v>
      </c>
      <c r="O68" s="138">
        <v>45287</v>
      </c>
      <c r="P68" s="58"/>
      <c r="Q68" s="59"/>
      <c r="R68" s="122">
        <f t="shared" si="13"/>
        <v>22750</v>
      </c>
      <c r="S68" s="49"/>
    </row>
    <row r="69" spans="1:19" ht="15">
      <c r="A69" s="32"/>
      <c r="B69" s="49" t="s">
        <v>122</v>
      </c>
      <c r="C69" s="86"/>
      <c r="D69" s="54">
        <v>849</v>
      </c>
      <c r="E69" s="146">
        <v>3250000</v>
      </c>
      <c r="F69" s="54">
        <v>862</v>
      </c>
      <c r="G69" s="140">
        <v>45245</v>
      </c>
      <c r="H69" s="137">
        <v>3250000</v>
      </c>
      <c r="I69" s="137">
        <v>3250000</v>
      </c>
      <c r="J69" s="137">
        <v>3227250</v>
      </c>
      <c r="K69" s="135">
        <v>21627</v>
      </c>
      <c r="L69" s="138">
        <v>45287</v>
      </c>
      <c r="M69" s="58">
        <v>1069304053</v>
      </c>
      <c r="N69" s="49" t="s">
        <v>122</v>
      </c>
      <c r="O69" s="138">
        <v>45287</v>
      </c>
      <c r="P69" s="58"/>
      <c r="Q69" s="59"/>
      <c r="R69" s="122">
        <f t="shared" si="13"/>
        <v>22750</v>
      </c>
      <c r="S69" s="49"/>
    </row>
    <row r="70" spans="1:19" ht="12" customHeight="1">
      <c r="A70" s="32"/>
      <c r="B70" s="49" t="s">
        <v>157</v>
      </c>
      <c r="C70" s="86"/>
      <c r="D70" s="54">
        <v>850</v>
      </c>
      <c r="E70" s="146">
        <v>2500000</v>
      </c>
      <c r="F70" s="54">
        <v>863</v>
      </c>
      <c r="G70" s="140">
        <v>45245</v>
      </c>
      <c r="H70" s="137">
        <v>2500000</v>
      </c>
      <c r="I70" s="137">
        <v>2500000</v>
      </c>
      <c r="J70" s="137">
        <v>2482500</v>
      </c>
      <c r="K70" s="137">
        <v>21628</v>
      </c>
      <c r="L70" s="138">
        <v>45287</v>
      </c>
      <c r="M70" s="58">
        <v>20645202</v>
      </c>
      <c r="N70" s="49" t="s">
        <v>157</v>
      </c>
      <c r="O70" s="138">
        <v>45287</v>
      </c>
      <c r="P70" s="58"/>
      <c r="Q70" s="59"/>
      <c r="R70" s="122">
        <f t="shared" si="13"/>
        <v>17500</v>
      </c>
      <c r="S70" s="49"/>
    </row>
    <row r="71" spans="1:19" ht="12" customHeight="1">
      <c r="A71" s="32"/>
      <c r="B71" s="49" t="s">
        <v>95</v>
      </c>
      <c r="C71" s="86"/>
      <c r="D71" s="54">
        <v>838</v>
      </c>
      <c r="E71" s="146">
        <v>1800000</v>
      </c>
      <c r="F71" s="54">
        <v>851</v>
      </c>
      <c r="G71" s="140">
        <v>45245</v>
      </c>
      <c r="H71" s="137">
        <v>1800000</v>
      </c>
      <c r="I71" s="137">
        <v>1800000</v>
      </c>
      <c r="J71" s="137">
        <v>1787400</v>
      </c>
      <c r="K71" s="137">
        <v>21629</v>
      </c>
      <c r="L71" s="138">
        <v>45287</v>
      </c>
      <c r="M71" s="58">
        <v>1007788810</v>
      </c>
      <c r="N71" s="49" t="s">
        <v>95</v>
      </c>
      <c r="O71" s="138">
        <v>45287</v>
      </c>
      <c r="P71" s="58"/>
      <c r="Q71" s="59"/>
      <c r="R71" s="122">
        <f t="shared" si="13"/>
        <v>12600</v>
      </c>
      <c r="S71" s="49"/>
    </row>
    <row r="72" spans="1:19" ht="12" customHeight="1">
      <c r="A72" s="32"/>
      <c r="B72" s="49" t="s">
        <v>117</v>
      </c>
      <c r="C72" s="86"/>
      <c r="D72" s="54">
        <v>843</v>
      </c>
      <c r="E72" s="146">
        <v>1710000</v>
      </c>
      <c r="F72" s="54">
        <v>856</v>
      </c>
      <c r="G72" s="140">
        <v>45245</v>
      </c>
      <c r="H72" s="137">
        <v>1710000</v>
      </c>
      <c r="I72" s="137">
        <v>1710000</v>
      </c>
      <c r="J72" s="137">
        <v>1698030</v>
      </c>
      <c r="K72" s="137">
        <v>21630</v>
      </c>
      <c r="L72" s="138">
        <v>45287</v>
      </c>
      <c r="M72" s="58">
        <v>20652570</v>
      </c>
      <c r="N72" s="49" t="s">
        <v>117</v>
      </c>
      <c r="O72" s="138">
        <v>45287</v>
      </c>
      <c r="P72" s="58"/>
      <c r="Q72" s="59"/>
      <c r="R72" s="122">
        <f t="shared" ref="R72" si="15">+I72-J72</f>
        <v>11970</v>
      </c>
      <c r="S72" s="49"/>
    </row>
    <row r="73" spans="1:19" ht="12" customHeight="1">
      <c r="A73" s="32"/>
      <c r="B73" s="49" t="s">
        <v>158</v>
      </c>
      <c r="C73" s="86"/>
      <c r="D73" s="54">
        <v>854</v>
      </c>
      <c r="E73" s="146">
        <v>1730000</v>
      </c>
      <c r="F73" s="54">
        <v>867</v>
      </c>
      <c r="G73" s="140">
        <v>45245</v>
      </c>
      <c r="H73" s="137">
        <v>1730000</v>
      </c>
      <c r="I73" s="137">
        <v>1730000</v>
      </c>
      <c r="J73" s="137">
        <v>1717890</v>
      </c>
      <c r="K73" s="137">
        <v>21631</v>
      </c>
      <c r="L73" s="138">
        <v>45287</v>
      </c>
      <c r="M73" s="58">
        <v>20645086</v>
      </c>
      <c r="N73" s="49" t="s">
        <v>158</v>
      </c>
      <c r="O73" s="138">
        <v>45287</v>
      </c>
      <c r="P73" s="58"/>
      <c r="Q73" s="59"/>
      <c r="R73" s="122">
        <f t="shared" si="13"/>
        <v>12110</v>
      </c>
      <c r="S73" s="49"/>
    </row>
    <row r="74" spans="1:19" ht="12" customHeight="1">
      <c r="A74" s="32"/>
      <c r="B74" s="49" t="s">
        <v>159</v>
      </c>
      <c r="C74" s="86"/>
      <c r="D74" s="54">
        <v>907</v>
      </c>
      <c r="E74" s="146">
        <v>1800000</v>
      </c>
      <c r="F74" s="54">
        <v>920</v>
      </c>
      <c r="G74" s="140">
        <v>45261</v>
      </c>
      <c r="H74" s="137">
        <v>1800000</v>
      </c>
      <c r="I74" s="137">
        <v>1800000</v>
      </c>
      <c r="J74" s="137">
        <v>1787400</v>
      </c>
      <c r="K74" s="137">
        <v>21632</v>
      </c>
      <c r="L74" s="138">
        <v>45287</v>
      </c>
      <c r="M74" s="58">
        <v>1071142344</v>
      </c>
      <c r="N74" s="49" t="s">
        <v>159</v>
      </c>
      <c r="O74" s="138">
        <v>45287</v>
      </c>
      <c r="P74" s="58"/>
      <c r="Q74" s="59"/>
      <c r="R74" s="122">
        <f t="shared" ref="R74" si="16">+I74-J74</f>
        <v>12600</v>
      </c>
      <c r="S74" s="49"/>
    </row>
    <row r="75" spans="1:19" ht="12" customHeight="1">
      <c r="A75" s="32"/>
      <c r="B75" s="49" t="s">
        <v>131</v>
      </c>
      <c r="C75" s="86"/>
      <c r="D75" s="54">
        <v>836</v>
      </c>
      <c r="E75" s="146">
        <v>1800000</v>
      </c>
      <c r="F75" s="54">
        <v>849</v>
      </c>
      <c r="G75" s="140">
        <v>45245</v>
      </c>
      <c r="H75" s="137">
        <v>1800000</v>
      </c>
      <c r="I75" s="137">
        <v>1800000</v>
      </c>
      <c r="J75" s="137">
        <v>1787400</v>
      </c>
      <c r="K75" s="137">
        <v>21633</v>
      </c>
      <c r="L75" s="138">
        <v>45287</v>
      </c>
      <c r="M75" s="58">
        <v>20645280</v>
      </c>
      <c r="N75" s="49" t="s">
        <v>131</v>
      </c>
      <c r="O75" s="138">
        <v>45287</v>
      </c>
      <c r="P75" s="58"/>
      <c r="Q75" s="59"/>
      <c r="R75" s="122">
        <f t="shared" si="13"/>
        <v>12600</v>
      </c>
      <c r="S75" s="49"/>
    </row>
    <row r="76" spans="1:19" ht="12" customHeight="1">
      <c r="A76" s="32"/>
      <c r="B76" s="49" t="s">
        <v>160</v>
      </c>
      <c r="C76" s="86"/>
      <c r="D76" s="54">
        <v>878</v>
      </c>
      <c r="E76" s="146">
        <v>3250000</v>
      </c>
      <c r="F76" s="54">
        <v>891</v>
      </c>
      <c r="G76" s="140">
        <v>45245</v>
      </c>
      <c r="H76" s="137">
        <v>3250000</v>
      </c>
      <c r="I76" s="137">
        <v>3250000</v>
      </c>
      <c r="J76" s="137">
        <v>3227250</v>
      </c>
      <c r="K76" s="137">
        <v>21634</v>
      </c>
      <c r="L76" s="138">
        <v>45287</v>
      </c>
      <c r="M76" s="58">
        <v>1005333681</v>
      </c>
      <c r="N76" s="49" t="s">
        <v>160</v>
      </c>
      <c r="O76" s="138">
        <v>45287</v>
      </c>
      <c r="P76" s="58"/>
      <c r="Q76" s="59"/>
      <c r="R76" s="122">
        <f t="shared" ref="R76" si="17">+I76-J76</f>
        <v>22750</v>
      </c>
      <c r="S76" s="49"/>
    </row>
    <row r="77" spans="1:19" ht="12" customHeight="1">
      <c r="A77" s="32"/>
      <c r="B77" s="49" t="s">
        <v>139</v>
      </c>
      <c r="C77" s="86"/>
      <c r="D77" s="54">
        <v>877</v>
      </c>
      <c r="E77" s="146">
        <v>1650000</v>
      </c>
      <c r="F77" s="54">
        <v>890</v>
      </c>
      <c r="G77" s="140">
        <v>45245</v>
      </c>
      <c r="H77" s="55">
        <v>1650000</v>
      </c>
      <c r="I77" s="55">
        <v>1650000</v>
      </c>
      <c r="J77" s="137">
        <v>1640100</v>
      </c>
      <c r="K77" s="137">
        <v>21635</v>
      </c>
      <c r="L77" s="138">
        <v>45287</v>
      </c>
      <c r="M77" s="58">
        <v>3058320</v>
      </c>
      <c r="N77" s="49" t="s">
        <v>139</v>
      </c>
      <c r="O77" s="138">
        <v>45287</v>
      </c>
      <c r="P77" s="58"/>
      <c r="Q77" s="59"/>
      <c r="R77" s="122">
        <f t="shared" si="13"/>
        <v>9900</v>
      </c>
      <c r="S77" s="49"/>
    </row>
    <row r="78" spans="1:19" ht="12" customHeight="1">
      <c r="A78" s="32"/>
      <c r="B78" s="49" t="s">
        <v>112</v>
      </c>
      <c r="C78" s="86"/>
      <c r="D78" s="54">
        <v>833</v>
      </c>
      <c r="E78" s="146">
        <v>1800000</v>
      </c>
      <c r="F78" s="54">
        <v>846</v>
      </c>
      <c r="G78" s="140">
        <v>45245</v>
      </c>
      <c r="H78" s="55">
        <v>1800000</v>
      </c>
      <c r="I78" s="55">
        <v>1800000</v>
      </c>
      <c r="J78" s="137">
        <v>1787400</v>
      </c>
      <c r="K78" s="137">
        <v>21636</v>
      </c>
      <c r="L78" s="138">
        <v>45287</v>
      </c>
      <c r="M78" s="58">
        <v>1071142789</v>
      </c>
      <c r="N78" s="49" t="s">
        <v>112</v>
      </c>
      <c r="O78" s="138">
        <v>45287</v>
      </c>
      <c r="P78" s="58"/>
      <c r="Q78" s="59"/>
      <c r="R78" s="122">
        <f t="shared" ref="R78" si="18">+I78-J78</f>
        <v>12600</v>
      </c>
      <c r="S78" s="49"/>
    </row>
    <row r="79" spans="1:19" ht="12" customHeight="1">
      <c r="A79" s="32"/>
      <c r="B79" s="49" t="s">
        <v>119</v>
      </c>
      <c r="C79" s="86"/>
      <c r="D79" s="54">
        <v>852</v>
      </c>
      <c r="E79" s="146">
        <v>1730000</v>
      </c>
      <c r="F79" s="54">
        <v>865</v>
      </c>
      <c r="G79" s="140">
        <v>45245</v>
      </c>
      <c r="H79" s="137">
        <v>1730000</v>
      </c>
      <c r="I79" s="137">
        <v>1730000</v>
      </c>
      <c r="J79" s="137">
        <v>1717890</v>
      </c>
      <c r="K79" s="137">
        <v>21637</v>
      </c>
      <c r="L79" s="138">
        <v>45287</v>
      </c>
      <c r="M79" s="58">
        <v>1071142218</v>
      </c>
      <c r="N79" s="49" t="s">
        <v>119</v>
      </c>
      <c r="O79" s="138">
        <v>45287</v>
      </c>
      <c r="P79" s="58"/>
      <c r="Q79" s="59"/>
      <c r="R79" s="122">
        <f t="shared" si="13"/>
        <v>12110</v>
      </c>
      <c r="S79" s="49"/>
    </row>
    <row r="80" spans="1:19" ht="12" customHeight="1">
      <c r="A80" s="32"/>
      <c r="B80" s="49" t="s">
        <v>161</v>
      </c>
      <c r="C80" s="86"/>
      <c r="D80" s="54">
        <v>700</v>
      </c>
      <c r="E80" s="146">
        <v>7400000</v>
      </c>
      <c r="F80" s="54">
        <v>709</v>
      </c>
      <c r="G80" s="140">
        <v>45222</v>
      </c>
      <c r="H80" s="137">
        <v>7400000</v>
      </c>
      <c r="I80" s="137">
        <v>3000000</v>
      </c>
      <c r="J80" s="137">
        <v>2979000</v>
      </c>
      <c r="K80" s="137">
        <v>21638</v>
      </c>
      <c r="L80" s="138">
        <v>45287</v>
      </c>
      <c r="M80" s="58">
        <v>65746736</v>
      </c>
      <c r="N80" s="49" t="s">
        <v>161</v>
      </c>
      <c r="O80" s="138">
        <v>45287</v>
      </c>
      <c r="P80" s="58"/>
      <c r="Q80" s="59"/>
      <c r="R80" s="122">
        <f t="shared" ref="R80" si="19">+I80-J80</f>
        <v>21000</v>
      </c>
      <c r="S80" s="49"/>
    </row>
    <row r="81" spans="1:19" ht="12" customHeight="1">
      <c r="A81" s="32"/>
      <c r="B81" s="49" t="s">
        <v>142</v>
      </c>
      <c r="C81" s="86"/>
      <c r="D81" s="54">
        <v>844</v>
      </c>
      <c r="E81" s="146">
        <v>1600000</v>
      </c>
      <c r="F81" s="54">
        <v>857</v>
      </c>
      <c r="G81" s="140">
        <v>45245</v>
      </c>
      <c r="H81" s="137">
        <v>1600000</v>
      </c>
      <c r="I81" s="137">
        <v>1600000</v>
      </c>
      <c r="J81" s="137">
        <v>1588800</v>
      </c>
      <c r="K81" s="137">
        <v>21639</v>
      </c>
      <c r="L81" s="138">
        <v>45287</v>
      </c>
      <c r="M81" s="58">
        <v>1069304284</v>
      </c>
      <c r="N81" s="49" t="s">
        <v>142</v>
      </c>
      <c r="O81" s="138">
        <v>45287</v>
      </c>
      <c r="P81" s="58"/>
      <c r="Q81" s="59"/>
      <c r="R81" s="122">
        <f t="shared" si="13"/>
        <v>11200</v>
      </c>
      <c r="S81" s="49"/>
    </row>
    <row r="82" spans="1:19" ht="12" customHeight="1">
      <c r="A82" s="32"/>
      <c r="B82" s="49" t="s">
        <v>162</v>
      </c>
      <c r="C82" s="86"/>
      <c r="D82" s="54">
        <v>873</v>
      </c>
      <c r="E82" s="146">
        <v>3250000</v>
      </c>
      <c r="F82" s="54">
        <v>886</v>
      </c>
      <c r="G82" s="140">
        <v>45245</v>
      </c>
      <c r="H82" s="137">
        <v>3250000</v>
      </c>
      <c r="I82" s="137">
        <v>3250000</v>
      </c>
      <c r="J82" s="137">
        <v>3227250</v>
      </c>
      <c r="K82" s="137">
        <v>21640</v>
      </c>
      <c r="L82" s="138">
        <v>45287</v>
      </c>
      <c r="M82" s="58">
        <v>1069262826</v>
      </c>
      <c r="N82" s="49" t="s">
        <v>162</v>
      </c>
      <c r="O82" s="138">
        <v>45287</v>
      </c>
      <c r="P82" s="58"/>
      <c r="Q82" s="59"/>
      <c r="R82" s="122">
        <f t="shared" ref="R82" si="20">+I82-J82</f>
        <v>22750</v>
      </c>
      <c r="S82" s="49"/>
    </row>
    <row r="83" spans="1:19" ht="12" customHeight="1">
      <c r="A83" s="32"/>
      <c r="B83" s="49" t="s">
        <v>113</v>
      </c>
      <c r="C83" s="86"/>
      <c r="D83" s="54">
        <v>837</v>
      </c>
      <c r="E83" s="146">
        <v>1800000</v>
      </c>
      <c r="F83" s="54">
        <v>850</v>
      </c>
      <c r="G83" s="140">
        <v>45245</v>
      </c>
      <c r="H83" s="137">
        <v>1800000</v>
      </c>
      <c r="I83" s="137">
        <v>1800000</v>
      </c>
      <c r="J83" s="137">
        <v>1787400</v>
      </c>
      <c r="K83" s="137">
        <v>21641</v>
      </c>
      <c r="L83" s="138">
        <v>45287</v>
      </c>
      <c r="M83" s="58">
        <v>1003578216</v>
      </c>
      <c r="N83" s="49" t="s">
        <v>113</v>
      </c>
      <c r="O83" s="138">
        <v>45287</v>
      </c>
      <c r="P83" s="58"/>
      <c r="Q83" s="59"/>
      <c r="R83" s="122">
        <f t="shared" si="13"/>
        <v>12600</v>
      </c>
      <c r="S83" s="49"/>
    </row>
    <row r="84" spans="1:19" ht="12" customHeight="1">
      <c r="A84" s="32"/>
      <c r="B84" s="49" t="s">
        <v>153</v>
      </c>
      <c r="C84" s="86"/>
      <c r="D84" s="54">
        <v>889</v>
      </c>
      <c r="E84" s="146">
        <v>3250000</v>
      </c>
      <c r="F84" s="54">
        <v>902</v>
      </c>
      <c r="G84" s="140">
        <v>45245</v>
      </c>
      <c r="H84" s="137">
        <v>3250000</v>
      </c>
      <c r="I84" s="137">
        <v>3250000</v>
      </c>
      <c r="J84" s="137">
        <v>3227250</v>
      </c>
      <c r="K84" s="137">
        <v>21642</v>
      </c>
      <c r="L84" s="138">
        <v>45287</v>
      </c>
      <c r="M84" s="58">
        <v>35423249</v>
      </c>
      <c r="N84" s="49" t="s">
        <v>153</v>
      </c>
      <c r="O84" s="138">
        <v>45287</v>
      </c>
      <c r="P84" s="58"/>
      <c r="Q84" s="59"/>
      <c r="R84" s="122">
        <f t="shared" si="13"/>
        <v>22750</v>
      </c>
      <c r="S84" s="49"/>
    </row>
    <row r="85" spans="1:19" ht="12" customHeight="1">
      <c r="A85" s="32"/>
      <c r="B85" s="49" t="s">
        <v>96</v>
      </c>
      <c r="C85" s="86"/>
      <c r="D85" s="54">
        <v>638</v>
      </c>
      <c r="E85" s="146">
        <v>30000000</v>
      </c>
      <c r="F85" s="54">
        <v>651</v>
      </c>
      <c r="G85" s="140">
        <v>45201</v>
      </c>
      <c r="H85" s="137">
        <v>30000000</v>
      </c>
      <c r="I85" s="137">
        <v>7490000</v>
      </c>
      <c r="J85" s="137">
        <v>7267547</v>
      </c>
      <c r="K85" s="137">
        <v>21643</v>
      </c>
      <c r="L85" s="138">
        <v>45287</v>
      </c>
      <c r="M85" s="58">
        <v>80195206</v>
      </c>
      <c r="N85" s="49" t="s">
        <v>96</v>
      </c>
      <c r="O85" s="138">
        <v>45287</v>
      </c>
      <c r="P85" s="58"/>
      <c r="Q85" s="59"/>
      <c r="R85" s="122">
        <f t="shared" si="13"/>
        <v>222453</v>
      </c>
      <c r="S85" s="49"/>
    </row>
    <row r="86" spans="1:19" ht="12" customHeight="1">
      <c r="A86" s="32"/>
      <c r="B86" s="49" t="s">
        <v>126</v>
      </c>
      <c r="C86" s="86"/>
      <c r="D86" s="54">
        <v>830</v>
      </c>
      <c r="E86" s="146">
        <v>2180000</v>
      </c>
      <c r="F86" s="54">
        <v>841</v>
      </c>
      <c r="G86" s="140">
        <v>45245</v>
      </c>
      <c r="H86" s="137">
        <v>2180000</v>
      </c>
      <c r="I86" s="137">
        <v>2180000</v>
      </c>
      <c r="J86" s="137">
        <v>2164740</v>
      </c>
      <c r="K86" s="137">
        <v>21644</v>
      </c>
      <c r="L86" s="138">
        <v>45287</v>
      </c>
      <c r="M86" s="58">
        <v>1072638671</v>
      </c>
      <c r="N86" s="49" t="s">
        <v>126</v>
      </c>
      <c r="O86" s="138">
        <v>45287</v>
      </c>
      <c r="P86" s="58"/>
      <c r="Q86" s="59"/>
      <c r="R86" s="122">
        <f t="shared" si="13"/>
        <v>15260</v>
      </c>
      <c r="S86" s="49"/>
    </row>
    <row r="87" spans="1:19" ht="12" customHeight="1">
      <c r="A87" s="32"/>
      <c r="B87" s="49" t="s">
        <v>151</v>
      </c>
      <c r="C87" s="86"/>
      <c r="D87" s="54">
        <v>829</v>
      </c>
      <c r="E87" s="146">
        <v>2180000</v>
      </c>
      <c r="F87" s="54">
        <v>840</v>
      </c>
      <c r="G87" s="140">
        <v>45245</v>
      </c>
      <c r="H87" s="137">
        <v>2180000</v>
      </c>
      <c r="I87" s="137">
        <v>2180000</v>
      </c>
      <c r="J87" s="137">
        <v>2164740</v>
      </c>
      <c r="K87" s="137">
        <v>21645</v>
      </c>
      <c r="L87" s="138">
        <v>45287</v>
      </c>
      <c r="M87" s="58">
        <v>1074417032</v>
      </c>
      <c r="N87" s="49" t="s">
        <v>151</v>
      </c>
      <c r="O87" s="138">
        <v>45287</v>
      </c>
      <c r="P87" s="58"/>
      <c r="Q87" s="59"/>
      <c r="R87" s="122">
        <f t="shared" si="13"/>
        <v>15260</v>
      </c>
      <c r="S87" s="49"/>
    </row>
    <row r="88" spans="1:19" ht="12" customHeight="1">
      <c r="A88" s="32"/>
      <c r="B88" s="49" t="s">
        <v>163</v>
      </c>
      <c r="C88" s="86"/>
      <c r="D88" s="54">
        <v>874</v>
      </c>
      <c r="E88" s="146">
        <v>1650000</v>
      </c>
      <c r="F88" s="54">
        <v>887</v>
      </c>
      <c r="G88" s="140">
        <v>45245</v>
      </c>
      <c r="H88" s="137">
        <v>1650000</v>
      </c>
      <c r="I88" s="137">
        <v>1650000</v>
      </c>
      <c r="J88" s="137">
        <v>1640100</v>
      </c>
      <c r="K88" s="137">
        <v>21646</v>
      </c>
      <c r="L88" s="138">
        <v>45287</v>
      </c>
      <c r="M88" s="58">
        <v>1193372730</v>
      </c>
      <c r="N88" s="49" t="s">
        <v>163</v>
      </c>
      <c r="O88" s="138">
        <v>45287</v>
      </c>
      <c r="P88" s="58"/>
      <c r="Q88" s="59"/>
      <c r="R88" s="122">
        <f t="shared" si="13"/>
        <v>9900</v>
      </c>
      <c r="S88" s="49"/>
    </row>
    <row r="89" spans="1:19" ht="12" customHeight="1">
      <c r="A89" s="32"/>
      <c r="B89" s="49" t="s">
        <v>137</v>
      </c>
      <c r="C89" s="86"/>
      <c r="D89" s="54">
        <v>752</v>
      </c>
      <c r="E89" s="146">
        <v>5950000</v>
      </c>
      <c r="F89" s="54">
        <v>762</v>
      </c>
      <c r="G89" s="140">
        <v>45226</v>
      </c>
      <c r="H89" s="137">
        <v>5950000</v>
      </c>
      <c r="I89" s="137">
        <v>2800000</v>
      </c>
      <c r="J89" s="137">
        <v>2780400</v>
      </c>
      <c r="K89" s="137">
        <v>21647</v>
      </c>
      <c r="L89" s="138">
        <v>45287</v>
      </c>
      <c r="M89" s="58">
        <v>1026598593</v>
      </c>
      <c r="N89" s="49" t="s">
        <v>137</v>
      </c>
      <c r="O89" s="138">
        <v>45287</v>
      </c>
      <c r="P89" s="58"/>
      <c r="Q89" s="59"/>
      <c r="R89" s="122">
        <f t="shared" si="13"/>
        <v>19600</v>
      </c>
      <c r="S89" s="49"/>
    </row>
    <row r="90" spans="1:19" ht="12" customHeight="1">
      <c r="A90" s="32"/>
      <c r="B90" s="49" t="s">
        <v>132</v>
      </c>
      <c r="C90" s="86"/>
      <c r="D90" s="54">
        <v>870</v>
      </c>
      <c r="E90" s="146">
        <v>1650000</v>
      </c>
      <c r="F90" s="54">
        <v>883</v>
      </c>
      <c r="G90" s="140">
        <v>45245</v>
      </c>
      <c r="H90" s="137">
        <v>1650000</v>
      </c>
      <c r="I90" s="137">
        <v>1650000</v>
      </c>
      <c r="J90" s="137">
        <v>1640100</v>
      </c>
      <c r="K90" s="137">
        <v>21648</v>
      </c>
      <c r="L90" s="138">
        <v>45287</v>
      </c>
      <c r="M90" s="58">
        <v>3059223</v>
      </c>
      <c r="N90" s="49" t="s">
        <v>132</v>
      </c>
      <c r="O90" s="138">
        <v>45287</v>
      </c>
      <c r="P90" s="58"/>
      <c r="Q90" s="59"/>
      <c r="R90" s="122">
        <f t="shared" si="13"/>
        <v>9900</v>
      </c>
      <c r="S90" s="49"/>
    </row>
    <row r="91" spans="1:19" ht="12" customHeight="1">
      <c r="A91" s="32"/>
      <c r="B91" s="49" t="s">
        <v>140</v>
      </c>
      <c r="C91" s="86"/>
      <c r="D91" s="54">
        <v>876</v>
      </c>
      <c r="E91" s="146">
        <v>3250000</v>
      </c>
      <c r="F91" s="54">
        <v>889</v>
      </c>
      <c r="G91" s="140">
        <v>45245</v>
      </c>
      <c r="H91" s="137">
        <v>3250000</v>
      </c>
      <c r="I91" s="137">
        <v>3250000</v>
      </c>
      <c r="J91" s="137">
        <v>3227250</v>
      </c>
      <c r="K91" s="137">
        <v>21649</v>
      </c>
      <c r="L91" s="138">
        <v>45287</v>
      </c>
      <c r="M91" s="58">
        <v>1069306113</v>
      </c>
      <c r="N91" s="49" t="s">
        <v>140</v>
      </c>
      <c r="O91" s="138">
        <v>45287</v>
      </c>
      <c r="P91" s="58"/>
      <c r="Q91" s="59"/>
      <c r="R91" s="122">
        <f t="shared" si="13"/>
        <v>22750</v>
      </c>
      <c r="S91" s="49"/>
    </row>
    <row r="92" spans="1:19" ht="12" customHeight="1">
      <c r="A92" s="32"/>
      <c r="B92" s="49" t="s">
        <v>121</v>
      </c>
      <c r="C92" s="86"/>
      <c r="D92" s="54">
        <v>853</v>
      </c>
      <c r="E92" s="146">
        <v>1730000</v>
      </c>
      <c r="F92" s="54">
        <v>866</v>
      </c>
      <c r="G92" s="140">
        <v>45245</v>
      </c>
      <c r="H92" s="137">
        <v>1730000</v>
      </c>
      <c r="I92" s="137">
        <v>1730000</v>
      </c>
      <c r="J92" s="137">
        <v>1717890</v>
      </c>
      <c r="K92" s="137">
        <v>21650</v>
      </c>
      <c r="L92" s="138">
        <v>45287</v>
      </c>
      <c r="M92" s="58">
        <v>20645432</v>
      </c>
      <c r="N92" s="49" t="s">
        <v>121</v>
      </c>
      <c r="O92" s="138">
        <v>45287</v>
      </c>
      <c r="P92" s="58"/>
      <c r="Q92" s="59"/>
      <c r="R92" s="122">
        <f t="shared" si="13"/>
        <v>12110</v>
      </c>
      <c r="S92" s="49"/>
    </row>
    <row r="93" spans="1:19" ht="12" customHeight="1">
      <c r="A93" s="32"/>
      <c r="B93" s="49" t="s">
        <v>94</v>
      </c>
      <c r="C93" s="86"/>
      <c r="D93" s="54">
        <v>848</v>
      </c>
      <c r="E93" s="146">
        <v>3250000</v>
      </c>
      <c r="F93" s="54">
        <v>861</v>
      </c>
      <c r="G93" s="140">
        <v>45245</v>
      </c>
      <c r="H93" s="137">
        <v>3250000</v>
      </c>
      <c r="I93" s="137">
        <v>3250000</v>
      </c>
      <c r="J93" s="137">
        <v>3227250</v>
      </c>
      <c r="K93" s="137">
        <v>21651</v>
      </c>
      <c r="L93" s="138">
        <v>45287</v>
      </c>
      <c r="M93" s="58">
        <v>1071169078</v>
      </c>
      <c r="N93" s="49" t="s">
        <v>94</v>
      </c>
      <c r="O93" s="138">
        <v>45287</v>
      </c>
      <c r="P93" s="58"/>
      <c r="Q93" s="59"/>
      <c r="R93" s="122">
        <f t="shared" si="13"/>
        <v>22750</v>
      </c>
      <c r="S93" s="49"/>
    </row>
    <row r="94" spans="1:19" ht="12" customHeight="1">
      <c r="A94" s="32"/>
      <c r="B94" s="49" t="s">
        <v>152</v>
      </c>
      <c r="C94" s="86"/>
      <c r="D94" s="54">
        <v>649</v>
      </c>
      <c r="E94" s="146">
        <v>12000000</v>
      </c>
      <c r="F94" s="54">
        <v>658</v>
      </c>
      <c r="G94" s="140">
        <v>45202</v>
      </c>
      <c r="H94" s="137">
        <v>12000000</v>
      </c>
      <c r="I94" s="137">
        <v>4000000</v>
      </c>
      <c r="J94" s="137">
        <v>3972000</v>
      </c>
      <c r="K94" s="137">
        <v>21652</v>
      </c>
      <c r="L94" s="138">
        <v>45287</v>
      </c>
      <c r="M94" s="58">
        <v>1024542018</v>
      </c>
      <c r="N94" s="49" t="s">
        <v>152</v>
      </c>
      <c r="O94" s="138">
        <v>45287</v>
      </c>
      <c r="P94" s="58"/>
      <c r="Q94" s="59"/>
      <c r="R94" s="122">
        <f t="shared" si="13"/>
        <v>28000</v>
      </c>
      <c r="S94" s="49"/>
    </row>
    <row r="95" spans="1:19" ht="12" customHeight="1">
      <c r="A95" s="32"/>
      <c r="B95" s="49" t="s">
        <v>164</v>
      </c>
      <c r="C95" s="86"/>
      <c r="D95" s="54">
        <v>847</v>
      </c>
      <c r="E95" s="146">
        <v>3250000</v>
      </c>
      <c r="F95" s="54">
        <v>860</v>
      </c>
      <c r="G95" s="140">
        <v>45245</v>
      </c>
      <c r="H95" s="137">
        <v>3250000</v>
      </c>
      <c r="I95" s="137">
        <v>3250000</v>
      </c>
      <c r="J95" s="137">
        <v>3227250</v>
      </c>
      <c r="K95" s="137">
        <v>21653</v>
      </c>
      <c r="L95" s="138">
        <v>45287</v>
      </c>
      <c r="M95" s="58">
        <v>1076654277</v>
      </c>
      <c r="N95" s="49" t="s">
        <v>164</v>
      </c>
      <c r="O95" s="138">
        <v>45287</v>
      </c>
      <c r="P95" s="58"/>
      <c r="Q95" s="59"/>
      <c r="R95" s="122">
        <f t="shared" si="13"/>
        <v>22750</v>
      </c>
      <c r="S95" s="49"/>
    </row>
    <row r="96" spans="1:19" ht="12" customHeight="1">
      <c r="A96" s="32"/>
      <c r="B96" s="49" t="s">
        <v>165</v>
      </c>
      <c r="C96" s="86"/>
      <c r="D96" s="54">
        <v>912</v>
      </c>
      <c r="E96" s="146">
        <v>1800000</v>
      </c>
      <c r="F96" s="54">
        <v>925</v>
      </c>
      <c r="G96" s="140">
        <v>45261</v>
      </c>
      <c r="H96" s="137">
        <v>1800000</v>
      </c>
      <c r="I96" s="137">
        <v>1800000</v>
      </c>
      <c r="J96" s="137">
        <v>1787400</v>
      </c>
      <c r="K96" s="137">
        <v>21654</v>
      </c>
      <c r="L96" s="138">
        <v>45287</v>
      </c>
      <c r="M96" s="58">
        <v>1071143170</v>
      </c>
      <c r="N96" s="49" t="s">
        <v>165</v>
      </c>
      <c r="O96" s="138">
        <v>45287</v>
      </c>
      <c r="P96" s="58"/>
      <c r="Q96" s="59"/>
      <c r="R96" s="122">
        <f t="shared" si="13"/>
        <v>12600</v>
      </c>
      <c r="S96" s="49"/>
    </row>
    <row r="97" spans="1:19" ht="12" customHeight="1">
      <c r="A97" s="32"/>
      <c r="B97" s="49" t="s">
        <v>166</v>
      </c>
      <c r="C97" s="86"/>
      <c r="D97" s="54">
        <v>868</v>
      </c>
      <c r="E97" s="146">
        <v>5000000</v>
      </c>
      <c r="F97" s="54">
        <v>881</v>
      </c>
      <c r="G97" s="140">
        <v>45245</v>
      </c>
      <c r="H97" s="137">
        <v>5000000</v>
      </c>
      <c r="I97" s="137">
        <v>2997000</v>
      </c>
      <c r="J97" s="137">
        <v>2976021</v>
      </c>
      <c r="K97" s="137">
        <v>21655</v>
      </c>
      <c r="L97" s="138">
        <v>45287</v>
      </c>
      <c r="M97" s="58">
        <v>52816236</v>
      </c>
      <c r="N97" s="49" t="s">
        <v>166</v>
      </c>
      <c r="O97" s="138">
        <v>45287</v>
      </c>
      <c r="P97" s="58"/>
      <c r="Q97" s="59"/>
      <c r="R97" s="122">
        <f t="shared" si="13"/>
        <v>20979</v>
      </c>
      <c r="S97" s="49"/>
    </row>
    <row r="98" spans="1:19" ht="12" customHeight="1">
      <c r="A98" s="32"/>
      <c r="B98" s="49" t="s">
        <v>166</v>
      </c>
      <c r="C98" s="86"/>
      <c r="D98" s="54">
        <v>868</v>
      </c>
      <c r="E98" s="146">
        <v>5000000</v>
      </c>
      <c r="F98" s="54">
        <v>881</v>
      </c>
      <c r="G98" s="140">
        <v>45245</v>
      </c>
      <c r="H98" s="137">
        <v>5000000</v>
      </c>
      <c r="I98" s="137">
        <v>748000</v>
      </c>
      <c r="J98" s="137">
        <v>742764</v>
      </c>
      <c r="K98" s="137">
        <v>21656</v>
      </c>
      <c r="L98" s="138">
        <v>45287</v>
      </c>
      <c r="M98" s="58">
        <v>52816236</v>
      </c>
      <c r="N98" s="49" t="s">
        <v>166</v>
      </c>
      <c r="O98" s="138">
        <v>45287</v>
      </c>
      <c r="P98" s="58"/>
      <c r="Q98" s="59"/>
      <c r="R98" s="122">
        <f t="shared" si="13"/>
        <v>5236</v>
      </c>
      <c r="S98" s="49"/>
    </row>
    <row r="99" spans="1:19" ht="12" customHeight="1">
      <c r="A99" s="32"/>
      <c r="B99" s="49" t="s">
        <v>167</v>
      </c>
      <c r="C99" s="86"/>
      <c r="D99" s="54">
        <v>845</v>
      </c>
      <c r="E99" s="146">
        <v>1200000</v>
      </c>
      <c r="F99" s="54">
        <v>858</v>
      </c>
      <c r="G99" s="140">
        <v>45245</v>
      </c>
      <c r="H99" s="137">
        <v>1200000</v>
      </c>
      <c r="I99" s="137">
        <v>1600000</v>
      </c>
      <c r="J99" s="137">
        <v>1588800</v>
      </c>
      <c r="K99" s="137">
        <v>21657</v>
      </c>
      <c r="L99" s="138">
        <v>45287</v>
      </c>
      <c r="M99" s="58">
        <v>1069304739</v>
      </c>
      <c r="N99" s="49" t="s">
        <v>167</v>
      </c>
      <c r="O99" s="138">
        <v>45287</v>
      </c>
      <c r="P99" s="58"/>
      <c r="Q99" s="59"/>
      <c r="R99" s="122">
        <f t="shared" ref="R99" si="21">+I99-J99</f>
        <v>11200</v>
      </c>
      <c r="S99" s="49"/>
    </row>
    <row r="100" spans="1:19" ht="12" customHeight="1">
      <c r="A100" s="32"/>
      <c r="B100" s="49" t="s">
        <v>168</v>
      </c>
      <c r="C100" s="86"/>
      <c r="D100" s="54">
        <v>732</v>
      </c>
      <c r="E100" s="146">
        <v>760000</v>
      </c>
      <c r="F100" s="54">
        <v>741</v>
      </c>
      <c r="G100" s="140">
        <v>45217</v>
      </c>
      <c r="H100" s="137">
        <v>760000</v>
      </c>
      <c r="I100" s="137">
        <v>760000</v>
      </c>
      <c r="J100" s="137">
        <v>760000</v>
      </c>
      <c r="K100" s="137">
        <v>21658</v>
      </c>
      <c r="L100" s="138">
        <v>45287</v>
      </c>
      <c r="M100" s="58">
        <v>1020732623</v>
      </c>
      <c r="N100" s="49" t="s">
        <v>168</v>
      </c>
      <c r="O100" s="138">
        <v>45287</v>
      </c>
      <c r="P100" s="58"/>
      <c r="Q100" s="59"/>
      <c r="R100" s="122">
        <f t="shared" si="13"/>
        <v>0</v>
      </c>
      <c r="S100" s="49"/>
    </row>
    <row r="101" spans="1:19" ht="12" customHeight="1">
      <c r="A101" s="32"/>
      <c r="B101" s="49" t="s">
        <v>168</v>
      </c>
      <c r="C101" s="86"/>
      <c r="D101" s="54">
        <v>865</v>
      </c>
      <c r="E101" s="146">
        <v>5000000</v>
      </c>
      <c r="F101" s="54">
        <v>878</v>
      </c>
      <c r="G101" s="140">
        <v>45245</v>
      </c>
      <c r="H101" s="137">
        <v>5000000</v>
      </c>
      <c r="I101" s="137">
        <v>5000000</v>
      </c>
      <c r="J101" s="137">
        <v>4959680</v>
      </c>
      <c r="K101" s="137">
        <v>21658</v>
      </c>
      <c r="L101" s="138">
        <v>45287</v>
      </c>
      <c r="M101" s="58">
        <v>1020732623</v>
      </c>
      <c r="N101" s="49" t="s">
        <v>168</v>
      </c>
      <c r="O101" s="138">
        <v>45287</v>
      </c>
      <c r="P101" s="58"/>
      <c r="Q101" s="59"/>
      <c r="R101" s="122">
        <f t="shared" ref="R101" si="22">+I101-J101</f>
        <v>40320</v>
      </c>
      <c r="S101" s="49"/>
    </row>
    <row r="102" spans="1:19" ht="12" customHeight="1">
      <c r="A102" s="32"/>
      <c r="B102" s="49" t="s">
        <v>169</v>
      </c>
      <c r="C102" s="86"/>
      <c r="D102" s="54">
        <v>862</v>
      </c>
      <c r="E102" s="146">
        <v>4000000</v>
      </c>
      <c r="F102" s="54">
        <v>875</v>
      </c>
      <c r="G102" s="140">
        <v>45245</v>
      </c>
      <c r="H102" s="137">
        <v>4000000</v>
      </c>
      <c r="I102" s="137">
        <v>4000000</v>
      </c>
      <c r="J102" s="137">
        <v>3972000</v>
      </c>
      <c r="K102" s="137">
        <v>21659</v>
      </c>
      <c r="L102" s="138">
        <v>45287</v>
      </c>
      <c r="M102" s="58">
        <v>79323381</v>
      </c>
      <c r="N102" s="49" t="s">
        <v>169</v>
      </c>
      <c r="O102" s="138">
        <v>45287</v>
      </c>
      <c r="P102" s="58"/>
      <c r="Q102" s="59"/>
      <c r="R102" s="122">
        <f t="shared" si="13"/>
        <v>28000</v>
      </c>
      <c r="S102" s="49"/>
    </row>
    <row r="103" spans="1:19" ht="12" customHeight="1">
      <c r="A103" s="32"/>
      <c r="B103" s="49" t="s">
        <v>170</v>
      </c>
      <c r="C103" s="86"/>
      <c r="D103" s="54">
        <v>863</v>
      </c>
      <c r="E103" s="146">
        <v>9100000</v>
      </c>
      <c r="F103" s="54">
        <v>876</v>
      </c>
      <c r="G103" s="140">
        <v>45245</v>
      </c>
      <c r="H103" s="137">
        <v>9100000</v>
      </c>
      <c r="I103" s="137">
        <v>5760000</v>
      </c>
      <c r="J103" s="137">
        <v>5719680</v>
      </c>
      <c r="K103" s="137">
        <v>21660</v>
      </c>
      <c r="L103" s="138">
        <v>45287</v>
      </c>
      <c r="M103" s="58">
        <v>79850071</v>
      </c>
      <c r="N103" s="49" t="s">
        <v>170</v>
      </c>
      <c r="O103" s="138">
        <v>45287</v>
      </c>
      <c r="P103" s="58"/>
      <c r="Q103" s="59"/>
      <c r="R103" s="122">
        <f t="shared" si="13"/>
        <v>40320</v>
      </c>
      <c r="S103" s="49"/>
    </row>
    <row r="104" spans="1:19" ht="12" customHeight="1">
      <c r="A104" s="32"/>
      <c r="B104" s="49" t="s">
        <v>154</v>
      </c>
      <c r="C104" s="86"/>
      <c r="D104" s="54">
        <v>888</v>
      </c>
      <c r="E104" s="146">
        <v>1800000</v>
      </c>
      <c r="F104" s="54">
        <v>901</v>
      </c>
      <c r="G104" s="140">
        <v>45245</v>
      </c>
      <c r="H104" s="137">
        <v>1800000</v>
      </c>
      <c r="I104" s="137">
        <v>1800000</v>
      </c>
      <c r="J104" s="137">
        <v>1787400</v>
      </c>
      <c r="K104" s="137">
        <v>21661</v>
      </c>
      <c r="L104" s="138">
        <v>45287</v>
      </c>
      <c r="M104" s="58">
        <v>28870212</v>
      </c>
      <c r="N104" s="49" t="s">
        <v>154</v>
      </c>
      <c r="O104" s="138">
        <v>45287</v>
      </c>
      <c r="P104" s="58"/>
      <c r="Q104" s="59"/>
      <c r="R104" s="122">
        <f t="shared" si="13"/>
        <v>12600</v>
      </c>
      <c r="S104" s="49"/>
    </row>
    <row r="105" spans="1:19" ht="12" customHeight="1">
      <c r="A105" s="32"/>
      <c r="B105" s="49" t="s">
        <v>172</v>
      </c>
      <c r="C105" s="86"/>
      <c r="D105" s="54">
        <v>701</v>
      </c>
      <c r="E105" s="146">
        <v>120000</v>
      </c>
      <c r="F105" s="54">
        <v>710</v>
      </c>
      <c r="G105" s="140">
        <v>45217</v>
      </c>
      <c r="H105" s="137">
        <v>120000</v>
      </c>
      <c r="I105" s="137">
        <v>120000</v>
      </c>
      <c r="J105" s="137">
        <v>120000</v>
      </c>
      <c r="K105" s="137">
        <v>21663</v>
      </c>
      <c r="L105" s="138">
        <v>45287</v>
      </c>
      <c r="M105" s="58">
        <v>81720297</v>
      </c>
      <c r="N105" s="49" t="s">
        <v>172</v>
      </c>
      <c r="O105" s="138">
        <v>45287</v>
      </c>
      <c r="P105" s="58"/>
      <c r="Q105" s="59"/>
      <c r="R105" s="122">
        <f t="shared" si="13"/>
        <v>0</v>
      </c>
      <c r="S105" s="49"/>
    </row>
    <row r="106" spans="1:19" ht="12" customHeight="1">
      <c r="A106" s="32"/>
      <c r="B106" s="49" t="s">
        <v>172</v>
      </c>
      <c r="C106" s="86"/>
      <c r="D106" s="54">
        <v>832</v>
      </c>
      <c r="E106" s="146">
        <v>6000000</v>
      </c>
      <c r="F106" s="54">
        <v>845</v>
      </c>
      <c r="G106" s="140">
        <v>45245</v>
      </c>
      <c r="H106" s="137">
        <v>6000000</v>
      </c>
      <c r="I106" s="137">
        <v>6000000</v>
      </c>
      <c r="J106" s="137">
        <v>5957160</v>
      </c>
      <c r="K106" s="137">
        <v>21663</v>
      </c>
      <c r="L106" s="138">
        <v>45287</v>
      </c>
      <c r="M106" s="58">
        <v>81720297</v>
      </c>
      <c r="N106" s="49" t="s">
        <v>172</v>
      </c>
      <c r="O106" s="138">
        <v>45287</v>
      </c>
      <c r="P106" s="58"/>
      <c r="Q106" s="59"/>
      <c r="R106" s="122">
        <f t="shared" ref="R106" si="23">+I106-J106</f>
        <v>42840</v>
      </c>
      <c r="S106" s="49"/>
    </row>
    <row r="107" spans="1:19" ht="12" customHeight="1">
      <c r="A107" s="32"/>
      <c r="B107" s="49" t="s">
        <v>101</v>
      </c>
      <c r="C107" s="86"/>
      <c r="D107" s="54">
        <v>857</v>
      </c>
      <c r="E107" s="146">
        <v>7000000</v>
      </c>
      <c r="F107" s="54">
        <v>870</v>
      </c>
      <c r="G107" s="140">
        <v>45245</v>
      </c>
      <c r="H107" s="137">
        <v>7000000</v>
      </c>
      <c r="I107" s="137">
        <v>5040000</v>
      </c>
      <c r="J107" s="137">
        <v>5004720</v>
      </c>
      <c r="K107" s="137">
        <v>21664</v>
      </c>
      <c r="L107" s="138">
        <v>45287</v>
      </c>
      <c r="M107" s="58">
        <v>1010181278</v>
      </c>
      <c r="N107" s="49" t="s">
        <v>101</v>
      </c>
      <c r="O107" s="138">
        <v>45287</v>
      </c>
      <c r="P107" s="58"/>
      <c r="Q107" s="59"/>
      <c r="R107" s="122">
        <f t="shared" si="13"/>
        <v>35280</v>
      </c>
      <c r="S107" s="49"/>
    </row>
    <row r="108" spans="1:19" ht="12" customHeight="1">
      <c r="A108" s="32"/>
      <c r="B108" s="49" t="s">
        <v>173</v>
      </c>
      <c r="C108" s="86"/>
      <c r="D108" s="54">
        <v>880</v>
      </c>
      <c r="E108" s="146">
        <v>9000000</v>
      </c>
      <c r="F108" s="54">
        <v>893</v>
      </c>
      <c r="G108" s="140">
        <v>45245</v>
      </c>
      <c r="H108" s="137">
        <v>9000000</v>
      </c>
      <c r="I108" s="137">
        <v>5400000</v>
      </c>
      <c r="J108" s="137">
        <v>5362200</v>
      </c>
      <c r="K108" s="137">
        <v>21665</v>
      </c>
      <c r="L108" s="138">
        <v>45287</v>
      </c>
      <c r="M108" s="58">
        <v>1143358319</v>
      </c>
      <c r="N108" s="49" t="s">
        <v>173</v>
      </c>
      <c r="O108" s="138">
        <v>45287</v>
      </c>
      <c r="P108" s="58"/>
      <c r="Q108" s="59"/>
      <c r="R108" s="122">
        <f t="shared" si="13"/>
        <v>37800</v>
      </c>
      <c r="S108" s="49"/>
    </row>
    <row r="109" spans="1:19" ht="12" customHeight="1">
      <c r="A109" s="32"/>
      <c r="B109" s="49" t="s">
        <v>174</v>
      </c>
      <c r="C109" s="86"/>
      <c r="D109" s="54">
        <v>733</v>
      </c>
      <c r="E109" s="146">
        <v>760000</v>
      </c>
      <c r="F109" s="54">
        <v>742</v>
      </c>
      <c r="G109" s="140">
        <v>45217</v>
      </c>
      <c r="H109" s="137">
        <v>760000</v>
      </c>
      <c r="I109" s="137">
        <v>760000</v>
      </c>
      <c r="J109" s="137">
        <v>760000</v>
      </c>
      <c r="K109" s="137">
        <v>21666</v>
      </c>
      <c r="L109" s="138">
        <v>45287</v>
      </c>
      <c r="M109" s="58">
        <v>1018468064</v>
      </c>
      <c r="N109" s="49" t="s">
        <v>174</v>
      </c>
      <c r="O109" s="138">
        <v>45287</v>
      </c>
      <c r="P109" s="58"/>
      <c r="Q109" s="59"/>
      <c r="R109" s="122">
        <f t="shared" si="13"/>
        <v>0</v>
      </c>
      <c r="S109" s="49"/>
    </row>
    <row r="110" spans="1:19" ht="12" customHeight="1">
      <c r="A110" s="32"/>
      <c r="B110" s="49" t="s">
        <v>174</v>
      </c>
      <c r="C110" s="86"/>
      <c r="D110" s="54">
        <v>866</v>
      </c>
      <c r="E110" s="137">
        <v>5000000</v>
      </c>
      <c r="F110" s="54">
        <v>879</v>
      </c>
      <c r="G110" s="140">
        <v>45245</v>
      </c>
      <c r="H110" s="137">
        <v>5000000</v>
      </c>
      <c r="I110" s="137">
        <v>5000000</v>
      </c>
      <c r="J110" s="137">
        <v>4959680</v>
      </c>
      <c r="K110" s="137">
        <v>21666</v>
      </c>
      <c r="L110" s="138">
        <v>45287</v>
      </c>
      <c r="M110" s="58">
        <v>1018468064</v>
      </c>
      <c r="N110" s="49" t="s">
        <v>174</v>
      </c>
      <c r="O110" s="138">
        <v>45287</v>
      </c>
      <c r="P110" s="58"/>
      <c r="Q110" s="59"/>
      <c r="R110" s="122">
        <f t="shared" ref="R110:R111" si="24">+I110-J110</f>
        <v>40320</v>
      </c>
      <c r="S110" s="49"/>
    </row>
    <row r="111" spans="1:19" ht="12" customHeight="1">
      <c r="A111" s="32"/>
      <c r="B111" s="49" t="s">
        <v>175</v>
      </c>
      <c r="C111" s="86"/>
      <c r="D111" s="54">
        <v>745</v>
      </c>
      <c r="E111" s="146">
        <v>680000</v>
      </c>
      <c r="F111" s="54">
        <v>754</v>
      </c>
      <c r="G111" s="140">
        <v>45248</v>
      </c>
      <c r="H111" s="137">
        <v>680000</v>
      </c>
      <c r="I111" s="137">
        <v>680000</v>
      </c>
      <c r="J111" s="137">
        <v>680000</v>
      </c>
      <c r="K111" s="137">
        <v>21667</v>
      </c>
      <c r="L111" s="138">
        <v>45287</v>
      </c>
      <c r="M111" s="58">
        <v>1143444446</v>
      </c>
      <c r="N111" s="49" t="s">
        <v>175</v>
      </c>
      <c r="O111" s="138">
        <v>45287</v>
      </c>
      <c r="P111" s="58"/>
      <c r="Q111" s="59"/>
      <c r="R111" s="122">
        <f t="shared" si="24"/>
        <v>0</v>
      </c>
      <c r="S111" s="49"/>
    </row>
    <row r="112" spans="1:19" ht="12" customHeight="1">
      <c r="A112" s="32"/>
      <c r="B112" s="49" t="s">
        <v>175</v>
      </c>
      <c r="C112" s="86"/>
      <c r="D112" s="54">
        <v>881</v>
      </c>
      <c r="E112" s="146">
        <v>4000000</v>
      </c>
      <c r="F112" s="54">
        <v>894</v>
      </c>
      <c r="G112" s="140">
        <v>45245</v>
      </c>
      <c r="H112" s="137">
        <v>4000000</v>
      </c>
      <c r="I112" s="137">
        <v>4000000</v>
      </c>
      <c r="J112" s="137">
        <v>3967240</v>
      </c>
      <c r="K112" s="137">
        <v>21667</v>
      </c>
      <c r="L112" s="138">
        <v>45287</v>
      </c>
      <c r="M112" s="58">
        <v>1143444446</v>
      </c>
      <c r="N112" s="49" t="s">
        <v>175</v>
      </c>
      <c r="O112" s="138">
        <v>45287</v>
      </c>
      <c r="P112" s="58"/>
      <c r="Q112" s="59"/>
      <c r="R112" s="122">
        <f t="shared" si="13"/>
        <v>32760</v>
      </c>
      <c r="S112" s="49"/>
    </row>
    <row r="113" spans="1:19" ht="12" customHeight="1">
      <c r="A113" s="32"/>
      <c r="B113" s="49" t="s">
        <v>102</v>
      </c>
      <c r="C113" s="86"/>
      <c r="D113" s="54">
        <v>856</v>
      </c>
      <c r="E113" s="146">
        <v>3000000</v>
      </c>
      <c r="F113" s="54">
        <v>869</v>
      </c>
      <c r="G113" s="140">
        <v>45245</v>
      </c>
      <c r="H113" s="137">
        <v>3000000</v>
      </c>
      <c r="I113" s="137">
        <v>3000000</v>
      </c>
      <c r="J113" s="137">
        <v>2971860</v>
      </c>
      <c r="K113" s="137">
        <v>21668</v>
      </c>
      <c r="L113" s="138">
        <v>45287</v>
      </c>
      <c r="M113" s="58">
        <v>1114813040</v>
      </c>
      <c r="N113" s="49" t="s">
        <v>102</v>
      </c>
      <c r="O113" s="138">
        <v>45287</v>
      </c>
      <c r="P113" s="58"/>
      <c r="Q113" s="59"/>
      <c r="R113" s="122">
        <f t="shared" si="13"/>
        <v>28140</v>
      </c>
      <c r="S113" s="49"/>
    </row>
    <row r="114" spans="1:19" ht="12" customHeight="1">
      <c r="A114" s="32"/>
      <c r="B114" s="49" t="s">
        <v>102</v>
      </c>
      <c r="C114" s="86"/>
      <c r="D114" s="54">
        <v>943</v>
      </c>
      <c r="E114" s="146">
        <v>2010000</v>
      </c>
      <c r="F114" s="54">
        <v>957</v>
      </c>
      <c r="G114" s="140">
        <v>45252</v>
      </c>
      <c r="H114" s="137">
        <v>2010000</v>
      </c>
      <c r="I114" s="137">
        <v>1020000</v>
      </c>
      <c r="J114" s="137">
        <v>1020000</v>
      </c>
      <c r="K114" s="137">
        <v>21668</v>
      </c>
      <c r="L114" s="138">
        <v>45287</v>
      </c>
      <c r="M114" s="58">
        <v>1114813040</v>
      </c>
      <c r="N114" s="49" t="s">
        <v>102</v>
      </c>
      <c r="O114" s="138">
        <v>45287</v>
      </c>
      <c r="P114" s="58"/>
      <c r="Q114" s="59"/>
      <c r="R114" s="122">
        <f t="shared" ref="R114" si="25">+I114-J114</f>
        <v>0</v>
      </c>
      <c r="S114" s="49"/>
    </row>
    <row r="115" spans="1:19" ht="12" customHeight="1">
      <c r="A115" s="32"/>
      <c r="B115" s="49" t="s">
        <v>177</v>
      </c>
      <c r="C115" s="86"/>
      <c r="D115" s="54">
        <v>911</v>
      </c>
      <c r="E115" s="146">
        <v>1800000</v>
      </c>
      <c r="F115" s="54">
        <v>924</v>
      </c>
      <c r="G115" s="140">
        <v>45261</v>
      </c>
      <c r="H115" s="137">
        <v>1800000</v>
      </c>
      <c r="I115" s="137">
        <v>1800000</v>
      </c>
      <c r="J115" s="137">
        <v>1787400</v>
      </c>
      <c r="K115" s="137">
        <v>21673</v>
      </c>
      <c r="L115" s="138">
        <v>45287</v>
      </c>
      <c r="M115" s="58">
        <v>1069305068</v>
      </c>
      <c r="N115" s="49" t="s">
        <v>177</v>
      </c>
      <c r="O115" s="138">
        <v>45287</v>
      </c>
      <c r="P115" s="58"/>
      <c r="Q115" s="59"/>
      <c r="R115" s="122">
        <f t="shared" si="13"/>
        <v>12600</v>
      </c>
      <c r="S115" s="49"/>
    </row>
    <row r="116" spans="1:19" ht="12" customHeight="1">
      <c r="A116" s="32"/>
      <c r="B116" s="49"/>
      <c r="C116" s="86"/>
      <c r="D116" s="54"/>
      <c r="E116" s="55"/>
      <c r="F116" s="54"/>
      <c r="G116" s="116"/>
      <c r="H116" s="55"/>
      <c r="I116" s="137"/>
      <c r="J116" s="137"/>
      <c r="K116" s="137"/>
      <c r="L116" s="138"/>
      <c r="M116" s="58"/>
      <c r="N116" s="49"/>
      <c r="O116" s="138"/>
      <c r="P116" s="58"/>
      <c r="Q116" s="59"/>
      <c r="R116" s="122">
        <f t="shared" si="13"/>
        <v>0</v>
      </c>
      <c r="S116" s="49"/>
    </row>
    <row r="117" spans="1:19" ht="12" customHeight="1">
      <c r="A117" s="32"/>
      <c r="B117" s="49"/>
      <c r="C117" s="86"/>
      <c r="D117" s="54"/>
      <c r="E117" s="137"/>
      <c r="F117" s="54"/>
      <c r="G117" s="116"/>
      <c r="H117" s="137"/>
      <c r="I117" s="137"/>
      <c r="J117" s="137"/>
      <c r="K117" s="137"/>
      <c r="L117" s="138"/>
      <c r="M117" s="58"/>
      <c r="N117" s="49"/>
      <c r="O117" s="138"/>
      <c r="P117" s="58"/>
      <c r="Q117" s="59"/>
      <c r="R117" s="122">
        <f t="shared" si="13"/>
        <v>0</v>
      </c>
      <c r="S117" s="49"/>
    </row>
    <row r="118" spans="1:19" ht="12" customHeight="1">
      <c r="A118" s="61" t="s">
        <v>2</v>
      </c>
      <c r="B118" s="98"/>
      <c r="C118" s="63">
        <f>+C8+C12+C15+C33+C40+C43+C46+C49+C58</f>
        <v>356416470</v>
      </c>
      <c r="D118" s="54"/>
      <c r="E118" s="63">
        <f>+E8+E12+E15+E33+E40+E43+E46+E49+E58</f>
        <v>254482000</v>
      </c>
      <c r="F118" s="65"/>
      <c r="G118" s="66"/>
      <c r="H118" s="63">
        <f>+H8+H12+H15+H33+H40+H43+H46+H49+H58</f>
        <v>359726419</v>
      </c>
      <c r="I118" s="63">
        <f>+I8+I12+I15+I33+I40+I43+I46+I49+I58</f>
        <v>186631937</v>
      </c>
      <c r="J118" s="63">
        <f>+J8+J12+J15+J33+J40+J43+J46+J49+J58</f>
        <v>182949082</v>
      </c>
      <c r="K118" s="62"/>
      <c r="L118" s="62"/>
      <c r="M118" s="62"/>
      <c r="N118" s="62"/>
      <c r="O118" s="62"/>
      <c r="P118" s="62"/>
      <c r="Q118" s="63">
        <f>+Q8+Q12+Q15+Q33+Q40+Q43+Q46+Q49+Q58</f>
        <v>169784533</v>
      </c>
      <c r="R118" s="63">
        <f>+R8+R12+R15+R33+R40+R43+R46+R49+R58</f>
        <v>3682855</v>
      </c>
      <c r="S118" s="67"/>
    </row>
    <row r="119" spans="1:19" ht="12" customHeight="1" thickBot="1">
      <c r="D119" s="64"/>
      <c r="S119" s="37"/>
    </row>
    <row r="120" spans="1:19" ht="12" customHeight="1" thickBot="1">
      <c r="C120" s="68"/>
      <c r="H120" s="69">
        <f>H118/C118*100</f>
        <v>100.92867453628054</v>
      </c>
      <c r="I120" s="82">
        <f>I118/C118*100</f>
        <v>52.363443529980536</v>
      </c>
      <c r="J120" s="83" t="s">
        <v>48</v>
      </c>
      <c r="S120" s="37"/>
    </row>
    <row r="121" spans="1:19" ht="12" customHeight="1">
      <c r="C121" s="36"/>
      <c r="H121" s="70" t="s">
        <v>56</v>
      </c>
      <c r="I121" s="70" t="s">
        <v>57</v>
      </c>
      <c r="S121" s="37"/>
    </row>
    <row r="122" spans="1:19" ht="12" customHeight="1">
      <c r="C122" s="71"/>
      <c r="S122" s="37"/>
    </row>
    <row r="123" spans="1:19" ht="12" customHeight="1">
      <c r="S123" s="37"/>
    </row>
  </sheetData>
  <autoFilter ref="A7:S12" xr:uid="{00000000-0001-0000-0000-000000000000}"/>
  <mergeCells count="3">
    <mergeCell ref="A2:S2"/>
    <mergeCell ref="A3:S3"/>
    <mergeCell ref="A4:S4"/>
  </mergeCells>
  <pageMargins left="0.59499999999999997" right="0" top="0.75" bottom="0.75" header="0.3" footer="0.3"/>
  <pageSetup paperSize="9" scale="3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3:K34"/>
  <sheetViews>
    <sheetView topLeftCell="A8" workbookViewId="0">
      <selection activeCell="H9" sqref="H9"/>
    </sheetView>
  </sheetViews>
  <sheetFormatPr baseColWidth="10" defaultColWidth="11.42578125" defaultRowHeight="13.5"/>
  <cols>
    <col min="1" max="1" width="4.28515625" style="10" customWidth="1"/>
    <col min="2" max="2" width="22.140625" style="10" customWidth="1"/>
    <col min="3" max="3" width="33.28515625" style="10" customWidth="1"/>
    <col min="4" max="4" width="17.5703125" style="10" bestFit="1" customWidth="1"/>
    <col min="5" max="6" width="13" style="10" customWidth="1"/>
    <col min="7" max="8" width="11.42578125" style="10"/>
    <col min="9" max="9" width="11.7109375" style="10" bestFit="1" customWidth="1"/>
    <col min="10" max="16384" width="11.42578125" style="10"/>
  </cols>
  <sheetData>
    <row r="3" spans="1:9">
      <c r="B3" s="11" t="s">
        <v>61</v>
      </c>
    </row>
    <row r="5" spans="1:9" ht="13.5" customHeight="1">
      <c r="A5" s="164" t="s">
        <v>11</v>
      </c>
      <c r="B5" s="165"/>
      <c r="C5" s="166"/>
      <c r="D5" s="162" t="s">
        <v>12</v>
      </c>
      <c r="E5" s="162" t="s">
        <v>13</v>
      </c>
      <c r="F5" s="162" t="s">
        <v>14</v>
      </c>
      <c r="G5" s="162" t="s">
        <v>48</v>
      </c>
    </row>
    <row r="6" spans="1:9">
      <c r="A6" s="27" t="s">
        <v>63</v>
      </c>
      <c r="B6" s="28" t="s">
        <v>15</v>
      </c>
      <c r="C6" s="28" t="s">
        <v>16</v>
      </c>
      <c r="D6" s="163"/>
      <c r="E6" s="163"/>
      <c r="F6" s="163"/>
      <c r="G6" s="163"/>
    </row>
    <row r="7" spans="1:9" ht="66">
      <c r="A7" s="22">
        <v>1</v>
      </c>
      <c r="B7" s="20" t="str">
        <f>+DICIEMBRE!A33</f>
        <v>2.4.5.01.03</v>
      </c>
      <c r="C7" s="25" t="str">
        <f>+DICIEMBRE!B33</f>
        <v>Otros bienes transportables (excepto productos metálicos, maquinaria y equipo)</v>
      </c>
      <c r="D7" s="26">
        <f>+DICIEMBRE!C33</f>
        <v>17690051</v>
      </c>
      <c r="E7" s="21">
        <f>+DICIEMBRE!I34</f>
        <v>16945037</v>
      </c>
      <c r="F7" s="21">
        <f>D7-E7</f>
        <v>745014</v>
      </c>
      <c r="G7" s="12">
        <f>+E7/D7</f>
        <v>0.95788514120168444</v>
      </c>
    </row>
    <row r="8" spans="1:9" ht="49.5">
      <c r="A8" s="22">
        <v>2</v>
      </c>
      <c r="B8" s="20" t="str">
        <f>+DICIEMBRE!A49</f>
        <v>2.4.5.02.08</v>
      </c>
      <c r="C8" s="25" t="str">
        <f>+DICIEMBRE!B49</f>
        <v xml:space="preserve">Servicios prestados a las empresas y servicios de producción </v>
      </c>
      <c r="D8" s="26">
        <f>+DICIEMBRE!H49</f>
        <v>17136321</v>
      </c>
      <c r="E8" s="21">
        <f>+DICIEMBRE!I49</f>
        <v>16680900</v>
      </c>
      <c r="F8" s="21">
        <f t="shared" ref="F8:F9" si="0">D8-E8</f>
        <v>455421</v>
      </c>
      <c r="G8" s="12">
        <f t="shared" ref="G8:G9" si="1">+E8/D8</f>
        <v>0.97342364209914134</v>
      </c>
    </row>
    <row r="9" spans="1:9" ht="33">
      <c r="A9" s="22">
        <v>3</v>
      </c>
      <c r="B9" s="20" t="str">
        <f>+DICIEMBRE!A58</f>
        <v>2.4.5.02.09</v>
      </c>
      <c r="C9" s="25" t="str">
        <f>+DICIEMBRE!B58</f>
        <v>Servicios para la comunidad, sociales y personales</v>
      </c>
      <c r="D9" s="26">
        <f>+DICIEMBRE!H58</f>
        <v>325590098</v>
      </c>
      <c r="E9" s="21">
        <f>+OCTUBRE!I58+'NOVIEMBRE1 '!I58+DICIEMBRE!I58</f>
        <v>325288000</v>
      </c>
      <c r="F9" s="21">
        <f t="shared" si="0"/>
        <v>302098</v>
      </c>
      <c r="G9" s="12">
        <f t="shared" si="1"/>
        <v>0.99907215237239799</v>
      </c>
    </row>
    <row r="10" spans="1:9" ht="15" customHeight="1">
      <c r="A10" s="167" t="s">
        <v>17</v>
      </c>
      <c r="B10" s="168"/>
      <c r="C10" s="168"/>
      <c r="D10" s="13">
        <f>SUM(D7:D9)</f>
        <v>360416470</v>
      </c>
      <c r="E10" s="13">
        <f>SUM(E7:E9)</f>
        <v>358913937</v>
      </c>
      <c r="F10" s="13">
        <f>SUM(F7:F9)</f>
        <v>1502533</v>
      </c>
      <c r="G10" s="14">
        <f>+E10/D10</f>
        <v>0.99583112003732788</v>
      </c>
      <c r="I10" s="123"/>
    </row>
    <row r="11" spans="1:9">
      <c r="A11" s="11"/>
      <c r="B11" s="15"/>
      <c r="C11" s="15"/>
      <c r="D11" s="16"/>
      <c r="E11" s="16"/>
      <c r="F11" s="16"/>
      <c r="G11" s="17"/>
      <c r="I11" s="124"/>
    </row>
    <row r="12" spans="1:9">
      <c r="A12" s="11"/>
      <c r="B12" s="15"/>
      <c r="C12" s="15"/>
      <c r="D12" s="16"/>
      <c r="E12" s="16"/>
      <c r="F12" s="16"/>
      <c r="G12" s="17"/>
    </row>
    <row r="13" spans="1:9" s="1" customFormat="1" ht="16.5"/>
    <row r="14" spans="1:9" s="1" customFormat="1" ht="16.5">
      <c r="A14" s="24" t="s">
        <v>108</v>
      </c>
      <c r="B14" s="9"/>
      <c r="C14" s="9"/>
      <c r="E14" s="134"/>
    </row>
    <row r="15" spans="1:9" s="1" customFormat="1" ht="16.5">
      <c r="A15" s="1" t="s">
        <v>109</v>
      </c>
    </row>
    <row r="16" spans="1:9" s="1" customFormat="1" ht="16.5">
      <c r="A16" s="23" t="s">
        <v>110</v>
      </c>
      <c r="E16" s="23"/>
    </row>
    <row r="17" spans="1:11" s="1" customFormat="1" ht="16.5"/>
    <row r="18" spans="1:11" ht="14.25">
      <c r="A18" s="29"/>
    </row>
    <row r="19" spans="1:11">
      <c r="J19" s="127"/>
      <c r="K19" s="126"/>
    </row>
    <row r="20" spans="1:11" ht="24">
      <c r="B20" s="129" t="s">
        <v>67</v>
      </c>
      <c r="C20" s="130" t="s">
        <v>68</v>
      </c>
      <c r="G20" s="127"/>
      <c r="H20" s="126"/>
      <c r="J20" s="127"/>
      <c r="K20" s="126"/>
    </row>
    <row r="21" spans="1:11">
      <c r="B21" s="128">
        <v>45170</v>
      </c>
      <c r="C21" s="131">
        <v>14396.84</v>
      </c>
      <c r="G21" s="127"/>
      <c r="H21" s="126"/>
      <c r="J21" s="127"/>
      <c r="K21" s="126"/>
    </row>
    <row r="22" spans="1:11">
      <c r="B22" s="128">
        <v>45200</v>
      </c>
      <c r="C22" s="131">
        <v>44637.71</v>
      </c>
      <c r="G22" s="127"/>
      <c r="H22" s="126"/>
      <c r="J22" s="127"/>
      <c r="K22" s="126"/>
    </row>
    <row r="23" spans="1:11">
      <c r="B23" s="128">
        <v>45231</v>
      </c>
      <c r="C23" s="131">
        <v>16175.62</v>
      </c>
      <c r="G23" s="127"/>
      <c r="H23" s="126"/>
      <c r="J23" s="127"/>
    </row>
    <row r="24" spans="1:11">
      <c r="B24" s="128">
        <v>45261</v>
      </c>
      <c r="C24" s="131">
        <v>25940.13</v>
      </c>
      <c r="G24" s="127"/>
      <c r="J24" s="127"/>
    </row>
    <row r="25" spans="1:11">
      <c r="B25" s="128">
        <v>45292</v>
      </c>
      <c r="C25" s="131">
        <v>67.89</v>
      </c>
      <c r="G25" s="127"/>
      <c r="J25" s="127"/>
    </row>
    <row r="26" spans="1:11">
      <c r="B26" s="128">
        <v>45323</v>
      </c>
      <c r="C26" s="131">
        <v>63.51</v>
      </c>
      <c r="G26" s="127"/>
      <c r="J26" s="127"/>
    </row>
    <row r="27" spans="1:11">
      <c r="B27" s="128">
        <v>45352</v>
      </c>
      <c r="C27" s="131">
        <v>25.28</v>
      </c>
      <c r="G27" s="127"/>
      <c r="J27" s="127"/>
    </row>
    <row r="28" spans="1:11">
      <c r="B28" s="132" t="s">
        <v>69</v>
      </c>
      <c r="C28" s="133">
        <f>SUM(C21:C27)</f>
        <v>101306.98</v>
      </c>
    </row>
    <row r="29" spans="1:11" ht="14.25" thickBot="1"/>
    <row r="30" spans="1:11" ht="17.25" thickBot="1">
      <c r="D30" s="173" t="s">
        <v>88</v>
      </c>
      <c r="E30" s="173"/>
      <c r="F30" s="174" t="s">
        <v>68</v>
      </c>
      <c r="G30" s="174"/>
      <c r="H30" s="1"/>
    </row>
    <row r="31" spans="1:11" ht="17.25" thickBot="1">
      <c r="D31" s="169" t="s">
        <v>89</v>
      </c>
      <c r="E31" s="169"/>
      <c r="F31" s="175">
        <f>+D10</f>
        <v>360416470</v>
      </c>
      <c r="G31" s="176"/>
      <c r="H31" s="1"/>
    </row>
    <row r="32" spans="1:11" ht="17.25" thickBot="1">
      <c r="D32" s="169" t="s">
        <v>90</v>
      </c>
      <c r="E32" s="169"/>
      <c r="F32" s="177">
        <f>+E10</f>
        <v>358913937</v>
      </c>
      <c r="G32" s="170"/>
      <c r="H32" s="1"/>
    </row>
    <row r="33" spans="4:9" ht="17.25" thickBot="1">
      <c r="D33" s="169" t="s">
        <v>91</v>
      </c>
      <c r="E33" s="169"/>
      <c r="F33" s="170">
        <f>+C28</f>
        <v>101306.98</v>
      </c>
      <c r="G33" s="170"/>
      <c r="H33" s="1"/>
      <c r="I33" s="126"/>
    </row>
    <row r="34" spans="4:9" ht="14.25" thickBot="1">
      <c r="D34" s="171" t="s">
        <v>92</v>
      </c>
      <c r="E34" s="171"/>
      <c r="F34" s="172">
        <f>+F31-F32+F33</f>
        <v>1603839.98</v>
      </c>
      <c r="G34" s="172"/>
    </row>
  </sheetData>
  <mergeCells count="16">
    <mergeCell ref="D33:E33"/>
    <mergeCell ref="F33:G33"/>
    <mergeCell ref="D34:E34"/>
    <mergeCell ref="F34:G34"/>
    <mergeCell ref="D30:E30"/>
    <mergeCell ref="F30:G30"/>
    <mergeCell ref="D31:E31"/>
    <mergeCell ref="F31:G31"/>
    <mergeCell ref="D32:E32"/>
    <mergeCell ref="F32:G32"/>
    <mergeCell ref="F5:F6"/>
    <mergeCell ref="G5:G6"/>
    <mergeCell ref="A5:C5"/>
    <mergeCell ref="A10:C10"/>
    <mergeCell ref="D5:D6"/>
    <mergeCell ref="E5:E6"/>
  </mergeCells>
  <hyperlinks>
    <hyperlink ref="A16" r:id="rId1" xr:uid="{F69EAF0E-DDE5-4730-8789-D82AB8A22973}"/>
  </hyperlinks>
  <pageMargins left="0.7" right="0.7" top="0.75" bottom="0.75" header="0.3" footer="0.3"/>
  <pageSetup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53"/>
  <sheetViews>
    <sheetView zoomScale="64" zoomScaleNormal="64" workbookViewId="0">
      <selection activeCell="A2" sqref="A2:I2"/>
    </sheetView>
  </sheetViews>
  <sheetFormatPr baseColWidth="10" defaultRowHeight="16.5"/>
  <cols>
    <col min="1" max="1" width="21" style="1" customWidth="1"/>
    <col min="2" max="2" width="15" style="1" customWidth="1"/>
    <col min="3" max="4" width="12.85546875" style="1" customWidth="1"/>
    <col min="5" max="5" width="14.42578125" style="1" customWidth="1"/>
    <col min="6" max="6" width="12.85546875" style="1" customWidth="1"/>
    <col min="7" max="7" width="16.42578125" style="1" customWidth="1"/>
    <col min="8" max="8" width="12.7109375" style="1" customWidth="1"/>
    <col min="9" max="9" width="14.42578125" style="1" customWidth="1"/>
    <col min="10" max="16384" width="11.42578125" style="1"/>
  </cols>
  <sheetData>
    <row r="2" spans="1:9">
      <c r="A2" s="178" t="s">
        <v>184</v>
      </c>
      <c r="B2" s="178"/>
      <c r="C2" s="178"/>
      <c r="D2" s="178"/>
      <c r="E2" s="178"/>
      <c r="F2" s="178"/>
      <c r="G2" s="178"/>
      <c r="H2" s="178"/>
      <c r="I2" s="178"/>
    </row>
    <row r="3" spans="1:9">
      <c r="A3" s="178" t="s">
        <v>107</v>
      </c>
      <c r="B3" s="178"/>
      <c r="C3" s="178"/>
      <c r="D3" s="178"/>
      <c r="E3" s="178"/>
      <c r="F3" s="178"/>
      <c r="G3" s="178"/>
      <c r="H3" s="178"/>
      <c r="I3" s="178"/>
    </row>
    <row r="4" spans="1:9">
      <c r="A4" s="178" t="s">
        <v>183</v>
      </c>
      <c r="B4" s="178"/>
      <c r="C4" s="178"/>
      <c r="D4" s="178"/>
      <c r="E4" s="178"/>
      <c r="F4" s="178"/>
      <c r="G4" s="178"/>
      <c r="H4" s="178"/>
      <c r="I4" s="178"/>
    </row>
    <row r="5" spans="1:9">
      <c r="A5" s="2"/>
      <c r="B5" s="2"/>
      <c r="C5" s="2"/>
      <c r="D5" s="2"/>
      <c r="E5" s="2"/>
      <c r="F5" s="2"/>
      <c r="G5" s="2"/>
      <c r="I5" s="18"/>
    </row>
    <row r="6" spans="1:9" ht="165.75" customHeight="1">
      <c r="A6" s="3" t="s">
        <v>49</v>
      </c>
      <c r="B6" s="3" t="s">
        <v>62</v>
      </c>
      <c r="C6" s="3" t="s">
        <v>0</v>
      </c>
      <c r="D6" s="3" t="s">
        <v>7</v>
      </c>
      <c r="E6" s="3" t="s">
        <v>1</v>
      </c>
      <c r="F6" s="3" t="s">
        <v>37</v>
      </c>
      <c r="G6" s="3" t="s">
        <v>47</v>
      </c>
      <c r="H6" s="3" t="s">
        <v>45</v>
      </c>
      <c r="I6" s="19" t="s">
        <v>35</v>
      </c>
    </row>
    <row r="7" spans="1:9">
      <c r="A7" s="4" t="s">
        <v>50</v>
      </c>
      <c r="B7" s="4">
        <v>0</v>
      </c>
      <c r="C7" s="5">
        <v>0</v>
      </c>
      <c r="D7" s="5" t="s">
        <v>66</v>
      </c>
      <c r="E7" s="5" t="s">
        <v>66</v>
      </c>
      <c r="F7" s="5" t="s">
        <v>66</v>
      </c>
      <c r="G7" s="5" t="s">
        <v>66</v>
      </c>
      <c r="H7" s="5" t="s">
        <v>66</v>
      </c>
      <c r="I7" s="5" t="s">
        <v>66</v>
      </c>
    </row>
    <row r="8" spans="1:9">
      <c r="A8" s="4"/>
      <c r="B8" s="4">
        <v>0</v>
      </c>
      <c r="C8" s="5">
        <v>0</v>
      </c>
      <c r="D8" s="5" t="s">
        <v>66</v>
      </c>
      <c r="E8" s="5" t="s">
        <v>66</v>
      </c>
      <c r="F8" s="5" t="s">
        <v>66</v>
      </c>
      <c r="G8" s="5" t="s">
        <v>66</v>
      </c>
      <c r="H8" s="5" t="s">
        <v>66</v>
      </c>
      <c r="I8" s="5" t="s">
        <v>66</v>
      </c>
    </row>
    <row r="9" spans="1:9">
      <c r="A9" s="4"/>
      <c r="B9" s="4">
        <v>0</v>
      </c>
      <c r="C9" s="5">
        <v>0</v>
      </c>
      <c r="D9" s="5" t="s">
        <v>66</v>
      </c>
      <c r="E9" s="5" t="s">
        <v>66</v>
      </c>
      <c r="F9" s="5" t="s">
        <v>66</v>
      </c>
      <c r="G9" s="5" t="s">
        <v>66</v>
      </c>
      <c r="H9" s="5" t="s">
        <v>66</v>
      </c>
      <c r="I9" s="5" t="s">
        <v>66</v>
      </c>
    </row>
    <row r="10" spans="1:9">
      <c r="A10" s="4" t="s">
        <v>51</v>
      </c>
      <c r="B10" s="4">
        <v>0</v>
      </c>
      <c r="C10" s="5">
        <v>0</v>
      </c>
      <c r="D10" s="5" t="s">
        <v>66</v>
      </c>
      <c r="E10" s="5" t="s">
        <v>66</v>
      </c>
      <c r="F10" s="5" t="s">
        <v>66</v>
      </c>
      <c r="G10" s="5" t="s">
        <v>66</v>
      </c>
      <c r="H10" s="5" t="s">
        <v>66</v>
      </c>
      <c r="I10" s="5" t="s">
        <v>66</v>
      </c>
    </row>
    <row r="11" spans="1:9">
      <c r="A11" s="4"/>
      <c r="B11" s="4">
        <v>0</v>
      </c>
      <c r="C11" s="5">
        <v>0</v>
      </c>
      <c r="D11" s="5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</row>
    <row r="12" spans="1:9">
      <c r="A12" s="4"/>
      <c r="B12" s="4">
        <v>0</v>
      </c>
      <c r="C12" s="5">
        <v>0</v>
      </c>
      <c r="D12" s="5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</row>
    <row r="13" spans="1:9">
      <c r="A13" s="4" t="s">
        <v>52</v>
      </c>
      <c r="B13" s="4">
        <v>0</v>
      </c>
      <c r="C13" s="5">
        <v>0</v>
      </c>
      <c r="D13" s="5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</row>
    <row r="14" spans="1:9">
      <c r="A14" s="4"/>
      <c r="B14" s="4">
        <v>30240</v>
      </c>
      <c r="C14" s="5">
        <v>18448</v>
      </c>
      <c r="D14" s="5">
        <v>44840</v>
      </c>
      <c r="E14" s="5">
        <v>8644922</v>
      </c>
      <c r="F14" s="5" t="s">
        <v>93</v>
      </c>
      <c r="G14" s="5" t="s">
        <v>66</v>
      </c>
      <c r="H14" s="5" t="s">
        <v>66</v>
      </c>
      <c r="I14" s="5" t="s">
        <v>66</v>
      </c>
    </row>
    <row r="15" spans="1:9">
      <c r="A15" s="4"/>
      <c r="B15" s="4">
        <v>0</v>
      </c>
      <c r="C15" s="5">
        <v>0</v>
      </c>
      <c r="D15" s="5" t="s">
        <v>66</v>
      </c>
      <c r="E15" s="5" t="s">
        <v>66</v>
      </c>
      <c r="F15" s="5" t="s">
        <v>66</v>
      </c>
      <c r="G15" s="5" t="s">
        <v>66</v>
      </c>
      <c r="H15" s="5" t="s">
        <v>66</v>
      </c>
      <c r="I15" s="5" t="s">
        <v>66</v>
      </c>
    </row>
    <row r="16" spans="1:9">
      <c r="A16" s="4" t="s">
        <v>53</v>
      </c>
      <c r="B16" s="4">
        <v>0</v>
      </c>
      <c r="C16" s="5">
        <v>0</v>
      </c>
      <c r="D16" s="5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</row>
    <row r="17" spans="1:9">
      <c r="A17" s="4"/>
      <c r="B17" s="4">
        <v>0</v>
      </c>
      <c r="C17" s="5">
        <v>0</v>
      </c>
      <c r="D17" s="5" t="s">
        <v>66</v>
      </c>
      <c r="E17" s="5" t="s">
        <v>66</v>
      </c>
      <c r="F17" s="5" t="s">
        <v>66</v>
      </c>
      <c r="G17" s="5" t="s">
        <v>66</v>
      </c>
      <c r="H17" s="5" t="s">
        <v>66</v>
      </c>
      <c r="I17" s="5" t="s">
        <v>66</v>
      </c>
    </row>
    <row r="18" spans="1:9">
      <c r="A18" s="4"/>
      <c r="B18" s="4">
        <v>0</v>
      </c>
      <c r="C18" s="5">
        <v>0</v>
      </c>
      <c r="D18" s="5" t="s">
        <v>66</v>
      </c>
      <c r="E18" s="5" t="s">
        <v>66</v>
      </c>
      <c r="F18" s="5" t="s">
        <v>66</v>
      </c>
      <c r="G18" s="5" t="s">
        <v>66</v>
      </c>
      <c r="H18" s="5" t="s">
        <v>66</v>
      </c>
      <c r="I18" s="5" t="s">
        <v>66</v>
      </c>
    </row>
    <row r="19" spans="1:9">
      <c r="A19" s="4" t="s">
        <v>54</v>
      </c>
      <c r="B19" s="4">
        <v>0</v>
      </c>
      <c r="C19" s="5">
        <v>0</v>
      </c>
      <c r="D19" s="5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</row>
    <row r="20" spans="1:9">
      <c r="A20" s="4"/>
      <c r="B20" s="4">
        <v>0</v>
      </c>
      <c r="C20" s="5">
        <v>0</v>
      </c>
      <c r="D20" s="5" t="s">
        <v>66</v>
      </c>
      <c r="E20" s="5" t="s">
        <v>66</v>
      </c>
      <c r="F20" s="5" t="s">
        <v>66</v>
      </c>
      <c r="G20" s="5" t="s">
        <v>66</v>
      </c>
      <c r="H20" s="5" t="s">
        <v>66</v>
      </c>
      <c r="I20" s="5" t="s">
        <v>66</v>
      </c>
    </row>
    <row r="21" spans="1:9">
      <c r="A21" s="4"/>
      <c r="B21" s="4">
        <v>0</v>
      </c>
      <c r="C21" s="5">
        <v>0</v>
      </c>
      <c r="D21" s="5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</row>
    <row r="22" spans="1:9">
      <c r="A22" s="4" t="s">
        <v>55</v>
      </c>
      <c r="B22" s="4">
        <v>0</v>
      </c>
      <c r="C22" s="5">
        <v>0</v>
      </c>
      <c r="D22" s="5" t="s">
        <v>66</v>
      </c>
      <c r="E22" s="5" t="s">
        <v>66</v>
      </c>
      <c r="F22" s="5" t="s">
        <v>66</v>
      </c>
      <c r="G22" s="5" t="s">
        <v>66</v>
      </c>
      <c r="H22" s="5" t="s">
        <v>66</v>
      </c>
      <c r="I22" s="5" t="s">
        <v>66</v>
      </c>
    </row>
    <row r="23" spans="1:9">
      <c r="A23" s="125"/>
      <c r="B23" s="4">
        <v>162184</v>
      </c>
      <c r="C23" s="5">
        <v>19079</v>
      </c>
      <c r="D23" s="5">
        <v>44923</v>
      </c>
      <c r="E23" s="5">
        <v>80195206</v>
      </c>
      <c r="F23" s="5" t="s">
        <v>96</v>
      </c>
      <c r="G23" s="5" t="s">
        <v>66</v>
      </c>
      <c r="H23" s="5" t="s">
        <v>66</v>
      </c>
      <c r="I23" s="5" t="s">
        <v>66</v>
      </c>
    </row>
    <row r="24" spans="1:9">
      <c r="A24" s="125"/>
      <c r="B24" s="4">
        <v>296640</v>
      </c>
      <c r="C24" s="5">
        <v>19080</v>
      </c>
      <c r="D24" s="5">
        <v>44923</v>
      </c>
      <c r="E24" s="5">
        <v>79160650</v>
      </c>
      <c r="F24" s="5" t="s">
        <v>97</v>
      </c>
      <c r="G24" s="5" t="s">
        <v>66</v>
      </c>
      <c r="H24" s="5" t="s">
        <v>66</v>
      </c>
      <c r="I24" s="5" t="s">
        <v>66</v>
      </c>
    </row>
    <row r="25" spans="1:9">
      <c r="A25" s="125"/>
      <c r="B25" s="4">
        <v>75992</v>
      </c>
      <c r="C25" s="5">
        <v>19081</v>
      </c>
      <c r="D25" s="5">
        <v>44923</v>
      </c>
      <c r="E25" s="5">
        <v>1020754431</v>
      </c>
      <c r="F25" s="5" t="s">
        <v>98</v>
      </c>
      <c r="G25" s="5" t="s">
        <v>66</v>
      </c>
      <c r="H25" s="5" t="s">
        <v>66</v>
      </c>
      <c r="I25" s="5" t="s">
        <v>66</v>
      </c>
    </row>
    <row r="26" spans="1:9">
      <c r="A26" s="125"/>
      <c r="B26" s="4">
        <v>827574</v>
      </c>
      <c r="C26" s="5">
        <v>19083</v>
      </c>
      <c r="D26" s="5">
        <v>44923</v>
      </c>
      <c r="E26" s="5">
        <v>19405784</v>
      </c>
      <c r="F26" s="5" t="s">
        <v>99</v>
      </c>
      <c r="G26" s="5" t="s">
        <v>66</v>
      </c>
      <c r="H26" s="5" t="s">
        <v>66</v>
      </c>
      <c r="I26" s="5" t="s">
        <v>66</v>
      </c>
    </row>
    <row r="27" spans="1:9">
      <c r="A27" s="125"/>
      <c r="B27" s="4">
        <v>77810</v>
      </c>
      <c r="C27" s="5">
        <v>19084</v>
      </c>
      <c r="D27" s="5">
        <v>44923</v>
      </c>
      <c r="E27" s="5">
        <v>81720297</v>
      </c>
      <c r="F27" s="5" t="s">
        <v>100</v>
      </c>
      <c r="G27" s="5" t="s">
        <v>66</v>
      </c>
      <c r="H27" s="5" t="s">
        <v>66</v>
      </c>
      <c r="I27" s="5" t="s">
        <v>66</v>
      </c>
    </row>
    <row r="28" spans="1:9">
      <c r="A28" s="125"/>
      <c r="B28" s="4">
        <v>57036</v>
      </c>
      <c r="C28" s="5">
        <v>19085</v>
      </c>
      <c r="D28" s="5">
        <v>44923</v>
      </c>
      <c r="E28" s="5">
        <v>1010181278</v>
      </c>
      <c r="F28" s="5" t="s">
        <v>101</v>
      </c>
      <c r="G28" s="5" t="s">
        <v>66</v>
      </c>
      <c r="H28" s="5" t="s">
        <v>66</v>
      </c>
      <c r="I28" s="5" t="s">
        <v>66</v>
      </c>
    </row>
    <row r="29" spans="1:9">
      <c r="A29" s="125"/>
      <c r="B29" s="4">
        <v>1277810</v>
      </c>
      <c r="C29" s="5">
        <v>19151</v>
      </c>
      <c r="D29" s="5">
        <v>44923</v>
      </c>
      <c r="E29" s="5">
        <v>80165844</v>
      </c>
      <c r="F29" s="5" t="s">
        <v>106</v>
      </c>
      <c r="G29" s="5" t="s">
        <v>66</v>
      </c>
      <c r="H29" s="5" t="s">
        <v>66</v>
      </c>
      <c r="I29" s="5" t="s">
        <v>66</v>
      </c>
    </row>
    <row r="30" spans="1:9">
      <c r="A30" s="125"/>
      <c r="B30" s="4">
        <v>0</v>
      </c>
      <c r="C30" s="5">
        <v>0</v>
      </c>
      <c r="D30" s="5" t="s">
        <v>66</v>
      </c>
      <c r="E30" s="5" t="s">
        <v>66</v>
      </c>
      <c r="F30" s="5" t="s">
        <v>66</v>
      </c>
      <c r="G30" s="5" t="s">
        <v>66</v>
      </c>
      <c r="H30" s="5" t="s">
        <v>66</v>
      </c>
      <c r="I30" s="5" t="s">
        <v>66</v>
      </c>
    </row>
    <row r="31" spans="1:9">
      <c r="A31" s="125"/>
      <c r="B31" s="4">
        <v>0</v>
      </c>
      <c r="C31" s="5">
        <v>0</v>
      </c>
      <c r="D31" s="5" t="s">
        <v>66</v>
      </c>
      <c r="E31" s="5" t="s">
        <v>66</v>
      </c>
      <c r="F31" s="5" t="s">
        <v>66</v>
      </c>
      <c r="G31" s="5" t="s">
        <v>66</v>
      </c>
      <c r="H31" s="5" t="s">
        <v>66</v>
      </c>
      <c r="I31" s="5" t="s">
        <v>66</v>
      </c>
    </row>
    <row r="32" spans="1:9">
      <c r="A32" s="125"/>
      <c r="B32" s="4">
        <v>0</v>
      </c>
      <c r="C32" s="5">
        <v>0</v>
      </c>
      <c r="D32" s="5" t="s">
        <v>66</v>
      </c>
      <c r="E32" s="5" t="s">
        <v>66</v>
      </c>
      <c r="F32" s="5" t="s">
        <v>66</v>
      </c>
      <c r="G32" s="5" t="s">
        <v>66</v>
      </c>
      <c r="H32" s="5" t="s">
        <v>66</v>
      </c>
      <c r="I32" s="5" t="s">
        <v>66</v>
      </c>
    </row>
    <row r="33" spans="1:9">
      <c r="A33" s="125"/>
      <c r="B33" s="4">
        <v>0</v>
      </c>
      <c r="C33" s="5">
        <v>0</v>
      </c>
      <c r="D33" s="5" t="s">
        <v>66</v>
      </c>
      <c r="E33" s="5" t="s">
        <v>66</v>
      </c>
      <c r="F33" s="5" t="s">
        <v>66</v>
      </c>
      <c r="G33" s="5" t="s">
        <v>66</v>
      </c>
      <c r="H33" s="5" t="s">
        <v>66</v>
      </c>
      <c r="I33" s="5" t="s">
        <v>66</v>
      </c>
    </row>
    <row r="34" spans="1:9">
      <c r="A34" s="125"/>
      <c r="B34" s="4">
        <v>0</v>
      </c>
      <c r="C34" s="5">
        <v>0</v>
      </c>
      <c r="D34" s="5" t="s">
        <v>66</v>
      </c>
      <c r="E34" s="5" t="s">
        <v>66</v>
      </c>
      <c r="F34" s="5" t="s">
        <v>66</v>
      </c>
      <c r="G34" s="5" t="s">
        <v>66</v>
      </c>
      <c r="H34" s="5" t="s">
        <v>66</v>
      </c>
      <c r="I34" s="5" t="s">
        <v>66</v>
      </c>
    </row>
    <row r="35" spans="1:9">
      <c r="A35" s="6" t="s">
        <v>2</v>
      </c>
      <c r="B35" s="8">
        <f>SUM(B7:B34)</f>
        <v>2805286</v>
      </c>
      <c r="C35" s="7"/>
      <c r="D35" s="7"/>
      <c r="E35" s="7"/>
      <c r="F35" s="7"/>
      <c r="G35" s="7"/>
      <c r="H35" s="7"/>
      <c r="I35" s="7"/>
    </row>
    <row r="44" spans="1:9">
      <c r="A44" s="24" t="s">
        <v>179</v>
      </c>
      <c r="B44" s="9"/>
      <c r="C44" s="9"/>
      <c r="E44" s="24" t="s">
        <v>181</v>
      </c>
      <c r="F44" s="9"/>
      <c r="G44" s="9"/>
      <c r="H44" s="9"/>
    </row>
    <row r="45" spans="1:9">
      <c r="A45" s="1" t="s">
        <v>109</v>
      </c>
      <c r="E45" s="1" t="s">
        <v>64</v>
      </c>
    </row>
    <row r="46" spans="1:9">
      <c r="A46" s="23" t="s">
        <v>180</v>
      </c>
      <c r="E46" s="23" t="s">
        <v>182</v>
      </c>
    </row>
    <row r="49" spans="1:1">
      <c r="A49" s="1" t="s">
        <v>29</v>
      </c>
    </row>
    <row r="50" spans="1:1">
      <c r="A50" s="1" t="s">
        <v>30</v>
      </c>
    </row>
    <row r="51" spans="1:1">
      <c r="A51" s="1" t="s">
        <v>31</v>
      </c>
    </row>
    <row r="52" spans="1:1">
      <c r="A52" s="1" t="s">
        <v>32</v>
      </c>
    </row>
    <row r="53" spans="1:1">
      <c r="A53" s="1" t="s">
        <v>33</v>
      </c>
    </row>
  </sheetData>
  <mergeCells count="3">
    <mergeCell ref="A4:I4"/>
    <mergeCell ref="A2:I2"/>
    <mergeCell ref="A3:I3"/>
  </mergeCells>
  <hyperlinks>
    <hyperlink ref="A46" r:id="rId1" xr:uid="{41931993-8BFF-4F18-AA76-941C802A7DA3}"/>
    <hyperlink ref="E46" r:id="rId2" xr:uid="{8B545772-D493-4167-9E05-C402079AF68E}"/>
  </hyperlinks>
  <pageMargins left="0.7" right="0.7" top="1.3149999999999999" bottom="0.75" header="0.3" footer="0.3"/>
  <pageSetup paperSize="9" scale="6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OCTUBRE</vt:lpstr>
      <vt:lpstr>NOVIEMBRE1 </vt:lpstr>
      <vt:lpstr>DICIEMBRE</vt:lpstr>
      <vt:lpstr>resumen</vt:lpstr>
      <vt:lpstr>anexo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Ivan Neira Medellin</dc:creator>
  <cp:lastModifiedBy>Hospital de Guatavita Gerencia</cp:lastModifiedBy>
  <cp:lastPrinted>2023-09-15T00:30:25Z</cp:lastPrinted>
  <dcterms:created xsi:type="dcterms:W3CDTF">2018-08-16T21:26:51Z</dcterms:created>
  <dcterms:modified xsi:type="dcterms:W3CDTF">2024-12-21T00:02:36Z</dcterms:modified>
</cp:coreProperties>
</file>