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/>
  <mc:AlternateContent xmlns:mc="http://schemas.openxmlformats.org/markup-compatibility/2006">
    <mc:Choice Requires="x15">
      <x15ac:absPath xmlns:x15ac="http://schemas.microsoft.com/office/spreadsheetml/2010/11/ac" url="https://d.docs.live.net/708a113ba34748a9/Documentos/TRABAJO/Diciembre 2024/ANI/Estudios previo Dotacion/Evaluación/"/>
    </mc:Choice>
  </mc:AlternateContent>
  <xr:revisionPtr revIDLastSave="0" documentId="8_{16E9F436-5A24-4251-98CF-2ABC09DC1534}" xr6:coauthVersionLast="47" xr6:coauthVersionMax="47" xr10:uidLastSave="{00000000-0000-0000-0000-000000000000}"/>
  <bookViews>
    <workbookView xWindow="28680" yWindow="-120" windowWidth="29040" windowHeight="15720" xr2:uid="{2D9678B9-15F8-4E86-B681-8F85AD62F2EC}"/>
  </bookViews>
  <sheets>
    <sheet name="BONO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7" i="1" l="1"/>
  <c r="D15" i="1"/>
  <c r="D16" i="1"/>
  <c r="D14" i="1" l="1"/>
  <c r="I4" i="1"/>
  <c r="I5" i="1"/>
  <c r="I3" i="1"/>
  <c r="H4" i="1" l="1"/>
  <c r="H5" i="1"/>
  <c r="H3" i="1"/>
  <c r="F16" i="1"/>
  <c r="G16" i="1" l="1"/>
</calcChain>
</file>

<file path=xl/sharedStrings.xml><?xml version="1.0" encoding="utf-8"?>
<sst xmlns="http://schemas.openxmlformats.org/spreadsheetml/2006/main" count="34" uniqueCount="34">
  <si>
    <t>No.</t>
  </si>
  <si>
    <t>NOMBRE PROPONENTE</t>
  </si>
  <si>
    <t xml:space="preserve">VALOR MENSUAL REGISTRADO EN LA PLATAFORMA </t>
  </si>
  <si>
    <t xml:space="preserve">Mediana </t>
  </si>
  <si>
    <t xml:space="preserve">Desviación Estandar </t>
  </si>
  <si>
    <t xml:space="preserve">Promedio </t>
  </si>
  <si>
    <t>Valor Minimo Aceptable</t>
  </si>
  <si>
    <t xml:space="preserve">PRESUPUESTO OFICIAL </t>
  </si>
  <si>
    <t xml:space="preserve">DESCUENTO </t>
  </si>
  <si>
    <t>CUMPLE/NO CUMPLE</t>
  </si>
  <si>
    <t>OBSERVACIONES</t>
  </si>
  <si>
    <t xml:space="preserve">METODOLOGIA PRECIOS ARTIFICIALMENTE BAJOS </t>
  </si>
  <si>
    <t xml:space="preserve">Metodología realizada bajo los parametros de la guia de Colombia Compra Eficiente. </t>
  </si>
  <si>
    <t xml:space="preserve">VALOR OFERTA 1 -PROMEDIO ELEVADO AL CUADRADO </t>
  </si>
  <si>
    <t>FECHA DE PRESENTACIÓN DE LA PROPUESTA EN LA PLATAFORMA SECOP II</t>
  </si>
  <si>
    <t>Valor presupuesto</t>
  </si>
  <si>
    <t>CARDINN SAS</t>
  </si>
  <si>
    <t>INVERSIONES BRT SAS</t>
  </si>
  <si>
    <t>CI MORASU SAS</t>
  </si>
  <si>
    <t>%COMISION</t>
  </si>
  <si>
    <t>PUNTOS DE EVALUACION</t>
  </si>
  <si>
    <t>Propuesta debe ser diligenciada en secop</t>
  </si>
  <si>
    <t>presentar valores unitarios con la iclusion de la comision</t>
  </si>
  <si>
    <t>el precio mas bajo sera el unico factor de comparacion</t>
  </si>
  <si>
    <t>el valor de la oferta no puede ser menor al de la adjudicacion</t>
  </si>
  <si>
    <t>valor de la comision no puede superar el establecido por la entidad</t>
  </si>
  <si>
    <t>valor ofertado no puede superar el valor del presupuesto</t>
  </si>
  <si>
    <t>%COMISION  4,3max</t>
  </si>
  <si>
    <t>PROPONENTE 1</t>
  </si>
  <si>
    <t>PROPONENTE 3</t>
  </si>
  <si>
    <t>VALOR OF</t>
  </si>
  <si>
    <t>RESULTADO</t>
  </si>
  <si>
    <t>EMPATE</t>
  </si>
  <si>
    <t>BONOS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</si>
</sst>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rgb="FF000000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8"/>
      <color theme="1"/>
      <name val="Aptos Narrow"/>
      <family val="2"/>
      <scheme val="minor"/>
    </font>
    <font>
      <sz val="11"/>
      <name val="Aptos Narrow"/>
      <family val="2"/>
      <scheme val="minor"/>
    </font>
    <font>
      <sz val="8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8">
    <xf numFmtId="0" fontId="0" fillId="0" borderId="0" xfId="0"/>
    <xf numFmtId="0" fontId="2" fillId="0" borderId="1" xfId="0" applyFont="1" applyBorder="1"/>
    <xf numFmtId="6" fontId="2" fillId="0" borderId="1" xfId="0" applyNumberFormat="1" applyFont="1" applyBorder="1"/>
    <xf numFmtId="0" fontId="0" fillId="0" borderId="1" xfId="0" applyBorder="1"/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6" fontId="7" fillId="0" borderId="0" xfId="0" applyNumberFormat="1" applyFont="1" applyAlignment="1">
      <alignment vertical="center"/>
    </xf>
    <xf numFmtId="0" fontId="5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6" fontId="0" fillId="0" borderId="0" xfId="0" applyNumberFormat="1"/>
    <xf numFmtId="9" fontId="0" fillId="0" borderId="0" xfId="2" applyFont="1"/>
    <xf numFmtId="9" fontId="0" fillId="0" borderId="0" xfId="0" applyNumberFormat="1"/>
    <xf numFmtId="0" fontId="8" fillId="0" borderId="0" xfId="0" applyFont="1"/>
    <xf numFmtId="6" fontId="0" fillId="0" borderId="1" xfId="0" applyNumberFormat="1" applyBorder="1" applyAlignment="1">
      <alignment horizontal="center" vertical="center"/>
    </xf>
    <xf numFmtId="10" fontId="0" fillId="0" borderId="1" xfId="2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6" fontId="0" fillId="0" borderId="0" xfId="0" applyNumberFormat="1" applyAlignment="1">
      <alignment horizontal="center" vertical="center"/>
    </xf>
    <xf numFmtId="10" fontId="0" fillId="0" borderId="0" xfId="2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6" fontId="3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6" fontId="0" fillId="0" borderId="1" xfId="0" applyNumberFormat="1" applyBorder="1"/>
    <xf numFmtId="164" fontId="0" fillId="0" borderId="1" xfId="1" applyNumberFormat="1" applyFont="1" applyFill="1" applyBorder="1"/>
    <xf numFmtId="164" fontId="2" fillId="0" borderId="1" xfId="0" applyNumberFormat="1" applyFont="1" applyBorder="1"/>
    <xf numFmtId="0" fontId="4" fillId="3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vertical="center"/>
    </xf>
    <xf numFmtId="15" fontId="7" fillId="3" borderId="1" xfId="0" applyNumberFormat="1" applyFont="1" applyFill="1" applyBorder="1" applyAlignment="1">
      <alignment vertical="center"/>
    </xf>
    <xf numFmtId="6" fontId="3" fillId="3" borderId="1" xfId="0" applyNumberFormat="1" applyFont="1" applyFill="1" applyBorder="1" applyAlignment="1">
      <alignment vertical="center"/>
    </xf>
    <xf numFmtId="0" fontId="2" fillId="0" borderId="0" xfId="0" applyFont="1" applyAlignment="1">
      <alignment horizontal="center"/>
    </xf>
    <xf numFmtId="6" fontId="2" fillId="0" borderId="0" xfId="0" applyNumberFormat="1" applyFont="1"/>
    <xf numFmtId="164" fontId="0" fillId="0" borderId="0" xfId="1" applyNumberFormat="1" applyFont="1" applyFill="1" applyBorder="1"/>
    <xf numFmtId="164" fontId="2" fillId="0" borderId="0" xfId="0" applyNumberFormat="1" applyFont="1"/>
    <xf numFmtId="44" fontId="7" fillId="3" borderId="1" xfId="1" applyFont="1" applyFill="1" applyBorder="1" applyAlignment="1">
      <alignment vertical="center"/>
    </xf>
    <xf numFmtId="0" fontId="4" fillId="4" borderId="1" xfId="0" applyFont="1" applyFill="1" applyBorder="1" applyAlignment="1">
      <alignment vertical="center"/>
    </xf>
    <xf numFmtId="0" fontId="6" fillId="4" borderId="1" xfId="0" applyFont="1" applyFill="1" applyBorder="1" applyAlignment="1">
      <alignment vertical="center"/>
    </xf>
    <xf numFmtId="15" fontId="7" fillId="4" borderId="1" xfId="0" applyNumberFormat="1" applyFont="1" applyFill="1" applyBorder="1" applyAlignment="1">
      <alignment vertical="center"/>
    </xf>
    <xf numFmtId="44" fontId="7" fillId="4" borderId="1" xfId="1" applyFont="1" applyFill="1" applyBorder="1" applyAlignment="1">
      <alignment vertical="center"/>
    </xf>
    <xf numFmtId="6" fontId="3" fillId="4" borderId="1" xfId="0" applyNumberFormat="1" applyFont="1" applyFill="1" applyBorder="1" applyAlignment="1">
      <alignment vertical="center"/>
    </xf>
    <xf numFmtId="6" fontId="0" fillId="4" borderId="1" xfId="0" applyNumberFormat="1" applyFill="1" applyBorder="1" applyAlignment="1">
      <alignment horizontal="center" vertical="center"/>
    </xf>
    <xf numFmtId="10" fontId="0" fillId="4" borderId="1" xfId="2" applyNumberFormat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9" fillId="4" borderId="0" xfId="0" applyFont="1" applyFill="1" applyAlignment="1">
      <alignment wrapText="1"/>
    </xf>
    <xf numFmtId="0" fontId="0" fillId="4" borderId="0" xfId="0" applyFill="1"/>
    <xf numFmtId="164" fontId="0" fillId="4" borderId="1" xfId="0" applyNumberFormat="1" applyFill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15" fontId="7" fillId="0" borderId="2" xfId="0" applyNumberFormat="1" applyFont="1" applyBorder="1" applyAlignment="1">
      <alignment vertical="center"/>
    </xf>
    <xf numFmtId="44" fontId="6" fillId="0" borderId="1" xfId="1" applyFont="1" applyBorder="1" applyAlignment="1">
      <alignment horizontal="center" vertical="center"/>
    </xf>
    <xf numFmtId="0" fontId="0" fillId="0" borderId="3" xfId="0" applyBorder="1"/>
    <xf numFmtId="0" fontId="4" fillId="0" borderId="4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0" fillId="0" borderId="6" xfId="0" applyBorder="1"/>
    <xf numFmtId="44" fontId="6" fillId="0" borderId="7" xfId="1" applyFont="1" applyBorder="1" applyAlignment="1">
      <alignment horizontal="center" vertical="center"/>
    </xf>
    <xf numFmtId="0" fontId="0" fillId="0" borderId="8" xfId="0" applyBorder="1"/>
    <xf numFmtId="0" fontId="4" fillId="0" borderId="9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0" fontId="7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7" fillId="3" borderId="12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3711E0-DAF9-42D7-AF93-40EC3777F216}">
  <dimension ref="A1:K29"/>
  <sheetViews>
    <sheetView tabSelected="1" workbookViewId="0">
      <selection activeCell="F7" sqref="F7"/>
    </sheetView>
  </sheetViews>
  <sheetFormatPr baseColWidth="10" defaultRowHeight="14.5" x14ac:dyDescent="0.35"/>
  <cols>
    <col min="2" max="2" width="4.1796875" bestFit="1" customWidth="1"/>
    <col min="3" max="3" width="41.26953125" bestFit="1" customWidth="1"/>
    <col min="4" max="4" width="34" customWidth="1"/>
    <col min="5" max="5" width="15.81640625" customWidth="1"/>
    <col min="6" max="6" width="22.54296875" customWidth="1"/>
    <col min="7" max="7" width="27.26953125" customWidth="1"/>
    <col min="8" max="8" width="15.54296875" customWidth="1"/>
    <col min="9" max="9" width="13" bestFit="1" customWidth="1"/>
    <col min="10" max="10" width="42.81640625" customWidth="1"/>
    <col min="11" max="11" width="35.81640625" customWidth="1"/>
    <col min="12" max="12" width="15.54296875" bestFit="1" customWidth="1"/>
  </cols>
  <sheetData>
    <row r="1" spans="1:11" x14ac:dyDescent="0.35">
      <c r="K1" s="13"/>
    </row>
    <row r="2" spans="1:11" ht="41.25" customHeight="1" x14ac:dyDescent="0.35">
      <c r="A2" s="66" t="s">
        <v>33</v>
      </c>
      <c r="B2" s="8" t="s">
        <v>0</v>
      </c>
      <c r="C2" s="9" t="s">
        <v>1</v>
      </c>
      <c r="D2" s="9" t="s">
        <v>14</v>
      </c>
      <c r="E2" s="9" t="s">
        <v>27</v>
      </c>
      <c r="F2" s="9" t="s">
        <v>2</v>
      </c>
      <c r="G2" s="9" t="s">
        <v>7</v>
      </c>
      <c r="H2" s="9" t="s">
        <v>8</v>
      </c>
      <c r="I2" s="9" t="s">
        <v>9</v>
      </c>
      <c r="J2" s="9" t="s">
        <v>10</v>
      </c>
    </row>
    <row r="3" spans="1:11" s="46" customFormat="1" ht="55.5" customHeight="1" x14ac:dyDescent="0.35">
      <c r="A3" s="66"/>
      <c r="B3" s="27">
        <v>1</v>
      </c>
      <c r="C3" s="28" t="s">
        <v>16</v>
      </c>
      <c r="D3" s="29"/>
      <c r="E3" s="35">
        <v>0</v>
      </c>
      <c r="F3" s="30">
        <v>8340000</v>
      </c>
      <c r="G3" s="41">
        <v>8769735</v>
      </c>
      <c r="H3" s="42">
        <f>+ABS(G3-F3)/G3</f>
        <v>4.9002050803131449E-2</v>
      </c>
      <c r="I3" s="43" t="str">
        <f t="shared" ref="I3:I5" si="0">+IF(G3&gt;=F3,"CUMPLE","NO CUMPLE")</f>
        <v>CUMPLE</v>
      </c>
      <c r="J3" s="44"/>
    </row>
    <row r="4" spans="1:11" s="46" customFormat="1" x14ac:dyDescent="0.35">
      <c r="A4" s="66"/>
      <c r="B4" s="36">
        <v>2</v>
      </c>
      <c r="C4" s="37" t="s">
        <v>17</v>
      </c>
      <c r="D4" s="38"/>
      <c r="E4" s="39">
        <v>0.33</v>
      </c>
      <c r="F4" s="40">
        <v>8769735</v>
      </c>
      <c r="G4" s="41">
        <v>8769735</v>
      </c>
      <c r="H4" s="42">
        <f t="shared" ref="H4:H5" si="1">+ABS(G4-F4)/G4</f>
        <v>0</v>
      </c>
      <c r="I4" s="43" t="str">
        <f t="shared" si="0"/>
        <v>CUMPLE</v>
      </c>
      <c r="J4" s="47"/>
    </row>
    <row r="5" spans="1:11" s="46" customFormat="1" ht="33.75" customHeight="1" x14ac:dyDescent="0.35">
      <c r="A5" s="66"/>
      <c r="B5" s="27">
        <v>3</v>
      </c>
      <c r="C5" s="28" t="s">
        <v>18</v>
      </c>
      <c r="D5" s="29"/>
      <c r="E5" s="35">
        <v>0</v>
      </c>
      <c r="F5" s="30">
        <v>8340000</v>
      </c>
      <c r="G5" s="41">
        <v>8769735</v>
      </c>
      <c r="H5" s="42">
        <f t="shared" si="1"/>
        <v>4.9002050803131449E-2</v>
      </c>
      <c r="I5" s="43" t="str">
        <f t="shared" si="0"/>
        <v>CUMPLE</v>
      </c>
      <c r="J5" s="44"/>
      <c r="K5" s="45"/>
    </row>
    <row r="6" spans="1:11" ht="86.25" customHeight="1" thickBot="1" x14ac:dyDescent="0.4">
      <c r="A6" s="67"/>
      <c r="B6" s="48"/>
      <c r="C6" s="49"/>
      <c r="D6" s="50"/>
      <c r="E6" s="50"/>
      <c r="F6" s="22"/>
      <c r="G6" s="15"/>
      <c r="H6" s="16"/>
      <c r="I6" s="17"/>
      <c r="J6" s="23"/>
    </row>
    <row r="7" spans="1:11" ht="54.75" customHeight="1" x14ac:dyDescent="0.35">
      <c r="A7" s="52"/>
      <c r="B7" s="53"/>
      <c r="C7" s="54" t="s">
        <v>28</v>
      </c>
      <c r="D7" s="55" t="s">
        <v>29</v>
      </c>
      <c r="E7" s="62" t="s">
        <v>31</v>
      </c>
      <c r="F7" s="7"/>
      <c r="G7" s="18"/>
      <c r="H7" s="19"/>
      <c r="I7" s="20"/>
      <c r="J7" s="21"/>
    </row>
    <row r="8" spans="1:11" x14ac:dyDescent="0.35">
      <c r="A8" s="56" t="s">
        <v>30</v>
      </c>
      <c r="B8" s="10"/>
      <c r="C8" s="51">
        <v>8340000</v>
      </c>
      <c r="D8" s="57">
        <v>8340000</v>
      </c>
      <c r="E8" s="64" t="s">
        <v>32</v>
      </c>
      <c r="F8" s="7"/>
      <c r="G8" s="18"/>
      <c r="H8" s="19"/>
      <c r="I8" s="20"/>
      <c r="J8" s="20"/>
    </row>
    <row r="9" spans="1:11" ht="15" thickBot="1" x14ac:dyDescent="0.4">
      <c r="A9" s="58" t="s">
        <v>19</v>
      </c>
      <c r="B9" s="59"/>
      <c r="C9" s="60">
        <v>0</v>
      </c>
      <c r="D9" s="61">
        <v>0</v>
      </c>
      <c r="E9" s="65"/>
      <c r="F9" s="7"/>
      <c r="G9" s="18"/>
      <c r="H9" s="19"/>
      <c r="I9" s="20"/>
      <c r="J9" s="20"/>
    </row>
    <row r="10" spans="1:11" x14ac:dyDescent="0.35">
      <c r="B10" s="4"/>
      <c r="C10" s="5"/>
      <c r="D10" s="6"/>
      <c r="E10" s="6"/>
      <c r="F10" s="7"/>
    </row>
    <row r="11" spans="1:11" x14ac:dyDescent="0.35">
      <c r="G11" s="12"/>
      <c r="H11" s="11"/>
    </row>
    <row r="12" spans="1:11" ht="15" customHeight="1" x14ac:dyDescent="0.35">
      <c r="C12" s="63" t="s">
        <v>11</v>
      </c>
      <c r="D12" s="63"/>
      <c r="E12" s="31"/>
    </row>
    <row r="13" spans="1:11" ht="15" customHeight="1" x14ac:dyDescent="0.35">
      <c r="C13" s="1" t="s">
        <v>15</v>
      </c>
      <c r="D13" s="2">
        <v>8769735</v>
      </c>
      <c r="E13" s="32"/>
    </row>
    <row r="14" spans="1:11" ht="15" customHeight="1" x14ac:dyDescent="0.35">
      <c r="C14" s="3" t="s">
        <v>5</v>
      </c>
      <c r="D14" s="24">
        <f>+AVERAGE(F3:F6)</f>
        <v>8483245</v>
      </c>
      <c r="E14" s="11"/>
    </row>
    <row r="15" spans="1:11" ht="13.9" hidden="1" customHeight="1" x14ac:dyDescent="0.35">
      <c r="C15" s="3" t="s">
        <v>3</v>
      </c>
      <c r="D15" s="24">
        <f>+MEDIAN(F3:F6)</f>
        <v>8340000</v>
      </c>
      <c r="E15" s="11"/>
    </row>
    <row r="16" spans="1:11" ht="10.9" hidden="1" customHeight="1" x14ac:dyDescent="0.35">
      <c r="C16" s="3" t="s">
        <v>4</v>
      </c>
      <c r="D16" s="25">
        <f>+_xlfn.STDEV.P(F3:F6)</f>
        <v>202579.02174213401</v>
      </c>
      <c r="E16" s="33"/>
      <c r="F16">
        <f>_xlfn.STDEV.P(F3:F6)</f>
        <v>202579.02174213401</v>
      </c>
      <c r="G16">
        <f>(F3-$D$14)^2</f>
        <v>20519130025</v>
      </c>
      <c r="H16" t="s">
        <v>13</v>
      </c>
    </row>
    <row r="17" spans="2:10" x14ac:dyDescent="0.35">
      <c r="C17" s="1" t="s">
        <v>6</v>
      </c>
      <c r="D17" s="26">
        <f>+G5*80%</f>
        <v>7015788</v>
      </c>
      <c r="E17" s="34"/>
    </row>
    <row r="18" spans="2:10" s="14" customFormat="1" x14ac:dyDescent="0.35">
      <c r="C18" s="14" t="s">
        <v>12</v>
      </c>
      <c r="F18"/>
      <c r="G18"/>
      <c r="H18"/>
      <c r="I18"/>
      <c r="J18"/>
    </row>
    <row r="23" spans="2:10" x14ac:dyDescent="0.35">
      <c r="C23" t="s">
        <v>20</v>
      </c>
    </row>
    <row r="24" spans="2:10" x14ac:dyDescent="0.35">
      <c r="B24">
        <v>1</v>
      </c>
      <c r="C24" t="s">
        <v>21</v>
      </c>
    </row>
    <row r="25" spans="2:10" x14ac:dyDescent="0.35">
      <c r="B25">
        <v>2</v>
      </c>
      <c r="C25" t="s">
        <v>22</v>
      </c>
    </row>
    <row r="26" spans="2:10" x14ac:dyDescent="0.35">
      <c r="B26">
        <v>3</v>
      </c>
      <c r="C26" t="s">
        <v>23</v>
      </c>
    </row>
    <row r="27" spans="2:10" x14ac:dyDescent="0.35">
      <c r="B27">
        <v>4</v>
      </c>
      <c r="C27" t="s">
        <v>24</v>
      </c>
    </row>
    <row r="28" spans="2:10" x14ac:dyDescent="0.35">
      <c r="B28">
        <v>5</v>
      </c>
      <c r="C28" t="s">
        <v>25</v>
      </c>
    </row>
    <row r="29" spans="2:10" x14ac:dyDescent="0.35">
      <c r="B29">
        <v>6</v>
      </c>
      <c r="C29" t="s">
        <v>26</v>
      </c>
    </row>
  </sheetData>
  <sortState xmlns:xlrd2="http://schemas.microsoft.com/office/spreadsheetml/2017/richdata2" ref="H4:H5">
    <sortCondition ref="H4:H5"/>
  </sortState>
  <mergeCells count="3">
    <mergeCell ref="C12:D12"/>
    <mergeCell ref="E8:E9"/>
    <mergeCell ref="A2:A6"/>
  </mergeCells>
  <phoneticPr fontId="1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BONOS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araujo sanchez</dc:creator>
  <cp:lastModifiedBy>victor manuel oquendo herron</cp:lastModifiedBy>
  <dcterms:created xsi:type="dcterms:W3CDTF">2024-03-04T13:57:42Z</dcterms:created>
  <dcterms:modified xsi:type="dcterms:W3CDTF">2024-12-17T23:32:46Z</dcterms:modified>
</cp:coreProperties>
</file>