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ttps://d.docs.live.net/708a113ba34748a9/Documentos/TRABAJO/Diciembre 2024/ANI/Estudios previo Dotacion/Informe final de evaluación/"/>
    </mc:Choice>
  </mc:AlternateContent>
  <xr:revisionPtr revIDLastSave="0" documentId="14_{0E1B9048-A9F1-4C12-9B8B-DCB9F9E8E9B5}" xr6:coauthVersionLast="47" xr6:coauthVersionMax="47" xr10:uidLastSave="{00000000-0000-0000-0000-000000000000}"/>
  <bookViews>
    <workbookView xWindow="28680" yWindow="-120" windowWidth="29040" windowHeight="15720" xr2:uid="{2D9678B9-15F8-4E86-B681-8F85AD62F2EC}"/>
  </bookViews>
  <sheets>
    <sheet name="BONO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 i="1" l="1"/>
  <c r="D17" i="1"/>
  <c r="D15" i="1"/>
  <c r="D16" i="1"/>
  <c r="D14" i="1" l="1"/>
  <c r="I4" i="1"/>
  <c r="I5" i="1"/>
  <c r="I3" i="1"/>
  <c r="H5" i="1" l="1"/>
  <c r="H3" i="1"/>
  <c r="F16" i="1"/>
  <c r="G16" i="1" l="1"/>
</calcChain>
</file>

<file path=xl/sharedStrings.xml><?xml version="1.0" encoding="utf-8"?>
<sst xmlns="http://schemas.openxmlformats.org/spreadsheetml/2006/main" count="35" uniqueCount="35">
  <si>
    <t>No.</t>
  </si>
  <si>
    <t>NOMBRE PROPONENTE</t>
  </si>
  <si>
    <t xml:space="preserve">VALOR MENSUAL REGISTRADO EN LA PLATAFORMA </t>
  </si>
  <si>
    <t xml:space="preserve">Mediana </t>
  </si>
  <si>
    <t xml:space="preserve">Desviación Estandar </t>
  </si>
  <si>
    <t xml:space="preserve">Promedio </t>
  </si>
  <si>
    <t>Valor Minimo Aceptable</t>
  </si>
  <si>
    <t xml:space="preserve">PRESUPUESTO OFICIAL </t>
  </si>
  <si>
    <t xml:space="preserve">DESCUENTO </t>
  </si>
  <si>
    <t>CUMPLE/NO CUMPLE</t>
  </si>
  <si>
    <t>OBSERVACIONES</t>
  </si>
  <si>
    <t xml:space="preserve">METODOLOGIA PRECIOS ARTIFICIALMENTE BAJOS </t>
  </si>
  <si>
    <t xml:space="preserve">Metodología realizada bajo los parametros de la guia de Colombia Compra Eficiente. </t>
  </si>
  <si>
    <t xml:space="preserve">VALOR OFERTA 1 -PROMEDIO ELEVADO AL CUADRADO </t>
  </si>
  <si>
    <t>FECHA DE PRESENTACIÓN DE LA PROPUESTA EN LA PLATAFORMA SECOP II</t>
  </si>
  <si>
    <t>Valor presupuesto</t>
  </si>
  <si>
    <t>CARDINN SAS</t>
  </si>
  <si>
    <t>INVERSIONES BRT SAS</t>
  </si>
  <si>
    <t>CI MORASU SAS</t>
  </si>
  <si>
    <t>%COMISION</t>
  </si>
  <si>
    <t>PUNTOS DE EVALUACION</t>
  </si>
  <si>
    <t>Propuesta debe ser diligenciada en secop</t>
  </si>
  <si>
    <t>presentar valores unitarios con la iclusion de la comision</t>
  </si>
  <si>
    <t>el precio mas bajo sera el unico factor de comparacion</t>
  </si>
  <si>
    <t>el valor de la oferta no puede ser menor al de la adjudicacion</t>
  </si>
  <si>
    <t>valor de la comision no puede superar el establecido por la entidad</t>
  </si>
  <si>
    <t>valor ofertado no puede superar el valor del presupuesto</t>
  </si>
  <si>
    <t>%COMISION  4,3max</t>
  </si>
  <si>
    <t>PROPONENTE 1</t>
  </si>
  <si>
    <t>PROPONENTE 3</t>
  </si>
  <si>
    <t>VALOR OF</t>
  </si>
  <si>
    <t>RESULTADO</t>
  </si>
  <si>
    <t>EMPATE</t>
  </si>
  <si>
    <t>BONOS</t>
  </si>
  <si>
    <t xml:space="preserve">En Atención a la observación económica allegada por mensaje a la plataforma Secop II de fecha 12/12/2024 (9:32pm Hora Bogota,lima quito) por parte del proponente INVERSIONES BRT SAS, la entidad se permite pronunciar de la siguiente manera:  
En primer lugar, se aclara que la observación se recibe cuando la entidad desconocía cuales eran los oferentes que se habían presentado, lo anterior dado que el cierre del presente PROCESO DE MÍNIMA CUANTÍA N.º VJ-VGCOR-MC-018-2024 se efectuó el día trece (13) de diciembre de 2024 a las 10:00 a.m. 
Ahora bien, la presente observación no procede teniendo en cuenta que se están relacionado unos numerales del pliego que no corresponden con los de la Invitación Publica VJ-VGCOR-MC-018-2024 y adicionalmente se solicita el rechazo de los oferentes 1 y 3, argumentando que sus ofertas no fueron presentadas en números enteros, situación que no se compadece con la información de los documentos presentados. De igual forma, se aclara, que las oferta económicas  presentadas por los oferentes No 1 y No 3 cumplen con los requisitos establecidos en la invitación pública.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</si>
</sst>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 #,##0_-;\-&quot;$&quot;\ * #,##0_-;_-&quot;$&quot;\ * &quot;-&quot;??_-;_-@_-"/>
  </numFmts>
  <fonts count="11"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theme="1"/>
      <name val="Calibri"/>
      <family val="2"/>
    </font>
    <font>
      <b/>
      <sz val="11"/>
      <color theme="1"/>
      <name val="Calibri"/>
      <family val="2"/>
    </font>
    <font>
      <b/>
      <sz val="11"/>
      <color rgb="FF000000"/>
      <name val="Calibri"/>
      <family val="2"/>
    </font>
    <font>
      <b/>
      <sz val="11"/>
      <name val="Calibri"/>
      <family val="2"/>
    </font>
    <font>
      <sz val="11"/>
      <name val="Calibri"/>
      <family val="2"/>
    </font>
    <font>
      <b/>
      <sz val="8"/>
      <color theme="1"/>
      <name val="Aptos Narrow"/>
      <family val="2"/>
      <scheme val="minor"/>
    </font>
    <font>
      <sz val="8"/>
      <name val="Aptos Narrow"/>
      <family val="2"/>
      <scheme val="minor"/>
    </font>
    <font>
      <b/>
      <sz val="8"/>
      <color theme="1"/>
      <name val="Arial Narrow"/>
      <family val="2"/>
    </font>
  </fonts>
  <fills count="6">
    <fill>
      <patternFill patternType="none"/>
    </fill>
    <fill>
      <patternFill patternType="gray125"/>
    </fill>
    <fill>
      <patternFill patternType="solid">
        <fgColor rgb="FFD9D9D9"/>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70">
    <xf numFmtId="0" fontId="0" fillId="0" borderId="0" xfId="0"/>
    <xf numFmtId="0" fontId="2" fillId="0" borderId="1" xfId="0" applyFont="1" applyBorder="1"/>
    <xf numFmtId="6" fontId="2" fillId="0" borderId="1" xfId="0" applyNumberFormat="1" applyFont="1" applyBorder="1"/>
    <xf numFmtId="0" fontId="0" fillId="0" borderId="1" xfId="0" applyBorder="1"/>
    <xf numFmtId="0" fontId="4"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6" fontId="7" fillId="0" borderId="0" xfId="0" applyNumberFormat="1" applyFont="1" applyAlignment="1">
      <alignment vertical="center"/>
    </xf>
    <xf numFmtId="0" fontId="5" fillId="2" borderId="1" xfId="0" applyFont="1" applyFill="1" applyBorder="1" applyAlignment="1">
      <alignment vertical="center"/>
    </xf>
    <xf numFmtId="0" fontId="5" fillId="2" borderId="1" xfId="0" applyFont="1" applyFill="1" applyBorder="1" applyAlignment="1">
      <alignment horizontal="center" vertical="center" wrapText="1"/>
    </xf>
    <xf numFmtId="0" fontId="4" fillId="0" borderId="1" xfId="0" applyFont="1" applyBorder="1" applyAlignment="1">
      <alignment vertical="center"/>
    </xf>
    <xf numFmtId="6" fontId="0" fillId="0" borderId="0" xfId="0" applyNumberFormat="1"/>
    <xf numFmtId="9" fontId="0" fillId="0" borderId="0" xfId="2" applyFont="1"/>
    <xf numFmtId="9" fontId="0" fillId="0" borderId="0" xfId="0" applyNumberFormat="1"/>
    <xf numFmtId="0" fontId="8" fillId="0" borderId="0" xfId="0" applyFont="1"/>
    <xf numFmtId="6" fontId="0" fillId="0" borderId="1" xfId="0" applyNumberFormat="1" applyBorder="1" applyAlignment="1">
      <alignment horizontal="center" vertical="center"/>
    </xf>
    <xf numFmtId="10" fontId="0" fillId="0" borderId="1" xfId="2" applyNumberFormat="1" applyFont="1" applyBorder="1" applyAlignment="1">
      <alignment horizontal="center" vertical="center"/>
    </xf>
    <xf numFmtId="0" fontId="0" fillId="0" borderId="1" xfId="0" applyBorder="1" applyAlignment="1">
      <alignment horizontal="center" vertical="center"/>
    </xf>
    <xf numFmtId="6" fontId="0" fillId="0" borderId="0" xfId="0" applyNumberFormat="1" applyAlignment="1">
      <alignment horizontal="center" vertical="center"/>
    </xf>
    <xf numFmtId="10" fontId="0" fillId="0" borderId="0" xfId="2" applyNumberFormat="1" applyFont="1" applyFill="1" applyBorder="1" applyAlignment="1">
      <alignment horizontal="center" vertical="center"/>
    </xf>
    <xf numFmtId="0" fontId="0" fillId="0" borderId="0" xfId="0" applyAlignment="1">
      <alignment horizontal="center" vertical="center"/>
    </xf>
    <xf numFmtId="6" fontId="3" fillId="0" borderId="1" xfId="0" applyNumberFormat="1" applyFont="1" applyBorder="1" applyAlignment="1">
      <alignment vertical="center"/>
    </xf>
    <xf numFmtId="6" fontId="0" fillId="0" borderId="1" xfId="0" applyNumberFormat="1" applyBorder="1"/>
    <xf numFmtId="164" fontId="0" fillId="0" borderId="1" xfId="1" applyNumberFormat="1" applyFont="1" applyFill="1" applyBorder="1"/>
    <xf numFmtId="164" fontId="2" fillId="0" borderId="1" xfId="0" applyNumberFormat="1" applyFont="1" applyBorder="1"/>
    <xf numFmtId="0" fontId="4" fillId="3" borderId="1" xfId="0" applyFont="1" applyFill="1" applyBorder="1" applyAlignment="1">
      <alignment vertical="center"/>
    </xf>
    <xf numFmtId="0" fontId="6" fillId="3" borderId="1" xfId="0" applyFont="1" applyFill="1" applyBorder="1" applyAlignment="1">
      <alignment vertical="center"/>
    </xf>
    <xf numFmtId="15" fontId="7" fillId="3" borderId="1" xfId="0" applyNumberFormat="1" applyFont="1" applyFill="1" applyBorder="1" applyAlignment="1">
      <alignment vertical="center"/>
    </xf>
    <xf numFmtId="6" fontId="3" fillId="3" borderId="1" xfId="0" applyNumberFormat="1" applyFont="1" applyFill="1" applyBorder="1" applyAlignment="1">
      <alignment vertical="center"/>
    </xf>
    <xf numFmtId="0" fontId="2" fillId="0" borderId="0" xfId="0" applyFont="1" applyAlignment="1">
      <alignment horizontal="center"/>
    </xf>
    <xf numFmtId="6" fontId="2" fillId="0" borderId="0" xfId="0" applyNumberFormat="1" applyFont="1"/>
    <xf numFmtId="164" fontId="0" fillId="0" borderId="0" xfId="1" applyNumberFormat="1" applyFont="1" applyFill="1" applyBorder="1"/>
    <xf numFmtId="164" fontId="2" fillId="0" borderId="0" xfId="0" applyNumberFormat="1" applyFont="1"/>
    <xf numFmtId="44" fontId="7" fillId="3" borderId="1" xfId="1" applyFont="1" applyFill="1" applyBorder="1" applyAlignment="1">
      <alignment vertical="center"/>
    </xf>
    <xf numFmtId="0" fontId="4" fillId="4" borderId="1" xfId="0" applyFont="1" applyFill="1" applyBorder="1" applyAlignment="1">
      <alignment vertical="center"/>
    </xf>
    <xf numFmtId="0" fontId="6" fillId="4" borderId="1" xfId="0" applyFont="1" applyFill="1" applyBorder="1" applyAlignment="1">
      <alignment vertical="center"/>
    </xf>
    <xf numFmtId="15" fontId="7" fillId="4" borderId="1" xfId="0" applyNumberFormat="1" applyFont="1" applyFill="1" applyBorder="1" applyAlignment="1">
      <alignment vertical="center"/>
    </xf>
    <xf numFmtId="44" fontId="7" fillId="4" borderId="1" xfId="1" applyFont="1" applyFill="1" applyBorder="1" applyAlignment="1">
      <alignment vertical="center"/>
    </xf>
    <xf numFmtId="6" fontId="3" fillId="4" borderId="1" xfId="0" applyNumberFormat="1" applyFont="1" applyFill="1" applyBorder="1" applyAlignment="1">
      <alignment vertical="center"/>
    </xf>
    <xf numFmtId="6" fontId="0" fillId="4" borderId="1" xfId="0" applyNumberFormat="1" applyFill="1" applyBorder="1" applyAlignment="1">
      <alignment horizontal="center" vertical="center"/>
    </xf>
    <xf numFmtId="10" fontId="0" fillId="4" borderId="1" xfId="2" applyNumberFormat="1" applyFont="1" applyFill="1" applyBorder="1" applyAlignment="1">
      <alignment horizontal="center" vertical="center"/>
    </xf>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0" fontId="0" fillId="4" borderId="0" xfId="0" applyFill="1"/>
    <xf numFmtId="0" fontId="4" fillId="0" borderId="2" xfId="0" applyFont="1" applyBorder="1" applyAlignment="1">
      <alignment vertical="center"/>
    </xf>
    <xf numFmtId="0" fontId="6" fillId="0" borderId="2" xfId="0" applyFont="1" applyBorder="1" applyAlignment="1">
      <alignment vertical="center"/>
    </xf>
    <xf numFmtId="15" fontId="7" fillId="0" borderId="2" xfId="0" applyNumberFormat="1" applyFont="1" applyBorder="1" applyAlignment="1">
      <alignment vertical="center"/>
    </xf>
    <xf numFmtId="44" fontId="6" fillId="0" borderId="1" xfId="1" applyFont="1" applyBorder="1" applyAlignment="1">
      <alignment horizontal="center" vertical="center"/>
    </xf>
    <xf numFmtId="0" fontId="0" fillId="0" borderId="3" xfId="0" applyBorder="1"/>
    <xf numFmtId="0" fontId="4" fillId="0" borderId="4" xfId="0" applyFont="1" applyBorder="1" applyAlignment="1">
      <alignment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0" fillId="0" borderId="6" xfId="0" applyBorder="1"/>
    <xf numFmtId="44" fontId="6" fillId="0" borderId="7" xfId="1" applyFont="1" applyBorder="1" applyAlignment="1">
      <alignment horizontal="center" vertical="center"/>
    </xf>
    <xf numFmtId="0" fontId="0" fillId="0" borderId="8" xfId="0" applyBorder="1"/>
    <xf numFmtId="0" fontId="4" fillId="0" borderId="9" xfId="0" applyFont="1" applyBorder="1" applyAlignment="1">
      <alignment vertical="center"/>
    </xf>
    <xf numFmtId="0" fontId="6" fillId="0" borderId="9" xfId="0" applyFont="1" applyBorder="1" applyAlignment="1">
      <alignment vertical="center"/>
    </xf>
    <xf numFmtId="0" fontId="7" fillId="0" borderId="10" xfId="0" applyFont="1" applyBorder="1" applyAlignment="1">
      <alignment vertical="center"/>
    </xf>
    <xf numFmtId="0" fontId="7" fillId="0" borderId="11" xfId="0" applyFont="1" applyBorder="1" applyAlignment="1">
      <alignment horizontal="center" vertical="center"/>
    </xf>
    <xf numFmtId="0" fontId="2" fillId="0" borderId="1" xfId="0" applyFont="1" applyBorder="1" applyAlignment="1">
      <alignment horizontal="center"/>
    </xf>
    <xf numFmtId="0" fontId="7" fillId="3" borderId="12" xfId="0" applyFont="1" applyFill="1" applyBorder="1" applyAlignment="1">
      <alignment horizontal="center" vertical="center"/>
    </xf>
    <xf numFmtId="0" fontId="7" fillId="3" borderId="13" xfId="0" applyFont="1" applyFill="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2" fontId="10" fillId="5" borderId="16" xfId="0" applyNumberFormat="1" applyFont="1" applyFill="1" applyBorder="1" applyAlignment="1">
      <alignment horizontal="left" vertical="center" wrapText="1"/>
    </xf>
    <xf numFmtId="2" fontId="10" fillId="5" borderId="17" xfId="0" applyNumberFormat="1" applyFont="1" applyFill="1" applyBorder="1" applyAlignment="1">
      <alignment horizontal="left" vertical="center" wrapText="1"/>
    </xf>
    <xf numFmtId="2" fontId="10" fillId="5" borderId="18" xfId="0" applyNumberFormat="1" applyFont="1" applyFill="1" applyBorder="1" applyAlignment="1">
      <alignment horizontal="left" vertical="center" wrapText="1"/>
    </xf>
    <xf numFmtId="2" fontId="10" fillId="5" borderId="19" xfId="0" applyNumberFormat="1" applyFont="1" applyFill="1" applyBorder="1" applyAlignment="1">
      <alignment horizontal="left" vertical="center" wrapText="1"/>
    </xf>
    <xf numFmtId="2" fontId="10" fillId="5" borderId="20" xfId="0" applyNumberFormat="1" applyFont="1" applyFill="1" applyBorder="1" applyAlignment="1">
      <alignment horizontal="left" vertical="center" wrapText="1"/>
    </xf>
    <xf numFmtId="2" fontId="10" fillId="5" borderId="21" xfId="0" applyNumberFormat="1" applyFont="1" applyFill="1" applyBorder="1" applyAlignment="1">
      <alignment horizontal="left"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711E0-DAF9-42D7-AF93-40EC3777F216}">
  <dimension ref="A1:K29"/>
  <sheetViews>
    <sheetView tabSelected="1" topLeftCell="E1" workbookViewId="0">
      <selection activeCell="J4" sqref="J4:K7"/>
    </sheetView>
  </sheetViews>
  <sheetFormatPr baseColWidth="10" defaultRowHeight="14.5" x14ac:dyDescent="0.35"/>
  <cols>
    <col min="2" max="2" width="4.1796875" bestFit="1" customWidth="1"/>
    <col min="3" max="3" width="41.26953125" bestFit="1" customWidth="1"/>
    <col min="4" max="4" width="34" customWidth="1"/>
    <col min="5" max="5" width="15.81640625" customWidth="1"/>
    <col min="6" max="6" width="22.54296875" customWidth="1"/>
    <col min="7" max="7" width="27.26953125" customWidth="1"/>
    <col min="8" max="8" width="15.54296875" customWidth="1"/>
    <col min="9" max="9" width="21" customWidth="1"/>
    <col min="10" max="10" width="88.1796875" customWidth="1"/>
    <col min="11" max="11" width="35.81640625" customWidth="1"/>
    <col min="12" max="12" width="15.54296875" bestFit="1" customWidth="1"/>
  </cols>
  <sheetData>
    <row r="1" spans="1:11" x14ac:dyDescent="0.35">
      <c r="K1" s="13"/>
    </row>
    <row r="2" spans="1:11" ht="41.25" customHeight="1" x14ac:dyDescent="0.35">
      <c r="A2" s="62" t="s">
        <v>33</v>
      </c>
      <c r="B2" s="8" t="s">
        <v>0</v>
      </c>
      <c r="C2" s="9" t="s">
        <v>1</v>
      </c>
      <c r="D2" s="9" t="s">
        <v>14</v>
      </c>
      <c r="E2" s="9" t="s">
        <v>27</v>
      </c>
      <c r="F2" s="9" t="s">
        <v>2</v>
      </c>
      <c r="G2" s="9" t="s">
        <v>7</v>
      </c>
      <c r="H2" s="9" t="s">
        <v>8</v>
      </c>
      <c r="I2" s="9" t="s">
        <v>9</v>
      </c>
      <c r="J2" s="9" t="s">
        <v>10</v>
      </c>
    </row>
    <row r="3" spans="1:11" s="43" customFormat="1" ht="55.5" customHeight="1" x14ac:dyDescent="0.35">
      <c r="A3" s="62"/>
      <c r="B3" s="25">
        <v>1</v>
      </c>
      <c r="C3" s="26" t="s">
        <v>16</v>
      </c>
      <c r="D3" s="27"/>
      <c r="E3" s="33">
        <v>0</v>
      </c>
      <c r="F3" s="28">
        <v>8340000</v>
      </c>
      <c r="G3" s="39">
        <v>8769735</v>
      </c>
      <c r="H3" s="40">
        <f>+ABS(G3-F3)/G3</f>
        <v>4.9002050803131449E-2</v>
      </c>
      <c r="I3" s="41" t="str">
        <f t="shared" ref="I3:I5" si="0">+IF(G3&gt;=F3,"CUMPLE","NO CUMPLE")</f>
        <v>CUMPLE</v>
      </c>
      <c r="J3" s="42"/>
    </row>
    <row r="4" spans="1:11" s="43" customFormat="1" ht="196.5" customHeight="1" x14ac:dyDescent="0.35">
      <c r="A4" s="62"/>
      <c r="B4" s="34">
        <v>2</v>
      </c>
      <c r="C4" s="35" t="s">
        <v>17</v>
      </c>
      <c r="D4" s="36"/>
      <c r="E4" s="37">
        <v>0.33</v>
      </c>
      <c r="F4" s="38">
        <v>8769735</v>
      </c>
      <c r="G4" s="39">
        <v>8769735</v>
      </c>
      <c r="H4" s="40">
        <f>+ABS(G4-F4)/G4</f>
        <v>0</v>
      </c>
      <c r="I4" s="41" t="str">
        <f t="shared" si="0"/>
        <v>CUMPLE</v>
      </c>
      <c r="J4" s="64" t="s">
        <v>34</v>
      </c>
      <c r="K4" s="65"/>
    </row>
    <row r="5" spans="1:11" s="43" customFormat="1" ht="33.75" customHeight="1" x14ac:dyDescent="0.35">
      <c r="A5" s="62"/>
      <c r="B5" s="25">
        <v>3</v>
      </c>
      <c r="C5" s="26" t="s">
        <v>18</v>
      </c>
      <c r="D5" s="27"/>
      <c r="E5" s="33">
        <v>0</v>
      </c>
      <c r="F5" s="28">
        <v>8340000</v>
      </c>
      <c r="G5" s="39">
        <v>8769735</v>
      </c>
      <c r="H5" s="40">
        <f t="shared" ref="H5" si="1">+ABS(G5-F5)/G5</f>
        <v>4.9002050803131449E-2</v>
      </c>
      <c r="I5" s="41" t="str">
        <f t="shared" si="0"/>
        <v>CUMPLE</v>
      </c>
      <c r="J5" s="66"/>
      <c r="K5" s="67"/>
    </row>
    <row r="6" spans="1:11" ht="86.25" customHeight="1" thickBot="1" x14ac:dyDescent="0.4">
      <c r="A6" s="63"/>
      <c r="B6" s="44"/>
      <c r="C6" s="45"/>
      <c r="D6" s="46"/>
      <c r="E6" s="46"/>
      <c r="F6" s="21"/>
      <c r="G6" s="15"/>
      <c r="H6" s="16"/>
      <c r="I6" s="17"/>
      <c r="J6" s="66"/>
      <c r="K6" s="67"/>
    </row>
    <row r="7" spans="1:11" ht="54.75" customHeight="1" x14ac:dyDescent="0.35">
      <c r="A7" s="48"/>
      <c r="B7" s="49"/>
      <c r="C7" s="50" t="s">
        <v>28</v>
      </c>
      <c r="D7" s="51" t="s">
        <v>29</v>
      </c>
      <c r="E7" s="58" t="s">
        <v>31</v>
      </c>
      <c r="F7" s="7"/>
      <c r="G7" s="18"/>
      <c r="H7" s="19"/>
      <c r="I7" s="20"/>
      <c r="J7" s="68"/>
      <c r="K7" s="69"/>
    </row>
    <row r="8" spans="1:11" x14ac:dyDescent="0.35">
      <c r="A8" s="52" t="s">
        <v>30</v>
      </c>
      <c r="B8" s="10"/>
      <c r="C8" s="47">
        <v>8340000</v>
      </c>
      <c r="D8" s="53">
        <v>8340000</v>
      </c>
      <c r="E8" s="60" t="s">
        <v>32</v>
      </c>
      <c r="F8" s="7"/>
      <c r="G8" s="18"/>
      <c r="H8" s="19"/>
      <c r="I8" s="20"/>
      <c r="J8" s="20"/>
    </row>
    <row r="9" spans="1:11" ht="15" thickBot="1" x14ac:dyDescent="0.4">
      <c r="A9" s="54" t="s">
        <v>19</v>
      </c>
      <c r="B9" s="55"/>
      <c r="C9" s="56">
        <v>0</v>
      </c>
      <c r="D9" s="57">
        <v>0</v>
      </c>
      <c r="E9" s="61"/>
      <c r="F9" s="7"/>
      <c r="G9" s="18"/>
      <c r="H9" s="19"/>
      <c r="I9" s="20"/>
      <c r="J9" s="20"/>
    </row>
    <row r="10" spans="1:11" x14ac:dyDescent="0.35">
      <c r="B10" s="4"/>
      <c r="C10" s="5"/>
      <c r="D10" s="6"/>
      <c r="E10" s="6"/>
      <c r="F10" s="7"/>
    </row>
    <row r="11" spans="1:11" x14ac:dyDescent="0.35">
      <c r="G11" s="12"/>
      <c r="H11" s="11"/>
    </row>
    <row r="12" spans="1:11" ht="15" customHeight="1" x14ac:dyDescent="0.35">
      <c r="C12" s="59" t="s">
        <v>11</v>
      </c>
      <c r="D12" s="59"/>
      <c r="E12" s="29"/>
    </row>
    <row r="13" spans="1:11" ht="15" customHeight="1" x14ac:dyDescent="0.35">
      <c r="C13" s="1" t="s">
        <v>15</v>
      </c>
      <c r="D13" s="2">
        <v>8769735</v>
      </c>
      <c r="E13" s="30"/>
    </row>
    <row r="14" spans="1:11" ht="15" customHeight="1" x14ac:dyDescent="0.35">
      <c r="C14" s="3" t="s">
        <v>5</v>
      </c>
      <c r="D14" s="22">
        <f>+AVERAGE(F3:F6)</f>
        <v>8483245</v>
      </c>
      <c r="E14" s="11"/>
    </row>
    <row r="15" spans="1:11" ht="13.9" hidden="1" customHeight="1" x14ac:dyDescent="0.35">
      <c r="C15" s="3" t="s">
        <v>3</v>
      </c>
      <c r="D15" s="22">
        <f>+MEDIAN(F3:F6)</f>
        <v>8340000</v>
      </c>
      <c r="E15" s="11"/>
    </row>
    <row r="16" spans="1:11" ht="10.9" hidden="1" customHeight="1" x14ac:dyDescent="0.35">
      <c r="C16" s="3" t="s">
        <v>4</v>
      </c>
      <c r="D16" s="23">
        <f>+_xlfn.STDEV.P(F3:F6)</f>
        <v>202579.02174213401</v>
      </c>
      <c r="E16" s="31"/>
      <c r="F16">
        <f>_xlfn.STDEV.P(F3:F6)</f>
        <v>202579.02174213401</v>
      </c>
      <c r="G16">
        <f>(F3-$D$14)^2</f>
        <v>20519130025</v>
      </c>
      <c r="H16" t="s">
        <v>13</v>
      </c>
    </row>
    <row r="17" spans="2:10" x14ac:dyDescent="0.35">
      <c r="C17" s="1" t="s">
        <v>6</v>
      </c>
      <c r="D17" s="24">
        <f>+G5*80%</f>
        <v>7015788</v>
      </c>
      <c r="E17" s="32"/>
    </row>
    <row r="18" spans="2:10" s="14" customFormat="1" x14ac:dyDescent="0.35">
      <c r="C18" s="14" t="s">
        <v>12</v>
      </c>
      <c r="F18"/>
      <c r="G18"/>
      <c r="H18"/>
      <c r="I18"/>
      <c r="J18"/>
    </row>
    <row r="23" spans="2:10" x14ac:dyDescent="0.35">
      <c r="C23" t="s">
        <v>20</v>
      </c>
    </row>
    <row r="24" spans="2:10" x14ac:dyDescent="0.35">
      <c r="B24">
        <v>1</v>
      </c>
      <c r="C24" t="s">
        <v>21</v>
      </c>
    </row>
    <row r="25" spans="2:10" x14ac:dyDescent="0.35">
      <c r="B25">
        <v>2</v>
      </c>
      <c r="C25" t="s">
        <v>22</v>
      </c>
    </row>
    <row r="26" spans="2:10" x14ac:dyDescent="0.35">
      <c r="B26">
        <v>3</v>
      </c>
      <c r="C26" t="s">
        <v>23</v>
      </c>
    </row>
    <row r="27" spans="2:10" x14ac:dyDescent="0.35">
      <c r="B27">
        <v>4</v>
      </c>
      <c r="C27" t="s">
        <v>24</v>
      </c>
    </row>
    <row r="28" spans="2:10" x14ac:dyDescent="0.35">
      <c r="B28">
        <v>5</v>
      </c>
      <c r="C28" t="s">
        <v>25</v>
      </c>
    </row>
    <row r="29" spans="2:10" x14ac:dyDescent="0.35">
      <c r="B29">
        <v>6</v>
      </c>
      <c r="C29" t="s">
        <v>26</v>
      </c>
    </row>
  </sheetData>
  <sortState xmlns:xlrd2="http://schemas.microsoft.com/office/spreadsheetml/2017/richdata2" ref="H4:H5">
    <sortCondition ref="H4:H5"/>
  </sortState>
  <mergeCells count="4">
    <mergeCell ref="C12:D12"/>
    <mergeCell ref="E8:E9"/>
    <mergeCell ref="A2:A6"/>
    <mergeCell ref="J4:K7"/>
  </mergeCells>
  <phoneticPr fontId="9"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BONOS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araujo sanchez</dc:creator>
  <cp:lastModifiedBy>victor manuel oquendo herron</cp:lastModifiedBy>
  <dcterms:created xsi:type="dcterms:W3CDTF">2024-03-04T13:57:42Z</dcterms:created>
  <dcterms:modified xsi:type="dcterms:W3CDTF">2024-12-20T02:55:49Z</dcterms:modified>
</cp:coreProperties>
</file>