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codeName="ThisWorkbook"/>
  <mc:AlternateContent xmlns:mc="http://schemas.openxmlformats.org/markup-compatibility/2006">
    <mc:Choice Requires="x15">
      <x15ac:absPath xmlns:x15ac="http://schemas.microsoft.com/office/spreadsheetml/2010/11/ac" url="C:\Users\Paulina\Documents\IDU-LP-SGI-010-2020\Adenda  3\"/>
    </mc:Choice>
  </mc:AlternateContent>
  <xr:revisionPtr revIDLastSave="0" documentId="8_{14C42F83-1F37-4708-8292-FC1AC2E798D5}" xr6:coauthVersionLast="45" xr6:coauthVersionMax="45" xr10:uidLastSave="{00000000-0000-0000-0000-000000000000}"/>
  <bookViews>
    <workbookView xWindow="-120" yWindow="-120" windowWidth="20730" windowHeight="10545" tabRatio="906" xr2:uid="{00000000-000D-0000-FFFF-FFFF00000000}"/>
  </bookViews>
  <sheets>
    <sheet name="PRESUPUESTO OFICIAL" sheetId="265" r:id="rId1"/>
    <sheet name="PROPUESTA ECONOMICA" sheetId="269"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#REF!</definedName>
    <definedName name="_APU465" localSheetId="1">[21]!absc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'PRESUPUESTO OFICIAL'!$I$10:$I$321</definedName>
    <definedName name="_xlnm._FilterDatabase" localSheetId="1" hidden="1">'PROPUESTA ECONOMICA'!$I$9:$I$340</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OFICIAL'!$A$1:$M$358</definedName>
    <definedName name="_xlnm.Print_Area" localSheetId="1">'PROPUESTA ECONOMICA'!$A$1:$M$358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 localSheetId="1">[50]!Customize</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1">[50]!FareWellStmnt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1">[50]!FinePrint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 localSheetId="1">[50]!Nada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1">DATE(YEAR([91]!Loan_Start),MONTH([91]!Loan_Start)+Payment_Number,DAY([91]!Loan_Start))</definedName>
    <definedName name="obras1">DATE(YEAR([91]!Loan_Start),MONTH([91]!Loan_Start)+Payment_Number,DAY([91]!Loan_Start))</definedName>
    <definedName name="obras11" hidden="1">#REF!</definedName>
    <definedName name="obras111" localSheetId="1">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1">[95]!absc</definedName>
    <definedName name="PRUEBA">[95]!absc</definedName>
    <definedName name="prueba1" localSheetId="1">[95]!absc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0" hidden="1">'PRESUPUESTO OFICIAL'!$K$323</definedName>
    <definedName name="solver_adj" localSheetId="1" hidden="1">'PROPUESTA ECONOMICA'!#REF!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OFICIAL'!$K$338</definedName>
    <definedName name="solver_lhs1" localSheetId="1" hidden="1">'PROPUESTA ECONOMICA'!#REF!</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OFICIAL'!$K$338</definedName>
    <definedName name="solver_opt" localSheetId="1" hidden="1">'PROPUESTA ECONOMICA'!#REF!</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OFICIAL'!$K$339</definedName>
    <definedName name="solver_rhs1" localSheetId="1" hidden="1">'PROPUESTA ECONOMICA'!#REF!</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1">[110]!absc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1">[26]!absc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9" iterate="1" iterateCount="100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333" i="265" l="1"/>
  <c r="K327" i="265"/>
  <c r="K320" i="265"/>
  <c r="K267" i="265"/>
  <c r="K178" i="265"/>
  <c r="K127" i="265"/>
  <c r="K32" i="265"/>
  <c r="K319" i="265"/>
  <c r="K318" i="265"/>
  <c r="K317" i="265"/>
  <c r="K316" i="265"/>
  <c r="K315" i="265"/>
  <c r="K314" i="265"/>
  <c r="K313" i="265"/>
  <c r="K312" i="265"/>
  <c r="K311" i="265"/>
  <c r="K310" i="265"/>
  <c r="K309" i="265"/>
  <c r="K308" i="265"/>
  <c r="K307" i="265"/>
  <c r="K306" i="265"/>
  <c r="K305" i="265"/>
  <c r="K304" i="265"/>
  <c r="K303" i="265"/>
  <c r="K302" i="265"/>
  <c r="K301" i="265"/>
  <c r="K300" i="265"/>
  <c r="K299" i="265"/>
  <c r="K298" i="265"/>
  <c r="K297" i="265"/>
  <c r="K296" i="265"/>
  <c r="K295" i="265"/>
  <c r="K294" i="265"/>
  <c r="K293" i="265"/>
  <c r="K290" i="265"/>
  <c r="K289" i="265"/>
  <c r="K288" i="265"/>
  <c r="K286" i="265"/>
  <c r="K285" i="265"/>
  <c r="K284" i="265"/>
  <c r="K283" i="265"/>
  <c r="K282" i="265"/>
  <c r="K281" i="265"/>
  <c r="K279" i="265"/>
  <c r="K278" i="265"/>
  <c r="K277" i="265"/>
  <c r="K276" i="265"/>
  <c r="K275" i="265"/>
  <c r="K274" i="265"/>
  <c r="K273" i="265"/>
  <c r="K272" i="265"/>
  <c r="K271" i="265"/>
  <c r="K266" i="265"/>
  <c r="K265" i="265"/>
  <c r="K263" i="265"/>
  <c r="K262" i="265"/>
  <c r="K261" i="265"/>
  <c r="K260" i="265"/>
  <c r="K259" i="265"/>
  <c r="K258" i="265"/>
  <c r="K257" i="265"/>
  <c r="K256" i="265"/>
  <c r="K254" i="265"/>
  <c r="K253" i="265"/>
  <c r="K252" i="265"/>
  <c r="K251" i="265"/>
  <c r="K250" i="265"/>
  <c r="K249" i="265"/>
  <c r="K247" i="265"/>
  <c r="K246" i="265"/>
  <c r="K245" i="265"/>
  <c r="K244" i="265"/>
  <c r="K243" i="265"/>
  <c r="K242" i="265"/>
  <c r="K241" i="265"/>
  <c r="K240" i="265"/>
  <c r="K239" i="265"/>
  <c r="K238" i="265"/>
  <c r="K237" i="265"/>
  <c r="K236" i="265"/>
  <c r="K235" i="265"/>
  <c r="K234" i="265"/>
  <c r="K233" i="265"/>
  <c r="K232" i="265"/>
  <c r="K231" i="265"/>
  <c r="K230" i="265"/>
  <c r="K229" i="265"/>
  <c r="K228" i="265"/>
  <c r="K227" i="265"/>
  <c r="K226" i="265"/>
  <c r="K225" i="265"/>
  <c r="K224" i="265"/>
  <c r="K223" i="265"/>
  <c r="K221" i="265"/>
  <c r="K220" i="265"/>
  <c r="K219" i="265"/>
  <c r="K218" i="265"/>
  <c r="K217" i="265"/>
  <c r="K216" i="265"/>
  <c r="K215" i="265"/>
  <c r="K213" i="265"/>
  <c r="K212" i="265"/>
  <c r="K211" i="265"/>
  <c r="K210" i="265"/>
  <c r="K209" i="265"/>
  <c r="K205" i="265"/>
  <c r="K204" i="265"/>
  <c r="K202" i="265"/>
  <c r="K201" i="265"/>
  <c r="K200" i="265"/>
  <c r="K199" i="265"/>
  <c r="K198" i="265"/>
  <c r="K197" i="265"/>
  <c r="K195" i="265"/>
  <c r="K194" i="265"/>
  <c r="K192" i="265"/>
  <c r="K191" i="265"/>
  <c r="K190" i="265"/>
  <c r="K189" i="265"/>
  <c r="K188" i="265"/>
  <c r="K187" i="265"/>
  <c r="K186" i="265"/>
  <c r="K185" i="265"/>
  <c r="K184" i="265"/>
  <c r="K177" i="265"/>
  <c r="K176" i="265"/>
  <c r="K175" i="265"/>
  <c r="K174" i="265"/>
  <c r="K170" i="265"/>
  <c r="K169" i="265"/>
  <c r="K168" i="265"/>
  <c r="K167" i="265"/>
  <c r="K166" i="265"/>
  <c r="K165" i="265"/>
  <c r="K164" i="265"/>
  <c r="K163" i="265"/>
  <c r="K162" i="265"/>
  <c r="K161" i="265"/>
  <c r="K160" i="265"/>
  <c r="K159" i="265"/>
  <c r="K158" i="265"/>
  <c r="K157" i="265"/>
  <c r="K154" i="265"/>
  <c r="K153" i="265"/>
  <c r="K152" i="265"/>
  <c r="K151" i="265"/>
  <c r="K150" i="265"/>
  <c r="K149" i="265"/>
  <c r="K148" i="265"/>
  <c r="K147" i="265"/>
  <c r="K146" i="265"/>
  <c r="K145" i="265"/>
  <c r="K144" i="265"/>
  <c r="K143" i="265"/>
  <c r="K142" i="265"/>
  <c r="K141" i="265"/>
  <c r="K140" i="265"/>
  <c r="K139" i="265"/>
  <c r="K138" i="265"/>
  <c r="K135" i="265"/>
  <c r="K134" i="265"/>
  <c r="K133" i="265"/>
  <c r="K132" i="265"/>
  <c r="K126" i="265"/>
  <c r="K125" i="265"/>
  <c r="K124" i="265"/>
  <c r="K123" i="265"/>
  <c r="K122" i="265"/>
  <c r="K121" i="265"/>
  <c r="K120" i="265"/>
  <c r="K119" i="265"/>
  <c r="K118" i="265"/>
  <c r="K117" i="265"/>
  <c r="K116" i="265"/>
  <c r="K114" i="265"/>
  <c r="K113" i="265"/>
  <c r="K110" i="265"/>
  <c r="K109" i="265"/>
  <c r="K108" i="265"/>
  <c r="K106" i="265"/>
  <c r="K105" i="265"/>
  <c r="K104" i="265"/>
  <c r="K103" i="265"/>
  <c r="K101" i="265"/>
  <c r="K100" i="265"/>
  <c r="K99" i="265"/>
  <c r="K98" i="265"/>
  <c r="K96" i="265"/>
  <c r="K95" i="265"/>
  <c r="K94" i="265"/>
  <c r="K93" i="265"/>
  <c r="K92" i="265"/>
  <c r="K91" i="265"/>
  <c r="K90" i="265"/>
  <c r="K88" i="265"/>
  <c r="K87" i="265"/>
  <c r="K86" i="265"/>
  <c r="K85" i="265"/>
  <c r="K84" i="265"/>
  <c r="K82" i="265"/>
  <c r="K81" i="265"/>
  <c r="K80" i="265"/>
  <c r="K79" i="265"/>
  <c r="K78" i="265"/>
  <c r="K77" i="265"/>
  <c r="K76" i="265"/>
  <c r="K75" i="265"/>
  <c r="K74" i="265"/>
  <c r="K72" i="265"/>
  <c r="K71" i="265"/>
  <c r="K70" i="265"/>
  <c r="K69" i="265"/>
  <c r="K68" i="265"/>
  <c r="K67" i="265"/>
  <c r="K66" i="265"/>
  <c r="K65" i="265"/>
  <c r="K64" i="265"/>
  <c r="K63" i="265"/>
  <c r="K61" i="265"/>
  <c r="K60" i="265"/>
  <c r="K59" i="265"/>
  <c r="K58" i="265"/>
  <c r="K56" i="265"/>
  <c r="K55" i="265"/>
  <c r="K54" i="265"/>
  <c r="K53" i="265"/>
  <c r="K52" i="265"/>
  <c r="K51" i="265"/>
  <c r="K50" i="265"/>
  <c r="K49" i="265"/>
  <c r="K48" i="265"/>
  <c r="K47" i="265"/>
  <c r="K46" i="265"/>
  <c r="K45" i="265"/>
  <c r="K44" i="265"/>
  <c r="K43" i="265"/>
  <c r="K42" i="265"/>
  <c r="K41" i="265"/>
  <c r="K40" i="265"/>
  <c r="K39" i="265"/>
  <c r="K38" i="265"/>
  <c r="K37" i="265"/>
  <c r="K36" i="265"/>
  <c r="K35" i="265"/>
  <c r="K31" i="265"/>
  <c r="K29" i="265"/>
  <c r="K28" i="265"/>
  <c r="K27" i="265"/>
  <c r="K26" i="265"/>
  <c r="K25" i="265"/>
  <c r="K24" i="265"/>
  <c r="K23" i="265"/>
  <c r="K22" i="265"/>
  <c r="K21" i="265"/>
  <c r="K19" i="265"/>
  <c r="K18" i="265"/>
  <c r="K17" i="265"/>
  <c r="K15" i="265"/>
  <c r="K14" i="265"/>
  <c r="S338" i="269" l="1"/>
  <c r="S337" i="269"/>
  <c r="S336" i="269"/>
  <c r="R339" i="269"/>
  <c r="R331" i="269"/>
  <c r="R330" i="269"/>
  <c r="R329" i="269"/>
  <c r="R328" i="269"/>
  <c r="R327" i="269"/>
  <c r="R325" i="269"/>
  <c r="R324" i="269"/>
  <c r="R323" i="269"/>
  <c r="R322" i="269"/>
  <c r="Q318" i="269"/>
  <c r="R318" i="269" s="1"/>
  <c r="Q317" i="269"/>
  <c r="R317" i="269" s="1"/>
  <c r="Q316" i="269"/>
  <c r="R316" i="269" s="1"/>
  <c r="Q315" i="269"/>
  <c r="R315" i="269" s="1"/>
  <c r="Q314" i="269"/>
  <c r="R314" i="269" s="1"/>
  <c r="Q313" i="269"/>
  <c r="R313" i="269" s="1"/>
  <c r="Q312" i="269"/>
  <c r="R312" i="269" s="1"/>
  <c r="Q311" i="269"/>
  <c r="R311" i="269" s="1"/>
  <c r="Q310" i="269"/>
  <c r="R310" i="269" s="1"/>
  <c r="Q309" i="269"/>
  <c r="R309" i="269" s="1"/>
  <c r="R308" i="269"/>
  <c r="Q308" i="269"/>
  <c r="Q307" i="269"/>
  <c r="R307" i="269" s="1"/>
  <c r="Q306" i="269"/>
  <c r="R306" i="269" s="1"/>
  <c r="Q305" i="269"/>
  <c r="R305" i="269" s="1"/>
  <c r="Q304" i="269"/>
  <c r="R304" i="269" s="1"/>
  <c r="Q303" i="269"/>
  <c r="R303" i="269" s="1"/>
  <c r="Q302" i="269"/>
  <c r="R302" i="269" s="1"/>
  <c r="Q301" i="269"/>
  <c r="R301" i="269" s="1"/>
  <c r="Q300" i="269"/>
  <c r="R300" i="269" s="1"/>
  <c r="Q299" i="269"/>
  <c r="R299" i="269" s="1"/>
  <c r="Q298" i="269"/>
  <c r="R298" i="269" s="1"/>
  <c r="Q297" i="269"/>
  <c r="R297" i="269" s="1"/>
  <c r="Q296" i="269"/>
  <c r="R296" i="269" s="1"/>
  <c r="Q295" i="269"/>
  <c r="R295" i="269" s="1"/>
  <c r="Q294" i="269"/>
  <c r="R294" i="269" s="1"/>
  <c r="Q293" i="269"/>
  <c r="R293" i="269" s="1"/>
  <c r="R292" i="269"/>
  <c r="Q292" i="269"/>
  <c r="Q289" i="269"/>
  <c r="R289" i="269" s="1"/>
  <c r="Q288" i="269"/>
  <c r="R288" i="269" s="1"/>
  <c r="Q287" i="269"/>
  <c r="R287" i="269" s="1"/>
  <c r="Q285" i="269"/>
  <c r="R285" i="269" s="1"/>
  <c r="Q284" i="269"/>
  <c r="R284" i="269" s="1"/>
  <c r="Q283" i="269"/>
  <c r="R283" i="269" s="1"/>
  <c r="R282" i="269"/>
  <c r="Q282" i="269"/>
  <c r="Q281" i="269"/>
  <c r="R281" i="269" s="1"/>
  <c r="Q280" i="269"/>
  <c r="R280" i="269" s="1"/>
  <c r="Q278" i="269"/>
  <c r="R278" i="269" s="1"/>
  <c r="Q277" i="269"/>
  <c r="R277" i="269" s="1"/>
  <c r="R276" i="269"/>
  <c r="Q276" i="269"/>
  <c r="Q275" i="269"/>
  <c r="R275" i="269" s="1"/>
  <c r="Q274" i="269"/>
  <c r="R274" i="269" s="1"/>
  <c r="Q273" i="269"/>
  <c r="R273" i="269" s="1"/>
  <c r="Q272" i="269"/>
  <c r="R272" i="269" s="1"/>
  <c r="Q271" i="269"/>
  <c r="R271" i="269" s="1"/>
  <c r="Q270" i="269"/>
  <c r="R270" i="269" s="1"/>
  <c r="Q265" i="269"/>
  <c r="R265" i="269" s="1"/>
  <c r="Q264" i="269"/>
  <c r="R264" i="269" s="1"/>
  <c r="Q262" i="269"/>
  <c r="R262" i="269" s="1"/>
  <c r="Q261" i="269"/>
  <c r="R261" i="269" s="1"/>
  <c r="Q260" i="269"/>
  <c r="R260" i="269" s="1"/>
  <c r="Q259" i="269"/>
  <c r="R259" i="269" s="1"/>
  <c r="Q258" i="269"/>
  <c r="R258" i="269" s="1"/>
  <c r="Q257" i="269"/>
  <c r="R257" i="269" s="1"/>
  <c r="Q256" i="269"/>
  <c r="R256" i="269" s="1"/>
  <c r="Q255" i="269"/>
  <c r="R255" i="269" s="1"/>
  <c r="Q253" i="269"/>
  <c r="R253" i="269" s="1"/>
  <c r="Q252" i="269"/>
  <c r="R252" i="269" s="1"/>
  <c r="Q251" i="269"/>
  <c r="R251" i="269" s="1"/>
  <c r="Q250" i="269"/>
  <c r="R250" i="269" s="1"/>
  <c r="Q249" i="269"/>
  <c r="R249" i="269" s="1"/>
  <c r="Q248" i="269"/>
  <c r="R248" i="269" s="1"/>
  <c r="Q246" i="269"/>
  <c r="R246" i="269" s="1"/>
  <c r="Q245" i="269"/>
  <c r="R245" i="269" s="1"/>
  <c r="Q244" i="269"/>
  <c r="R244" i="269" s="1"/>
  <c r="Q243" i="269"/>
  <c r="R243" i="269" s="1"/>
  <c r="Q242" i="269"/>
  <c r="R242" i="269" s="1"/>
  <c r="Q241" i="269"/>
  <c r="R241" i="269" s="1"/>
  <c r="R240" i="269"/>
  <c r="Q240" i="269"/>
  <c r="Q239" i="269"/>
  <c r="R239" i="269" s="1"/>
  <c r="Q238" i="269"/>
  <c r="R238" i="269" s="1"/>
  <c r="Q237" i="269"/>
  <c r="R237" i="269" s="1"/>
  <c r="Q236" i="269"/>
  <c r="R236" i="269" s="1"/>
  <c r="Q235" i="269"/>
  <c r="R235" i="269" s="1"/>
  <c r="Q234" i="269"/>
  <c r="R234" i="269" s="1"/>
  <c r="Q233" i="269"/>
  <c r="R233" i="269" s="1"/>
  <c r="Q232" i="269"/>
  <c r="R232" i="269" s="1"/>
  <c r="Q231" i="269"/>
  <c r="R231" i="269" s="1"/>
  <c r="Q230" i="269"/>
  <c r="R230" i="269" s="1"/>
  <c r="R229" i="269"/>
  <c r="Q229" i="269"/>
  <c r="Q228" i="269"/>
  <c r="R228" i="269" s="1"/>
  <c r="Q227" i="269"/>
  <c r="R227" i="269" s="1"/>
  <c r="Q226" i="269"/>
  <c r="R226" i="269" s="1"/>
  <c r="Q225" i="269"/>
  <c r="R225" i="269" s="1"/>
  <c r="Q224" i="269"/>
  <c r="R224" i="269" s="1"/>
  <c r="Q223" i="269"/>
  <c r="R223" i="269" s="1"/>
  <c r="Q222" i="269"/>
  <c r="R222" i="269" s="1"/>
  <c r="Q220" i="269"/>
  <c r="R220" i="269" s="1"/>
  <c r="Q219" i="269"/>
  <c r="R219" i="269" s="1"/>
  <c r="Q218" i="269"/>
  <c r="R218" i="269" s="1"/>
  <c r="Q217" i="269"/>
  <c r="R217" i="269" s="1"/>
  <c r="Q216" i="269"/>
  <c r="R216" i="269" s="1"/>
  <c r="Q215" i="269"/>
  <c r="R215" i="269" s="1"/>
  <c r="Q214" i="269"/>
  <c r="R214" i="269" s="1"/>
  <c r="Q212" i="269"/>
  <c r="R212" i="269" s="1"/>
  <c r="Q211" i="269"/>
  <c r="R211" i="269" s="1"/>
  <c r="Q210" i="269"/>
  <c r="R210" i="269" s="1"/>
  <c r="Q209" i="269"/>
  <c r="R209" i="269" s="1"/>
  <c r="Q208" i="269"/>
  <c r="R208" i="269" s="1"/>
  <c r="Q204" i="269"/>
  <c r="R204" i="269" s="1"/>
  <c r="Q203" i="269"/>
  <c r="R203" i="269" s="1"/>
  <c r="Q201" i="269"/>
  <c r="R201" i="269" s="1"/>
  <c r="Q200" i="269"/>
  <c r="R200" i="269" s="1"/>
  <c r="Q199" i="269"/>
  <c r="R199" i="269" s="1"/>
  <c r="Q198" i="269"/>
  <c r="R198" i="269" s="1"/>
  <c r="Q197" i="269"/>
  <c r="R197" i="269" s="1"/>
  <c r="Q196" i="269"/>
  <c r="R196" i="269" s="1"/>
  <c r="Q194" i="269"/>
  <c r="R194" i="269" s="1"/>
  <c r="Q193" i="269"/>
  <c r="R193" i="269" s="1"/>
  <c r="Q191" i="269"/>
  <c r="R191" i="269" s="1"/>
  <c r="Q190" i="269"/>
  <c r="R190" i="269" s="1"/>
  <c r="Q189" i="269"/>
  <c r="R189" i="269" s="1"/>
  <c r="Q188" i="269"/>
  <c r="R188" i="269" s="1"/>
  <c r="Q187" i="269"/>
  <c r="R187" i="269" s="1"/>
  <c r="Q186" i="269"/>
  <c r="R186" i="269" s="1"/>
  <c r="Q185" i="269"/>
  <c r="R185" i="269" s="1"/>
  <c r="Q184" i="269"/>
  <c r="R184" i="269" s="1"/>
  <c r="R183" i="269"/>
  <c r="Q183" i="269"/>
  <c r="Q176" i="269"/>
  <c r="R176" i="269" s="1"/>
  <c r="Q175" i="269"/>
  <c r="R175" i="269" s="1"/>
  <c r="Q174" i="269"/>
  <c r="R174" i="269" s="1"/>
  <c r="Q173" i="269"/>
  <c r="R173" i="269" s="1"/>
  <c r="Q169" i="269"/>
  <c r="R169" i="269" s="1"/>
  <c r="Q168" i="269"/>
  <c r="R168" i="269" s="1"/>
  <c r="Q167" i="269"/>
  <c r="R167" i="269" s="1"/>
  <c r="Q166" i="269"/>
  <c r="R166" i="269" s="1"/>
  <c r="R165" i="269"/>
  <c r="Q165" i="269"/>
  <c r="Q164" i="269"/>
  <c r="R164" i="269" s="1"/>
  <c r="Q163" i="269"/>
  <c r="R163" i="269" s="1"/>
  <c r="Q162" i="269"/>
  <c r="R162" i="269" s="1"/>
  <c r="Q161" i="269"/>
  <c r="R161" i="269" s="1"/>
  <c r="Q160" i="269"/>
  <c r="R160" i="269" s="1"/>
  <c r="Q159" i="269"/>
  <c r="R159" i="269" s="1"/>
  <c r="Q158" i="269"/>
  <c r="R158" i="269" s="1"/>
  <c r="Q157" i="269"/>
  <c r="R157" i="269" s="1"/>
  <c r="Q156" i="269"/>
  <c r="R156" i="269" s="1"/>
  <c r="Q153" i="269"/>
  <c r="R153" i="269" s="1"/>
  <c r="Q152" i="269"/>
  <c r="R152" i="269" s="1"/>
  <c r="Q151" i="269"/>
  <c r="R151" i="269" s="1"/>
  <c r="Q150" i="269"/>
  <c r="R150" i="269" s="1"/>
  <c r="Q149" i="269"/>
  <c r="R149" i="269" s="1"/>
  <c r="Q148" i="269"/>
  <c r="R148" i="269" s="1"/>
  <c r="R147" i="269"/>
  <c r="Q147" i="269"/>
  <c r="Q146" i="269"/>
  <c r="R146" i="269" s="1"/>
  <c r="Q145" i="269"/>
  <c r="R145" i="269" s="1"/>
  <c r="Q144" i="269"/>
  <c r="R144" i="269" s="1"/>
  <c r="Q143" i="269"/>
  <c r="R143" i="269" s="1"/>
  <c r="Q142" i="269"/>
  <c r="R142" i="269" s="1"/>
  <c r="Q141" i="269"/>
  <c r="R141" i="269" s="1"/>
  <c r="Q140" i="269"/>
  <c r="R140" i="269" s="1"/>
  <c r="Q139" i="269"/>
  <c r="R139" i="269" s="1"/>
  <c r="Q138" i="269"/>
  <c r="R138" i="269" s="1"/>
  <c r="Q137" i="269"/>
  <c r="R137" i="269" s="1"/>
  <c r="Q134" i="269"/>
  <c r="R134" i="269" s="1"/>
  <c r="Q133" i="269"/>
  <c r="R133" i="269" s="1"/>
  <c r="Q132" i="269"/>
  <c r="R132" i="269" s="1"/>
  <c r="Q131" i="269"/>
  <c r="R131" i="269" s="1"/>
  <c r="Q125" i="269"/>
  <c r="R125" i="269" s="1"/>
  <c r="Q124" i="269"/>
  <c r="R124" i="269" s="1"/>
  <c r="Q123" i="269"/>
  <c r="R123" i="269" s="1"/>
  <c r="Q122" i="269"/>
  <c r="R122" i="269" s="1"/>
  <c r="Q121" i="269"/>
  <c r="R121" i="269" s="1"/>
  <c r="Q120" i="269"/>
  <c r="R120" i="269" s="1"/>
  <c r="Q119" i="269"/>
  <c r="R119" i="269" s="1"/>
  <c r="Q118" i="269"/>
  <c r="R118" i="269" s="1"/>
  <c r="Q117" i="269"/>
  <c r="R117" i="269" s="1"/>
  <c r="Q116" i="269"/>
  <c r="R116" i="269" s="1"/>
  <c r="Q115" i="269"/>
  <c r="R115" i="269" s="1"/>
  <c r="Q113" i="269"/>
  <c r="R113" i="269" s="1"/>
  <c r="Q112" i="269"/>
  <c r="R112" i="269" s="1"/>
  <c r="Q109" i="269"/>
  <c r="R109" i="269" s="1"/>
  <c r="Q108" i="269"/>
  <c r="R108" i="269" s="1"/>
  <c r="Q107" i="269"/>
  <c r="R107" i="269" s="1"/>
  <c r="Q105" i="269"/>
  <c r="R105" i="269" s="1"/>
  <c r="Q104" i="269"/>
  <c r="R104" i="269" s="1"/>
  <c r="Q103" i="269"/>
  <c r="R103" i="269" s="1"/>
  <c r="Q102" i="269"/>
  <c r="R102" i="269" s="1"/>
  <c r="Q100" i="269"/>
  <c r="R100" i="269" s="1"/>
  <c r="Q99" i="269"/>
  <c r="R99" i="269" s="1"/>
  <c r="Q98" i="269"/>
  <c r="R98" i="269" s="1"/>
  <c r="Q97" i="269"/>
  <c r="R97" i="269" s="1"/>
  <c r="Q95" i="269"/>
  <c r="R95" i="269" s="1"/>
  <c r="Q94" i="269"/>
  <c r="R94" i="269" s="1"/>
  <c r="Q93" i="269"/>
  <c r="R93" i="269" s="1"/>
  <c r="Q92" i="269"/>
  <c r="R92" i="269" s="1"/>
  <c r="Q91" i="269"/>
  <c r="R91" i="269" s="1"/>
  <c r="Q90" i="269"/>
  <c r="R90" i="269" s="1"/>
  <c r="Q89" i="269"/>
  <c r="R89" i="269" s="1"/>
  <c r="Q87" i="269"/>
  <c r="R87" i="269" s="1"/>
  <c r="Q86" i="269"/>
  <c r="R86" i="269" s="1"/>
  <c r="Q85" i="269"/>
  <c r="R85" i="269" s="1"/>
  <c r="Q84" i="269"/>
  <c r="R84" i="269" s="1"/>
  <c r="Q83" i="269"/>
  <c r="R83" i="269" s="1"/>
  <c r="Q81" i="269"/>
  <c r="R81" i="269" s="1"/>
  <c r="Q80" i="269"/>
  <c r="R80" i="269" s="1"/>
  <c r="Q79" i="269"/>
  <c r="R79" i="269" s="1"/>
  <c r="Q78" i="269"/>
  <c r="R78" i="269" s="1"/>
  <c r="Q77" i="269"/>
  <c r="R77" i="269" s="1"/>
  <c r="Q76" i="269"/>
  <c r="R76" i="269" s="1"/>
  <c r="R75" i="269"/>
  <c r="Q75" i="269"/>
  <c r="Q74" i="269"/>
  <c r="R74" i="269" s="1"/>
  <c r="Q73" i="269"/>
  <c r="R73" i="269" s="1"/>
  <c r="Q71" i="269"/>
  <c r="R71" i="269" s="1"/>
  <c r="Q70" i="269"/>
  <c r="R70" i="269" s="1"/>
  <c r="R69" i="269"/>
  <c r="Q69" i="269"/>
  <c r="Q68" i="269"/>
  <c r="R68" i="269" s="1"/>
  <c r="Q67" i="269"/>
  <c r="R67" i="269" s="1"/>
  <c r="Q66" i="269"/>
  <c r="R66" i="269" s="1"/>
  <c r="Q65" i="269"/>
  <c r="R65" i="269" s="1"/>
  <c r="Q64" i="269"/>
  <c r="R64" i="269" s="1"/>
  <c r="Q63" i="269"/>
  <c r="R63" i="269" s="1"/>
  <c r="Q62" i="269"/>
  <c r="R62" i="269" s="1"/>
  <c r="Q60" i="269"/>
  <c r="R60" i="269" s="1"/>
  <c r="Q59" i="269"/>
  <c r="R59" i="269" s="1"/>
  <c r="Q58" i="269"/>
  <c r="R58" i="269" s="1"/>
  <c r="Q57" i="269"/>
  <c r="R57" i="269" s="1"/>
  <c r="Q55" i="269"/>
  <c r="R55" i="269" s="1"/>
  <c r="Q54" i="269"/>
  <c r="R54" i="269" s="1"/>
  <c r="Q53" i="269"/>
  <c r="R53" i="269" s="1"/>
  <c r="Q52" i="269"/>
  <c r="R52" i="269" s="1"/>
  <c r="Q51" i="269"/>
  <c r="R51" i="269" s="1"/>
  <c r="Q50" i="269"/>
  <c r="R50" i="269" s="1"/>
  <c r="Q49" i="269"/>
  <c r="R49" i="269" s="1"/>
  <c r="Q48" i="269"/>
  <c r="R48" i="269" s="1"/>
  <c r="Q47" i="269"/>
  <c r="R47" i="269" s="1"/>
  <c r="Q46" i="269"/>
  <c r="R46" i="269" s="1"/>
  <c r="Q45" i="269"/>
  <c r="R45" i="269" s="1"/>
  <c r="Q44" i="269"/>
  <c r="R44" i="269" s="1"/>
  <c r="R43" i="269"/>
  <c r="Q43" i="269"/>
  <c r="Q42" i="269"/>
  <c r="R42" i="269" s="1"/>
  <c r="Q41" i="269"/>
  <c r="R41" i="269" s="1"/>
  <c r="Q40" i="269"/>
  <c r="R40" i="269" s="1"/>
  <c r="Q39" i="269"/>
  <c r="R39" i="269" s="1"/>
  <c r="Q38" i="269"/>
  <c r="R38" i="269" s="1"/>
  <c r="Q37" i="269"/>
  <c r="R37" i="269" s="1"/>
  <c r="Q36" i="269"/>
  <c r="R36" i="269" s="1"/>
  <c r="Q35" i="269"/>
  <c r="R35" i="269" s="1"/>
  <c r="Q34" i="269"/>
  <c r="R34" i="269" s="1"/>
  <c r="Q30" i="269"/>
  <c r="R30" i="269" s="1"/>
  <c r="Q28" i="269"/>
  <c r="R28" i="269" s="1"/>
  <c r="Q27" i="269"/>
  <c r="R27" i="269" s="1"/>
  <c r="Q26" i="269"/>
  <c r="R26" i="269" s="1"/>
  <c r="Q25" i="269"/>
  <c r="R25" i="269" s="1"/>
  <c r="Q24" i="269"/>
  <c r="R24" i="269" s="1"/>
  <c r="Q23" i="269"/>
  <c r="R23" i="269" s="1"/>
  <c r="Q22" i="269"/>
  <c r="R22" i="269" s="1"/>
  <c r="R21" i="269"/>
  <c r="Q21" i="269"/>
  <c r="Q20" i="269"/>
  <c r="R20" i="269" s="1"/>
  <c r="Q18" i="269"/>
  <c r="R18" i="269" s="1"/>
  <c r="R17" i="269"/>
  <c r="Q17" i="269"/>
  <c r="Q16" i="269"/>
  <c r="R16" i="269" s="1"/>
  <c r="Q14" i="269"/>
  <c r="R14" i="269" s="1"/>
  <c r="Q13" i="269"/>
  <c r="R13" i="269" s="1"/>
  <c r="R31" i="269" l="1"/>
  <c r="R321" i="269" s="1"/>
  <c r="R326" i="269" s="1"/>
  <c r="R332" i="269" s="1"/>
  <c r="R126" i="269"/>
  <c r="R177" i="269"/>
  <c r="R266" i="269"/>
  <c r="R319" i="269"/>
  <c r="K339" i="269" l="1"/>
  <c r="S339" i="269" s="1"/>
  <c r="K318" i="269"/>
  <c r="S318" i="269" s="1"/>
  <c r="K317" i="269"/>
  <c r="S317" i="269" s="1"/>
  <c r="K316" i="269"/>
  <c r="S316" i="269" s="1"/>
  <c r="K315" i="269"/>
  <c r="S315" i="269" s="1"/>
  <c r="K314" i="269"/>
  <c r="S314" i="269" s="1"/>
  <c r="K313" i="269"/>
  <c r="S313" i="269" s="1"/>
  <c r="K312" i="269"/>
  <c r="S312" i="269" s="1"/>
  <c r="K311" i="269"/>
  <c r="S311" i="269" s="1"/>
  <c r="K310" i="269"/>
  <c r="S310" i="269" s="1"/>
  <c r="K309" i="269"/>
  <c r="S309" i="269" s="1"/>
  <c r="K308" i="269"/>
  <c r="S308" i="269" s="1"/>
  <c r="K307" i="269"/>
  <c r="S307" i="269" s="1"/>
  <c r="K306" i="269"/>
  <c r="S306" i="269" s="1"/>
  <c r="K305" i="269"/>
  <c r="S305" i="269" s="1"/>
  <c r="K304" i="269"/>
  <c r="S304" i="269" s="1"/>
  <c r="K303" i="269"/>
  <c r="S303" i="269" s="1"/>
  <c r="K302" i="269"/>
  <c r="S302" i="269" s="1"/>
  <c r="K301" i="269"/>
  <c r="S301" i="269" s="1"/>
  <c r="K300" i="269"/>
  <c r="S300" i="269" s="1"/>
  <c r="K299" i="269"/>
  <c r="S299" i="269" s="1"/>
  <c r="K298" i="269"/>
  <c r="S298" i="269" s="1"/>
  <c r="K297" i="269"/>
  <c r="S297" i="269" s="1"/>
  <c r="K296" i="269"/>
  <c r="S296" i="269" s="1"/>
  <c r="K295" i="269"/>
  <c r="S295" i="269" s="1"/>
  <c r="K294" i="269"/>
  <c r="S294" i="269" s="1"/>
  <c r="K293" i="269"/>
  <c r="S293" i="269" s="1"/>
  <c r="K292" i="269"/>
  <c r="S292" i="269" s="1"/>
  <c r="K291" i="269"/>
  <c r="K290" i="269"/>
  <c r="K289" i="269"/>
  <c r="S289" i="269" s="1"/>
  <c r="K288" i="269"/>
  <c r="S288" i="269" s="1"/>
  <c r="K287" i="269"/>
  <c r="S287" i="269" s="1"/>
  <c r="K286" i="269"/>
  <c r="K285" i="269"/>
  <c r="S285" i="269" s="1"/>
  <c r="K284" i="269"/>
  <c r="S284" i="269" s="1"/>
  <c r="K283" i="269"/>
  <c r="S283" i="269" s="1"/>
  <c r="K282" i="269"/>
  <c r="S282" i="269" s="1"/>
  <c r="K281" i="269"/>
  <c r="S281" i="269" s="1"/>
  <c r="K280" i="269"/>
  <c r="S280" i="269" s="1"/>
  <c r="K279" i="269"/>
  <c r="K278" i="269"/>
  <c r="S278" i="269" s="1"/>
  <c r="K277" i="269"/>
  <c r="S277" i="269" s="1"/>
  <c r="K276" i="269"/>
  <c r="S276" i="269" s="1"/>
  <c r="K275" i="269"/>
  <c r="S275" i="269" s="1"/>
  <c r="K274" i="269"/>
  <c r="S274" i="269" s="1"/>
  <c r="K273" i="269"/>
  <c r="S273" i="269" s="1"/>
  <c r="K272" i="269"/>
  <c r="S272" i="269" s="1"/>
  <c r="K271" i="269"/>
  <c r="S271" i="269" s="1"/>
  <c r="K270" i="269"/>
  <c r="S270" i="269" s="1"/>
  <c r="K265" i="269"/>
  <c r="S265" i="269" s="1"/>
  <c r="K264" i="269"/>
  <c r="S264" i="269" s="1"/>
  <c r="K263" i="269"/>
  <c r="K262" i="269"/>
  <c r="S262" i="269" s="1"/>
  <c r="K261" i="269"/>
  <c r="S261" i="269" s="1"/>
  <c r="K260" i="269"/>
  <c r="S260" i="269" s="1"/>
  <c r="K259" i="269"/>
  <c r="S259" i="269" s="1"/>
  <c r="K258" i="269"/>
  <c r="S258" i="269" s="1"/>
  <c r="K257" i="269"/>
  <c r="S257" i="269" s="1"/>
  <c r="K256" i="269"/>
  <c r="S256" i="269" s="1"/>
  <c r="K255" i="269"/>
  <c r="S255" i="269" s="1"/>
  <c r="K254" i="269"/>
  <c r="K253" i="269"/>
  <c r="S253" i="269" s="1"/>
  <c r="K252" i="269"/>
  <c r="S252" i="269" s="1"/>
  <c r="K251" i="269"/>
  <c r="S251" i="269" s="1"/>
  <c r="K250" i="269"/>
  <c r="S250" i="269" s="1"/>
  <c r="K249" i="269"/>
  <c r="S249" i="269" s="1"/>
  <c r="K248" i="269"/>
  <c r="S248" i="269" s="1"/>
  <c r="K247" i="269"/>
  <c r="K246" i="269"/>
  <c r="S246" i="269" s="1"/>
  <c r="K245" i="269"/>
  <c r="S245" i="269" s="1"/>
  <c r="K244" i="269"/>
  <c r="S244" i="269" s="1"/>
  <c r="K243" i="269"/>
  <c r="S243" i="269" s="1"/>
  <c r="K242" i="269"/>
  <c r="S242" i="269" s="1"/>
  <c r="K241" i="269"/>
  <c r="S241" i="269" s="1"/>
  <c r="K240" i="269"/>
  <c r="S240" i="269" s="1"/>
  <c r="K239" i="269"/>
  <c r="S239" i="269" s="1"/>
  <c r="K238" i="269"/>
  <c r="S238" i="269" s="1"/>
  <c r="K237" i="269"/>
  <c r="S237" i="269" s="1"/>
  <c r="K236" i="269"/>
  <c r="S236" i="269" s="1"/>
  <c r="K235" i="269"/>
  <c r="S235" i="269" s="1"/>
  <c r="K234" i="269"/>
  <c r="S234" i="269" s="1"/>
  <c r="K233" i="269"/>
  <c r="S233" i="269" s="1"/>
  <c r="K232" i="269"/>
  <c r="S232" i="269" s="1"/>
  <c r="K231" i="269"/>
  <c r="S231" i="269" s="1"/>
  <c r="K230" i="269"/>
  <c r="S230" i="269" s="1"/>
  <c r="K229" i="269"/>
  <c r="S229" i="269" s="1"/>
  <c r="K228" i="269"/>
  <c r="S228" i="269" s="1"/>
  <c r="K227" i="269"/>
  <c r="S227" i="269" s="1"/>
  <c r="K226" i="269"/>
  <c r="S226" i="269" s="1"/>
  <c r="K225" i="269"/>
  <c r="S225" i="269" s="1"/>
  <c r="K224" i="269"/>
  <c r="S224" i="269" s="1"/>
  <c r="K223" i="269"/>
  <c r="S223" i="269" s="1"/>
  <c r="K222" i="269"/>
  <c r="S222" i="269" s="1"/>
  <c r="K221" i="269"/>
  <c r="K220" i="269"/>
  <c r="S220" i="269" s="1"/>
  <c r="K219" i="269"/>
  <c r="S219" i="269" s="1"/>
  <c r="K218" i="269"/>
  <c r="S218" i="269" s="1"/>
  <c r="K217" i="269"/>
  <c r="S217" i="269" s="1"/>
  <c r="K216" i="269"/>
  <c r="S216" i="269" s="1"/>
  <c r="K215" i="269"/>
  <c r="S215" i="269" s="1"/>
  <c r="K214" i="269"/>
  <c r="S214" i="269" s="1"/>
  <c r="K213" i="269"/>
  <c r="K212" i="269"/>
  <c r="S212" i="269" s="1"/>
  <c r="K211" i="269"/>
  <c r="S211" i="269" s="1"/>
  <c r="K210" i="269"/>
  <c r="S210" i="269" s="1"/>
  <c r="K209" i="269"/>
  <c r="S209" i="269" s="1"/>
  <c r="K208" i="269"/>
  <c r="S208" i="269" s="1"/>
  <c r="K207" i="269"/>
  <c r="K206" i="269"/>
  <c r="K205" i="269"/>
  <c r="K204" i="269"/>
  <c r="S204" i="269" s="1"/>
  <c r="K203" i="269"/>
  <c r="S203" i="269" s="1"/>
  <c r="K202" i="269"/>
  <c r="K201" i="269"/>
  <c r="S201" i="269" s="1"/>
  <c r="K200" i="269"/>
  <c r="S200" i="269" s="1"/>
  <c r="K199" i="269"/>
  <c r="S199" i="269" s="1"/>
  <c r="K198" i="269"/>
  <c r="S198" i="269" s="1"/>
  <c r="K197" i="269"/>
  <c r="S197" i="269" s="1"/>
  <c r="K196" i="269"/>
  <c r="S196" i="269" s="1"/>
  <c r="K195" i="269"/>
  <c r="K194" i="269"/>
  <c r="S194" i="269" s="1"/>
  <c r="K193" i="269"/>
  <c r="S193" i="269" s="1"/>
  <c r="K192" i="269"/>
  <c r="K191" i="269"/>
  <c r="S191" i="269" s="1"/>
  <c r="K190" i="269"/>
  <c r="S190" i="269" s="1"/>
  <c r="K189" i="269"/>
  <c r="S189" i="269" s="1"/>
  <c r="K188" i="269"/>
  <c r="S188" i="269" s="1"/>
  <c r="K187" i="269"/>
  <c r="S187" i="269" s="1"/>
  <c r="K186" i="269"/>
  <c r="S186" i="269" s="1"/>
  <c r="K185" i="269"/>
  <c r="S185" i="269" s="1"/>
  <c r="K184" i="269"/>
  <c r="S184" i="269" s="1"/>
  <c r="K183" i="269"/>
  <c r="S183" i="269" s="1"/>
  <c r="K176" i="269"/>
  <c r="S176" i="269" s="1"/>
  <c r="K175" i="269"/>
  <c r="S175" i="269" s="1"/>
  <c r="K174" i="269"/>
  <c r="S174" i="269" s="1"/>
  <c r="K173" i="269"/>
  <c r="S173" i="269" s="1"/>
  <c r="K172" i="269"/>
  <c r="K171" i="269"/>
  <c r="K170" i="269"/>
  <c r="K169" i="269"/>
  <c r="S169" i="269" s="1"/>
  <c r="K168" i="269"/>
  <c r="S168" i="269" s="1"/>
  <c r="K167" i="269"/>
  <c r="S167" i="269" s="1"/>
  <c r="K166" i="269"/>
  <c r="S166" i="269" s="1"/>
  <c r="K165" i="269"/>
  <c r="S165" i="269" s="1"/>
  <c r="K164" i="269"/>
  <c r="S164" i="269" s="1"/>
  <c r="K163" i="269"/>
  <c r="S163" i="269" s="1"/>
  <c r="K162" i="269"/>
  <c r="S162" i="269" s="1"/>
  <c r="K161" i="269"/>
  <c r="S161" i="269" s="1"/>
  <c r="K160" i="269"/>
  <c r="S160" i="269" s="1"/>
  <c r="K159" i="269"/>
  <c r="S159" i="269" s="1"/>
  <c r="K158" i="269"/>
  <c r="S158" i="269" s="1"/>
  <c r="K157" i="269"/>
  <c r="S157" i="269" s="1"/>
  <c r="K156" i="269"/>
  <c r="S156" i="269" s="1"/>
  <c r="K155" i="269"/>
  <c r="K154" i="269"/>
  <c r="K153" i="269"/>
  <c r="S153" i="269" s="1"/>
  <c r="K152" i="269"/>
  <c r="S152" i="269" s="1"/>
  <c r="K151" i="269"/>
  <c r="S151" i="269" s="1"/>
  <c r="K150" i="269"/>
  <c r="S150" i="269" s="1"/>
  <c r="K149" i="269"/>
  <c r="S149" i="269" s="1"/>
  <c r="K148" i="269"/>
  <c r="S148" i="269" s="1"/>
  <c r="K147" i="269"/>
  <c r="S147" i="269" s="1"/>
  <c r="K146" i="269"/>
  <c r="S146" i="269" s="1"/>
  <c r="K145" i="269"/>
  <c r="S145" i="269" s="1"/>
  <c r="K144" i="269"/>
  <c r="S144" i="269" s="1"/>
  <c r="K143" i="269"/>
  <c r="S143" i="269" s="1"/>
  <c r="K142" i="269"/>
  <c r="S142" i="269" s="1"/>
  <c r="K141" i="269"/>
  <c r="S141" i="269" s="1"/>
  <c r="K140" i="269"/>
  <c r="S140" i="269" s="1"/>
  <c r="K139" i="269"/>
  <c r="S139" i="269" s="1"/>
  <c r="K138" i="269"/>
  <c r="S138" i="269" s="1"/>
  <c r="K137" i="269"/>
  <c r="S137" i="269" s="1"/>
  <c r="K136" i="269"/>
  <c r="K135" i="269"/>
  <c r="K134" i="269"/>
  <c r="S134" i="269" s="1"/>
  <c r="K133" i="269"/>
  <c r="S133" i="269" s="1"/>
  <c r="K132" i="269"/>
  <c r="S132" i="269" s="1"/>
  <c r="K131" i="269"/>
  <c r="S131" i="269" s="1"/>
  <c r="K125" i="269"/>
  <c r="S125" i="269" s="1"/>
  <c r="K124" i="269"/>
  <c r="S124" i="269" s="1"/>
  <c r="K123" i="269"/>
  <c r="S123" i="269" s="1"/>
  <c r="K122" i="269"/>
  <c r="S122" i="269" s="1"/>
  <c r="K121" i="269"/>
  <c r="S121" i="269" s="1"/>
  <c r="K120" i="269"/>
  <c r="S120" i="269" s="1"/>
  <c r="K119" i="269"/>
  <c r="S119" i="269" s="1"/>
  <c r="K118" i="269"/>
  <c r="S118" i="269" s="1"/>
  <c r="K117" i="269"/>
  <c r="S117" i="269" s="1"/>
  <c r="K116" i="269"/>
  <c r="S116" i="269" s="1"/>
  <c r="K115" i="269"/>
  <c r="S115" i="269" s="1"/>
  <c r="K114" i="269"/>
  <c r="K113" i="269"/>
  <c r="S113" i="269" s="1"/>
  <c r="K112" i="269"/>
  <c r="S112" i="269" s="1"/>
  <c r="K111" i="269"/>
  <c r="K110" i="269"/>
  <c r="K109" i="269"/>
  <c r="S109" i="269" s="1"/>
  <c r="K108" i="269"/>
  <c r="S108" i="269" s="1"/>
  <c r="K107" i="269"/>
  <c r="S107" i="269" s="1"/>
  <c r="K106" i="269"/>
  <c r="K105" i="269"/>
  <c r="S105" i="269" s="1"/>
  <c r="K104" i="269"/>
  <c r="S104" i="269" s="1"/>
  <c r="K103" i="269"/>
  <c r="S103" i="269" s="1"/>
  <c r="K102" i="269"/>
  <c r="S102" i="269" s="1"/>
  <c r="K101" i="269"/>
  <c r="K100" i="269"/>
  <c r="S100" i="269" s="1"/>
  <c r="K99" i="269"/>
  <c r="S99" i="269" s="1"/>
  <c r="K98" i="269"/>
  <c r="S98" i="269" s="1"/>
  <c r="K97" i="269"/>
  <c r="S97" i="269" s="1"/>
  <c r="K96" i="269"/>
  <c r="K95" i="269"/>
  <c r="S95" i="269" s="1"/>
  <c r="K94" i="269"/>
  <c r="S94" i="269" s="1"/>
  <c r="K93" i="269"/>
  <c r="S93" i="269" s="1"/>
  <c r="K92" i="269"/>
  <c r="S92" i="269" s="1"/>
  <c r="K91" i="269"/>
  <c r="S91" i="269" s="1"/>
  <c r="K90" i="269"/>
  <c r="S90" i="269" s="1"/>
  <c r="K89" i="269"/>
  <c r="S89" i="269" s="1"/>
  <c r="K88" i="269"/>
  <c r="K87" i="269"/>
  <c r="S87" i="269" s="1"/>
  <c r="K86" i="269"/>
  <c r="S86" i="269" s="1"/>
  <c r="K85" i="269"/>
  <c r="S85" i="269" s="1"/>
  <c r="K84" i="269"/>
  <c r="S84" i="269" s="1"/>
  <c r="K83" i="269"/>
  <c r="S83" i="269" s="1"/>
  <c r="K82" i="269"/>
  <c r="K81" i="269"/>
  <c r="S81" i="269" s="1"/>
  <c r="K80" i="269"/>
  <c r="S80" i="269" s="1"/>
  <c r="K79" i="269"/>
  <c r="S79" i="269" s="1"/>
  <c r="K78" i="269"/>
  <c r="S78" i="269" s="1"/>
  <c r="K77" i="269"/>
  <c r="S77" i="269" s="1"/>
  <c r="K76" i="269"/>
  <c r="S76" i="269" s="1"/>
  <c r="K75" i="269"/>
  <c r="S75" i="269" s="1"/>
  <c r="K74" i="269"/>
  <c r="S74" i="269" s="1"/>
  <c r="K73" i="269"/>
  <c r="S73" i="269" s="1"/>
  <c r="K72" i="269"/>
  <c r="K71" i="269"/>
  <c r="S71" i="269" s="1"/>
  <c r="K70" i="269"/>
  <c r="S70" i="269" s="1"/>
  <c r="K69" i="269"/>
  <c r="S69" i="269" s="1"/>
  <c r="K68" i="269"/>
  <c r="S68" i="269" s="1"/>
  <c r="K67" i="269"/>
  <c r="S67" i="269" s="1"/>
  <c r="K66" i="269"/>
  <c r="S66" i="269" s="1"/>
  <c r="K65" i="269"/>
  <c r="S65" i="269" s="1"/>
  <c r="K64" i="269"/>
  <c r="S64" i="269" s="1"/>
  <c r="K63" i="269"/>
  <c r="S63" i="269" s="1"/>
  <c r="K62" i="269"/>
  <c r="S62" i="269" s="1"/>
  <c r="K61" i="269"/>
  <c r="K60" i="269"/>
  <c r="S60" i="269" s="1"/>
  <c r="K59" i="269"/>
  <c r="S59" i="269" s="1"/>
  <c r="K58" i="269"/>
  <c r="S58" i="269" s="1"/>
  <c r="K57" i="269"/>
  <c r="S57" i="269" s="1"/>
  <c r="K56" i="269"/>
  <c r="K55" i="269"/>
  <c r="S55" i="269" s="1"/>
  <c r="K54" i="269"/>
  <c r="S54" i="269" s="1"/>
  <c r="K53" i="269"/>
  <c r="S53" i="269" s="1"/>
  <c r="K52" i="269"/>
  <c r="S52" i="269" s="1"/>
  <c r="K51" i="269"/>
  <c r="S51" i="269" s="1"/>
  <c r="K50" i="269"/>
  <c r="S50" i="269" s="1"/>
  <c r="K49" i="269"/>
  <c r="S49" i="269" s="1"/>
  <c r="K48" i="269"/>
  <c r="S48" i="269" s="1"/>
  <c r="K47" i="269"/>
  <c r="S47" i="269" s="1"/>
  <c r="K46" i="269"/>
  <c r="S46" i="269" s="1"/>
  <c r="K45" i="269"/>
  <c r="S45" i="269" s="1"/>
  <c r="K44" i="269"/>
  <c r="S44" i="269" s="1"/>
  <c r="K43" i="269"/>
  <c r="S43" i="269" s="1"/>
  <c r="K42" i="269"/>
  <c r="S42" i="269" s="1"/>
  <c r="K41" i="269"/>
  <c r="S41" i="269" s="1"/>
  <c r="K40" i="269"/>
  <c r="S40" i="269" s="1"/>
  <c r="K39" i="269"/>
  <c r="S39" i="269" s="1"/>
  <c r="K38" i="269"/>
  <c r="S38" i="269" s="1"/>
  <c r="K37" i="269"/>
  <c r="S37" i="269" s="1"/>
  <c r="K36" i="269"/>
  <c r="S36" i="269" s="1"/>
  <c r="K35" i="269"/>
  <c r="S35" i="269" s="1"/>
  <c r="K34" i="269"/>
  <c r="S34" i="269" s="1"/>
  <c r="K30" i="269"/>
  <c r="S30" i="269" s="1"/>
  <c r="K29" i="269"/>
  <c r="K28" i="269"/>
  <c r="S28" i="269" s="1"/>
  <c r="K27" i="269"/>
  <c r="S27" i="269" s="1"/>
  <c r="K26" i="269"/>
  <c r="S26" i="269" s="1"/>
  <c r="K25" i="269"/>
  <c r="S25" i="269" s="1"/>
  <c r="K24" i="269"/>
  <c r="S24" i="269" s="1"/>
  <c r="K23" i="269"/>
  <c r="S23" i="269" s="1"/>
  <c r="K22" i="269"/>
  <c r="S22" i="269" s="1"/>
  <c r="K21" i="269"/>
  <c r="S21" i="269" s="1"/>
  <c r="K20" i="269"/>
  <c r="S20" i="269" s="1"/>
  <c r="K19" i="269"/>
  <c r="K18" i="269"/>
  <c r="S18" i="269" s="1"/>
  <c r="K17" i="269"/>
  <c r="S17" i="269" s="1"/>
  <c r="K16" i="269"/>
  <c r="S16" i="269" s="1"/>
  <c r="K15" i="269"/>
  <c r="K14" i="269"/>
  <c r="S14" i="269" s="1"/>
  <c r="K13" i="269"/>
  <c r="S13" i="269" s="1"/>
  <c r="K340" i="265"/>
  <c r="K126" i="269" l="1"/>
  <c r="S126" i="269" s="1"/>
  <c r="K319" i="269"/>
  <c r="S319" i="269" s="1"/>
  <c r="K177" i="269"/>
  <c r="S177" i="269" s="1"/>
  <c r="K31" i="269"/>
  <c r="S31" i="269" s="1"/>
  <c r="K266" i="269"/>
  <c r="S266" i="269" s="1"/>
  <c r="K321" i="265" l="1"/>
  <c r="K321" i="269"/>
  <c r="K326" i="269" s="1"/>
  <c r="K332" i="269" s="1"/>
</calcChain>
</file>

<file path=xl/sharedStrings.xml><?xml version="1.0" encoding="utf-8"?>
<sst xmlns="http://schemas.openxmlformats.org/spreadsheetml/2006/main" count="1253" uniqueCount="329">
  <si>
    <t>PRESUPUESTO OFICIAL</t>
  </si>
  <si>
    <t>[Las Entidades Estatales deben usar el presente formulario para determinar el Presupuesto Oficial del Proceso de Contratación y solo pueden modificar o ajustar aquello que en este se permite expresamente]
[El presente formulario aplica para los procesos de contratación que tengan como forma de pago precios unitarios. Tratándose de otras modalidades de precio, la Entidad debe ajustarlo cuando corresponde a: precio global, llave en mano, administración delegada, reembolso de gastos o cualquier otra forma de precio.]</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</si>
  <si>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</si>
  <si>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</si>
  <si>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</si>
  <si>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</si>
  <si>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</si>
  <si>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</si>
  <si>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</si>
  <si>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</si>
  <si>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</si>
  <si>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</si>
  <si>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</si>
  <si>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</si>
  <si>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VALOR TOTAL</t>
  </si>
  <si>
    <t>DESCRIPCION</t>
  </si>
  <si>
    <t>PORCENTAJE</t>
  </si>
  <si>
    <t>ADMINISTRACIÓN</t>
  </si>
  <si>
    <t>A=</t>
  </si>
  <si>
    <t xml:space="preserve">IMPREVISTO
</t>
  </si>
  <si>
    <t>I=</t>
  </si>
  <si>
    <t xml:space="preserve">UTILIDAD
</t>
  </si>
  <si>
    <t>U=</t>
  </si>
  <si>
    <t>TOTAL A.I.U</t>
  </si>
  <si>
    <t>A.I.U.=</t>
  </si>
  <si>
    <t>PROPUESTA ECONÓMICA</t>
  </si>
  <si>
    <t xml:space="preserve">	Firma del Proponente o de su Representante Legal</t>
  </si>
  <si>
    <t>Código</t>
  </si>
  <si>
    <t>CCE-EICP-FM-14</t>
  </si>
  <si>
    <t>Versión</t>
  </si>
  <si>
    <t>PRELIMINARES</t>
  </si>
  <si>
    <t>DEMOLICIONES</t>
  </si>
  <si>
    <t>DEMOLICIÓN PISOS DE CONCRETO (Espesor variable hasta 0.10 m. Incluye Cargue). No incluye transporte y disposición final de sobrantes.</t>
  </si>
  <si>
    <t>M2</t>
  </si>
  <si>
    <t>TRANSPORTE Y DISPOSICION FINAL DE ESCOMBROS EN SITIO AUTORIZADO (distancia de transporte 28 Km)</t>
  </si>
  <si>
    <t>M3</t>
  </si>
  <si>
    <t>EXCAVACIONES</t>
  </si>
  <si>
    <t>EXCAVACION MANUAL EN MATERIAL COMUN. Incluye cargue.</t>
  </si>
  <si>
    <t>EXCAVACIÓN MECÁNICA EN MATERIAL COMÚN (Incluye Cargue)</t>
  </si>
  <si>
    <t>TRATAMIENTOS SIVICULTURALES</t>
  </si>
  <si>
    <t>TALA DE ARBOLES CLASE I (H&lt;5m. Incluye Desenraíce, Retiro y Disposición Final)</t>
  </si>
  <si>
    <t>UN</t>
  </si>
  <si>
    <t>TALA DE ARBOLES CLASE II (5m &lt; H &lt; 10m. Incluye Desenraíce, Retiro y Disposición Final)</t>
  </si>
  <si>
    <t>TALA DE ARBOLES CLASE III (10m &lt; H &lt;  20 m. Incluye Desenraíce, Retiro y Disposición Final)</t>
  </si>
  <si>
    <t>TALA DE ARBOLES CLASE IV (20m&lt;H&lt;30m. Incluye Desenraíce, Retiro y Disposición Final)</t>
  </si>
  <si>
    <t>BLOQUEO Y TRANSPLANTE DE ARBOLES 1 - 5mt  (Incluye transporte, recolección).</t>
  </si>
  <si>
    <t>BLOQUEO Y TRANSPLANTE DE ARBOLES 5 - 10 mt  (Incluye transporte, recolección).</t>
  </si>
  <si>
    <t>BLOQUEO Y TRANSPLANTE DE ARBOLES 10 - 15 mt  (Incluye transporte, recolección).</t>
  </si>
  <si>
    <t>TRATAMIENTO INTEGRAL DE ÁRBOLES DE 1m A 5m. (Incluye riego, fertilización edáfica, mano de obra, poda general y radicular).</t>
  </si>
  <si>
    <t>TRATAMIENTO INTEGRAL DE ÁRBOLES MAYORES A 5m. (Incluye riego, fertilización edáfica, mano de obra, poda general y radicular).</t>
  </si>
  <si>
    <t>PROTECCIÓN TEMPORAL DE BIENES</t>
  </si>
  <si>
    <t>PROTECCIÓN TEMPORAL PARA MONUMENTOS Y/O BIENES MUEBLES CON TELA KAMBEL GRAMAJE 90, COLOR BLANCO. INCLUYE CUERDA NYLON PARA AMARRE. Incluye suministro y colocación.</t>
  </si>
  <si>
    <t>ESPACIO PÚBLICO</t>
  </si>
  <si>
    <t>ANDENES</t>
  </si>
  <si>
    <t>GEOTEXTIL NT 6000 PARA ESTABILIZACION SUBRASANTE/CAPAS GRANULARES (Inc. Suministro e Instalación)</t>
  </si>
  <si>
    <t>ESTABILIZACIÓN DE SUBRASANTE CON RAJÓN (Suministro, Extendido, Nivelación y Compactación Manual)</t>
  </si>
  <si>
    <t>BASE GRANULAR CLASE C (BG_C) CON RECICLADO DE CONCRETO (Suministro, Extendido, Nivelación, Humedecimiento y Compactación con vibrocompactador)</t>
  </si>
  <si>
    <t>CONCRETO 3000 PSI (21 MPA) GRAVA COMÚN PARA ANDENES (Premezclado. Incluye suministro, formaleteo, colocación y curado. No incluye refuerzo).</t>
  </si>
  <si>
    <t>CONCRETO 3000 PSI GRAVA COMÚN PARA RAMPAS Y ESCALERAS (PREMEZCLADO. INCL. SUMINISTRO, FORMALETEO Y COLOCACIÓN. NO INCL. REFUERZO, CURADO).</t>
  </si>
  <si>
    <t>ANDEN CONCRETO GRAVA COMÚN DE 3000 PSI (210 Kg/cm2) PREMEZCLADO e=0.10m (Incluye Suministro, Formaleteo, Fundida y Curado)</t>
  </si>
  <si>
    <t>LOSETA LISA BICAPA TPO A40 (60 X 20 X 6) cm TEXTURA DE ANDÉN COLOR GRIS CLARO (Suministro, colocación y compactación con equipo manual. Incluye base en arena de nivelación e=4 cm y arena de sello)</t>
  </si>
  <si>
    <t xml:space="preserve"> LOSETA LISA BICAPA TPO A40 (60 X 20 X 6) cm TEXTURA DE ANDÉN COLOR GRIS MEDIO (Suministro, colocación y compactación con equipo manual. Incluye base en arena de nivelación e=4 cm y arena de sello)</t>
  </si>
  <si>
    <t xml:space="preserve"> LOSETA LISA BICAPA TPO A40 (60 X 20 X 6) cm TEXTURA DE ANDÉN COLOR GRIS OSCURO (Suministro, colocación y compactación con equipo manual. Incluye base en arena de nivelación e=4 cm y arena de sello)</t>
  </si>
  <si>
    <t>LOSETA PREFABRICADA EN CONCRETO A20 TIPO PANOT DE 20x20x6cm color gris (Suministro e Instalación. Incluye mortero de 1500 PSI de Nivelación)</t>
  </si>
  <si>
    <t>PISO EN ADOQUIN DE CONCRETO A25 20x10x6cm (Suministro e Instalación. Incluye Base 3cm Arena Nivelación y Arena de Sello)</t>
  </si>
  <si>
    <t>CENEFA EN LOSETA PREFABRICADA A57 TÁCTIL ALERTA (20x20x6) cm. SUMINISTRO E INSTALACIÓN. (INCLUYE 4cm DE MORTERO 1:5 HECHO EN OBRA PARA BASE Y ARENA DE PEÑA PARA SELLO)</t>
  </si>
  <si>
    <t>CENEFA EN LOSETA PREFABRICADA A58 GUIA (20x20x6) cm. SUMINISTRO E INSTALACIÓN. (INCLUYE 4cm DE MORTERO 1:5 HECHO EN OBRA PARA BASE Y ARENA DE PEÑA PARA SELLO)</t>
  </si>
  <si>
    <t>PISOS EN LOSETA PREFABRICADA A55 TÁCTIL ALERTA O A56 GUIA 40x40x6 cm. SUMINISTRO E INSTALACIÓN. (INCLUYE 4cm DE MORTERO 1:5 HECHO EN OBRA PARA BASE Y ARENA DE PEÑA PARA SELLO).</t>
  </si>
  <si>
    <t>ADOQUÍN DE CONCRETO A26 (20x10x6) cm (Suministro e Instalación. Incluye Base 3cm Arena Nivelación y Arena de Sello)</t>
  </si>
  <si>
    <t>CENEFA LINEAL EN LOSETA LISA BICAPA TIPO A51 (40 X 20 X 6) cm PARA FRANJA DE SEGURIDAD (Suministro, colocación y compactación con equipo manual. Incluye base en arena de nivelación e=4 cm y arena de sello)</t>
  </si>
  <si>
    <t>LOSETA PODOTACTIL ALERTA/GUÍA EN POLIURETANO DE ALTA DENSIDAD, ANCHO=0.4 m EN COLOR AMARILLO SEGÚN NTC 5610 (Incluye limpieza y alistamiento de superficie, suministro e instalación).</t>
  </si>
  <si>
    <t>FRANJA DE AJUSTE EN CONCRETO 3000 PSI e= 10 CM  ANCHO ENTRE 12-20CM</t>
  </si>
  <si>
    <t>SARDINEL TIPO A10 (Suministro e Instalación. Incluye 3cm Mortero 1:5)</t>
  </si>
  <si>
    <t>BORDILLO PREFABRICADO A80 (Suministro e Instalación. Incluye 3cm Mortero de pega 2000 PSI y Nivelación del terreno con relleno en material seleccionado proveniente de excavación).</t>
  </si>
  <si>
    <t>CAÑUELA TIPO A120 (Suministro e Instalación. Incluye 3cm Mortero 1:5)</t>
  </si>
  <si>
    <t>PIEZA DE REMATE FUNDIDA EN SITIO PARA CAÑUELA TIPO A121 DE 0.3X0.5X0.4 M EN CONCRETO DE 3000 PSI (Incluye suministro e instalación)</t>
  </si>
  <si>
    <t>RAMPAS PEATONALES</t>
  </si>
  <si>
    <t>SARDINEL H=0.25m, e=0.15m CONCRETO 3000 PSI (Fundido en Sitio, Concreto Hecho en Obra. Inc. Sumin, Formalet. y Const.)</t>
  </si>
  <si>
    <t>SARDINEL BAJO A85 PARA RAMPAS (Suministro e Instalación. Incluye 3cm Mortero 1:5)</t>
  </si>
  <si>
    <t>CONCRETO 3000 PSI GRAVA COMÚN PARA PIEZA REMATE TIPO HOMBROS PARA RAMPA (Premezclado. Incluye Sumin., bombeo con autobomba, Formaleteo y Colocación. No incl. Refuerzo, Curado).</t>
  </si>
  <si>
    <t>RAMPAS VEHICULARES</t>
  </si>
  <si>
    <t>BASE GRANULAR CLASE C (BG_C) (Suministro, Extendido Manual, Humedecimiento y Compactación)</t>
  </si>
  <si>
    <t>LOSA DE CONCRETO MR41 (Suministro, Formaleteado, Colocación y Acabado. No Incluye Acero, Curado, Juntas)</t>
  </si>
  <si>
    <t>ACERO DE REFUERZO (Incluye Suministro, Figurado y Fijación)</t>
  </si>
  <si>
    <t>ESTAMPADO PARA CONCRETO MR DE POMPEYANOS, ACCESOS VEHICULARES A PREDIOS Y VÍAS (ACABADO Y CURADO, SUMINISTRO Y MANO DE OBRA. INCLUYE JUEGO DE MOLDES, COLOR ENDURECEDOR DE CUARZO, DESMOLDANTE EN POLVO COLOR, SELLADOR ACRÍLICO TRANSPARENTE SEMILUSTRE).</t>
  </si>
  <si>
    <t>SELLADO DE JUNTAS EN PAVIMENTO DE CONCRETO HIDRAULICO (Incluye Limpieza, Suministro e Instalación de Fondo y Sellante)</t>
  </si>
  <si>
    <t>CORTE Y AMPLIACIÓN DE JUNTA EN PAVIMENTO DE CONCRETO HIDRAULICO</t>
  </si>
  <si>
    <t>SARDINEL ESPECIAL A116 PARA RAMPA VEHICULAR TIPO C (Suministro e instalación, incluye 3cm de Mortero 1:5</t>
  </si>
  <si>
    <t>PIEZA DE REMATE CURVA A117 PARA RAMPA VEHICULAR TIPO C (600x400x450mm). Incluye suministro e instalación. Incluye 3cm de mortero 1:5.</t>
  </si>
  <si>
    <t>POMPEYANO</t>
  </si>
  <si>
    <t>BASE GRANULAR CLASE A (BG_A) (Suministro, Extendido Manual, Humedecimiento y Compactación)</t>
  </si>
  <si>
    <t>LOSA DE CONCRETO MR45 (Suministro, Formaleteado, Colocación y Acabado. No Incluye Acero, Curado, Juntas)</t>
  </si>
  <si>
    <t>CICLO RUTA</t>
  </si>
  <si>
    <t>IMPRIMACION CON EMULSION ASFALTICA CRL-0 (Suministro, Barrido Superficie y Riego)</t>
  </si>
  <si>
    <t>MEZCLA ASFÁLTICA EN CALIENTE TIPO DENSO MD12 ASF CONVENCIONAL con Cemento Asfáltico 80-100 (Suministro, Extendido y Nivelación Manual y Compactación con vibrocompactador Benitin de 1 tonelada incluye operario y combustible)</t>
  </si>
  <si>
    <t>ZONA REDUCCIÓN DE ANDÉN Y AMPLIACIÓN DE CALZADA</t>
  </si>
  <si>
    <t>SUBBASE GRANULAR CLASE C (SBG_C) (Suministro, Extendido Manual, Humedecimiento y Compactación)</t>
  </si>
  <si>
    <t>GEOMALLA FORTGRID BX-50. SUMINISTRO E INSTALACIÓN.</t>
  </si>
  <si>
    <t>BICICARRIL</t>
  </si>
  <si>
    <t>FRESADO PAVIMENTO ASFÁLTICO (Incluye Cargue) Incluye agua, puntas. No incluye transporte de maquinaria, transporte del fresado ni disposición final).</t>
  </si>
  <si>
    <t>RIEGO DE LIGA CON EMULSION ASFALTICA CRR-1 (Suministro, Barrido Superficie y Riego)</t>
  </si>
  <si>
    <t>MOBILIARIO URBANO</t>
  </si>
  <si>
    <t>BOLARDO EN HIERRO TIPO M62 (Suministro e Instalación. Incluye base en Concreto 3000 PSI, Premezclado)</t>
  </si>
  <si>
    <t>BOLARDO EN HIERRO TIPO M63 (Suministro e Instalación. Incluye base en Concreto 3000 PSI premezclado)</t>
  </si>
  <si>
    <t>CANECA DE ACERO INOXIDABLE M121 TIPO BARCELONA (SUMINISTRO E INSTALACIÓN. INCLUYE CONCRETO PARA ANCLAJE DE 3000 PSI PREMEZCLADO GRAVA COMÚN.</t>
  </si>
  <si>
    <t>PARADERO TIPO M10 (Inc. Sum. e Inst. Inc. bases en Concreto 3000 PSI, Hecho en Obra. No incluye losas de Concreto)</t>
  </si>
  <si>
    <t>MANTENIMIENTO CORRECTIVO ESPACIO PUBLICO Y CICLORUTAS</t>
  </si>
  <si>
    <t>MANTENIMIENTO CORRECTIVO DE ESPACIO PUBLICO LOSETA A-50 SOBRE ARENA.  INCL. RETIRO LOSETA E INSTALAR LA MISMA.</t>
  </si>
  <si>
    <t>MANTENIMIENTO CORRECTIVO DE ESPACIO PUBLICO LOSETA A-50 SOBRE ARENA.  INCL. RETIRO LOSETA E INSTALAR NUEVA</t>
  </si>
  <si>
    <t>MANTENIMIENTO CORRECTIVO DE CICLORUTAS EN PAVIMENTO ASFALTICO ANCHO 2.5MT. INCLUYE SELLO DE FISURAS EN EL 50% DEL AREA Y REPOSICION DE CARPETA EN EL 50% DEL AREA RESTANTE TRANSP. Y DISPOSICIÓN FINAL DE ESCOMBROS A 21 KM.</t>
  </si>
  <si>
    <t>PAISAJISMO</t>
  </si>
  <si>
    <t>ZONAS VERDES</t>
  </si>
  <si>
    <t>SIEMBRA DE GRAMA (incluye Suministro e Instalación. Incluye 10cm de Tierra Negra)</t>
  </si>
  <si>
    <t>RELLENO EN TIERRA NEGRA PARA EMPRADIZACION (Suministro y Extendido)</t>
  </si>
  <si>
    <t>ARBORIZACIÓN</t>
  </si>
  <si>
    <t>CONTENEDOR DE RAICES TIPO B20 (TIPO A) (1.2x1.2x1.40m. Inc. Suministro, Construcción y filtro en gravilla. No Inc. Tierra)</t>
  </si>
  <si>
    <t>CONTENEDOR DE RAÍCES TIPO B21 (TIPO B) (1.40m x 1.40m x 1.40m)INCLUYE MUROS EN CONCRETO GRAVA COMÚN 3000 PSI (210 Kg/Cm2), SUMINISTRO CONSTRUCCIÓN Y FILTRO EN GRAVILLA 1/2", FORMALETA Y REFUERZO. NO INCLUYE TIERRA NEGRA.</t>
  </si>
  <si>
    <t>DURAZNILLO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</si>
  <si>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</si>
  <si>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</si>
  <si>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NOGAL H= 1.5m  (Incluye siembra, caja, tierra negra, abono y tutor. Incluye transporte y disposición final de escombros en sitio autorizado (Distancia de transporte 28 Km). SUMINISTRO Y PLANTACION.</t>
  </si>
  <si>
    <t>ROBLE H= 1.5m  (Incluye siembra, caja, tierra negra, abono y tutor. Incluye transporte y disposición final de escombros en sitio autorizado (Distancia de transporte 28 Km). SUMINISTRO Y PLANTACION.</t>
  </si>
  <si>
    <t>GUAYACAN H=1.5mt (Incluye tierra, abono, tutor, transporte y disposición final de escombros a 28 km). SUMINISTRO Y PLANTACION.</t>
  </si>
  <si>
    <t>PROTECTOR DE ARBOL DE DOS TUBOS TIPO M91 (Incluye Suministro e Instalación. No Incluye bases)</t>
  </si>
  <si>
    <t>ML</t>
  </si>
  <si>
    <t>KG</t>
  </si>
  <si>
    <t>REDES HIDROSANITARIAS</t>
  </si>
  <si>
    <t>ALCANTARILLADO</t>
  </si>
  <si>
    <t>ALCANTARILLADO PLUVIAL</t>
  </si>
  <si>
    <t>OBRAS A CARGO DEL IDU</t>
  </si>
  <si>
    <t>EXCAVACIONES Y RELLENOS</t>
  </si>
  <si>
    <t>EXCAVACION MANUAL PARA REDES PROFUNDIDAD 0m - 2m (Incluye Cargue)</t>
  </si>
  <si>
    <t>RELLENO CON MEZCLA DE GRAVILLA DE 3/4" Y ARENA DE RIO (RELACIÓN 1:1) SUMINISTRO Y COLOCACIÓN. (INCLUYE TRANSPORTE, SUMINISTRO, EXTENDIDO MANUAL Y COLOCACIÓN).</t>
  </si>
  <si>
    <t>RELLENO PARA REDES EN SUBBASE GRANULAR B-200 (Suministro, Extendido, Humedecimiento y Compactación)</t>
  </si>
  <si>
    <t>RELLENO EN MATERIAL SELECCIONADO PROVENIENTE DE LA EXCAVACIÓN (Extendido manual, Humedecimiento y Compactación)</t>
  </si>
  <si>
    <t>ALQUILER DE ENTIBADO METÁLICO TIPO CAJÓN (E1A-E1B) O DESLIZANTE (E2) SEGÚN NORMA EAAB (Incluye colocación y transporte)</t>
  </si>
  <si>
    <t>TUBERÍAS</t>
  </si>
  <si>
    <t>TUBERIA PVC U.M. EXT CORRUGADO/INT LISO U.M. NORMA NTC 3722-1 D=10" (Incluye Suministro e Instalación)</t>
  </si>
  <si>
    <t>TUBERIA PVC U.M. EXT CORRUGADO/INT LISO U.M. NORMA NTC 3722-1 D=12" (Incluye Suministro e Instalación)</t>
  </si>
  <si>
    <t>SUMIDEROS Y POZOS</t>
  </si>
  <si>
    <t>DEMOLICION SUMIDERO EXISTENTE (Incluye Cargue)</t>
  </si>
  <si>
    <t>SUMIDERO ALCANTARILLADO PLUVIAL EN VIA NS-047-1V4 EAAB</t>
  </si>
  <si>
    <t>CAJA PARA CONEXIÓN DE DRENAJE EN CONCRETO REFORZADO 28 MPa (Dimensiones internas: (0.9x0.9) m, H=1.94 m, e=0,2 m) (Incluye muros, concreto de limpieza e=0,05 m, placa de base y placa de cubierta e=0,16 m, dos arobases y arotapas HF según NP-024. Suministro y construcción.</t>
  </si>
  <si>
    <t>CAJA DE INSPECCIÓN DE 0.6x0.6m (H=0.6m. Incluye Suministro y Construcción. Incluye Marco y Tapa. No Inc. Base y Cañuela)</t>
  </si>
  <si>
    <t>POZO DE INSPECCION D=1.7 M (INCL. SUMINISTRO E INSTALACION). INCLUYE CILINDRO POZO DE INSPECCION EN MAMPOSTERIA, CONO PREFABRICADO, PLACA FONDO.</t>
  </si>
  <si>
    <t>OBRAS DE DRENAJE</t>
  </si>
  <si>
    <t>CANAL DE DRENAJE MONOLÍTICO Y REJA EN CONCRETO POLIMÉRICO RD 150V, H380 F900 (1.00 x 0.21 x 0.38 m)(Incluye concreto 21 Mpa para cama y atraque. Incluye suministro, instalación y prueba de estanqueidad)</t>
  </si>
  <si>
    <t>CANAL DE DRENAJE MONOLÍTICO Y REJA EN CONCRETO POLIMÉRICO RD 150V H480 F900 (1.00 X 0.21 X 0.48) m (Incluye concreto 21 MPa para cama y atraque. Incluye suministro, instalación y prueba de estanqueidad).</t>
  </si>
  <si>
    <t>RED MENOR DE ACUEDUCTO</t>
  </si>
  <si>
    <t>TUBERIA PVC D=4" TIPO U.M. RDE 21 (Suministro e Instalación)</t>
  </si>
  <si>
    <t>TUBERIA PVC D=6" TIPO U.M. RDE 21 (Suministro e Instalación)</t>
  </si>
  <si>
    <t>TUBERIA PVC D=8" TIPO U.M. RDE 21 (Suministro e Instalación)</t>
  </si>
  <si>
    <t>TUBERIA PVC D=12" TIPO U.M. RDE 21 (Suministro e Instalación)</t>
  </si>
  <si>
    <t>PERFORACIÓN HORIZONTAL PARA DUCTO DE POLIETILENO D=6", INCLUYE TUBERÍA (Incluye suministro, instalación, transporte y disposición final de sobrantes)</t>
  </si>
  <si>
    <t>PERFORACIÓN HORIZONTAL PARA DUCTO DE POLIETILENO D=8", INCLUYE TUBERÍA (Incluye movilización y desmovilización de equipo, suministro e instalación de tubería, transporte y disposición final de sobrantes).</t>
  </si>
  <si>
    <t>PERFORACIÓN HORIZONTAL PARA DUCTO DE POLIETILENO D=12", INCLUYE TUBERÍA (Incluye suministro, instalación, transporte y disposición final de sobrantes)</t>
  </si>
  <si>
    <t>ACCESORIOS</t>
  </si>
  <si>
    <t>CODO HD 11.25° EXTREMO LISO PARA PVC D=4" (Suministro e Instalación)</t>
  </si>
  <si>
    <t>CODO HD 22.5° EXTREMO LISO PARA PVC D=4" (Suministro e Instalación)</t>
  </si>
  <si>
    <t>CODO HD 45° EXTREMO LISO PARA PVC D=4" (Suministro e Instalación)</t>
  </si>
  <si>
    <t>CODO HD 90° EXTREMO LISO PARA PVC D=4" (Suministro e Instalación)</t>
  </si>
  <si>
    <t>CODO HD 11.25° EXTREMO LISO PARA PVC D=6" (Suministro e Instalación)</t>
  </si>
  <si>
    <t>CODO HD 22.5° EXTREMO LISO PARA PVC D=6" (Suministro e Instalación)</t>
  </si>
  <si>
    <t>CODO HD 45° EXTREMO LISO PARA PVC D=6" (Suministro e Instalación)</t>
  </si>
  <si>
    <t>CODO HD 90° EXTREMO LISO PARA PVC D=6" (Suministro e Instalación)</t>
  </si>
  <si>
    <t>CODO HD 22,5° EXTREMO LISO PARA PVC D=8" (Suministro e Instalación)</t>
  </si>
  <si>
    <t>CODO HD 45° EXTREMO LISO PARA PVC D=8" (Suministro e Instalación)</t>
  </si>
  <si>
    <t>CODO HD 11.25° EXTREMO LISO PARA PVC D=12" (Suministro e Instalación)</t>
  </si>
  <si>
    <t>CODO HD 22.5° EXTREMO LISO PARA PVC D=12" (Suministro e Instalación)</t>
  </si>
  <si>
    <t>CODO HD 45° EXTREMO LISO PARA PVC D=12" (Suministro e Instalación)</t>
  </si>
  <si>
    <t>TEE HD EXTREMO LISO 4"x4" (Suministro e Instalación)</t>
  </si>
  <si>
    <t>TEE HD EXTREMO LISO 6"x4" (Suministro e Instalación)</t>
  </si>
  <si>
    <t>TEE HD EXTREMO LISO 6"x6" (Suministro e Instalación)</t>
  </si>
  <si>
    <t>TEE HD EXTREMO LISO 8"x8" (Suministro e Instalación)</t>
  </si>
  <si>
    <t>TEE HD EXTREMO LISO 12"x12" (Suministro e Instalación)</t>
  </si>
  <si>
    <t>UNIÓN DE REPARACIÓN HD EL D=4" (Suministro e Instalación).</t>
  </si>
  <si>
    <t>UNION DE REPARACION HD EL D=6" (Suministro e Instalación)</t>
  </si>
  <si>
    <t>UNION DE REPARACION HD EL D=8" (Suministro e Instalación)</t>
  </si>
  <si>
    <t>UNION DE REPARACION HD EL D=12" (Suministro e Instalación)</t>
  </si>
  <si>
    <t>REDUCCION CONCENTRICA HD 6" x 4" (SUMINISTRO E INSTALACIÓN).</t>
  </si>
  <si>
    <t>REDUCCION CONCENTRICA HD 8"x4" (Suministro e Instalación)</t>
  </si>
  <si>
    <t>REDUCCION CONCENTRICA HD EXTREMO LISO 12"x4" (Suministro e Instalación)</t>
  </si>
  <si>
    <t>VÁLVULAS</t>
  </si>
  <si>
    <t>VALVULA COMPUERTA ELASTICA VASTAGO NO ASCENDENTE EXTREMO LISO D=4" (Suministro e Instalación)</t>
  </si>
  <si>
    <t>VALVULA COMPUERTA ELASTICA VASTAGO NO ASCENDENTE EXTREMO LISO D=6" (Suministro e Instalación)</t>
  </si>
  <si>
    <t>VALVULA COMPUERTA ELASTICA VASTAGO NO ASCENDENTE EXTREMO LISO D=8" (Suministro e Instalación)</t>
  </si>
  <si>
    <t>VALVULA COMPUERTA ELASTICA VASTAGO NO ASCENDENTE EXTREMO LISO D=12" (Suministro e Instalación)</t>
  </si>
  <si>
    <t>CONSTRUCCIÓN DE CAJA PARA VALVULA D= 3", D= 4", D= 6" Y D= 8" (NORMA EAAB NS-027) DE 0.4m x0.5m H=2.0m (Incluye Marco y Tapa).</t>
  </si>
  <si>
    <t>CONSTRUCCIÓN DE CAJA PARA VALVULA D= 10", D= 12" DE 0.5m x0.6m H=2.0m (Incluye tapa válvula de seguridad).</t>
  </si>
  <si>
    <t>EMPATES</t>
  </si>
  <si>
    <t>EMPATE ORTOGONAL PVC - PVC 4"X4" (INCLUYE SUMINISTRO E INSTALACIÓN DE TEE HD, 3 UNIONES RÁPIDAS, TUBERÍA RDE 21)</t>
  </si>
  <si>
    <t>EMPATES DE TUBERÍA EN PVC A PVC 4" LINEAL SEGÚN NORMA NS-023 (INCLUYE ACCESORIOS). SUMINISTRO E INSTALACIÓN.</t>
  </si>
  <si>
    <t>EMPATES DE TUBERÍA EN PVC A PVC 6" LINEAL SEGÚN NORMA NS-023. SUMINISTRO E INSTALACIÓN. (INCLUYE ACCESORIOS).</t>
  </si>
  <si>
    <t>EMPATE ORTOGONAL PVC-PVC  6"X6" (INCLUYE SUMINISTRO E INSTALACIÓN DE  TEE  6"X6"PVC, 4 UNIONES, TUBERÍA RDE 21) (Suministro e Instalación)</t>
  </si>
  <si>
    <t>EMPATES DE TUBERÍA EN PVC A PVC 8" LINEAL SEGÚN NORMA NS-023. SUMINISTRO E INSTALACIÓN. (INCLUYE ACCESORIOS).</t>
  </si>
  <si>
    <t>EMPATE ORTOGONAL PVC - PVC 12"X12" (INCLUYE SUMINISTRO E INSTALACIÓN DE  TEE HD, 3 UNIONES RÁPIDAS, TUBERÍA RDE 21)</t>
  </si>
  <si>
    <t>EMPATES DE TUBERÍA EN PVC A PVC 12" LINEAL SEGÚN NORMA NS-023 (INCLUYE ACCESORIOS). SUMINISTRO E INSTALACIÓN.</t>
  </si>
  <si>
    <t>CONCRETO 3000 PSI GRAVA COMÚN PARA ANCLAJE TUBERÍA (Premezclado. Incluye Suministro, Formaleteo y Colocación)</t>
  </si>
  <si>
    <t xml:space="preserve">ACOMETIDAS </t>
  </si>
  <si>
    <t>RELOCALIZACIÓN DE MEDIDOR DE ACUEDUCTO D= 1/2" (INCLUYE 1.0m TUBERÍA GALVANIZADA D= 1/2", SOLDADURA, CINTA DE TEFLON,  Y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</si>
  <si>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</si>
  <si>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M2/MS</t>
  </si>
  <si>
    <t>REDES SECAS</t>
  </si>
  <si>
    <t>REDES CODENSA</t>
  </si>
  <si>
    <t>ACOMETIDAS</t>
  </si>
  <si>
    <t>2 DUCTOS D=2" PVC PESADO DB. SUMINISTRO E INSTALACION. (NO INCLUYE RELLENOS).</t>
  </si>
  <si>
    <t>SUBBASE GRANULAR PEATONAL SBG_PEA. SUMINISTRO, EXTENDIDO MANUAL, NIVELACIÓN, HUMEDECIMIENTO Y COMPACTACIÓN</t>
  </si>
  <si>
    <t>RELLENO PARA REDES EN ARENA DE PEÑA (Suministro, Extendido, Humedecimiento y Compactación)</t>
  </si>
  <si>
    <t>ADAPTADOR TERMINAL CAMPANA PVC D=2" (Suministro e Instalación)</t>
  </si>
  <si>
    <t>REDES ETB</t>
  </si>
  <si>
    <t>DEMOLICIÓN MANUAL DE POZOS, CAJAS O CÁMARAS DE EMPRESAS DE SERVICIOS PÚBLICOS EN MAMPOSTERÍA. (INCLUYE MARTILLO NEUMÁTICO DE 60 LB Y COMPRESOR PARA DEMOLICIÓN DE BASE Y TAPA Y CARGUE).  No incluye transporte.</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</si>
  <si>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</si>
  <si>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RECONSTRUCCIÓN CÁMARA DE INSPECCIÓN T-13 ETB (H=2.3m. Incluye Base, Muros, Cubierta, Aro-Base y Aro-Tapa)</t>
  </si>
  <si>
    <t>NIVELACIÓN DE CÁMARA ETB T-13A H= 0.30m (Dimensiones internas Largo:2,55m, Ancho:1,85m, Alto 1,80m según Norma ETB) (Incluye demolicion,  transporte y disposicion de escombros, suministros e instalación bloque, concreto placa superior, refuerzo,mortero, Aro y tapa ETB).</t>
  </si>
  <si>
    <t>RECONSTRUCCIÓN CÁMARA DE INSPECCIÓN T-13A ETB (H=2.3m. Incluye Base, Muros, Cubierta, Aro-Base y Aro-Tapa)</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</si>
  <si>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</si>
  <si>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RECONSTRUCCIÓN CÁMARA DE INSPECCIÓN T-14 ETB (H=2.3m. Incluye Base, Muros, Cubierta, Aro-Base y Aro-Tapa)</t>
  </si>
  <si>
    <t>NIVELACIÓN DE CÁMARA ETB T-14A H= 0.30m  (Dimensiones internas Largo:2,55m, Ancho:2,24m, Alto 1,80m según Norma ETB) (Incluye demolicion,  transporte y disposicion de escombros, suministros e instalación bloque, concreto placa superior, refuerzo,mortero, Aro y tapa ETB).</t>
  </si>
  <si>
    <t>RECONSTRUCCIÓN CÁMARA DE INSPECCIÓN T-14A ETB (H=2.3m. Incluye Base, Muros, Cubierta, Aro-Base y Aro-Tapa)</t>
  </si>
  <si>
    <t>NIVELACIÓN DE CÁMARA ETB T-16 H= 0.30m (Dimensiones internas Largo:2,66m, Ancho:2,66m, Alto 1,80m según Norma ETB) (Incluye demolicion,  transporte y disposicion de escombros, suministros e instalación bloque, concreto placa superior, refuerzo,mortero, Aro y tapa ETB).</t>
  </si>
  <si>
    <t>RECONSTRUCCIÓN CÁMARA DE INSPECCIÓN T-16 ETB (H=2.3m. Incluye Base, Muros, Cubierta, Aro-Base y Aro-Tapa)</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</si>
  <si>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</si>
  <si>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</si>
  <si>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NIVELACIÓN DE CAJA SENCILLA DE PASO ETB H= 0.30m (Dimensiones internas Largo:0,53m, Ancho:0,53m, Alto 1,08m según Norma ETB) (Incluye demolicion,  transporte y disposicion de escombros, suministros e instalación bloque, mortero, marco y tapa).</t>
  </si>
  <si>
    <t>RECONSTRUCCIÓN CAJA DE INSPECCIÓN SENCILLA PARA CANALIZACIÓN RED ETB  (Dimensiones internas Largo:0,53m, Ancho:0,53m, Alto 1,08m según Norma ETB) (Incluye muros , pañete, marco y tapas)</t>
  </si>
  <si>
    <t>REDES MOVISTAR</t>
  </si>
  <si>
    <t>RELLENO PARA ANDENES EN SUBBASE GRANULAR B-400 (Suministro, Extendido, Humedecimiento y Compactación)</t>
  </si>
  <si>
    <t>CAMARA TIPO "D" COLOMBIA TELECOMUNICACIONES DIBUJO CT-042</t>
  </si>
  <si>
    <t>CAMARA DOBLE TIPO "F1" COLOMBIA TELECOMUNICACIONES ESQUEMA CT-049</t>
  </si>
  <si>
    <t>1 DUCTO D= 2" PVC  PESADO DB (NO INCLUYE RELLENOS). SUMINISTRO E INSTALACION.</t>
  </si>
  <si>
    <t>1 DUCTO D= 4" PVC  TDP (NO INCLUYE RELLENOS). SUMINISTRO E INSTALACION.</t>
  </si>
  <si>
    <t>NIVELACIÓN DE CÁMARA DOBLE TIPO  2"F1" COLOMBIA TELECOMUNICACIONES (Dimensiones internas Largo: 1.56m, Ancho:0,50m, Alto 0,90m según Norma TELECOM) (Incluye demolición, transporte y disposición de escombros, suministros e instalación bloque, mortero, marco y tapa).</t>
  </si>
  <si>
    <t>NIVELACIÓN DE CAMARA TIPO "D" COLOMBIA TELECOMUNICACIONES (Dimensiones internas Largo:1,90m, Ancho:1,06m, Alto:1,60m según Norma TELECOM)(Incluye demolicion,  transporte y disposicion de escombros, suministros e instalación bloque, mortero, marco y tapa).</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</si>
  <si>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</si>
  <si>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</si>
  <si>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REDES GAS NATURAL</t>
  </si>
  <si>
    <t>TRASLADOS DE RED</t>
  </si>
  <si>
    <t>RELLENO EN RECEBO COMUN (Suministro e instalación  Extendido manual, Humedecimiento y Compactación TRANSPORTE A 28 KM).</t>
  </si>
  <si>
    <t xml:space="preserve"> CAJA PARA VALVULAS GN EN MAMPOSTERÍA 0,5m x 0,5m x 0,7m (Incluye suministro de materiales e instalación)</t>
  </si>
  <si>
    <t>SEÑALIZACIÓN Y SEMAFORIZACIÓN</t>
  </si>
  <si>
    <t>SEÑALIZACIÓN Y DEMARCACIÓN VIAL</t>
  </si>
  <si>
    <t>SEÑALIZACIÓN HORIZONTAL</t>
  </si>
  <si>
    <t>PINTURA EN PLASTICO EN FRIO METILMETACRILATO DE a=12cm PARA LINEAS DE DEMARCACIÓN, CON MICROESFERAS Y ESPESOR SECO SEGÚN NORMA NTC 4744.  SUMINISTRO Y APLICACIÓN.</t>
  </si>
  <si>
    <t>PINTURA EN PLASTICO EN FRIO METILMETACRILATO PARA MARCAS VIALES, SIN MICROESFERAS Y ESPESOR SECO SEGÚN NORMA NTC 4744. SUMINISTRO Y APLICACIÓN. (Cebras, Flechas, pictogramas, lineas de pare, senderos peatonales, achurados, etc).</t>
  </si>
  <si>
    <t>PINTURA EN PLASTICO EN FRIO METILMETACRILATO DE a=15cm PARA LINEAS DE DEMARCACIÓN, CON MICROESFERAS Y ESPESOR SECO SEGÚN NORMA NTC 4744.  SUMINISTRO Y APLICACIÓN.</t>
  </si>
  <si>
    <t>SEPARADORES TIPO TRANSMILENIO DELINEADOR TIPO C EN POLIETILENO (0.405m x 0.15m x 0.85m) Y 2 TORNILLOS EN ACERO INOXIDABLE DE 1/2" DE ANCHO Y 4 TORNILLOS DE 1/2" DE LARGO. SUMINISTRO E INSTALACION.</t>
  </si>
  <si>
    <t>PINTURA DE TRÁFICO - IMPRIMANTE NEGRO A=20cm. SUMINISTRO Y APLICACIÓN.</t>
  </si>
  <si>
    <t>PINTURA DE TRÁFICO - IMPRIMANTE NEGRO. SUMINISTRO Y APLICACIÓN.</t>
  </si>
  <si>
    <t>PINTURA DE TRÁFICO - IMPRIMANTE NEGRO A=15cm. SUMINISTRO Y APLICACIÓN.</t>
  </si>
  <si>
    <t>SEGREGADOR BICICLETA (TACHON PLASTICO O CAUCHO ALTA RESISTENCIA COMO POLIPROPILENO DE ALTO IMPACTO, CON ESTRUCTURA DE REFUERZO, ELEMENTOS REFLECTIVOS DE ALTA EFICIENCIA. TIPO TRANSMILENIO 40.5cmx15cmx8.5cm). SUMIN. E INSTAL.</t>
  </si>
  <si>
    <t>RESALTOS EN CAUCHO ANCLADOS, LONGITUD 1m, ANCHO 30cm, ANCHO 4.5cm. (Incluye suministro e instalación).</t>
  </si>
  <si>
    <t>SEÑALIZACIÓN VERTICAL</t>
  </si>
  <si>
    <t>DESMONTE Y REINSTALACION DE SEÑALES VIALES (Incluye Dado de Anclaje)</t>
  </si>
  <si>
    <t>SEÑAL VERTICAL GRUPO DE INFORMATIVAS TIPO RECTANGULO (60cm x 75cm). INCLUYE SUMINISTRO E INSTALACION.</t>
  </si>
  <si>
    <t>SEÑAL VERTICAL GRUPO PREVENTIVA SR-38 Y SR-39 TIPO RECTÁNGULO (75x25cm) (Incluye Suministro e Instalación)</t>
  </si>
  <si>
    <t>SEÑAL VERTICAL GRUPO I (60x60cm) (Incluye Suministro e Instalación)</t>
  </si>
  <si>
    <t>SEÑAL DOBLE DE 60 CM, REFLECTIVO ALTA DENSIDAD TIPO IV EN LAMINA GALVANIZADA, PEDESTAL EN ANGULO SP/SR/SI. (Incluye suministro e instalación)</t>
  </si>
  <si>
    <t>RETIRO DE SEÑAL VERTICAL CON ENTREGA A ALMACÉN DE LA SDM (APLICA PARA SEÑALES SENCILLAS Y DÚPLEX) (INCLUYE RETIRO DE PEDESTAL Y TABLERO. INCLUYE DEMOLICIÓN DE PISO, RETIRO Y DISPOSICIÓN FINAL DE ESCOMBROS)</t>
  </si>
  <si>
    <t>SEÑALIZACIÓN, DEMARCACIÓN CICLO RUTA</t>
  </si>
  <si>
    <t>PINTURA ACRILÍCA BASE AGUA a=10cm PARA LINEAS DE DEMARCACIÓN, EN CICLORUTA (en andén), SIN MICROESFERAS, ESPESOR SECO DE 9mils Y 60% DE SÓLIDOS POR VOLUMEN. SUMINISTRO Y APLICACIÓN.</t>
  </si>
  <si>
    <t>PINTURA ACRÍLICA BASE AGUA (e=15mils. Incluye Suministro y Aplicación con Equipo. Incluye Microesferas).</t>
  </si>
  <si>
    <t>SEÑAL VERTICAL DE TRÁNSITO TIPO SP/SR CON LÁMINA RETRORREFLECTIVA PARA CICLORUTA DE 0.45 m x 0.45 m, INCLUYE POSTE. SUMINISTRO E INSTALACIÓN.</t>
  </si>
  <si>
    <t>SEMAFORIZACIÓN</t>
  </si>
  <si>
    <t>RED DE SEMAFORIZACIÓN</t>
  </si>
  <si>
    <t>CABLE ELÉCTRICO 2x8 AWG PARA ACOMETIDA TIPO ST CU 600V 75°C. SUMINISTRO E INSTALACIÓN.</t>
  </si>
  <si>
    <t>CABLE ELÉCTRICO 4x16 AWG PARA CONTROL DE SEMÁFOROS VEHICULARES TIPO ST CU 600V 75°C. SUMINISTRO E INSTALACIÓN.</t>
  </si>
  <si>
    <t>CABLE ELÉCTRICO 3x16 AWG PARA CONTROL DE SEMÁFOROS PEATONALES TIPO ST CU 600V 75°C. SUMINISTRO E INSTALACIÓN.</t>
  </si>
  <si>
    <t>CAJA DE INSPECCIÓN PARA ALUMBRADO PÚBLICO NORMA CODENSA CS 274  (Anden. Incluye Base, Muros, Pañete, Marco y Tapa). Medidas Externas: 0.90 x 0.90m. Medidas Internas: 0.60 x 0.60m. Altura: 0.93m.</t>
  </si>
  <si>
    <t>1 DUCTO D=3" PVC-TDP (Incluye Suministro e Instalación. No Incluye Rellenos) NORMA CS220.</t>
  </si>
  <si>
    <t>2 DUCTOS D=3" PVC-TDP (Incluye Suministro e Instalación. No Incluye Rellenos)</t>
  </si>
  <si>
    <t>3 DUCTOS DE D=3" PVC TDP. SUMINISTRO E INSTALACION. (No incluye rellenos).</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</si>
  <si>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</si>
  <si>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FLECHA DE GIRO TIPO MASTIL. INCLUYE ELEMENTOS DE FIJACION.</t>
  </si>
  <si>
    <t>SEMAFORO VEHICULAR DE POLICARBONATO (3x200) LENTES DE POLICARBONATO DE 8" TRES LUCES, SISTEMA DE ILUMINACIÓN A LEDS, FLECHA DE GIRO TIPO MENSULA. INCLUYE ELEMENTOS DE FIJACION.</t>
  </si>
  <si>
    <t>SEMÁFORO PEATONAL DE POLICARBONATO (2x200), LENTES DE POLICARBONATO DE 8", DOS LUCES, SISTEMA DE ILUMINACIÓN A LEDS. SUMINISTRO E INSTALACIÓN.</t>
  </si>
  <si>
    <t>SEMAFORO (3x200) S1. LENTES DE POLICARBONATO DE 8" BICICLETAS LUCES, SISTEMA DE ILUMINACIÓN A LEDS, COMPATIBILIDAD C800/900, FIJACION A MASTIL. INCLUYE ELEMENTOS DE FIJACION.</t>
  </si>
  <si>
    <t>POSTE TIPO MENSULA T2 (4.50m) EN TUBO SCH 40 GALVANIZADO Y PINTADO. SUMINISTRO E INSTALACIÓN.</t>
  </si>
  <si>
    <t>POSTE TIPO MASTIL T1X (3.80m) EN TUBO SCH 40 GALVANIZADO Y PINTADO. SUMINISTRO E INSTALACIÓN.</t>
  </si>
  <si>
    <t>UBICACIÓN DE EQUIPO DE CONTROL C900V. (Incluye retiro e instalación y puesta en marcha).</t>
  </si>
  <si>
    <t>REUBICACION DE SEMAFORO VEHICULAR PARA FIJACION DE MASTIL.</t>
  </si>
  <si>
    <t>REUBICACION DE SEMAFORO VEHICULAR PARA FIJACION DE MENSULA.</t>
  </si>
  <si>
    <t>REUBICACION DE SEMAFORO PEATONAL.</t>
  </si>
  <si>
    <t>RETIRO Y REUBICACION DE POSTES T1, T1X Y T2 (Incluye grua).</t>
  </si>
  <si>
    <t>DETECTOR DE DEMANDA PEATONAL (BOTONES) NO INCLUYE CABLES. (Incluye Suministro e instalación).</t>
  </si>
  <si>
    <t>SONORIZADORES PARA INVIDENTES (SUMINISTRO E INSTALACION)</t>
  </si>
  <si>
    <t>BASE PARA POSTE METALICO DE 0.80m x 0.80m H= 0.80m. EN CONCRETO PREMEZCLADO DE 3000 PSI (210 Kg/Cm2). CONSTRUCCION. INCLUYE ESTRUCTURA DE REFUERZO Y SBG_A.</t>
  </si>
  <si>
    <t>COSTO TOTAL OBRAS CON A.I.U.</t>
  </si>
  <si>
    <t>COSTO ACTIVIDADES AMBIENTALES Y SST ( B )</t>
  </si>
  <si>
    <t>COSTO DIÁLOGO CIUDADANO Y DE COMUNICACIÓN ESTRATÉGICA ( C )</t>
  </si>
  <si>
    <t>COSTO PLAN DE MANEJO DE TRÁFICO ( D )</t>
  </si>
  <si>
    <t>AJUSTES POR CAMBIO DE VIGENCIA PARA OBRAS-AIU-PMA-PGS-PMT ( E )</t>
  </si>
  <si>
    <t>SUBTOTAL OBRAS ( A+B+C+D+E )</t>
  </si>
  <si>
    <t>COSTOS ESTIMADOS PARA  ENSAYOS DE LABORATORIO EN LA FASE DE EJECUCIÓN DE OBRA ( F ) (INCLUYE IVA)</t>
  </si>
  <si>
    <t>COSTOS DE COMPENSACIONES, EVALUACIÓN Y SEGUIMIENTO SDA ( G )</t>
  </si>
  <si>
    <t>FONDO PARA MAYORES CANTIDADES DE OBRA E ITEMS NO PREVISTOS (J)</t>
  </si>
  <si>
    <t>VALOR ESTIMADO DE FASE DE PRELIMINARES (INCLUYE ENSAYOS DE LABORATORIO, AJUSTES E IVA) ( H )</t>
  </si>
  <si>
    <t>MEDIDAS DE BIOSEGURIDAD ( I )</t>
  </si>
  <si>
    <r>
      <t xml:space="preserve">
</t>
    </r>
    <r>
      <rPr>
        <b/>
        <sz val="16"/>
        <rFont val="Arial"/>
        <family val="2"/>
      </rPr>
      <t>IDU-LP-SGI-010-2020</t>
    </r>
    <r>
      <rPr>
        <b/>
        <sz val="11"/>
        <rFont val="Arial"/>
        <family val="2"/>
      </rPr>
      <t xml:space="preserve">
FORMULARIO 1
</t>
    </r>
  </si>
  <si>
    <r>
      <t>Nota 1:</t>
    </r>
    <r>
      <rPr>
        <sz val="10"/>
        <color rgb="FF222222"/>
        <rFont val="Arial"/>
        <family val="2"/>
      </rPr>
      <t> Los ítems e insumos con los cuales se estructuró el presupuesto anterior, corresponden a los precios del año 2020.</t>
    </r>
  </si>
  <si>
    <r>
      <t>Nota 2:</t>
    </r>
    <r>
      <rPr>
        <sz val="10"/>
        <color rgb="FF222222"/>
        <rFont val="Arial"/>
        <family val="2"/>
      </rPr>
      <t> El valor del presupuesto oficial expuesto, incluye los Elementos de Protección Personal, para el personal requerido.</t>
    </r>
  </si>
  <si>
    <r>
      <t>Nota 3:</t>
    </r>
    <r>
      <rPr>
        <sz val="10"/>
        <rFont val="Arial"/>
        <family val="2"/>
      </rPr>
      <t xml:space="preserve"> El presupuesto oficial de la presente Licitación se fija en las sumas anteriormente indicadas, los cuales, en la parte de la obra, no incluye IVA por ser el IDU una entidad descentralizada del nivel territorial (Ley 17/92, Art. 15 y Ley 21/92, Art. 100).</t>
    </r>
  </si>
  <si>
    <r>
      <t>Nota 4: </t>
    </r>
    <r>
      <rPr>
        <sz val="10"/>
        <color rgb="FF222222"/>
        <rFont val="Arial"/>
        <family val="2"/>
      </rPr>
      <t>El valor total del presupuesto oficial incluye el valor de ajustes por cambio de vigencia.</t>
    </r>
  </si>
  <si>
    <r>
      <t>Nota 5</t>
    </r>
    <r>
      <rPr>
        <sz val="10"/>
        <color rgb="FF263238"/>
        <rFont val="Arial"/>
        <family val="2"/>
      </rPr>
      <t>: El valor establecido en los valores máximos fijos correspondientes (PMT, SST, SGA, PGS) del contrato para la fase de ejecución, no podrán ser modificados en la ejecución de la obra, en caso tal de presentarse mayores gastos deberán ser asumidos por el contratista de obra. Lo anterior teniendo en cuenta que este valor máximo establece esta condición.</t>
    </r>
  </si>
  <si>
    <r>
      <t xml:space="preserve">Nota 6: </t>
    </r>
    <r>
      <rPr>
        <sz val="10"/>
        <color rgb="FF222222"/>
        <rFont val="Arial"/>
        <family val="2"/>
      </rPr>
      <t>Los ensayos de laboratorio de que trata el presente numeral se pagarán al valor de la lista de precios de referencia del IDU vigente a la fecha de su programación o solicitud. En caso de que los ensayos requeridos no se encuentren en la lista de precios de referencia del IDU, el contratista deberá realizar el trámite correspondiente, descrito en el numeral de ÍTEMS NO PREVISTOS del presente contrato. El Contratista con la presentación de su oferta acepta las presentes condiciones.</t>
    </r>
  </si>
  <si>
    <r>
      <t xml:space="preserve">Nota 7: </t>
    </r>
    <r>
      <rPr>
        <sz val="10"/>
        <rFont val="Arial"/>
        <family val="2"/>
      </rPr>
      <t>El valor del contrato será el valor de la propuesta económica del proponente adjudicatario.</t>
    </r>
  </si>
  <si>
    <r>
      <t xml:space="preserve">Nota 8: </t>
    </r>
    <r>
      <rPr>
        <sz val="10"/>
        <rFont val="Arial"/>
        <family val="2"/>
      </rPr>
      <t>Los ensayos necesarios para que el contratista realice el control de recibo de obra y materiales establecidos en la Norma Técnica, los necesarios para verificar la calidad de los materiales adquiridos a sus proveedores, las pruebas de carga y las pruebas y certificaciones necesarios para el recibo de las obras por parte de las empresas de servicios públicos como el de RETILAP, RETIE, o presión, desinfección, hermeticidad y estanqueidad, se incluyen en el porcentaje del AIU del contrato.</t>
    </r>
  </si>
  <si>
    <r>
      <t>Nota 9:</t>
    </r>
    <r>
      <rPr>
        <sz val="10"/>
        <color rgb="FF000000"/>
        <rFont val="Arial"/>
        <family val="2"/>
      </rPr>
      <t> En caso requerirse ítems adicionales a los existentes en la base oficial de Precios Unitarios vigente a la fecha de apertura del proceso, se deberá realizar el procedimiento correspondiente para su inclusión en dicha base de datos para proceder al pago, según procedimiento del manual de interventoría vigente, y estos deberán quedar debidamente soportados, aprobados por la interventoría y avalados por el IDU.</t>
    </r>
  </si>
  <si>
    <r>
      <t>Nota 10: </t>
    </r>
    <r>
      <rPr>
        <sz val="10"/>
        <color rgb="FF000000"/>
        <rFont val="Arial"/>
        <family val="2"/>
      </rPr>
      <t>El contratista deberá dar cumplimiento a lo mencionado en la guía de pago a terceros del IDU vigente o documento que lo remplace.</t>
    </r>
  </si>
  <si>
    <t>AIU</t>
  </si>
  <si>
    <t xml:space="preserve">[Los proponentes deben usar el presente formulario para determinar su propuesta económica conforme al Formulario 1 - Presupuesto Oficial publicado por la Entidad]
</t>
  </si>
  <si>
    <t xml:space="preserve">
IDU-LP-SGI-010-2020 
FORMULARIO 1
</t>
  </si>
  <si>
    <t>VALOR UNITARIO
CON A.I.U.</t>
  </si>
  <si>
    <t>VALOR UNITARIO CON AIU
OFERTADO</t>
  </si>
  <si>
    <t>VALOR UNITARIO CON AIU
CORREGIDO</t>
  </si>
  <si>
    <t>VALOR PARCIAL
CORREGIDO</t>
  </si>
  <si>
    <t>VERIFICACIÓN</t>
  </si>
  <si>
    <t xml:space="preserve">VALOR OFERTABLE </t>
  </si>
  <si>
    <t xml:space="preserve">VALOR NO OFERTABLE </t>
  </si>
  <si>
    <t>SUBTOTAL</t>
  </si>
  <si>
    <t>VALOR TOTAL DE LA PROPUESTA</t>
  </si>
  <si>
    <t>A.I.U. OFERTADO PARA COSTOS DE OBRA Y REDES</t>
  </si>
  <si>
    <t>IMPREVISTO</t>
  </si>
  <si>
    <t>UTILIDAD</t>
  </si>
  <si>
    <r>
      <rPr>
        <b/>
        <sz val="11"/>
        <rFont val="Arial"/>
        <family val="2"/>
      </rPr>
      <t xml:space="preserve">NOTA A: </t>
    </r>
    <r>
      <rPr>
        <sz val="11"/>
        <rFont val="Arial"/>
        <family val="2"/>
      </rPr>
      <t xml:space="preserve"> Se debe tener en cuenta que el PRECIO UNITARIO incluye el valor de A.I.U. </t>
    </r>
  </si>
  <si>
    <r>
      <rPr>
        <b/>
        <sz val="11"/>
        <rFont val="Arial"/>
        <family val="2"/>
      </rPr>
      <t xml:space="preserve">NOTA B </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</si>
  <si>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1"/>
        <rFont val="Arial"/>
        <family val="2"/>
      </rPr>
      <t>NOTA C:</t>
    </r>
    <r>
      <rPr>
        <sz val="11"/>
        <rFont val="Arial"/>
        <family val="2"/>
      </rPr>
      <t xml:space="preserve"> El A.I.U y su discriminación deben estar en porcentaje (%). </t>
    </r>
  </si>
  <si>
    <r>
      <rPr>
        <b/>
        <sz val="11"/>
        <rFont val="Arial"/>
        <family val="2"/>
      </rPr>
      <t>NOTA B</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</si>
  <si>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r>
      <rPr>
        <b/>
        <sz val="10"/>
        <rFont val="Arial"/>
        <family val="2"/>
      </rPr>
      <t>Nota 11</t>
    </r>
    <r>
      <rPr>
        <sz val="10"/>
        <rFont val="Arial"/>
        <family val="2"/>
      </rPr>
      <t>: El porcentaje del A.I.U. que presenten los Proponentes no debe ser superior al porcentaje total del A.I.U establecido en el Formulario 1 – Formulario de Presupuesto Oficial. En consecuencia, el Proponente puede configurar libremente el porcentaje individual de la A, de la I y de la U, siempre que la sumatoria de ellos no exceda el porcentaje total definido por la Entidad en el Formulario 1 – Formulario de Presupuesto Oficial</t>
    </r>
  </si>
  <si>
    <r>
      <rPr>
        <b/>
        <sz val="10"/>
        <color rgb="FF222222"/>
        <rFont val="Arial"/>
        <family val="2"/>
      </rPr>
      <t>Nota 12</t>
    </r>
    <r>
      <rPr>
        <sz val="10"/>
        <color rgb="FF222222"/>
        <rFont val="Arial"/>
        <family val="2"/>
      </rPr>
      <t>: El AIU deben elaborarse con </t>
    </r>
    <r>
      <rPr>
        <b/>
        <i/>
        <u/>
        <sz val="10"/>
        <color rgb="FF222222"/>
        <rFont val="Arial"/>
        <family val="2"/>
      </rPr>
      <t>máximo tres cifras decimales</t>
    </r>
    <r>
      <rPr>
        <sz val="10"/>
        <color rgb="FF222222"/>
        <rFont val="Arial"/>
        <family val="2"/>
      </rPr>
      <t>, por tanto y en caso que el proponente oferte con más de tres cifras decimales, la entidad no efectuará ningún tipo de redondeo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</si>
</sst>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44" formatCode="_-&quot;$&quot;\ * #,##0.00_-;\-&quot;$&quot;\ * #,##0.00_-;_-&quot;$&quot;\ * &quot;-&quot;??_-;_-@_-"/>
    <numFmt numFmtId="43" formatCode="_-* #,##0.00_-;\-* #,##0.00_-;_-* &quot;-&quot;??_-;_-@_-"/>
    <numFmt numFmtId="164" formatCode="&quot;$&quot;\ #,##0.00_);\(&quot;$&quot;\ #,##0.00\)"/>
    <numFmt numFmtId="165" formatCode="_(&quot;$&quot;\ * #,##0.00_);_(&quot;$&quot;\ * \(#,##0.00\);_(&quot;$&quot;\ * &quot;-&quot;??_);_(@_)"/>
    <numFmt numFmtId="166" formatCode="_(* #,##0.00_);_(* \(#,##0.00\);_(* &quot;-&quot;??_);_(@_)"/>
    <numFmt numFmtId="167" formatCode="_-&quot;$&quot;* #,##0.00_-;\-&quot;$&quot;* #,##0.00_-;_-&quot;$&quot;* &quot;-&quot;??_-;_-@_-"/>
    <numFmt numFmtId="168" formatCode="_-* #,##0.00\ &quot;€&quot;_-;\-* #,##0.00\ &quot;€&quot;_-;_-* &quot;-&quot;??\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 numFmtId="202" formatCode="0.0"/>
    <numFmt numFmtId="203" formatCode="0.0000%"/>
    <numFmt numFmtId="204" formatCode="#,##0.000000000000000"/>
    <numFmt numFmtId="205" formatCode="&quot;$&quot;#,##0.0"/>
    <numFmt numFmtId="206" formatCode="0.000%"/>
  </numFmts>
  <fonts count="6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b/>
      <sz val="11"/>
      <name val="Arial"/>
      <family val="2"/>
    </font>
    <font>
      <b/>
      <sz val="12"/>
      <name val="Arial Narrow"/>
      <family val="2"/>
    </font>
    <font>
      <b/>
      <sz val="12"/>
      <name val="Arial"/>
      <family val="2"/>
    </font>
    <font>
      <b/>
      <sz val="16"/>
      <name val="Arial"/>
      <family val="2"/>
    </font>
    <font>
      <sz val="10"/>
      <color rgb="FF222222"/>
      <name val="Arial"/>
      <family val="2"/>
    </font>
    <font>
      <b/>
      <sz val="10"/>
      <color rgb="FF222222"/>
      <name val="Arial"/>
      <family val="2"/>
    </font>
    <font>
      <b/>
      <i/>
      <u/>
      <sz val="10"/>
      <color rgb="FF222222"/>
      <name val="Arial"/>
      <family val="2"/>
    </font>
    <font>
      <b/>
      <sz val="10"/>
      <name val="Arial"/>
      <family val="2"/>
    </font>
    <font>
      <sz val="10"/>
      <color rgb="FF263238"/>
      <name val="Arial"/>
      <family val="2"/>
    </font>
    <font>
      <b/>
      <sz val="10"/>
      <color rgb="FF000000"/>
      <name val="Arial"/>
      <family val="2"/>
    </font>
    <font>
      <sz val="10"/>
      <color rgb="FF000000"/>
      <name val="Arial"/>
      <family val="2"/>
    </font>
    <font>
      <b/>
      <u/>
      <sz val="11"/>
      <name val="Arial"/>
      <family val="2"/>
    </font>
    <font>
      <b/>
      <sz val="12"/>
      <color theme="1"/>
      <name val="Arial"/>
      <family val="2"/>
    </font>
    <font>
      <b/>
      <sz val="14"/>
      <name val="Arial"/>
      <family val="2"/>
    </font>
    <font>
      <sz val="12"/>
      <name val="Arial"/>
      <family val="2"/>
    </font>
    <font>
      <sz val="14"/>
      <color theme="0"/>
      <name val="Arial"/>
      <family val="2"/>
    </font>
    <font>
      <sz val="12"/>
      <color theme="0"/>
      <name val="Arial"/>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theme="1" tint="0.14999847407452621"/>
        <bgColor indexed="64"/>
      </patternFill>
    </fill>
    <fill>
      <patternFill patternType="solid">
        <fgColor theme="3" tint="0.39997558519241921"/>
        <bgColor indexed="64"/>
      </patternFill>
    </fill>
    <fill>
      <patternFill patternType="solid">
        <fgColor theme="0" tint="-0.14999847407452621"/>
        <bgColor indexed="64"/>
      </patternFill>
    </fill>
  </fills>
  <borders count="10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dotted">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style="medium">
        <color indexed="64"/>
      </bottom>
      <diagonal/>
    </border>
    <border>
      <left/>
      <right/>
      <top style="double">
        <color auto="1"/>
      </top>
      <bottom/>
      <diagonal/>
    </border>
    <border>
      <left/>
      <right style="double">
        <color indexed="64"/>
      </right>
      <top style="double">
        <color auto="1"/>
      </top>
      <bottom/>
      <diagonal/>
    </border>
    <border>
      <left style="double">
        <color auto="1"/>
      </left>
      <right style="dotted">
        <color indexed="64"/>
      </right>
      <top style="dotted">
        <color indexed="64"/>
      </top>
      <bottom style="dotted">
        <color indexed="64"/>
      </bottom>
      <diagonal/>
    </border>
    <border>
      <left style="double">
        <color auto="1"/>
      </left>
      <right/>
      <top style="medium">
        <color indexed="64"/>
      </top>
      <bottom/>
      <diagonal/>
    </border>
    <border>
      <left style="double">
        <color auto="1"/>
      </left>
      <right style="thin">
        <color indexed="64"/>
      </right>
      <top style="thin">
        <color indexed="64"/>
      </top>
      <bottom style="thin">
        <color indexed="64"/>
      </bottom>
      <diagonal/>
    </border>
    <border>
      <left style="double">
        <color auto="1"/>
      </left>
      <right/>
      <top/>
      <bottom style="medium">
        <color indexed="64"/>
      </bottom>
      <diagonal/>
    </border>
    <border>
      <left style="double">
        <color auto="1"/>
      </left>
      <right style="thin">
        <color indexed="64"/>
      </right>
      <top style="medium">
        <color indexed="64"/>
      </top>
      <bottom/>
      <diagonal/>
    </border>
    <border>
      <left style="double">
        <color auto="1"/>
      </left>
      <right style="thin">
        <color indexed="64"/>
      </right>
      <top/>
      <bottom style="medium">
        <color indexed="64"/>
      </bottom>
      <diagonal/>
    </border>
    <border>
      <left style="double">
        <color auto="1"/>
      </left>
      <right/>
      <top style="medium">
        <color indexed="64"/>
      </top>
      <bottom style="medium">
        <color indexed="64"/>
      </bottom>
      <diagonal/>
    </border>
    <border>
      <left style="double">
        <color auto="1"/>
      </left>
      <right style="thin">
        <color indexed="64"/>
      </right>
      <top style="medium">
        <color indexed="64"/>
      </top>
      <bottom style="thin">
        <color indexed="64"/>
      </bottom>
      <diagonal/>
    </border>
    <border>
      <left style="double">
        <color auto="1"/>
      </left>
      <right style="thin">
        <color indexed="64"/>
      </right>
      <top/>
      <bottom style="thin">
        <color indexed="64"/>
      </bottom>
      <diagonal/>
    </border>
    <border>
      <left style="double">
        <color auto="1"/>
      </left>
      <right style="thin">
        <color indexed="64"/>
      </right>
      <top/>
      <bottom/>
      <diagonal/>
    </border>
    <border>
      <left style="double">
        <color auto="1"/>
      </left>
      <right/>
      <top style="medium">
        <color indexed="64"/>
      </top>
      <bottom style="thin">
        <color indexed="64"/>
      </bottom>
      <diagonal/>
    </border>
    <border>
      <left style="double">
        <color auto="1"/>
      </left>
      <right style="thin">
        <color indexed="64"/>
      </right>
      <top style="thin">
        <color indexed="64"/>
      </top>
      <bottom/>
      <diagonal/>
    </border>
    <border>
      <left style="double">
        <color auto="1"/>
      </left>
      <right/>
      <top/>
      <bottom style="thin">
        <color indexed="64"/>
      </bottom>
      <diagonal/>
    </border>
    <border>
      <left style="double">
        <color auto="1"/>
      </left>
      <right/>
      <top style="thin">
        <color indexed="64"/>
      </top>
      <bottom style="thin">
        <color indexed="64"/>
      </bottom>
      <diagonal/>
    </border>
    <border>
      <left style="thin">
        <color indexed="64"/>
      </left>
      <right style="double">
        <color indexed="64"/>
      </right>
      <top style="medium">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59">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1"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6"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166" fontId="9" fillId="0" borderId="0" applyFont="0" applyFill="0" applyBorder="0" applyAlignment="0" applyProtection="0"/>
    <xf numFmtId="173" fontId="6" fillId="0" borderId="0" applyFont="0" applyFill="0" applyBorder="0" applyAlignment="0" applyProtection="0"/>
    <xf numFmtId="166" fontId="6" fillId="0" borderId="0" applyFont="0" applyFill="0" applyBorder="0" applyAlignment="0" applyProtection="0"/>
    <xf numFmtId="166"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8" fontId="6" fillId="0" borderId="0" applyFont="0" applyFill="0" applyBorder="0" applyAlignment="0" applyProtection="0"/>
    <xf numFmtId="165" fontId="9"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xf numFmtId="168" fontId="6" fillId="0" borderId="0" applyFont="0" applyFill="0" applyBorder="0" applyAlignment="0" applyProtection="0"/>
    <xf numFmtId="176" fontId="6" fillId="0" borderId="0" applyFont="0" applyFill="0" applyBorder="0" applyAlignment="0" applyProtection="0"/>
    <xf numFmtId="168" fontId="6" fillId="0" borderId="0" applyFont="0" applyFill="0" applyBorder="0" applyAlignment="0" applyProtection="0"/>
    <xf numFmtId="168"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6" fontId="7" fillId="0" borderId="53">
      <alignment horizontal="right"/>
    </xf>
    <xf numFmtId="186" fontId="7" fillId="0" borderId="53">
      <alignment horizontal="right"/>
    </xf>
    <xf numFmtId="2" fontId="7" fillId="0" borderId="0"/>
    <xf numFmtId="2" fontId="7" fillId="0" borderId="0"/>
    <xf numFmtId="2" fontId="7" fillId="0" borderId="0"/>
    <xf numFmtId="187" fontId="7" fillId="0" borderId="0"/>
    <xf numFmtId="187" fontId="7" fillId="0" borderId="0"/>
    <xf numFmtId="187" fontId="7" fillId="0" borderId="0"/>
    <xf numFmtId="188" fontId="8" fillId="0" borderId="0"/>
    <xf numFmtId="188" fontId="8" fillId="0" borderId="0"/>
    <xf numFmtId="188" fontId="8" fillId="0" borderId="0"/>
    <xf numFmtId="186" fontId="7" fillId="0" borderId="53">
      <alignment horizontal="right"/>
    </xf>
    <xf numFmtId="189" fontId="5" fillId="0" borderId="0">
      <protection locked="0"/>
    </xf>
    <xf numFmtId="3" fontId="34" fillId="0" borderId="0" applyFont="0" applyFill="0" applyBorder="0" applyAlignment="0" applyProtection="0"/>
    <xf numFmtId="190" fontId="5" fillId="0" borderId="0">
      <protection locked="0"/>
    </xf>
    <xf numFmtId="191" fontId="34" fillId="0" borderId="0" applyFont="0" applyFill="0" applyBorder="0" applyAlignment="0" applyProtection="0"/>
    <xf numFmtId="192"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3" fontId="35" fillId="0" borderId="0">
      <protection locked="0"/>
    </xf>
    <xf numFmtId="194"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5" fontId="5" fillId="0" borderId="0">
      <protection locked="0"/>
    </xf>
    <xf numFmtId="195" fontId="5" fillId="0" borderId="0">
      <protection locked="0"/>
    </xf>
    <xf numFmtId="0" fontId="17" fillId="3" borderId="0" applyNumberFormat="0" applyBorder="0" applyAlignment="0" applyProtection="0"/>
    <xf numFmtId="196" fontId="7" fillId="0" borderId="0">
      <alignment horizontal="right"/>
    </xf>
    <xf numFmtId="196" fontId="7" fillId="0" borderId="0">
      <alignment horizontal="right"/>
    </xf>
    <xf numFmtId="196" fontId="7" fillId="0" borderId="0">
      <alignment horizontal="right"/>
    </xf>
    <xf numFmtId="197" fontId="7" fillId="0" borderId="0" applyFont="0" applyFill="0" applyBorder="0" applyAlignment="0">
      <alignment horizontal="center"/>
    </xf>
    <xf numFmtId="197" fontId="7" fillId="0" borderId="0" applyFont="0" applyFill="0" applyBorder="0" applyAlignment="0">
      <alignment horizontal="center"/>
    </xf>
    <xf numFmtId="2" fontId="7" fillId="0" borderId="4" applyFont="0" applyBorder="0"/>
    <xf numFmtId="166" fontId="9" fillId="0" borderId="0" applyFont="0" applyFill="0" applyBorder="0" applyAlignment="0" applyProtection="0"/>
    <xf numFmtId="172" fontId="5" fillId="0" borderId="0" applyFont="0" applyFill="0" applyBorder="0" applyAlignment="0" applyProtection="0"/>
    <xf numFmtId="166" fontId="5" fillId="0" borderId="0" applyFont="0" applyFill="0" applyBorder="0" applyAlignment="0" applyProtection="0"/>
    <xf numFmtId="166" fontId="38" fillId="0" borderId="0" applyFont="0" applyFill="0" applyBorder="0" applyAlignment="0" applyProtection="0"/>
    <xf numFmtId="166" fontId="38" fillId="0" borderId="0" applyFont="0" applyFill="0" applyBorder="0" applyAlignment="0" applyProtection="0"/>
    <xf numFmtId="166" fontId="38" fillId="0" borderId="0" applyFont="0" applyFill="0" applyBorder="0" applyAlignment="0" applyProtection="0"/>
    <xf numFmtId="198" fontId="7" fillId="0" borderId="0">
      <alignment horizontal="right"/>
    </xf>
    <xf numFmtId="198" fontId="7" fillId="0" borderId="0">
      <alignment horizontal="right"/>
    </xf>
    <xf numFmtId="198" fontId="7" fillId="0" borderId="0">
      <alignment horizontal="right"/>
    </xf>
    <xf numFmtId="199" fontId="5" fillId="0" borderId="0" applyFont="0" applyFill="0" applyBorder="0" applyAlignment="0" applyProtection="0"/>
    <xf numFmtId="199" fontId="5" fillId="0" borderId="0" applyFont="0" applyFill="0" applyBorder="0" applyAlignment="0" applyProtection="0"/>
    <xf numFmtId="167" fontId="5" fillId="0" borderId="0" applyFont="0" applyFill="0" applyBorder="0" applyAlignment="0" applyProtection="0"/>
    <xf numFmtId="165"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99" fontId="5" fillId="0" borderId="0" applyFont="0" applyFill="0" applyBorder="0" applyAlignment="0" applyProtection="0"/>
    <xf numFmtId="167" fontId="5" fillId="0" borderId="0" applyFont="0" applyFill="0" applyBorder="0" applyAlignment="0" applyProtection="0"/>
    <xf numFmtId="165" fontId="9" fillId="0" borderId="0" applyFont="0" applyFill="0" applyBorder="0" applyAlignment="0" applyProtection="0"/>
    <xf numFmtId="191" fontId="39" fillId="0" borderId="0" applyFont="0" applyFill="0" applyBorder="0" applyAlignment="0" applyProtection="0"/>
    <xf numFmtId="0" fontId="18" fillId="22" borderId="0" applyNumberFormat="0" applyBorder="0" applyAlignment="0" applyProtection="0"/>
    <xf numFmtId="200" fontId="7" fillId="0" borderId="0" applyFont="0" applyFill="0" applyBorder="0" applyAlignment="0">
      <alignment horizontal="center"/>
    </xf>
    <xf numFmtId="200"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201"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5" fontId="5" fillId="0" borderId="58">
      <protection locked="0"/>
    </xf>
    <xf numFmtId="0" fontId="5" fillId="0" borderId="0"/>
    <xf numFmtId="0" fontId="5" fillId="0" borderId="0"/>
    <xf numFmtId="44" fontId="1" fillId="0" borderId="0" applyFont="0" applyFill="0" applyBorder="0" applyAlignment="0" applyProtection="0"/>
    <xf numFmtId="0" fontId="1" fillId="0" borderId="0"/>
  </cellStyleXfs>
  <cellXfs count="313">
    <xf numFmtId="0" fontId="0" fillId="0" borderId="0" xfId="0"/>
    <xf numFmtId="0" fontId="30" fillId="0" borderId="0" xfId="89" applyFont="1"/>
    <xf numFmtId="0" fontId="30"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40" xfId="89" applyFont="1" applyBorder="1"/>
    <xf numFmtId="0" fontId="33" fillId="0" borderId="41" xfId="89" applyFont="1" applyBorder="1"/>
    <xf numFmtId="0" fontId="33" fillId="0" borderId="41" xfId="89" applyFont="1" applyBorder="1" applyAlignment="1">
      <alignment horizontal="center"/>
    </xf>
    <xf numFmtId="0" fontId="33" fillId="0" borderId="42" xfId="89" applyFont="1" applyBorder="1"/>
    <xf numFmtId="0" fontId="33" fillId="0" borderId="38" xfId="89" applyFont="1" applyBorder="1"/>
    <xf numFmtId="0" fontId="33" fillId="0" borderId="39" xfId="89" applyFont="1" applyBorder="1"/>
    <xf numFmtId="0" fontId="33" fillId="0" borderId="0" xfId="90" applyFont="1"/>
    <xf numFmtId="0" fontId="33" fillId="0" borderId="38" xfId="90" applyFont="1" applyBorder="1"/>
    <xf numFmtId="0" fontId="33" fillId="0" borderId="39" xfId="90" applyFont="1" applyBorder="1"/>
    <xf numFmtId="180" fontId="33" fillId="0" borderId="39" xfId="90" applyNumberFormat="1" applyFont="1" applyBorder="1"/>
    <xf numFmtId="182" fontId="33" fillId="0" borderId="39" xfId="90" applyNumberFormat="1" applyFont="1" applyBorder="1"/>
    <xf numFmtId="0" fontId="33" fillId="0" borderId="36" xfId="90" applyFont="1" applyBorder="1"/>
    <xf numFmtId="0" fontId="33" fillId="0" borderId="37" xfId="89" applyFont="1" applyBorder="1"/>
    <xf numFmtId="0" fontId="33" fillId="0" borderId="37" xfId="89" applyFont="1" applyBorder="1" applyAlignment="1">
      <alignment horizontal="center"/>
    </xf>
    <xf numFmtId="183" fontId="33" fillId="0" borderId="37" xfId="34" applyNumberFormat="1" applyFont="1" applyBorder="1"/>
    <xf numFmtId="0" fontId="33" fillId="0" borderId="43" xfId="89" applyFont="1" applyBorder="1"/>
    <xf numFmtId="0" fontId="30" fillId="0" borderId="38" xfId="89" applyFont="1" applyBorder="1"/>
    <xf numFmtId="0" fontId="30" fillId="0" borderId="39" xfId="89" applyFont="1" applyBorder="1"/>
    <xf numFmtId="0" fontId="33" fillId="25" borderId="0" xfId="89" applyFont="1" applyFill="1"/>
    <xf numFmtId="0" fontId="33" fillId="25" borderId="38" xfId="89" applyFont="1" applyFill="1" applyBorder="1"/>
    <xf numFmtId="0" fontId="30" fillId="25" borderId="0" xfId="89" applyFont="1" applyFill="1"/>
    <xf numFmtId="0" fontId="33" fillId="25" borderId="39" xfId="89" applyFont="1" applyFill="1" applyBorder="1"/>
    <xf numFmtId="0" fontId="42" fillId="0" borderId="0" xfId="89" applyFont="1"/>
    <xf numFmtId="0" fontId="43" fillId="0" borderId="67" xfId="0" applyFont="1" applyBorder="1" applyAlignment="1">
      <alignment horizontal="left" vertical="center"/>
    </xf>
    <xf numFmtId="0" fontId="44" fillId="0" borderId="67" xfId="0" applyFont="1" applyBorder="1" applyAlignment="1">
      <alignment horizontal="left" vertical="center"/>
    </xf>
    <xf numFmtId="0" fontId="33" fillId="0" borderId="0" xfId="89" applyFont="1" applyBorder="1"/>
    <xf numFmtId="0" fontId="46" fillId="0" borderId="20" xfId="126" applyFont="1" applyBorder="1" applyAlignment="1">
      <alignment horizontal="center" vertical="center" wrapText="1"/>
    </xf>
    <xf numFmtId="0" fontId="46" fillId="24" borderId="45" xfId="73" applyFont="1" applyFill="1" applyBorder="1" applyAlignment="1">
      <alignment vertical="center"/>
    </xf>
    <xf numFmtId="0" fontId="46" fillId="24" borderId="47" xfId="73" applyFont="1" applyFill="1" applyBorder="1" applyAlignment="1">
      <alignment vertical="center"/>
    </xf>
    <xf numFmtId="0" fontId="46" fillId="24" borderId="48" xfId="73" applyFont="1" applyFill="1" applyBorder="1" applyAlignment="1">
      <alignment vertical="center"/>
    </xf>
    <xf numFmtId="0" fontId="45" fillId="0" borderId="56" xfId="73" applyFont="1" applyBorder="1" applyAlignment="1">
      <alignment horizontal="center" vertical="center"/>
    </xf>
    <xf numFmtId="0" fontId="45" fillId="0" borderId="18" xfId="74" applyFont="1" applyBorder="1" applyAlignment="1">
      <alignment horizontal="center" vertical="center"/>
    </xf>
    <xf numFmtId="4" fontId="45" fillId="0" borderId="18" xfId="39" applyNumberFormat="1" applyFont="1" applyBorder="1" applyAlignment="1">
      <alignment vertical="center" wrapText="1"/>
    </xf>
    <xf numFmtId="164" fontId="45" fillId="0" borderId="18" xfId="62" applyNumberFormat="1" applyFont="1" applyBorder="1" applyAlignment="1">
      <alignment horizontal="right" vertical="center" wrapText="1"/>
    </xf>
    <xf numFmtId="164" fontId="45" fillId="0" borderId="51" xfId="62" applyNumberFormat="1" applyFont="1" applyBorder="1" applyAlignment="1">
      <alignment horizontal="right" vertical="center" wrapText="1"/>
    </xf>
    <xf numFmtId="0" fontId="45" fillId="0" borderId="14" xfId="74" applyFont="1" applyBorder="1" applyAlignment="1">
      <alignment horizontal="center" vertical="center"/>
    </xf>
    <xf numFmtId="0" fontId="45" fillId="0" borderId="14" xfId="74" applyFont="1" applyBorder="1" applyAlignment="1">
      <alignment horizontal="left" vertical="center" wrapText="1"/>
    </xf>
    <xf numFmtId="164" fontId="45" fillId="0" borderId="24" xfId="62" applyNumberFormat="1" applyFont="1" applyBorder="1" applyAlignment="1">
      <alignment horizontal="right" vertical="center" wrapText="1"/>
    </xf>
    <xf numFmtId="175" fontId="46" fillId="0" borderId="44" xfId="39" applyNumberFormat="1" applyFont="1" applyBorder="1" applyAlignment="1">
      <alignment horizontal="right" vertical="center"/>
    </xf>
    <xf numFmtId="164" fontId="45" fillId="0" borderId="30" xfId="62" applyNumberFormat="1" applyFont="1" applyBorder="1" applyAlignment="1">
      <alignment horizontal="right" vertical="center" wrapText="1"/>
    </xf>
    <xf numFmtId="0" fontId="45" fillId="0" borderId="14" xfId="89" applyFont="1" applyBorder="1"/>
    <xf numFmtId="0" fontId="45" fillId="0" borderId="14" xfId="89" applyFont="1" applyBorder="1" applyAlignment="1">
      <alignment horizontal="center"/>
    </xf>
    <xf numFmtId="0" fontId="45" fillId="0" borderId="0" xfId="73" applyFont="1" applyAlignment="1">
      <alignment horizontal="center" vertical="center"/>
    </xf>
    <xf numFmtId="0" fontId="45" fillId="0" borderId="0" xfId="73" applyFont="1" applyAlignment="1">
      <alignment horizontal="left" vertical="center" wrapText="1"/>
    </xf>
    <xf numFmtId="164" fontId="45" fillId="0" borderId="49" xfId="62" applyNumberFormat="1" applyFont="1" applyBorder="1" applyAlignment="1">
      <alignment horizontal="right" vertical="center" wrapText="1"/>
    </xf>
    <xf numFmtId="175" fontId="46" fillId="0" borderId="54" xfId="39" applyNumberFormat="1" applyFont="1" applyBorder="1" applyAlignment="1">
      <alignment horizontal="right" vertical="center"/>
    </xf>
    <xf numFmtId="2" fontId="45" fillId="0" borderId="14" xfId="73" applyNumberFormat="1" applyFont="1" applyBorder="1" applyAlignment="1">
      <alignment horizontal="center" vertical="center"/>
    </xf>
    <xf numFmtId="0" fontId="45" fillId="0" borderId="14" xfId="73" applyFont="1" applyBorder="1" applyAlignment="1">
      <alignment horizontal="left" vertical="center"/>
    </xf>
    <xf numFmtId="0" fontId="45" fillId="0" borderId="14" xfId="73" applyFont="1" applyBorder="1" applyAlignment="1">
      <alignment horizontal="center" vertical="center"/>
    </xf>
    <xf numFmtId="0" fontId="45" fillId="0" borderId="14" xfId="73" applyFont="1" applyBorder="1" applyAlignment="1">
      <alignment horizontal="left" vertical="center" wrapText="1"/>
    </xf>
    <xf numFmtId="185" fontId="46" fillId="24" borderId="48" xfId="73" applyNumberFormat="1" applyFont="1" applyFill="1" applyBorder="1" applyAlignment="1">
      <alignment vertical="center"/>
    </xf>
    <xf numFmtId="49" fontId="46" fillId="0" borderId="0" xfId="131" applyNumberFormat="1" applyFont="1" applyAlignment="1">
      <alignment horizontal="right" vertical="center"/>
    </xf>
    <xf numFmtId="184" fontId="46" fillId="0" borderId="0" xfId="131" applyNumberFormat="1" applyFont="1" applyAlignment="1">
      <alignment vertical="center"/>
    </xf>
    <xf numFmtId="0" fontId="45" fillId="0" borderId="0" xfId="128" applyFont="1"/>
    <xf numFmtId="0" fontId="45" fillId="0" borderId="0" xfId="128" applyFont="1" applyAlignment="1">
      <alignment horizontal="center"/>
    </xf>
    <xf numFmtId="179" fontId="45" fillId="0" borderId="35" xfId="129" applyNumberFormat="1" applyFont="1" applyBorder="1" applyAlignment="1">
      <alignment vertical="center"/>
    </xf>
    <xf numFmtId="179" fontId="45" fillId="0" borderId="30" xfId="129" applyNumberFormat="1" applyFont="1" applyBorder="1" applyAlignment="1">
      <alignment vertical="center"/>
    </xf>
    <xf numFmtId="0" fontId="45" fillId="0" borderId="0" xfId="126" applyFont="1" applyAlignment="1">
      <alignment horizontal="center" vertical="center"/>
    </xf>
    <xf numFmtId="179" fontId="46" fillId="0" borderId="30" xfId="129" applyNumberFormat="1" applyFont="1" applyBorder="1" applyAlignment="1">
      <alignment vertical="center"/>
    </xf>
    <xf numFmtId="0" fontId="45" fillId="0" borderId="0" xfId="128" applyFont="1" applyBorder="1" applyAlignment="1">
      <alignment horizontal="center" vertical="center" wrapText="1"/>
    </xf>
    <xf numFmtId="2" fontId="45" fillId="0" borderId="0" xfId="128" applyNumberFormat="1" applyFont="1"/>
    <xf numFmtId="179" fontId="45" fillId="0" borderId="0" xfId="129" applyNumberFormat="1" applyFont="1"/>
    <xf numFmtId="39" fontId="46" fillId="0" borderId="0" xfId="129" applyNumberFormat="1" applyFont="1" applyAlignment="1">
      <alignment vertical="center"/>
    </xf>
    <xf numFmtId="0" fontId="46" fillId="0" borderId="34" xfId="79" applyFont="1" applyBorder="1" applyAlignment="1">
      <alignment vertical="center"/>
    </xf>
    <xf numFmtId="184" fontId="46" fillId="26" borderId="51" xfId="60" applyNumberFormat="1" applyFont="1" applyFill="1" applyBorder="1" applyAlignment="1">
      <alignment horizontal="center" vertical="center"/>
    </xf>
    <xf numFmtId="184" fontId="46" fillId="26" borderId="18" xfId="60" applyNumberFormat="1" applyFont="1" applyFill="1" applyBorder="1" applyAlignment="1">
      <alignment horizontal="center" vertical="center"/>
    </xf>
    <xf numFmtId="0" fontId="45" fillId="25" borderId="0" xfId="130" applyFont="1" applyFill="1" applyBorder="1" applyAlignment="1">
      <alignment horizontal="center" vertical="center" wrapText="1"/>
    </xf>
    <xf numFmtId="0" fontId="43" fillId="0" borderId="68" xfId="0" applyFont="1" applyBorder="1" applyAlignment="1">
      <alignment horizontal="left" vertical="center"/>
    </xf>
    <xf numFmtId="0" fontId="44" fillId="0" borderId="68" xfId="0" applyFont="1" applyBorder="1" applyAlignment="1">
      <alignment horizontal="left" vertical="center"/>
    </xf>
    <xf numFmtId="0" fontId="47" fillId="0" borderId="56" xfId="255" applyFont="1" applyBorder="1" applyAlignment="1">
      <alignment horizontal="center" vertical="center"/>
    </xf>
    <xf numFmtId="187" fontId="47" fillId="0" borderId="18" xfId="126" applyNumberFormat="1" applyFont="1" applyBorder="1" applyAlignment="1">
      <alignment horizontal="center" vertical="center"/>
    </xf>
    <xf numFmtId="0" fontId="47" fillId="0" borderId="18" xfId="126" applyFont="1" applyBorder="1" applyAlignment="1">
      <alignment horizontal="center" vertical="center"/>
    </xf>
    <xf numFmtId="0" fontId="47" fillId="0" borderId="18" xfId="126" applyNumberFormat="1" applyFont="1" applyBorder="1" applyAlignment="1">
      <alignment horizontal="left" vertical="center" wrapText="1"/>
    </xf>
    <xf numFmtId="172" fontId="47" fillId="0" borderId="18" xfId="34" applyFont="1" applyBorder="1" applyAlignment="1">
      <alignment horizontal="left" vertical="center" wrapText="1"/>
    </xf>
    <xf numFmtId="164" fontId="47" fillId="0" borderId="18" xfId="220" applyNumberFormat="1" applyFont="1" applyBorder="1" applyAlignment="1">
      <alignment horizontal="right" vertical="center" wrapText="1"/>
    </xf>
    <xf numFmtId="0" fontId="33" fillId="0" borderId="56" xfId="255" applyFont="1" applyBorder="1" applyAlignment="1">
      <alignment horizontal="center" vertical="center"/>
    </xf>
    <xf numFmtId="187" fontId="33" fillId="0" borderId="18" xfId="126" applyNumberFormat="1" applyFont="1" applyBorder="1" applyAlignment="1">
      <alignment horizontal="center" vertical="center"/>
    </xf>
    <xf numFmtId="0" fontId="33" fillId="0" borderId="18" xfId="126" applyFont="1" applyBorder="1" applyAlignment="1">
      <alignment horizontal="center" vertical="center"/>
    </xf>
    <xf numFmtId="0" fontId="33" fillId="0" borderId="18" xfId="126" applyNumberFormat="1" applyFont="1" applyBorder="1" applyAlignment="1">
      <alignment horizontal="left" vertical="center" wrapText="1"/>
    </xf>
    <xf numFmtId="172" fontId="33" fillId="0" borderId="18" xfId="34" applyFont="1" applyBorder="1" applyAlignment="1">
      <alignment horizontal="left" vertical="center" wrapText="1"/>
    </xf>
    <xf numFmtId="164" fontId="33" fillId="0" borderId="18" xfId="220" applyNumberFormat="1" applyFont="1" applyBorder="1" applyAlignment="1">
      <alignment horizontal="right" vertical="center" wrapText="1"/>
    </xf>
    <xf numFmtId="164" fontId="30" fillId="0" borderId="0" xfId="89" applyNumberFormat="1" applyFont="1"/>
    <xf numFmtId="0" fontId="42" fillId="0" borderId="18" xfId="126" applyNumberFormat="1" applyFont="1" applyBorder="1" applyAlignment="1">
      <alignment horizontal="left" vertical="center" wrapText="1"/>
    </xf>
    <xf numFmtId="0" fontId="30" fillId="0" borderId="18" xfId="126" applyNumberFormat="1" applyFont="1" applyBorder="1" applyAlignment="1">
      <alignment horizontal="left" vertical="center" wrapText="1"/>
    </xf>
    <xf numFmtId="0" fontId="47" fillId="0" borderId="19" xfId="126" applyNumberFormat="1" applyFont="1" applyBorder="1" applyAlignment="1">
      <alignment horizontal="left" vertical="center" wrapText="1"/>
    </xf>
    <xf numFmtId="0" fontId="33" fillId="0" borderId="19" xfId="126" applyNumberFormat="1" applyFont="1" applyBorder="1" applyAlignment="1">
      <alignment horizontal="left" vertical="center" wrapText="1"/>
    </xf>
    <xf numFmtId="4" fontId="45" fillId="0" borderId="23" xfId="39" applyNumberFormat="1" applyFont="1" applyBorder="1" applyAlignment="1">
      <alignment vertical="center" wrapText="1"/>
    </xf>
    <xf numFmtId="0" fontId="33" fillId="0" borderId="18" xfId="126" applyFont="1" applyBorder="1" applyAlignment="1">
      <alignment vertical="center" wrapText="1"/>
    </xf>
    <xf numFmtId="0" fontId="33" fillId="0" borderId="0" xfId="89" applyFont="1" applyBorder="1" applyAlignment="1">
      <alignment horizontal="center"/>
    </xf>
    <xf numFmtId="0" fontId="46" fillId="24" borderId="47" xfId="73" applyFont="1" applyFill="1" applyBorder="1" applyAlignment="1">
      <alignment horizontal="center" vertical="center"/>
    </xf>
    <xf numFmtId="0" fontId="47" fillId="0" borderId="18" xfId="126" applyFont="1" applyBorder="1" applyAlignment="1">
      <alignment horizontal="center" vertical="center" wrapText="1"/>
    </xf>
    <xf numFmtId="0" fontId="33" fillId="0" borderId="18" xfId="126" applyFont="1" applyBorder="1" applyAlignment="1">
      <alignment horizontal="center" vertical="center" wrapText="1"/>
    </xf>
    <xf numFmtId="49" fontId="46" fillId="0" borderId="0" xfId="131" applyNumberFormat="1" applyFont="1" applyAlignment="1">
      <alignment horizontal="center" vertical="center"/>
    </xf>
    <xf numFmtId="4" fontId="45" fillId="0" borderId="29" xfId="39" applyNumberFormat="1" applyFont="1" applyBorder="1" applyAlignment="1">
      <alignment vertical="center" wrapText="1"/>
    </xf>
    <xf numFmtId="164" fontId="45" fillId="0" borderId="35" xfId="62" applyNumberFormat="1" applyFont="1" applyBorder="1" applyAlignment="1">
      <alignment horizontal="right" vertical="center" wrapText="1"/>
    </xf>
    <xf numFmtId="4" fontId="45" fillId="0" borderId="20" xfId="39" applyNumberFormat="1" applyFont="1" applyBorder="1" applyAlignment="1">
      <alignment vertical="center" wrapText="1"/>
    </xf>
    <xf numFmtId="0" fontId="45" fillId="0" borderId="20" xfId="89" applyFont="1" applyBorder="1" applyAlignment="1">
      <alignment horizontal="center"/>
    </xf>
    <xf numFmtId="1" fontId="47" fillId="0" borderId="18" xfId="126" applyNumberFormat="1" applyFont="1" applyBorder="1" applyAlignment="1">
      <alignment horizontal="center" vertical="center"/>
    </xf>
    <xf numFmtId="0" fontId="45" fillId="0" borderId="0" xfId="73" applyFont="1" applyBorder="1" applyAlignment="1">
      <alignment horizontal="center" vertical="center"/>
    </xf>
    <xf numFmtId="0" fontId="45" fillId="0" borderId="0" xfId="73" applyFont="1" applyBorder="1" applyAlignment="1">
      <alignment horizontal="left" vertical="center" wrapText="1"/>
    </xf>
    <xf numFmtId="185" fontId="46" fillId="24" borderId="46" xfId="73" applyNumberFormat="1" applyFont="1" applyFill="1" applyBorder="1" applyAlignment="1">
      <alignment vertical="center"/>
    </xf>
    <xf numFmtId="203" fontId="45" fillId="27" borderId="30" xfId="95" applyNumberFormat="1" applyFont="1" applyFill="1" applyBorder="1" applyAlignment="1">
      <alignment horizontal="center" vertical="center"/>
    </xf>
    <xf numFmtId="0" fontId="47" fillId="24" borderId="45" xfId="255" applyFont="1" applyFill="1" applyBorder="1" applyAlignment="1">
      <alignment vertical="center"/>
    </xf>
    <xf numFmtId="202" fontId="47" fillId="24" borderId="47" xfId="255" applyNumberFormat="1" applyFont="1" applyFill="1" applyBorder="1" applyAlignment="1">
      <alignment horizontal="center" vertical="center"/>
    </xf>
    <xf numFmtId="0" fontId="47" fillId="24" borderId="47" xfId="255" applyFont="1" applyFill="1" applyBorder="1" applyAlignment="1">
      <alignment vertical="center"/>
    </xf>
    <xf numFmtId="0" fontId="47" fillId="24" borderId="47" xfId="255" applyNumberFormat="1" applyFont="1" applyFill="1" applyBorder="1" applyAlignment="1">
      <alignment vertical="center"/>
    </xf>
    <xf numFmtId="187" fontId="47" fillId="0" borderId="25" xfId="126" applyNumberFormat="1" applyFont="1" applyBorder="1" applyAlignment="1">
      <alignment horizontal="center" vertical="center"/>
    </xf>
    <xf numFmtId="0" fontId="47" fillId="0" borderId="25" xfId="126" applyFont="1" applyBorder="1" applyAlignment="1">
      <alignment horizontal="center" vertical="center"/>
    </xf>
    <xf numFmtId="0" fontId="47" fillId="0" borderId="65" xfId="126" applyNumberFormat="1" applyFont="1" applyBorder="1" applyAlignment="1">
      <alignment horizontal="left" vertical="center" wrapText="1"/>
    </xf>
    <xf numFmtId="0" fontId="47" fillId="0" borderId="25" xfId="126" applyFont="1" applyBorder="1" applyAlignment="1">
      <alignment horizontal="center" vertical="center" wrapText="1"/>
    </xf>
    <xf numFmtId="172" fontId="47" fillId="0" borderId="25" xfId="34" applyFont="1" applyBorder="1" applyAlignment="1">
      <alignment horizontal="left" vertical="center" wrapText="1"/>
    </xf>
    <xf numFmtId="164" fontId="47" fillId="0" borderId="25" xfId="220" applyNumberFormat="1" applyFont="1" applyBorder="1" applyAlignment="1">
      <alignment horizontal="right" vertical="center" wrapText="1"/>
    </xf>
    <xf numFmtId="0" fontId="46" fillId="0" borderId="13" xfId="73" applyFont="1" applyBorder="1" applyAlignment="1">
      <alignment horizontal="left" vertical="center"/>
    </xf>
    <xf numFmtId="0" fontId="46" fillId="0" borderId="55" xfId="73" applyFont="1" applyBorder="1" applyAlignment="1">
      <alignment horizontal="left" vertical="center"/>
    </xf>
    <xf numFmtId="4" fontId="45" fillId="0" borderId="0" xfId="39" applyNumberFormat="1" applyFont="1" applyBorder="1" applyAlignment="1">
      <alignment vertical="center" wrapText="1"/>
    </xf>
    <xf numFmtId="175" fontId="46" fillId="0" borderId="15" xfId="39" applyNumberFormat="1" applyFont="1" applyBorder="1" applyAlignment="1">
      <alignment horizontal="right" vertical="center"/>
    </xf>
    <xf numFmtId="0" fontId="45" fillId="0" borderId="29" xfId="74" applyFont="1" applyBorder="1" applyAlignment="1">
      <alignment horizontal="center" vertical="center"/>
    </xf>
    <xf numFmtId="0" fontId="42" fillId="0" borderId="29" xfId="126" applyNumberFormat="1" applyFont="1" applyBorder="1" applyAlignment="1">
      <alignment horizontal="left" vertical="center" wrapText="1"/>
    </xf>
    <xf numFmtId="164" fontId="45" fillId="0" borderId="29" xfId="62" applyNumberFormat="1" applyFont="1" applyBorder="1" applyAlignment="1">
      <alignment horizontal="right" vertical="center" wrapText="1"/>
    </xf>
    <xf numFmtId="0" fontId="50" fillId="25" borderId="0" xfId="0" applyFont="1" applyFill="1" applyBorder="1" applyAlignment="1">
      <alignment vertical="top" wrapText="1"/>
    </xf>
    <xf numFmtId="0" fontId="45" fillId="25" borderId="0" xfId="130" applyFont="1" applyFill="1" applyBorder="1" applyAlignment="1">
      <alignment vertical="center" wrapText="1"/>
    </xf>
    <xf numFmtId="175" fontId="33" fillId="28" borderId="18" xfId="220" applyNumberFormat="1" applyFont="1" applyFill="1" applyBorder="1" applyAlignment="1">
      <alignment vertical="center" wrapText="1"/>
    </xf>
    <xf numFmtId="204" fontId="58" fillId="0" borderId="18" xfId="0" applyNumberFormat="1" applyFont="1" applyBorder="1" applyAlignment="1">
      <alignment horizontal="center" vertical="center"/>
    </xf>
    <xf numFmtId="164" fontId="47" fillId="25" borderId="22" xfId="220" applyNumberFormat="1" applyFont="1" applyFill="1" applyBorder="1" applyAlignment="1">
      <alignment vertical="center" wrapText="1"/>
    </xf>
    <xf numFmtId="164" fontId="47" fillId="25" borderId="23" xfId="220" applyNumberFormat="1" applyFont="1" applyFill="1" applyBorder="1" applyAlignment="1">
      <alignment vertical="center" wrapText="1"/>
    </xf>
    <xf numFmtId="0" fontId="46" fillId="24" borderId="50" xfId="73" applyFont="1" applyFill="1" applyBorder="1" applyAlignment="1">
      <alignment vertical="center"/>
    </xf>
    <xf numFmtId="0" fontId="46" fillId="24" borderId="16" xfId="73" applyFont="1" applyFill="1" applyBorder="1" applyAlignment="1">
      <alignment vertical="center"/>
    </xf>
    <xf numFmtId="0" fontId="46" fillId="24" borderId="17" xfId="73" applyFont="1" applyFill="1" applyBorder="1" applyAlignment="1">
      <alignment vertical="center"/>
    </xf>
    <xf numFmtId="0" fontId="33" fillId="0" borderId="81" xfId="89" applyFont="1" applyBorder="1"/>
    <xf numFmtId="0" fontId="33" fillId="0" borderId="81" xfId="89" applyFont="1" applyBorder="1" applyAlignment="1">
      <alignment horizontal="center"/>
    </xf>
    <xf numFmtId="0" fontId="30" fillId="0" borderId="81" xfId="89" applyFont="1" applyBorder="1"/>
    <xf numFmtId="0" fontId="30" fillId="0" borderId="82" xfId="89" applyFont="1" applyBorder="1"/>
    <xf numFmtId="0" fontId="43" fillId="0" borderId="83" xfId="0" applyFont="1" applyBorder="1" applyAlignment="1">
      <alignment horizontal="left" vertical="center"/>
    </xf>
    <xf numFmtId="0" fontId="30" fillId="0" borderId="0" xfId="89" applyFont="1" applyBorder="1"/>
    <xf numFmtId="0" fontId="33" fillId="25" borderId="0" xfId="89" applyFont="1" applyFill="1" applyBorder="1"/>
    <xf numFmtId="0" fontId="30" fillId="25" borderId="0" xfId="89" applyFont="1" applyFill="1" applyBorder="1"/>
    <xf numFmtId="0" fontId="30" fillId="25" borderId="39" xfId="89" applyFont="1" applyFill="1" applyBorder="1"/>
    <xf numFmtId="0" fontId="46" fillId="24" borderId="89" xfId="73" applyFont="1" applyFill="1" applyBorder="1" applyAlignment="1">
      <alignment vertical="center"/>
    </xf>
    <xf numFmtId="0" fontId="45" fillId="0" borderId="90" xfId="73" applyFont="1" applyBorder="1" applyAlignment="1">
      <alignment horizontal="center" vertical="center"/>
    </xf>
    <xf numFmtId="0" fontId="45" fillId="0" borderId="91" xfId="73" applyFont="1" applyBorder="1" applyAlignment="1">
      <alignment horizontal="center" vertical="center"/>
    </xf>
    <xf numFmtId="0" fontId="46" fillId="0" borderId="86" xfId="73" applyFont="1" applyBorder="1" applyAlignment="1">
      <alignment horizontal="left" vertical="center"/>
    </xf>
    <xf numFmtId="0" fontId="47" fillId="24" borderId="89" xfId="255" applyFont="1" applyFill="1" applyBorder="1" applyAlignment="1">
      <alignment vertical="center"/>
    </xf>
    <xf numFmtId="0" fontId="47" fillId="0" borderId="91" xfId="255" applyFont="1" applyBorder="1" applyAlignment="1">
      <alignment horizontal="center" vertical="center"/>
    </xf>
    <xf numFmtId="0" fontId="33" fillId="0" borderId="91" xfId="255" applyFont="1" applyBorder="1" applyAlignment="1">
      <alignment horizontal="center" vertical="center"/>
    </xf>
    <xf numFmtId="0" fontId="46" fillId="0" borderId="92" xfId="73" applyFont="1" applyBorder="1" applyAlignment="1">
      <alignment horizontal="left" vertical="center"/>
    </xf>
    <xf numFmtId="0" fontId="45" fillId="0" borderId="38" xfId="128" applyFont="1" applyBorder="1"/>
    <xf numFmtId="0" fontId="45" fillId="0" borderId="0" xfId="128" applyFont="1" applyBorder="1" applyAlignment="1">
      <alignment horizontal="center"/>
    </xf>
    <xf numFmtId="0" fontId="45" fillId="0" borderId="0" xfId="128" applyFont="1" applyBorder="1"/>
    <xf numFmtId="0" fontId="45" fillId="0" borderId="0" xfId="126" applyFont="1" applyBorder="1" applyAlignment="1">
      <alignment horizontal="center" vertical="center"/>
    </xf>
    <xf numFmtId="2" fontId="45" fillId="0" borderId="0" xfId="128" applyNumberFormat="1" applyFont="1" applyBorder="1"/>
    <xf numFmtId="179" fontId="45" fillId="0" borderId="0" xfId="129" applyNumberFormat="1" applyFont="1" applyBorder="1"/>
    <xf numFmtId="39" fontId="46" fillId="0" borderId="0" xfId="129" applyNumberFormat="1" applyFont="1" applyBorder="1" applyAlignment="1">
      <alignment vertical="center"/>
    </xf>
    <xf numFmtId="0" fontId="46" fillId="0" borderId="93" xfId="79" applyFont="1" applyBorder="1" applyAlignment="1">
      <alignment vertical="center"/>
    </xf>
    <xf numFmtId="0" fontId="45" fillId="25" borderId="38" xfId="130" applyFont="1" applyFill="1" applyBorder="1" applyAlignment="1">
      <alignment vertical="center" wrapText="1"/>
    </xf>
    <xf numFmtId="0" fontId="50" fillId="25" borderId="38" xfId="0" applyFont="1" applyFill="1" applyBorder="1" applyAlignment="1">
      <alignment vertical="top" wrapText="1"/>
    </xf>
    <xf numFmtId="0" fontId="33" fillId="0" borderId="36" xfId="89" applyFont="1" applyBorder="1"/>
    <xf numFmtId="0" fontId="30" fillId="0" borderId="37" xfId="89" applyFont="1" applyBorder="1"/>
    <xf numFmtId="0" fontId="30" fillId="0" borderId="43" xfId="89" applyFont="1" applyBorder="1"/>
    <xf numFmtId="205" fontId="48" fillId="29" borderId="33" xfId="258" applyNumberFormat="1" applyFont="1" applyFill="1" applyBorder="1" applyAlignment="1">
      <alignment vertical="center"/>
    </xf>
    <xf numFmtId="185" fontId="48" fillId="24" borderId="32" xfId="73" applyNumberFormat="1" applyFont="1" applyFill="1" applyBorder="1" applyAlignment="1">
      <alignment vertical="center"/>
    </xf>
    <xf numFmtId="205" fontId="59" fillId="29" borderId="52" xfId="258" applyNumberFormat="1" applyFont="1" applyFill="1" applyBorder="1" applyAlignment="1">
      <alignment vertical="center"/>
    </xf>
    <xf numFmtId="206" fontId="59" fillId="0" borderId="51" xfId="95" applyNumberFormat="1" applyFont="1" applyBorder="1" applyAlignment="1">
      <alignment horizontal="center" vertical="center"/>
    </xf>
    <xf numFmtId="204" fontId="58" fillId="0" borderId="25" xfId="0" applyNumberFormat="1" applyFont="1" applyBorder="1" applyAlignment="1">
      <alignment horizontal="center" vertical="center"/>
    </xf>
    <xf numFmtId="206" fontId="59" fillId="32" borderId="100" xfId="95" applyNumberFormat="1" applyFont="1" applyFill="1" applyBorder="1" applyAlignment="1">
      <alignment horizontal="center" vertical="center"/>
    </xf>
    <xf numFmtId="0" fontId="50" fillId="25" borderId="59" xfId="0" applyFont="1" applyFill="1" applyBorder="1" applyAlignment="1">
      <alignment vertical="top" wrapText="1"/>
    </xf>
    <xf numFmtId="0" fontId="45" fillId="0" borderId="0" xfId="130" applyFont="1" applyFill="1" applyBorder="1" applyAlignment="1">
      <alignment vertical="center" wrapText="1"/>
    </xf>
    <xf numFmtId="0" fontId="57" fillId="25" borderId="19" xfId="130" applyFont="1" applyFill="1" applyBorder="1" applyAlignment="1">
      <alignment horizontal="center" vertical="center" wrapText="1"/>
    </xf>
    <xf numFmtId="0" fontId="57" fillId="25" borderId="22" xfId="130" applyFont="1" applyFill="1" applyBorder="1" applyAlignment="1">
      <alignment horizontal="center" vertical="center" wrapText="1"/>
    </xf>
    <xf numFmtId="0" fontId="57" fillId="25" borderId="23" xfId="130" applyFont="1" applyFill="1" applyBorder="1" applyAlignment="1">
      <alignment horizontal="center" vertical="center" wrapText="1"/>
    </xf>
    <xf numFmtId="0" fontId="5" fillId="25" borderId="18" xfId="0" applyFont="1" applyFill="1" applyBorder="1" applyAlignment="1">
      <alignment horizontal="left" vertical="center" wrapText="1"/>
    </xf>
    <xf numFmtId="0" fontId="50" fillId="25" borderId="18" xfId="0" applyFont="1" applyFill="1" applyBorder="1" applyAlignment="1">
      <alignment horizontal="left" vertical="top" wrapText="1"/>
    </xf>
    <xf numFmtId="0" fontId="51" fillId="25" borderId="18" xfId="0" applyFont="1" applyFill="1" applyBorder="1" applyAlignment="1">
      <alignment horizontal="left" vertical="center" wrapText="1"/>
    </xf>
    <xf numFmtId="0" fontId="53" fillId="25" borderId="18" xfId="0" applyFont="1" applyFill="1" applyBorder="1" applyAlignment="1">
      <alignment horizontal="left" vertical="center" wrapText="1"/>
    </xf>
    <xf numFmtId="0" fontId="55" fillId="25" borderId="18" xfId="0" applyFont="1" applyFill="1" applyBorder="1" applyAlignment="1">
      <alignment horizontal="left" vertical="center" wrapText="1"/>
    </xf>
    <xf numFmtId="0" fontId="55" fillId="25" borderId="18" xfId="0" applyFont="1" applyFill="1" applyBorder="1" applyAlignment="1">
      <alignment horizontal="left" vertical="top" wrapText="1"/>
    </xf>
    <xf numFmtId="0" fontId="45" fillId="25" borderId="33" xfId="130" applyFont="1" applyFill="1" applyBorder="1" applyAlignment="1">
      <alignment vertical="center" wrapText="1"/>
    </xf>
    <xf numFmtId="0" fontId="45" fillId="25" borderId="18" xfId="130" applyFont="1" applyFill="1" applyBorder="1" applyAlignment="1">
      <alignment vertical="center" wrapText="1"/>
    </xf>
    <xf numFmtId="0" fontId="46" fillId="24" borderId="13" xfId="73" applyFont="1" applyFill="1" applyBorder="1" applyAlignment="1">
      <alignment horizontal="left" vertical="center"/>
    </xf>
    <xf numFmtId="0" fontId="46" fillId="24" borderId="14" xfId="73" applyFont="1" applyFill="1" applyBorder="1" applyAlignment="1">
      <alignment horizontal="left" vertical="center"/>
    </xf>
    <xf numFmtId="0" fontId="46" fillId="24" borderId="15" xfId="73" applyFont="1" applyFill="1" applyBorder="1" applyAlignment="1">
      <alignment horizontal="left" vertical="center"/>
    </xf>
    <xf numFmtId="0" fontId="46" fillId="24" borderId="45" xfId="73" applyFont="1" applyFill="1" applyBorder="1" applyAlignment="1">
      <alignment horizontal="right" vertical="center"/>
    </xf>
    <xf numFmtId="0" fontId="46" fillId="24" borderId="47" xfId="73" applyFont="1" applyFill="1" applyBorder="1" applyAlignment="1">
      <alignment horizontal="right" vertical="center"/>
    </xf>
    <xf numFmtId="0" fontId="46" fillId="24" borderId="57" xfId="73" applyFont="1" applyFill="1" applyBorder="1" applyAlignment="1">
      <alignment horizontal="right" vertical="center"/>
    </xf>
    <xf numFmtId="0" fontId="45" fillId="25" borderId="56" xfId="130" applyFont="1" applyFill="1" applyBorder="1" applyAlignment="1">
      <alignment vertical="center" wrapText="1"/>
    </xf>
    <xf numFmtId="0" fontId="45" fillId="25" borderId="25" xfId="130" applyFont="1" applyFill="1" applyBorder="1" applyAlignment="1">
      <alignment vertical="center" wrapText="1"/>
    </xf>
    <xf numFmtId="0" fontId="45" fillId="25" borderId="18" xfId="130" applyFont="1" applyFill="1" applyBorder="1" applyAlignment="1">
      <alignment horizontal="center" vertical="center" wrapText="1"/>
    </xf>
    <xf numFmtId="0" fontId="45" fillId="25" borderId="30" xfId="130" applyFont="1" applyFill="1" applyBorder="1" applyAlignment="1">
      <alignment horizontal="center" vertical="center" wrapText="1"/>
    </xf>
    <xf numFmtId="0" fontId="45" fillId="25" borderId="77" xfId="130" applyFont="1" applyFill="1" applyBorder="1" applyAlignment="1">
      <alignment vertical="center" wrapText="1"/>
    </xf>
    <xf numFmtId="0" fontId="45" fillId="25" borderId="78" xfId="130" applyFont="1" applyFill="1" applyBorder="1" applyAlignment="1">
      <alignment vertical="center" wrapText="1"/>
    </xf>
    <xf numFmtId="0" fontId="46" fillId="26" borderId="18" xfId="130" applyFont="1" applyFill="1" applyBorder="1" applyAlignment="1">
      <alignment horizontal="center" vertical="center" wrapText="1"/>
    </xf>
    <xf numFmtId="0" fontId="46" fillId="26" borderId="18" xfId="130" applyFont="1" applyFill="1" applyBorder="1" applyAlignment="1">
      <alignment horizontal="center" vertical="center"/>
    </xf>
    <xf numFmtId="0" fontId="45" fillId="25" borderId="55" xfId="130" applyFont="1" applyFill="1" applyBorder="1" applyAlignment="1">
      <alignment vertical="center" wrapText="1"/>
    </xf>
    <xf numFmtId="0" fontId="45" fillId="25" borderId="53" xfId="130" applyFont="1" applyFill="1" applyBorder="1" applyAlignment="1">
      <alignment vertical="center" wrapText="1"/>
    </xf>
    <xf numFmtId="3" fontId="46" fillId="26" borderId="18" xfId="130" applyNumberFormat="1" applyFont="1" applyFill="1" applyBorder="1" applyAlignment="1">
      <alignment horizontal="center" vertical="center" wrapText="1"/>
    </xf>
    <xf numFmtId="3" fontId="46" fillId="26" borderId="18" xfId="130" applyNumberFormat="1" applyFont="1" applyFill="1" applyBorder="1" applyAlignment="1">
      <alignment horizontal="center" vertical="center"/>
    </xf>
    <xf numFmtId="3" fontId="46" fillId="26" borderId="25" xfId="130" applyNumberFormat="1" applyFont="1" applyFill="1" applyBorder="1" applyAlignment="1">
      <alignment horizontal="center" vertical="center" wrapText="1"/>
    </xf>
    <xf numFmtId="0" fontId="45" fillId="0" borderId="16" xfId="79" applyFont="1" applyBorder="1" applyAlignment="1">
      <alignment horizontal="center" vertical="center"/>
    </xf>
    <xf numFmtId="0" fontId="45" fillId="0" borderId="26" xfId="79" applyFont="1" applyBorder="1" applyAlignment="1">
      <alignment horizontal="center" vertical="center"/>
    </xf>
    <xf numFmtId="0" fontId="46" fillId="0" borderId="11" xfId="130" applyFont="1" applyBorder="1" applyAlignment="1">
      <alignment horizontal="center"/>
    </xf>
    <xf numFmtId="0" fontId="46" fillId="0" borderId="0" xfId="130" applyFont="1" applyAlignment="1">
      <alignment horizontal="center"/>
    </xf>
    <xf numFmtId="0" fontId="46" fillId="0" borderId="12" xfId="130" applyFont="1" applyBorder="1" applyAlignment="1">
      <alignment horizontal="center"/>
    </xf>
    <xf numFmtId="0" fontId="46" fillId="25" borderId="29" xfId="73" applyFont="1" applyFill="1" applyBorder="1" applyAlignment="1">
      <alignment horizontal="center" vertical="center" wrapText="1"/>
    </xf>
    <xf numFmtId="0" fontId="46" fillId="25" borderId="20" xfId="73" applyFont="1" applyFill="1" applyBorder="1" applyAlignment="1">
      <alignment horizontal="center" vertical="center" wrapText="1"/>
    </xf>
    <xf numFmtId="0" fontId="46" fillId="0" borderId="63" xfId="130" applyFont="1" applyBorder="1" applyAlignment="1">
      <alignment horizontal="center" vertical="top" wrapText="1"/>
    </xf>
    <xf numFmtId="0" fontId="46" fillId="0" borderId="62" xfId="130" applyFont="1" applyBorder="1" applyAlignment="1">
      <alignment horizontal="center" vertical="top"/>
    </xf>
    <xf numFmtId="0" fontId="46" fillId="0" borderId="61" xfId="130" applyFont="1" applyBorder="1" applyAlignment="1">
      <alignment horizontal="center" vertical="top"/>
    </xf>
    <xf numFmtId="4" fontId="46" fillId="25" borderId="29" xfId="73" applyNumberFormat="1" applyFont="1" applyFill="1" applyBorder="1" applyAlignment="1">
      <alignment horizontal="center" vertical="center" wrapText="1"/>
    </xf>
    <xf numFmtId="4" fontId="46" fillId="25" borderId="20" xfId="73" applyNumberFormat="1" applyFont="1" applyFill="1" applyBorder="1" applyAlignment="1">
      <alignment horizontal="center" vertical="center" wrapText="1"/>
    </xf>
    <xf numFmtId="4" fontId="46" fillId="25" borderId="35" xfId="73" applyNumberFormat="1" applyFont="1" applyFill="1" applyBorder="1" applyAlignment="1">
      <alignment horizontal="center" vertical="center" wrapText="1"/>
    </xf>
    <xf numFmtId="4" fontId="46" fillId="25" borderId="46" xfId="73" applyNumberFormat="1" applyFont="1" applyFill="1" applyBorder="1" applyAlignment="1">
      <alignment horizontal="center" vertical="center" wrapText="1"/>
    </xf>
    <xf numFmtId="0" fontId="46" fillId="25" borderId="32" xfId="73" applyFont="1" applyFill="1" applyBorder="1" applyAlignment="1">
      <alignment horizontal="center" vertical="center" wrapText="1"/>
    </xf>
    <xf numFmtId="0" fontId="46" fillId="25" borderId="52" xfId="73" applyFont="1" applyFill="1" applyBorder="1" applyAlignment="1">
      <alignment horizontal="center" vertical="center" wrapText="1"/>
    </xf>
    <xf numFmtId="0" fontId="46" fillId="0" borderId="29" xfId="126" applyFont="1" applyBorder="1" applyAlignment="1">
      <alignment horizontal="center" vertical="center" wrapText="1"/>
    </xf>
    <xf numFmtId="0" fontId="45" fillId="27" borderId="18" xfId="89" applyFont="1" applyFill="1" applyBorder="1" applyAlignment="1">
      <alignment horizontal="left" vertical="center" wrapText="1"/>
    </xf>
    <xf numFmtId="0" fontId="45" fillId="26" borderId="19" xfId="89" applyFont="1" applyFill="1" applyBorder="1" applyAlignment="1">
      <alignment horizontal="center" vertical="center" wrapText="1"/>
    </xf>
    <xf numFmtId="0" fontId="45" fillId="26" borderId="22" xfId="89" applyFont="1" applyFill="1" applyBorder="1" applyAlignment="1">
      <alignment horizontal="center" vertical="center" wrapText="1"/>
    </xf>
    <xf numFmtId="0" fontId="45" fillId="26" borderId="23" xfId="89" applyFont="1" applyFill="1" applyBorder="1" applyAlignment="1">
      <alignment horizontal="center" vertical="center" wrapText="1"/>
    </xf>
    <xf numFmtId="0" fontId="48" fillId="0" borderId="27" xfId="128" applyFont="1" applyBorder="1" applyAlignment="1">
      <alignment horizontal="right" vertical="center"/>
    </xf>
    <xf numFmtId="0" fontId="48" fillId="0" borderId="31" xfId="128" applyFont="1" applyBorder="1" applyAlignment="1">
      <alignment horizontal="right" vertical="center"/>
    </xf>
    <xf numFmtId="0" fontId="48" fillId="0" borderId="28" xfId="128" applyFont="1" applyBorder="1" applyAlignment="1">
      <alignment horizontal="right" vertical="center"/>
    </xf>
    <xf numFmtId="0" fontId="48" fillId="0" borderId="21" xfId="128" applyFont="1" applyBorder="1" applyAlignment="1">
      <alignment horizontal="right" vertical="center" wrapText="1"/>
    </xf>
    <xf numFmtId="0" fontId="48" fillId="0" borderId="22" xfId="128" applyFont="1" applyBorder="1" applyAlignment="1">
      <alignment horizontal="right" vertical="center" wrapText="1"/>
    </xf>
    <xf numFmtId="0" fontId="48" fillId="0" borderId="23" xfId="128" applyFont="1" applyBorder="1" applyAlignment="1">
      <alignment horizontal="right" vertical="center" wrapText="1"/>
    </xf>
    <xf numFmtId="49" fontId="48" fillId="0" borderId="34" xfId="128" applyNumberFormat="1" applyFont="1" applyBorder="1" applyAlignment="1">
      <alignment horizontal="right" vertical="center" wrapText="1"/>
    </xf>
    <xf numFmtId="49" fontId="48" fillId="0" borderId="16" xfId="128" applyNumberFormat="1" applyFont="1" applyBorder="1" applyAlignment="1">
      <alignment horizontal="right" vertical="center" wrapText="1"/>
    </xf>
    <xf numFmtId="49" fontId="48" fillId="0" borderId="17" xfId="128" applyNumberFormat="1" applyFont="1" applyBorder="1" applyAlignment="1">
      <alignment horizontal="right" vertical="center" wrapText="1"/>
    </xf>
    <xf numFmtId="0" fontId="48" fillId="0" borderId="21" xfId="128" applyFont="1" applyBorder="1" applyAlignment="1">
      <alignment horizontal="right" vertical="center"/>
    </xf>
    <xf numFmtId="0" fontId="48" fillId="0" borderId="22" xfId="128" applyFont="1" applyBorder="1" applyAlignment="1">
      <alignment horizontal="right" vertical="center"/>
    </xf>
    <xf numFmtId="0" fontId="48" fillId="0" borderId="23" xfId="128" applyFont="1" applyBorder="1" applyAlignment="1">
      <alignment horizontal="right" vertical="center"/>
    </xf>
    <xf numFmtId="0" fontId="48" fillId="0" borderId="21" xfId="128" applyFont="1" applyFill="1" applyBorder="1" applyAlignment="1">
      <alignment horizontal="right" vertical="center" wrapText="1"/>
    </xf>
    <xf numFmtId="0" fontId="48" fillId="0" borderId="22" xfId="128" applyFont="1" applyFill="1" applyBorder="1" applyAlignment="1">
      <alignment horizontal="right" vertical="center" wrapText="1"/>
    </xf>
    <xf numFmtId="0" fontId="48" fillId="0" borderId="23" xfId="128" applyFont="1" applyFill="1" applyBorder="1" applyAlignment="1">
      <alignment horizontal="right" vertical="center" wrapText="1"/>
    </xf>
    <xf numFmtId="3" fontId="47" fillId="25" borderId="45" xfId="130" applyNumberFormat="1" applyFont="1" applyFill="1" applyBorder="1" applyAlignment="1">
      <alignment vertical="center"/>
    </xf>
    <xf numFmtId="3" fontId="47" fillId="25" borderId="57" xfId="130" applyNumberFormat="1" applyFont="1" applyFill="1" applyBorder="1" applyAlignment="1">
      <alignment vertical="center"/>
    </xf>
    <xf numFmtId="44" fontId="47" fillId="28" borderId="45" xfId="257" applyFont="1" applyFill="1" applyBorder="1" applyAlignment="1">
      <alignment horizontal="center" vertical="center" wrapText="1"/>
    </xf>
    <xf numFmtId="44" fontId="47" fillId="28" borderId="47" xfId="257" applyFont="1" applyFill="1" applyBorder="1" applyAlignment="1">
      <alignment horizontal="center" vertical="center" wrapText="1"/>
    </xf>
    <xf numFmtId="44" fontId="47" fillId="28" borderId="48" xfId="257" applyFont="1" applyFill="1" applyBorder="1" applyAlignment="1">
      <alignment horizontal="center" vertical="center" wrapText="1"/>
    </xf>
    <xf numFmtId="3" fontId="47" fillId="25" borderId="74" xfId="130" applyNumberFormat="1" applyFont="1" applyFill="1" applyBorder="1" applyAlignment="1">
      <alignment vertical="center"/>
    </xf>
    <xf numFmtId="3" fontId="47" fillId="25" borderId="76" xfId="130" applyNumberFormat="1" applyFont="1" applyFill="1" applyBorder="1" applyAlignment="1">
      <alignment vertical="center"/>
    </xf>
    <xf numFmtId="0" fontId="49" fillId="0" borderId="62" xfId="130" applyFont="1" applyFill="1" applyBorder="1" applyAlignment="1">
      <alignment horizontal="center" vertical="center" wrapText="1"/>
    </xf>
    <xf numFmtId="0" fontId="62" fillId="30" borderId="18" xfId="258" applyFont="1" applyFill="1" applyBorder="1" applyAlignment="1">
      <alignment horizontal="center" vertical="center"/>
    </xf>
    <xf numFmtId="0" fontId="62" fillId="30" borderId="98" xfId="258" applyFont="1" applyFill="1" applyBorder="1" applyAlignment="1">
      <alignment horizontal="center" vertical="center"/>
    </xf>
    <xf numFmtId="0" fontId="62" fillId="31" borderId="20" xfId="258" applyFont="1" applyFill="1" applyBorder="1" applyAlignment="1">
      <alignment horizontal="center" vertical="center" wrapText="1"/>
    </xf>
    <xf numFmtId="0" fontId="62" fillId="31" borderId="99" xfId="258" applyFont="1" applyFill="1" applyBorder="1" applyAlignment="1">
      <alignment horizontal="center" vertical="center" wrapText="1"/>
    </xf>
    <xf numFmtId="0" fontId="47" fillId="25" borderId="21" xfId="130" applyFont="1" applyFill="1" applyBorder="1" applyAlignment="1">
      <alignment vertical="center" wrapText="1"/>
    </xf>
    <xf numFmtId="0" fontId="47" fillId="25" borderId="23" xfId="130" applyFont="1" applyFill="1" applyBorder="1" applyAlignment="1">
      <alignment vertical="center" wrapText="1"/>
    </xf>
    <xf numFmtId="3" fontId="47" fillId="25" borderId="72" xfId="130" applyNumberFormat="1" applyFont="1" applyFill="1" applyBorder="1" applyAlignment="1">
      <alignment vertical="center" wrapText="1"/>
    </xf>
    <xf numFmtId="3" fontId="47" fillId="25" borderId="73" xfId="130" applyNumberFormat="1" applyFont="1" applyFill="1" applyBorder="1" applyAlignment="1">
      <alignment vertical="center" wrapText="1"/>
    </xf>
    <xf numFmtId="0" fontId="61" fillId="31" borderId="18" xfId="258" applyFont="1" applyFill="1" applyBorder="1" applyAlignment="1">
      <alignment horizontal="center" vertical="center"/>
    </xf>
    <xf numFmtId="0" fontId="61" fillId="31" borderId="98" xfId="258" applyFont="1" applyFill="1" applyBorder="1" applyAlignment="1">
      <alignment horizontal="center" vertical="center"/>
    </xf>
    <xf numFmtId="0" fontId="60" fillId="25" borderId="29" xfId="258" applyFont="1" applyFill="1" applyBorder="1" applyAlignment="1">
      <alignment horizontal="center" vertical="center"/>
    </xf>
    <xf numFmtId="0" fontId="60" fillId="25" borderId="97" xfId="258" applyFont="1" applyFill="1" applyBorder="1" applyAlignment="1">
      <alignment horizontal="center" vertical="center"/>
    </xf>
    <xf numFmtId="44" fontId="47" fillId="26" borderId="79" xfId="257" applyFont="1" applyFill="1" applyBorder="1" applyAlignment="1">
      <alignment horizontal="center" vertical="center" wrapText="1"/>
    </xf>
    <xf numFmtId="44" fontId="47" fillId="26" borderId="80" xfId="257" applyFont="1" applyFill="1" applyBorder="1" applyAlignment="1">
      <alignment horizontal="center" vertical="center" wrapText="1"/>
    </xf>
    <xf numFmtId="44" fontId="47" fillId="28" borderId="17" xfId="257" applyFont="1" applyFill="1" applyBorder="1" applyAlignment="1">
      <alignment horizontal="center" vertical="center" wrapText="1"/>
    </xf>
    <xf numFmtId="44" fontId="47" fillId="28" borderId="28" xfId="257" applyFont="1" applyFill="1" applyBorder="1" applyAlignment="1">
      <alignment horizontal="center" vertical="center" wrapText="1"/>
    </xf>
    <xf numFmtId="44" fontId="47" fillId="28" borderId="29" xfId="257" applyFont="1" applyFill="1" applyBorder="1" applyAlignment="1">
      <alignment horizontal="center" vertical="center" wrapText="1"/>
    </xf>
    <xf numFmtId="44" fontId="47" fillId="28" borderId="20" xfId="257" applyFont="1" applyFill="1" applyBorder="1" applyAlignment="1">
      <alignment horizontal="center" vertical="center" wrapText="1"/>
    </xf>
    <xf numFmtId="164" fontId="47" fillId="25" borderId="65" xfId="220" applyNumberFormat="1" applyFont="1" applyFill="1" applyBorder="1" applyAlignment="1">
      <alignment horizontal="center" vertical="center" wrapText="1"/>
    </xf>
    <xf numFmtId="164" fontId="47" fillId="25" borderId="75" xfId="220" applyNumberFormat="1" applyFont="1" applyFill="1" applyBorder="1" applyAlignment="1">
      <alignment horizontal="center" vertical="center" wrapText="1"/>
    </xf>
    <xf numFmtId="164" fontId="47" fillId="25" borderId="76" xfId="220" applyNumberFormat="1" applyFont="1" applyFill="1" applyBorder="1" applyAlignment="1">
      <alignment horizontal="center" vertical="center" wrapText="1"/>
    </xf>
    <xf numFmtId="0" fontId="51" fillId="25" borderId="85" xfId="0" applyFont="1" applyFill="1" applyBorder="1" applyAlignment="1">
      <alignment horizontal="left" vertical="center" wrapText="1"/>
    </xf>
    <xf numFmtId="0" fontId="53" fillId="25" borderId="85" xfId="0" applyFont="1" applyFill="1" applyBorder="1" applyAlignment="1">
      <alignment horizontal="left" vertical="center" wrapText="1"/>
    </xf>
    <xf numFmtId="0" fontId="55" fillId="25" borderId="85" xfId="0" applyFont="1" applyFill="1" applyBorder="1" applyAlignment="1">
      <alignment horizontal="left" vertical="center" wrapText="1"/>
    </xf>
    <xf numFmtId="0" fontId="55" fillId="25" borderId="85" xfId="0" applyFont="1" applyFill="1" applyBorder="1" applyAlignment="1">
      <alignment horizontal="left" vertical="top" wrapText="1"/>
    </xf>
    <xf numFmtId="0" fontId="46" fillId="25" borderId="71" xfId="73" applyFont="1" applyFill="1" applyBorder="1" applyAlignment="1">
      <alignment horizontal="center" vertical="center" wrapText="1"/>
    </xf>
    <xf numFmtId="0" fontId="46" fillId="25" borderId="64" xfId="73" applyFont="1" applyFill="1" applyBorder="1" applyAlignment="1">
      <alignment horizontal="center" vertical="center" wrapText="1"/>
    </xf>
    <xf numFmtId="4" fontId="53" fillId="25" borderId="71" xfId="256" applyNumberFormat="1" applyFont="1" applyFill="1" applyBorder="1" applyAlignment="1">
      <alignment horizontal="center" vertical="center" wrapText="1"/>
    </xf>
    <xf numFmtId="4" fontId="53" fillId="25" borderId="64" xfId="256" applyNumberFormat="1" applyFont="1" applyFill="1" applyBorder="1" applyAlignment="1">
      <alignment horizontal="center" vertical="center" wrapText="1"/>
    </xf>
    <xf numFmtId="4" fontId="46" fillId="25" borderId="70" xfId="73" applyNumberFormat="1" applyFont="1" applyFill="1" applyBorder="1" applyAlignment="1">
      <alignment horizontal="center" vertical="center" wrapText="1"/>
    </xf>
    <xf numFmtId="4" fontId="46" fillId="25" borderId="44" xfId="73" applyNumberFormat="1" applyFont="1" applyFill="1" applyBorder="1" applyAlignment="1">
      <alignment horizontal="center" vertical="center" wrapText="1"/>
    </xf>
    <xf numFmtId="0" fontId="5" fillId="25" borderId="85" xfId="0" applyFont="1" applyFill="1" applyBorder="1" applyAlignment="1">
      <alignment horizontal="left" vertical="center" wrapText="1"/>
    </xf>
    <xf numFmtId="0" fontId="57" fillId="25" borderId="96" xfId="130" applyFont="1" applyFill="1" applyBorder="1" applyAlignment="1">
      <alignment horizontal="center" vertical="center" wrapText="1"/>
    </xf>
    <xf numFmtId="0" fontId="50" fillId="25" borderId="85" xfId="0" applyFont="1" applyFill="1" applyBorder="1" applyAlignment="1">
      <alignment horizontal="left" vertical="top" wrapText="1"/>
    </xf>
    <xf numFmtId="0" fontId="46" fillId="25" borderId="87" xfId="73" applyFont="1" applyFill="1" applyBorder="1" applyAlignment="1">
      <alignment horizontal="center" vertical="center" wrapText="1"/>
    </xf>
    <xf numFmtId="0" fontId="46" fillId="25" borderId="88" xfId="73" applyFont="1" applyFill="1" applyBorder="1" applyAlignment="1">
      <alignment horizontal="center" vertical="center" wrapText="1"/>
    </xf>
    <xf numFmtId="0" fontId="46" fillId="0" borderId="50" xfId="126" applyFont="1" applyBorder="1" applyAlignment="1">
      <alignment horizontal="center" vertical="center" wrapText="1"/>
    </xf>
    <xf numFmtId="0" fontId="46" fillId="0" borderId="26" xfId="126" applyFont="1" applyBorder="1" applyAlignment="1">
      <alignment horizontal="center" vertical="center" wrapText="1"/>
    </xf>
    <xf numFmtId="0" fontId="46" fillId="25" borderId="66" xfId="73" applyFont="1" applyFill="1" applyBorder="1" applyAlignment="1">
      <alignment horizontal="center" vertical="center" wrapText="1"/>
    </xf>
    <xf numFmtId="0" fontId="46" fillId="25" borderId="69" xfId="73" applyFont="1" applyFill="1" applyBorder="1" applyAlignment="1">
      <alignment horizontal="center" vertical="center" wrapText="1"/>
    </xf>
    <xf numFmtId="0" fontId="46" fillId="0" borderId="84" xfId="130" applyFont="1" applyBorder="1" applyAlignment="1">
      <alignment horizontal="center" vertical="top" wrapText="1"/>
    </xf>
    <xf numFmtId="0" fontId="46" fillId="0" borderId="38" xfId="130" applyFont="1" applyBorder="1" applyAlignment="1">
      <alignment horizontal="center"/>
    </xf>
    <xf numFmtId="0" fontId="46" fillId="0" borderId="0" xfId="130" applyFont="1" applyBorder="1" applyAlignment="1">
      <alignment horizontal="center"/>
    </xf>
    <xf numFmtId="0" fontId="45" fillId="27" borderId="85" xfId="89" applyFont="1" applyFill="1" applyBorder="1" applyAlignment="1">
      <alignment horizontal="left" wrapText="1"/>
    </xf>
    <xf numFmtId="0" fontId="45" fillId="27" borderId="18" xfId="89" applyFont="1" applyFill="1" applyBorder="1" applyAlignment="1">
      <alignment horizontal="left" wrapText="1"/>
    </xf>
    <xf numFmtId="0" fontId="46" fillId="24" borderId="86" xfId="73" applyFont="1" applyFill="1" applyBorder="1" applyAlignment="1">
      <alignment horizontal="left" vertical="center"/>
    </xf>
    <xf numFmtId="0" fontId="46" fillId="24" borderId="89" xfId="73" applyFont="1" applyFill="1" applyBorder="1" applyAlignment="1">
      <alignment horizontal="right" vertical="center"/>
    </xf>
    <xf numFmtId="0" fontId="45" fillId="25" borderId="85" xfId="130" applyFont="1" applyFill="1" applyBorder="1" applyAlignment="1">
      <alignment vertical="center" wrapText="1"/>
    </xf>
    <xf numFmtId="3" fontId="46" fillId="26" borderId="19" xfId="130" applyNumberFormat="1" applyFont="1" applyFill="1" applyBorder="1" applyAlignment="1">
      <alignment horizontal="center" vertical="center" wrapText="1"/>
    </xf>
    <xf numFmtId="3" fontId="46" fillId="26" borderId="22" xfId="130" applyNumberFormat="1" applyFont="1" applyFill="1" applyBorder="1" applyAlignment="1">
      <alignment horizontal="center" vertical="center" wrapText="1"/>
    </xf>
    <xf numFmtId="3" fontId="46" fillId="26" borderId="23" xfId="130" applyNumberFormat="1" applyFont="1" applyFill="1" applyBorder="1" applyAlignment="1">
      <alignment horizontal="center" vertical="center" wrapText="1"/>
    </xf>
    <xf numFmtId="0" fontId="45" fillId="25" borderId="38" xfId="130" applyFont="1" applyFill="1" applyBorder="1" applyAlignment="1">
      <alignment vertical="center" wrapText="1"/>
    </xf>
    <xf numFmtId="0" fontId="45" fillId="25" borderId="0" xfId="130" applyFont="1" applyFill="1" applyBorder="1" applyAlignment="1">
      <alignment vertical="center" wrapText="1"/>
    </xf>
    <xf numFmtId="0" fontId="45" fillId="25" borderId="49" xfId="130" applyFont="1" applyFill="1" applyBorder="1" applyAlignment="1">
      <alignment vertical="center" wrapText="1"/>
    </xf>
    <xf numFmtId="3" fontId="46" fillId="26" borderId="19" xfId="130" applyNumberFormat="1" applyFont="1" applyFill="1" applyBorder="1" applyAlignment="1">
      <alignment horizontal="center" vertical="center"/>
    </xf>
    <xf numFmtId="3" fontId="46" fillId="26" borderId="23" xfId="130" applyNumberFormat="1" applyFont="1" applyFill="1" applyBorder="1" applyAlignment="1">
      <alignment horizontal="center" vertical="center"/>
    </xf>
    <xf numFmtId="0" fontId="45" fillId="25" borderId="95" xfId="130" applyFont="1" applyFill="1" applyBorder="1" applyAlignment="1">
      <alignment vertical="center" wrapText="1"/>
    </xf>
    <xf numFmtId="0" fontId="45" fillId="25" borderId="75" xfId="130" applyFont="1" applyFill="1" applyBorder="1" applyAlignment="1">
      <alignment vertical="center" wrapText="1"/>
    </xf>
    <xf numFmtId="0" fontId="45" fillId="25" borderId="76" xfId="130" applyFont="1" applyFill="1" applyBorder="1" applyAlignment="1">
      <alignment vertical="center" wrapText="1"/>
    </xf>
    <xf numFmtId="0" fontId="45" fillId="25" borderId="19" xfId="130" applyFont="1" applyFill="1" applyBorder="1" applyAlignment="1">
      <alignment horizontal="center" vertical="center" wrapText="1"/>
    </xf>
    <xf numFmtId="0" fontId="45" fillId="25" borderId="22" xfId="130" applyFont="1" applyFill="1" applyBorder="1" applyAlignment="1">
      <alignment horizontal="center" vertical="center" wrapText="1"/>
    </xf>
    <xf numFmtId="0" fontId="45" fillId="25" borderId="60" xfId="130" applyFont="1" applyFill="1" applyBorder="1" applyAlignment="1">
      <alignment horizontal="center" vertical="center" wrapText="1"/>
    </xf>
    <xf numFmtId="0" fontId="45" fillId="25" borderId="94" xfId="130" applyFont="1" applyFill="1" applyBorder="1" applyAlignment="1">
      <alignment vertical="center" wrapText="1"/>
    </xf>
    <xf numFmtId="0" fontId="46" fillId="26" borderId="19" xfId="130" applyFont="1" applyFill="1" applyBorder="1" applyAlignment="1">
      <alignment horizontal="center" vertical="center" wrapText="1"/>
    </xf>
    <xf numFmtId="0" fontId="46" fillId="26" borderId="23" xfId="130" applyFont="1" applyFill="1" applyBorder="1" applyAlignment="1">
      <alignment horizontal="center" vertical="center" wrapText="1"/>
    </xf>
    <xf numFmtId="164" fontId="33" fillId="0" borderId="51" xfId="220" applyNumberFormat="1" applyFont="1" applyFill="1" applyBorder="1" applyAlignment="1">
      <alignment vertical="center" wrapText="1"/>
    </xf>
  </cellXfs>
  <cellStyles count="259">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Incorrecto 2" xfId="33" xr:uid="{00000000-0005-0000-0000-00005C000000}"/>
    <cellStyle name="Incorrecto 3" xfId="196" xr:uid="{00000000-0005-0000-0000-00005D000000}"/>
    <cellStyle name="MILE DE MILLONES" xfId="197" xr:uid="{00000000-0005-0000-0000-00005E000000}"/>
    <cellStyle name="MILE DE MILLONES 2" xfId="198" xr:uid="{00000000-0005-0000-0000-00005F000000}"/>
    <cellStyle name="MILE DE MILLONES_PRESUPUESTO FASE III ABR-2015 Rev3" xfId="199" xr:uid="{00000000-0005-0000-0000-000060000000}"/>
    <cellStyle name="MILES" xfId="200" xr:uid="{00000000-0005-0000-0000-000061000000}"/>
    <cellStyle name="MILES 2" xfId="201" xr:uid="{00000000-0005-0000-0000-000062000000}"/>
    <cellStyle name="Millares" xfId="34" builtinId="3"/>
    <cellStyle name="Millares [2]" xfId="35" xr:uid="{00000000-0005-0000-0000-000064000000}"/>
    <cellStyle name="Millares [2] 2" xfId="202" xr:uid="{00000000-0005-0000-0000-000065000000}"/>
    <cellStyle name="Millares 10" xfId="36" xr:uid="{00000000-0005-0000-0000-000066000000}"/>
    <cellStyle name="Millares 10 2" xfId="37" xr:uid="{00000000-0005-0000-0000-000067000000}"/>
    <cellStyle name="Millares 11" xfId="38" xr:uid="{00000000-0005-0000-0000-000068000000}"/>
    <cellStyle name="Millares 11 2" xfId="203" xr:uid="{00000000-0005-0000-0000-000069000000}"/>
    <cellStyle name="Millares 12" xfId="125" xr:uid="{00000000-0005-0000-0000-00006A000000}"/>
    <cellStyle name="Millares 13" xfId="134" xr:uid="{00000000-0005-0000-0000-00006B000000}"/>
    <cellStyle name="Millares 2" xfId="39" xr:uid="{00000000-0005-0000-0000-00006C000000}"/>
    <cellStyle name="Millares 2 2" xfId="40" xr:uid="{00000000-0005-0000-0000-00006D000000}"/>
    <cellStyle name="Millares 2 3" xfId="41" xr:uid="{00000000-0005-0000-0000-00006E000000}"/>
    <cellStyle name="Millares 2 4" xfId="204" xr:uid="{00000000-0005-0000-0000-00006F000000}"/>
    <cellStyle name="Millares 2 5" xfId="42" xr:uid="{00000000-0005-0000-0000-000070000000}"/>
    <cellStyle name="Millares 2_APU´S_NO_PREVISTOS (1)" xfId="205" xr:uid="{00000000-0005-0000-0000-000071000000}"/>
    <cellStyle name="Millares 3" xfId="43" xr:uid="{00000000-0005-0000-0000-000072000000}"/>
    <cellStyle name="Millares 3 2" xfId="44" xr:uid="{00000000-0005-0000-0000-000073000000}"/>
    <cellStyle name="Millares 3 3" xfId="45" xr:uid="{00000000-0005-0000-0000-000074000000}"/>
    <cellStyle name="Millares 3 4" xfId="46" xr:uid="{00000000-0005-0000-0000-000075000000}"/>
    <cellStyle name="Millares 3 5" xfId="47" xr:uid="{00000000-0005-0000-0000-000076000000}"/>
    <cellStyle name="Millares 4" xfId="48" xr:uid="{00000000-0005-0000-0000-000077000000}"/>
    <cellStyle name="Millares 4 2" xfId="49" xr:uid="{00000000-0005-0000-0000-000078000000}"/>
    <cellStyle name="Millares 4 3" xfId="206" xr:uid="{00000000-0005-0000-0000-000079000000}"/>
    <cellStyle name="Millares 4_APU´S_NO_PREVISTOS (1)" xfId="207" xr:uid="{00000000-0005-0000-0000-00007A000000}"/>
    <cellStyle name="Millares 5" xfId="50" xr:uid="{00000000-0005-0000-0000-00007B000000}"/>
    <cellStyle name="Millares 5 2" xfId="208" xr:uid="{00000000-0005-0000-0000-00007C000000}"/>
    <cellStyle name="Millares 6" xfId="51" xr:uid="{00000000-0005-0000-0000-00007D000000}"/>
    <cellStyle name="Millares 6 2" xfId="52" xr:uid="{00000000-0005-0000-0000-00007E000000}"/>
    <cellStyle name="Millares 7" xfId="53" xr:uid="{00000000-0005-0000-0000-00007F000000}"/>
    <cellStyle name="Millares 7 2" xfId="54" xr:uid="{00000000-0005-0000-0000-000080000000}"/>
    <cellStyle name="Millares 7 2 2" xfId="55" xr:uid="{00000000-0005-0000-0000-000081000000}"/>
    <cellStyle name="Millares 8" xfId="56" xr:uid="{00000000-0005-0000-0000-000082000000}"/>
    <cellStyle name="Millares 8 2" xfId="57" xr:uid="{00000000-0005-0000-0000-000083000000}"/>
    <cellStyle name="Millares 9" xfId="58" xr:uid="{00000000-0005-0000-0000-000084000000}"/>
    <cellStyle name="Millares 9 2" xfId="59" xr:uid="{00000000-0005-0000-0000-000085000000}"/>
    <cellStyle name="Millares_FORMULARIO 4 - M-OFERENTE PPTA ECONOMICA" xfId="60" xr:uid="{00000000-0005-0000-0000-000086000000}"/>
    <cellStyle name="MILLONES" xfId="209" xr:uid="{00000000-0005-0000-0000-000087000000}"/>
    <cellStyle name="MILLONES 2" xfId="210" xr:uid="{00000000-0005-0000-0000-000088000000}"/>
    <cellStyle name="MILLONES_PRESUPUESTO FASE III ABR-2015 Rev3" xfId="211" xr:uid="{00000000-0005-0000-0000-000089000000}"/>
    <cellStyle name="Moneda 10 2" xfId="61" xr:uid="{00000000-0005-0000-0000-00008A000000}"/>
    <cellStyle name="Moneda 2" xfId="62" xr:uid="{00000000-0005-0000-0000-00008B000000}"/>
    <cellStyle name="Moneda 2 10" xfId="212" xr:uid="{00000000-0005-0000-0000-00008C000000}"/>
    <cellStyle name="Moneda 2 11" xfId="213" xr:uid="{00000000-0005-0000-0000-00008D000000}"/>
    <cellStyle name="Moneda 2 12" xfId="214" xr:uid="{00000000-0005-0000-0000-00008E000000}"/>
    <cellStyle name="Moneda 2 2" xfId="63" xr:uid="{00000000-0005-0000-0000-00008F000000}"/>
    <cellStyle name="Moneda 2 2 2" xfId="64" xr:uid="{00000000-0005-0000-0000-000090000000}"/>
    <cellStyle name="Moneda 2 2 2 2" xfId="65" xr:uid="{00000000-0005-0000-0000-000091000000}"/>
    <cellStyle name="Moneda 2 2 2 2 2" xfId="129" xr:uid="{00000000-0005-0000-0000-000092000000}"/>
    <cellStyle name="Moneda 2 2 3" xfId="66" xr:uid="{00000000-0005-0000-0000-000093000000}"/>
    <cellStyle name="Moneda 2 2 4" xfId="67" xr:uid="{00000000-0005-0000-0000-000094000000}"/>
    <cellStyle name="Moneda 2 2 5" xfId="68" xr:uid="{00000000-0005-0000-0000-000095000000}"/>
    <cellStyle name="Moneda 2 2_APU´S_NO_PREVISTOS (1)" xfId="215" xr:uid="{00000000-0005-0000-0000-000096000000}"/>
    <cellStyle name="Moneda 2 3" xfId="69" xr:uid="{00000000-0005-0000-0000-000097000000}"/>
    <cellStyle name="Moneda 2 4" xfId="216" xr:uid="{00000000-0005-0000-0000-000098000000}"/>
    <cellStyle name="Moneda 2 5" xfId="217" xr:uid="{00000000-0005-0000-0000-000099000000}"/>
    <cellStyle name="Moneda 2 6" xfId="218" xr:uid="{00000000-0005-0000-0000-00009A000000}"/>
    <cellStyle name="Moneda 2 7" xfId="219" xr:uid="{00000000-0005-0000-0000-00009B000000}"/>
    <cellStyle name="Moneda 2 8" xfId="220" xr:uid="{00000000-0005-0000-0000-00009C000000}"/>
    <cellStyle name="Moneda 2 9" xfId="221" xr:uid="{00000000-0005-0000-0000-00009D000000}"/>
    <cellStyle name="Moneda 2_APU´S_NO_PREVISTOS (1)" xfId="222" xr:uid="{00000000-0005-0000-0000-00009E000000}"/>
    <cellStyle name="Moneda 22" xfId="257" xr:uid="{4D8D4DA6-D7B2-40A4-A3BD-C1C366B3BBAF}"/>
    <cellStyle name="Moneda 3" xfId="70" xr:uid="{00000000-0005-0000-0000-00009F000000}"/>
    <cellStyle name="Moneda 4" xfId="223" xr:uid="{00000000-0005-0000-0000-0000A0000000}"/>
    <cellStyle name="Monetario0" xfId="224" xr:uid="{00000000-0005-0000-0000-0000A1000000}"/>
    <cellStyle name="Neutral" xfId="71" builtinId="28" customBuiltin="1"/>
    <cellStyle name="Neutral 2" xfId="72" xr:uid="{00000000-0005-0000-0000-0000A3000000}"/>
    <cellStyle name="Neutral 3" xfId="225" xr:uid="{00000000-0005-0000-0000-0000A4000000}"/>
    <cellStyle name="No. punto" xfId="226" xr:uid="{00000000-0005-0000-0000-0000A5000000}"/>
    <cellStyle name="No. punto 2" xfId="227" xr:uid="{00000000-0005-0000-0000-0000A6000000}"/>
    <cellStyle name="Normal" xfId="0" builtinId="0"/>
    <cellStyle name="Normal 2" xfId="73" xr:uid="{00000000-0005-0000-0000-0000A8000000}"/>
    <cellStyle name="Normal 2 10" xfId="74" xr:uid="{00000000-0005-0000-0000-0000A9000000}"/>
    <cellStyle name="Normal 2 10 2" xfId="75" xr:uid="{00000000-0005-0000-0000-0000AA000000}"/>
    <cellStyle name="Normal 2 10 2 2" xfId="135" xr:uid="{00000000-0005-0000-0000-0000AB000000}"/>
    <cellStyle name="Normal 2 10 3" xfId="126" xr:uid="{00000000-0005-0000-0000-0000AC000000}"/>
    <cellStyle name="Normal 2 11" xfId="76" xr:uid="{00000000-0005-0000-0000-0000AD000000}"/>
    <cellStyle name="Normal 2 12" xfId="77" xr:uid="{00000000-0005-0000-0000-0000AE000000}"/>
    <cellStyle name="Normal 2 13" xfId="78" xr:uid="{00000000-0005-0000-0000-0000AF000000}"/>
    <cellStyle name="Normal 2 2" xfId="79" xr:uid="{00000000-0005-0000-0000-0000B0000000}"/>
    <cellStyle name="Normal 2 2 2" xfId="228" xr:uid="{00000000-0005-0000-0000-0000B1000000}"/>
    <cellStyle name="Normal 2 2 2 2" xfId="256" xr:uid="{402CFAC2-1B9F-46C9-8500-6C5E3140489D}"/>
    <cellStyle name="Normal 2 2 2 4" xfId="255"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2 4" xfId="258" xr:uid="{B603BFAA-65CC-4A42-9AA2-A6A5984442AB}"/>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PTO OFICIAL PREPLIEGO (CORREGIDO) 2" xfId="131" xr:uid="{00000000-0005-0000-0000-0000CE000000}"/>
    <cellStyle name="Notas 2" xfId="93" xr:uid="{00000000-0005-0000-0000-0000CF000000}"/>
    <cellStyle name="Notas 3" xfId="239" xr:uid="{00000000-0005-0000-0000-0000D0000000}"/>
    <cellStyle name="Percent" xfId="240" xr:uid="{00000000-0005-0000-0000-0000D1000000}"/>
    <cellStyle name="Porcentaje" xfId="95" builtinId="5"/>
    <cellStyle name="Porcentaje 2" xfId="241" xr:uid="{00000000-0005-0000-0000-0000D3000000}"/>
    <cellStyle name="Porcentaje 3" xfId="94" xr:uid="{00000000-0005-0000-0000-0000D4000000}"/>
    <cellStyle name="Porcentaje 4" xfId="242" xr:uid="{00000000-0005-0000-0000-0000D5000000}"/>
    <cellStyle name="Porcentaje 5" xfId="243" xr:uid="{00000000-0005-0000-0000-0000D6000000}"/>
    <cellStyle name="Porcentaje 5 2" xfId="244" xr:uid="{00000000-0005-0000-0000-0000D7000000}"/>
    <cellStyle name="Porcentual 2" xfId="96" xr:uid="{00000000-0005-0000-0000-0000D8000000}"/>
    <cellStyle name="Porcentual 2 10" xfId="97" xr:uid="{00000000-0005-0000-0000-0000D9000000}"/>
    <cellStyle name="Porcentual 2 10 2" xfId="98" xr:uid="{00000000-0005-0000-0000-0000DA000000}"/>
    <cellStyle name="Porcentual 2 11" xfId="99" xr:uid="{00000000-0005-0000-0000-0000DB000000}"/>
    <cellStyle name="Porcentual 2 12" xfId="100" xr:uid="{00000000-0005-0000-0000-0000DC000000}"/>
    <cellStyle name="Porcentual 2 2" xfId="101" xr:uid="{00000000-0005-0000-0000-0000DD000000}"/>
    <cellStyle name="Porcentual 2 3" xfId="102" xr:uid="{00000000-0005-0000-0000-0000DE000000}"/>
    <cellStyle name="Porcentual 2 4" xfId="103" xr:uid="{00000000-0005-0000-0000-0000DF000000}"/>
    <cellStyle name="Porcentual 2 5" xfId="104" xr:uid="{00000000-0005-0000-0000-0000E0000000}"/>
    <cellStyle name="Porcentual 2 6" xfId="105" xr:uid="{00000000-0005-0000-0000-0000E1000000}"/>
    <cellStyle name="Porcentual 2 7" xfId="106" xr:uid="{00000000-0005-0000-0000-0000E2000000}"/>
    <cellStyle name="Porcentual 2 8" xfId="107" xr:uid="{00000000-0005-0000-0000-0000E3000000}"/>
    <cellStyle name="Porcentual 2 9" xfId="108" xr:uid="{00000000-0005-0000-0000-0000E4000000}"/>
    <cellStyle name="Porcentual 3" xfId="109" xr:uid="{00000000-0005-0000-0000-0000E5000000}"/>
    <cellStyle name="Porcentual 4" xfId="110" xr:uid="{00000000-0005-0000-0000-0000E6000000}"/>
    <cellStyle name="Porcentual 4 2" xfId="111" xr:uid="{00000000-0005-0000-0000-0000E7000000}"/>
    <cellStyle name="Porcentual 5" xfId="112" xr:uid="{00000000-0005-0000-0000-0000E8000000}"/>
    <cellStyle name="Porcentual 5 2" xfId="245" xr:uid="{00000000-0005-0000-0000-0000E9000000}"/>
    <cellStyle name="Porcentual 6" xfId="113" xr:uid="{00000000-0005-0000-0000-0000EA000000}"/>
    <cellStyle name="Porcentual 6 2" xfId="114" xr:uid="{00000000-0005-0000-0000-0000EB000000}"/>
    <cellStyle name="Porcentual 7" xfId="115" xr:uid="{00000000-0005-0000-0000-0000EC000000}"/>
    <cellStyle name="Porcentual 8" xfId="127" xr:uid="{00000000-0005-0000-0000-0000ED000000}"/>
    <cellStyle name="resaltado" xfId="246" xr:uid="{00000000-0005-0000-0000-0000EE000000}"/>
    <cellStyle name="Salida 2" xfId="116" xr:uid="{00000000-0005-0000-0000-0000EF000000}"/>
    <cellStyle name="Salida 3" xfId="247" xr:uid="{00000000-0005-0000-0000-0000F0000000}"/>
    <cellStyle name="Texto de advertencia 2" xfId="117" xr:uid="{00000000-0005-0000-0000-0000F1000000}"/>
    <cellStyle name="Texto de advertencia 3" xfId="248" xr:uid="{00000000-0005-0000-0000-0000F2000000}"/>
    <cellStyle name="Texto explicativo 2" xfId="118" xr:uid="{00000000-0005-0000-0000-0000F3000000}"/>
    <cellStyle name="Texto explicativo 3" xfId="249" xr:uid="{00000000-0005-0000-0000-0000F4000000}"/>
    <cellStyle name="Título 1 2" xfId="119" xr:uid="{00000000-0005-0000-0000-0000F5000000}"/>
    <cellStyle name="Título 1 3" xfId="250" xr:uid="{00000000-0005-0000-0000-0000F6000000}"/>
    <cellStyle name="Título 2 2" xfId="120" xr:uid="{00000000-0005-0000-0000-0000F7000000}"/>
    <cellStyle name="Título 2 3" xfId="251" xr:uid="{00000000-0005-0000-0000-0000F8000000}"/>
    <cellStyle name="Título 3 2" xfId="121" xr:uid="{00000000-0005-0000-0000-0000F9000000}"/>
    <cellStyle name="Título 3 3" xfId="252" xr:uid="{00000000-0005-0000-0000-0000FA000000}"/>
    <cellStyle name="Título 4" xfId="122" xr:uid="{00000000-0005-0000-0000-0000FB000000}"/>
    <cellStyle name="Título 5" xfId="253" xr:uid="{00000000-0005-0000-0000-0000FC000000}"/>
    <cellStyle name="Total" xfId="123" builtinId="25" customBuiltin="1"/>
    <cellStyle name="Total 2" xfId="124" xr:uid="{00000000-0005-0000-0000-0000FE000000}"/>
    <cellStyle name="Total 3" xfId="254" xr:uid="{00000000-0005-0000-0000-0000FF000000}"/>
  </cellStyles>
  <dxfs count="14">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calcChain" Target="calcChain.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66" Type="http://schemas.openxmlformats.org/officeDocument/2006/relationships/externalLink" Target="externalLinks/externalLink64.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87" Type="http://schemas.openxmlformats.org/officeDocument/2006/relationships/externalLink" Target="externalLinks/externalLink85.xml"/><Relationship Id="rId102" Type="http://schemas.openxmlformats.org/officeDocument/2006/relationships/externalLink" Target="externalLinks/externalLink100.xml"/><Relationship Id="rId110" Type="http://schemas.openxmlformats.org/officeDocument/2006/relationships/externalLink" Target="externalLinks/externalLink108.xml"/><Relationship Id="rId115" Type="http://schemas.openxmlformats.org/officeDocument/2006/relationships/styles" Target="styles.xml"/><Relationship Id="rId5" Type="http://schemas.openxmlformats.org/officeDocument/2006/relationships/externalLink" Target="externalLinks/externalLink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13" Type="http://schemas.openxmlformats.org/officeDocument/2006/relationships/externalLink" Target="externalLinks/externalLink111.xml"/><Relationship Id="rId118" Type="http://schemas.openxmlformats.org/officeDocument/2006/relationships/customXml" Target="../customXml/item1.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67" Type="http://schemas.openxmlformats.org/officeDocument/2006/relationships/externalLink" Target="externalLinks/externalLink65.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16" Type="http://schemas.openxmlformats.org/officeDocument/2006/relationships/sharedStrings" Target="sharedStrings.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externalLink" Target="externalLinks/externalLink60.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11" Type="http://schemas.openxmlformats.org/officeDocument/2006/relationships/externalLink" Target="externalLinks/externalLink109.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14" Type="http://schemas.openxmlformats.org/officeDocument/2006/relationships/theme" Target="theme/theme1.xml"/><Relationship Id="rId119" Type="http://schemas.openxmlformats.org/officeDocument/2006/relationships/customXml" Target="../customXml/item2.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ustomXml" Target="../customXml/item3.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207817</xdr:colOff>
      <xdr:row>3</xdr:row>
      <xdr:rowOff>155865</xdr:rowOff>
    </xdr:from>
    <xdr:to>
      <xdr:col>3</xdr:col>
      <xdr:colOff>675409</xdr:colOff>
      <xdr:row>3</xdr:row>
      <xdr:rowOff>1593273</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2726" y="831274"/>
          <a:ext cx="1350819" cy="1437408"/>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207817</xdr:colOff>
      <xdr:row>3</xdr:row>
      <xdr:rowOff>155865</xdr:rowOff>
    </xdr:from>
    <xdr:to>
      <xdr:col>4</xdr:col>
      <xdr:colOff>194211</xdr:colOff>
      <xdr:row>3</xdr:row>
      <xdr:rowOff>1593273</xdr:rowOff>
    </xdr:to>
    <xdr:pic>
      <xdr:nvPicPr>
        <xdr:cNvPr id="2" name="Imagen 1">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5017" y="813090"/>
          <a:ext cx="1285876" cy="1437408"/>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Seguim-16"/>
      <sheetName val="ó&gt;_x0000__x0001__x0000__x0000__x0000_j0$_x0000_#_x0000__x0000__x0000_j.$_x0000_#_x0000__x0000__x0000_L_x0012_Óu_x0000__x0000__x0000__x0000_"/>
      <sheetName val="PROY_ORIGINAL2"/>
      <sheetName val="PU_(2)1"/>
      <sheetName val="PROY_ORIGINAL1"/>
      <sheetName val="PU_(2)"/>
      <sheetName val="PROY_ORIGINAL3"/>
      <sheetName val="PU_(2)2"/>
      <sheetName val="PROY_ORIGINAL5"/>
      <sheetName val="PU_(2)4"/>
      <sheetName val="PROY_ORIGINAL4"/>
      <sheetName val="PU_(2)3"/>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efreshError="1"/>
      <sheetData sheetId="59" refreshError="1"/>
      <sheetData sheetId="60">
        <row r="2">
          <cell r="A2">
            <v>0</v>
          </cell>
        </row>
      </sheetData>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efreshError="1"/>
      <sheetData sheetId="68" refreshError="1"/>
      <sheetData sheetId="69" refreshError="1"/>
      <sheetData sheetId="70" refreshError="1"/>
      <sheetData sheetId="71" refreshError="1"/>
      <sheetData sheetId="72" refreshError="1"/>
      <sheetData sheetId="73"/>
      <sheetData sheetId="74" refreshError="1"/>
      <sheetData sheetId="75">
        <row r="2">
          <cell r="A2">
            <v>0</v>
          </cell>
        </row>
      </sheetData>
      <sheetData sheetId="76">
        <row r="2">
          <cell r="A2">
            <v>0</v>
          </cell>
        </row>
      </sheetData>
      <sheetData sheetId="77" refreshError="1"/>
      <sheetData sheetId="78" refreshError="1"/>
      <sheetData sheetId="79">
        <row r="2">
          <cell r="A2">
            <v>0</v>
          </cell>
        </row>
      </sheetData>
      <sheetData sheetId="80">
        <row r="2">
          <cell r="A2">
            <v>0</v>
          </cell>
        </row>
      </sheetData>
      <sheetData sheetId="81">
        <row r="2">
          <cell r="A2">
            <v>0</v>
          </cell>
        </row>
      </sheetData>
      <sheetData sheetId="82">
        <row r="2">
          <cell r="A2">
            <v>0</v>
          </cell>
        </row>
      </sheetData>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ow r="2">
          <cell r="A2">
            <v>0</v>
          </cell>
        </row>
      </sheetData>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ow r="2">
          <cell r="A2">
            <v>0</v>
          </cell>
        </row>
      </sheetData>
      <sheetData sheetId="336">
        <row r="2">
          <cell r="A2">
            <v>0</v>
          </cell>
        </row>
      </sheetData>
      <sheetData sheetId="337"/>
      <sheetData sheetId="338">
        <row r="2">
          <cell r="A2">
            <v>0</v>
          </cell>
        </row>
      </sheetData>
      <sheetData sheetId="339"/>
      <sheetData sheetId="340">
        <row r="2">
          <cell r="A2">
            <v>0</v>
          </cell>
        </row>
      </sheetData>
      <sheetData sheetId="341">
        <row r="2">
          <cell r="A2">
            <v>0</v>
          </cell>
        </row>
      </sheetData>
      <sheetData sheetId="342">
        <row r="2">
          <cell r="A2">
            <v>0</v>
          </cell>
        </row>
      </sheetData>
      <sheetData sheetId="343">
        <row r="2">
          <cell r="A2">
            <v>0</v>
          </cell>
        </row>
      </sheetData>
      <sheetData sheetId="344"/>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5">
          <cell r="B5" t="str">
            <v>T1</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efreshError="1"/>
      <sheetData sheetId="416" refreshError="1"/>
      <sheetData sheetId="417" refreshError="1"/>
      <sheetData sheetId="418" refreshError="1"/>
      <sheetData sheetId="419" refreshError="1"/>
      <sheetData sheetId="420" refreshError="1"/>
      <sheetData sheetId="421" refreshError="1"/>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efreshError="1"/>
      <sheetData sheetId="437" refreshError="1"/>
      <sheetData sheetId="438" refreshError="1"/>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refreshError="1"/>
      <sheetData sheetId="481">
        <row r="2">
          <cell r="A2">
            <v>0</v>
          </cell>
        </row>
      </sheetData>
      <sheetData sheetId="482"/>
      <sheetData sheetId="483"/>
      <sheetData sheetId="484"/>
      <sheetData sheetId="485"/>
      <sheetData sheetId="486"/>
      <sheetData sheetId="487">
        <row r="2">
          <cell r="A2">
            <v>0</v>
          </cell>
        </row>
      </sheetData>
      <sheetData sheetId="488"/>
      <sheetData sheetId="489"/>
      <sheetData sheetId="490">
        <row r="2">
          <cell r="A2">
            <v>0</v>
          </cell>
        </row>
      </sheetData>
      <sheetData sheetId="491">
        <row r="2">
          <cell r="A2">
            <v>0</v>
          </cell>
        </row>
      </sheetData>
      <sheetData sheetId="492"/>
      <sheetData sheetId="493"/>
      <sheetData sheetId="494"/>
      <sheetData sheetId="495"/>
      <sheetData sheetId="496"/>
      <sheetData sheetId="497"/>
      <sheetData sheetId="498">
        <row r="2">
          <cell r="A2">
            <v>0</v>
          </cell>
        </row>
      </sheetData>
      <sheetData sheetId="499"/>
      <sheetData sheetId="500"/>
      <sheetData sheetId="501"/>
      <sheetData sheetId="502">
        <row r="2">
          <cell r="A2">
            <v>0</v>
          </cell>
        </row>
      </sheetData>
      <sheetData sheetId="503"/>
      <sheetData sheetId="504"/>
      <sheetData sheetId="505"/>
      <sheetData sheetId="506"/>
      <sheetData sheetId="507"/>
      <sheetData sheetId="508"/>
      <sheetData sheetId="509"/>
      <sheetData sheetId="510"/>
      <sheetData sheetId="511"/>
      <sheetData sheetId="512"/>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row r="2">
          <cell r="A2">
            <v>0</v>
          </cell>
        </row>
      </sheetData>
      <sheetData sheetId="539">
        <row r="2">
          <cell r="A2">
            <v>0</v>
          </cell>
        </row>
      </sheetData>
      <sheetData sheetId="540">
        <row r="2">
          <cell r="A2">
            <v>0</v>
          </cell>
        </row>
      </sheetData>
      <sheetData sheetId="541"/>
      <sheetData sheetId="542">
        <row r="2">
          <cell r="A2">
            <v>0</v>
          </cell>
        </row>
      </sheetData>
      <sheetData sheetId="543">
        <row r="2">
          <cell r="A2">
            <v>0</v>
          </cell>
        </row>
      </sheetData>
      <sheetData sheetId="544">
        <row r="2">
          <cell r="A2">
            <v>0</v>
          </cell>
        </row>
      </sheetData>
      <sheetData sheetId="545"/>
      <sheetData sheetId="546">
        <row r="2">
          <cell r="A2">
            <v>0</v>
          </cell>
        </row>
      </sheetData>
      <sheetData sheetId="547">
        <row r="2">
          <cell r="A2">
            <v>0</v>
          </cell>
        </row>
      </sheetData>
      <sheetData sheetId="548"/>
      <sheetData sheetId="549"/>
      <sheetData sheetId="550"/>
      <sheetData sheetId="551"/>
      <sheetData sheetId="552"/>
      <sheetData sheetId="553"/>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efreshError="1"/>
      <sheetData sheetId="562" refreshError="1"/>
      <sheetData sheetId="563" refreshError="1"/>
      <sheetData sheetId="564" refreshError="1"/>
      <sheetData sheetId="565" refreshError="1"/>
      <sheetData sheetId="566" refreshError="1"/>
      <sheetData sheetId="567" refreshError="1"/>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sheetData sheetId="787"/>
      <sheetData sheetId="788"/>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sheetData sheetId="853">
        <row r="2">
          <cell r="A2">
            <v>0</v>
          </cell>
        </row>
      </sheetData>
      <sheetData sheetId="854">
        <row r="2">
          <cell r="A2">
            <v>0</v>
          </cell>
        </row>
      </sheetData>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row r="2">
          <cell r="A2">
            <v>0</v>
          </cell>
        </row>
      </sheetData>
      <sheetData sheetId="927">
        <row r="2">
          <cell r="A2">
            <v>0</v>
          </cell>
        </row>
      </sheetData>
      <sheetData sheetId="928"/>
      <sheetData sheetId="929">
        <row r="2">
          <cell r="A2">
            <v>0</v>
          </cell>
        </row>
      </sheetData>
      <sheetData sheetId="930">
        <row r="2">
          <cell r="A2">
            <v>0</v>
          </cell>
        </row>
      </sheetData>
      <sheetData sheetId="931">
        <row r="2">
          <cell r="A2">
            <v>0</v>
          </cell>
        </row>
      </sheetData>
      <sheetData sheetId="932"/>
      <sheetData sheetId="933"/>
      <sheetData sheetId="934"/>
      <sheetData sheetId="935"/>
      <sheetData sheetId="936"/>
      <sheetData sheetId="937">
        <row r="2">
          <cell r="A2">
            <v>0</v>
          </cell>
        </row>
      </sheetData>
      <sheetData sheetId="938">
        <row r="2">
          <cell r="A2">
            <v>0</v>
          </cell>
        </row>
      </sheetData>
      <sheetData sheetId="939"/>
      <sheetData sheetId="940"/>
      <sheetData sheetId="941">
        <row r="2">
          <cell r="A2">
            <v>0</v>
          </cell>
        </row>
      </sheetData>
      <sheetData sheetId="942">
        <row r="2">
          <cell r="A2">
            <v>0</v>
          </cell>
        </row>
      </sheetData>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refreshError="1"/>
      <sheetData sheetId="1023" refreshError="1"/>
      <sheetData sheetId="1024" refreshError="1"/>
      <sheetData sheetId="1025" refreshError="1"/>
      <sheetData sheetId="1026" refreshError="1"/>
      <sheetData sheetId="1027" refreshError="1"/>
      <sheetData sheetId="102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N358"/>
  <sheetViews>
    <sheetView showGridLines="0" tabSelected="1" view="pageBreakPreview" topLeftCell="A318" zoomScale="60" zoomScaleNormal="55" zoomScalePageLayoutView="55" workbookViewId="0">
      <selection activeCell="K328" sqref="K328:K332"/>
    </sheetView>
  </sheetViews>
  <sheetFormatPr baseColWidth="10" defaultColWidth="11.42578125" defaultRowHeight="16.5" x14ac:dyDescent="0.3"/>
  <cols>
    <col min="1" max="2" width="3.42578125" style="1" customWidth="1"/>
    <col min="3" max="3" width="12.140625" style="1" customWidth="1"/>
    <col min="4" max="4" width="11.28515625" style="1" customWidth="1"/>
    <col min="5" max="5" width="16.140625" style="2" customWidth="1"/>
    <col min="6" max="6" width="17.5703125" style="1" customWidth="1"/>
    <col min="7" max="7" width="73.28515625" style="1" customWidth="1"/>
    <col min="8" max="8" width="8.7109375" style="2" customWidth="1"/>
    <col min="9" max="9" width="18.85546875" style="1" customWidth="1"/>
    <col min="10" max="10" width="23.85546875" style="1" customWidth="1"/>
    <col min="11" max="11" width="30" style="1" customWidth="1"/>
    <col min="12" max="12" width="3.28515625" style="1" customWidth="1"/>
    <col min="13" max="13" width="2.7109375" style="1" customWidth="1"/>
    <col min="14" max="14" width="15.140625" style="1" bestFit="1" customWidth="1"/>
    <col min="15" max="16384" width="11.42578125" style="1"/>
  </cols>
  <sheetData>
    <row r="1" spans="1:14" ht="17.25" thickBot="1" x14ac:dyDescent="0.35">
      <c r="A1" s="5"/>
      <c r="B1" s="5"/>
      <c r="C1" s="5"/>
      <c r="D1" s="5"/>
      <c r="E1" s="6"/>
      <c r="F1" s="5"/>
      <c r="G1" s="5"/>
      <c r="H1" s="6"/>
      <c r="I1" s="5"/>
      <c r="J1" s="5"/>
      <c r="K1" s="5"/>
      <c r="L1" s="5"/>
      <c r="M1" s="5"/>
    </row>
    <row r="2" spans="1:14" ht="17.25" thickTop="1" x14ac:dyDescent="0.3">
      <c r="A2" s="5"/>
      <c r="B2" s="7"/>
      <c r="C2" s="8"/>
      <c r="D2" s="8"/>
      <c r="E2" s="9"/>
      <c r="F2" s="8"/>
      <c r="G2" s="8"/>
      <c r="H2" s="9"/>
      <c r="I2" s="8"/>
      <c r="J2" s="8"/>
      <c r="K2" s="8"/>
      <c r="L2" s="10"/>
      <c r="M2" s="5"/>
    </row>
    <row r="3" spans="1:14" ht="17.25" thickBot="1" x14ac:dyDescent="0.35">
      <c r="A3" s="5"/>
      <c r="B3" s="11"/>
      <c r="C3" s="74" t="s">
        <v>27</v>
      </c>
      <c r="D3" s="75" t="s">
        <v>28</v>
      </c>
      <c r="E3" s="74" t="s">
        <v>29</v>
      </c>
      <c r="F3" s="75">
        <v>2</v>
      </c>
      <c r="G3" s="32"/>
      <c r="H3" s="95"/>
      <c r="I3" s="32"/>
      <c r="J3" s="32"/>
      <c r="K3" s="32"/>
      <c r="L3" s="12"/>
      <c r="M3" s="5"/>
    </row>
    <row r="4" spans="1:14" ht="128.25" customHeight="1" x14ac:dyDescent="0.3">
      <c r="A4" s="5"/>
      <c r="B4" s="11"/>
      <c r="C4" s="210" t="s">
        <v>297</v>
      </c>
      <c r="D4" s="211"/>
      <c r="E4" s="211"/>
      <c r="F4" s="211"/>
      <c r="G4" s="211"/>
      <c r="H4" s="211"/>
      <c r="I4" s="211"/>
      <c r="J4" s="211"/>
      <c r="K4" s="212"/>
      <c r="L4" s="12"/>
      <c r="M4" s="5"/>
    </row>
    <row r="5" spans="1:14" x14ac:dyDescent="0.3">
      <c r="A5" s="5"/>
      <c r="B5" s="11"/>
      <c r="C5" s="205" t="s">
        <v>0</v>
      </c>
      <c r="D5" s="206"/>
      <c r="E5" s="206"/>
      <c r="F5" s="206"/>
      <c r="G5" s="206"/>
      <c r="H5" s="206"/>
      <c r="I5" s="206"/>
      <c r="J5" s="206"/>
      <c r="K5" s="207"/>
      <c r="L5" s="12"/>
      <c r="M5" s="5"/>
    </row>
    <row r="6" spans="1:14" s="27" customFormat="1" x14ac:dyDescent="0.3">
      <c r="A6" s="25"/>
      <c r="B6" s="26"/>
      <c r="C6" s="220" t="s">
        <v>1</v>
      </c>
      <c r="D6" s="220"/>
      <c r="E6" s="220"/>
      <c r="F6" s="220"/>
      <c r="G6" s="220"/>
      <c r="H6" s="220"/>
      <c r="I6" s="220"/>
      <c r="J6" s="220"/>
      <c r="K6" s="220"/>
      <c r="L6" s="28"/>
      <c r="M6" s="25"/>
    </row>
    <row r="7" spans="1:14" ht="43.5" customHeight="1" x14ac:dyDescent="0.3">
      <c r="A7" s="5"/>
      <c r="B7" s="11"/>
      <c r="C7" s="220"/>
      <c r="D7" s="220"/>
      <c r="E7" s="220"/>
      <c r="F7" s="220"/>
      <c r="G7" s="220"/>
      <c r="H7" s="220"/>
      <c r="I7" s="220"/>
      <c r="J7" s="220"/>
      <c r="K7" s="220"/>
      <c r="L7" s="12"/>
      <c r="M7" s="5"/>
    </row>
    <row r="8" spans="1:14" ht="34.5" customHeight="1" x14ac:dyDescent="0.3">
      <c r="A8" s="5"/>
      <c r="B8" s="11"/>
      <c r="C8" s="221" t="s">
        <v>2</v>
      </c>
      <c r="D8" s="222"/>
      <c r="E8" s="222"/>
      <c r="F8" s="222"/>
      <c r="G8" s="222"/>
      <c r="H8" s="222"/>
      <c r="I8" s="222"/>
      <c r="J8" s="222"/>
      <c r="K8" s="223"/>
      <c r="L8" s="12"/>
      <c r="M8" s="5"/>
    </row>
    <row r="9" spans="1:14" ht="30" customHeight="1" thickBot="1" x14ac:dyDescent="0.35">
      <c r="A9" s="5"/>
      <c r="B9" s="11"/>
      <c r="C9" s="184"/>
      <c r="D9" s="185"/>
      <c r="E9" s="185"/>
      <c r="F9" s="185"/>
      <c r="G9" s="185"/>
      <c r="H9" s="185"/>
      <c r="I9" s="185"/>
      <c r="J9" s="185"/>
      <c r="K9" s="186"/>
      <c r="L9" s="12"/>
      <c r="M9" s="5"/>
    </row>
    <row r="10" spans="1:14" ht="30" customHeight="1" x14ac:dyDescent="0.3">
      <c r="A10" s="5"/>
      <c r="B10" s="11"/>
      <c r="C10" s="217" t="s">
        <v>3</v>
      </c>
      <c r="D10" s="208" t="s">
        <v>4</v>
      </c>
      <c r="E10" s="219" t="s">
        <v>5</v>
      </c>
      <c r="F10" s="219"/>
      <c r="G10" s="217" t="s">
        <v>6</v>
      </c>
      <c r="H10" s="208" t="s">
        <v>7</v>
      </c>
      <c r="I10" s="208" t="s">
        <v>8</v>
      </c>
      <c r="J10" s="213" t="s">
        <v>9</v>
      </c>
      <c r="K10" s="215" t="s">
        <v>10</v>
      </c>
      <c r="L10" s="12"/>
      <c r="M10" s="5"/>
    </row>
    <row r="11" spans="1:14" ht="30" customHeight="1" thickBot="1" x14ac:dyDescent="0.35">
      <c r="A11" s="5"/>
      <c r="B11" s="11"/>
      <c r="C11" s="218"/>
      <c r="D11" s="209"/>
      <c r="E11" s="33" t="s">
        <v>11</v>
      </c>
      <c r="F11" s="33" t="s">
        <v>12</v>
      </c>
      <c r="G11" s="218"/>
      <c r="H11" s="209"/>
      <c r="I11" s="209"/>
      <c r="J11" s="214"/>
      <c r="K11" s="216"/>
      <c r="L11" s="12"/>
      <c r="M11" s="5"/>
    </row>
    <row r="12" spans="1:14" ht="30" customHeight="1" thickBot="1" x14ac:dyDescent="0.35">
      <c r="A12" s="5"/>
      <c r="B12" s="11"/>
      <c r="C12" s="34"/>
      <c r="D12" s="35">
        <v>1</v>
      </c>
      <c r="E12" s="35"/>
      <c r="F12" s="35"/>
      <c r="G12" s="35" t="s">
        <v>30</v>
      </c>
      <c r="H12" s="96"/>
      <c r="I12" s="35"/>
      <c r="J12" s="35"/>
      <c r="K12" s="36"/>
      <c r="L12" s="12"/>
      <c r="M12" s="5"/>
    </row>
    <row r="13" spans="1:14" ht="30" customHeight="1" x14ac:dyDescent="0.3">
      <c r="A13" s="5"/>
      <c r="B13" s="11"/>
      <c r="C13" s="37"/>
      <c r="D13" s="38"/>
      <c r="E13" s="38"/>
      <c r="F13" s="38"/>
      <c r="G13" s="89" t="s">
        <v>31</v>
      </c>
      <c r="H13" s="38"/>
      <c r="I13" s="39"/>
      <c r="J13" s="40"/>
      <c r="K13" s="41"/>
      <c r="L13" s="12"/>
      <c r="M13" s="5"/>
    </row>
    <row r="14" spans="1:14" ht="30" customHeight="1" x14ac:dyDescent="0.3">
      <c r="A14" s="5"/>
      <c r="B14" s="11"/>
      <c r="C14" s="37">
        <v>3012</v>
      </c>
      <c r="D14" s="38">
        <v>1.0009999999999999</v>
      </c>
      <c r="E14" s="38"/>
      <c r="F14" s="38"/>
      <c r="G14" s="90" t="s">
        <v>32</v>
      </c>
      <c r="H14" s="38" t="s">
        <v>33</v>
      </c>
      <c r="I14" s="86">
        <v>34378</v>
      </c>
      <c r="J14" s="87">
        <v>8116</v>
      </c>
      <c r="K14" s="312">
        <f t="shared" ref="K14:K31" si="0">ROUND(I14*J14,0)</f>
        <v>279011848</v>
      </c>
      <c r="L14" s="12"/>
      <c r="M14" s="5"/>
      <c r="N14" s="88"/>
    </row>
    <row r="15" spans="1:14" ht="30" customHeight="1" x14ac:dyDescent="0.3">
      <c r="A15" s="5"/>
      <c r="B15" s="11"/>
      <c r="C15" s="37">
        <v>4613</v>
      </c>
      <c r="D15" s="38">
        <v>1.0019999999999998</v>
      </c>
      <c r="E15" s="38"/>
      <c r="F15" s="38"/>
      <c r="G15" s="90" t="s">
        <v>34</v>
      </c>
      <c r="H15" s="38" t="s">
        <v>35</v>
      </c>
      <c r="I15" s="86">
        <v>4813</v>
      </c>
      <c r="J15" s="87">
        <v>59050</v>
      </c>
      <c r="K15" s="41">
        <f t="shared" si="0"/>
        <v>284207650</v>
      </c>
      <c r="L15" s="12"/>
      <c r="M15" s="5"/>
      <c r="N15" s="88"/>
    </row>
    <row r="16" spans="1:14" ht="30" customHeight="1" x14ac:dyDescent="0.3">
      <c r="A16" s="5"/>
      <c r="B16" s="11"/>
      <c r="C16" s="37"/>
      <c r="D16" s="38"/>
      <c r="E16" s="38"/>
      <c r="F16" s="38"/>
      <c r="G16" s="89" t="s">
        <v>36</v>
      </c>
      <c r="H16" s="38"/>
      <c r="I16" s="80"/>
      <c r="J16" s="81"/>
      <c r="K16" s="41"/>
      <c r="L16" s="12"/>
      <c r="M16" s="5"/>
      <c r="N16" s="88"/>
    </row>
    <row r="17" spans="1:14" ht="30" customHeight="1" x14ac:dyDescent="0.3">
      <c r="A17" s="5"/>
      <c r="B17" s="11"/>
      <c r="C17" s="37">
        <v>3464</v>
      </c>
      <c r="D17" s="38">
        <v>1.0029999999999997</v>
      </c>
      <c r="E17" s="38"/>
      <c r="F17" s="38"/>
      <c r="G17" s="90" t="s">
        <v>37</v>
      </c>
      <c r="H17" s="38" t="s">
        <v>35</v>
      </c>
      <c r="I17" s="86">
        <v>30342</v>
      </c>
      <c r="J17" s="87">
        <v>37400</v>
      </c>
      <c r="K17" s="41">
        <f t="shared" si="0"/>
        <v>1134790800</v>
      </c>
      <c r="L17" s="12"/>
      <c r="M17" s="5"/>
      <c r="N17" s="88"/>
    </row>
    <row r="18" spans="1:14" ht="30" customHeight="1" x14ac:dyDescent="0.3">
      <c r="A18" s="5"/>
      <c r="B18" s="11"/>
      <c r="C18" s="37">
        <v>3710</v>
      </c>
      <c r="D18" s="38">
        <v>1.0039999999999996</v>
      </c>
      <c r="E18" s="38"/>
      <c r="F18" s="38"/>
      <c r="G18" s="90" t="s">
        <v>38</v>
      </c>
      <c r="H18" s="38" t="s">
        <v>35</v>
      </c>
      <c r="I18" s="86">
        <v>94</v>
      </c>
      <c r="J18" s="87">
        <v>6003</v>
      </c>
      <c r="K18" s="41">
        <f t="shared" si="0"/>
        <v>564282</v>
      </c>
      <c r="L18" s="12"/>
      <c r="M18" s="5"/>
      <c r="N18" s="88"/>
    </row>
    <row r="19" spans="1:14" ht="30" customHeight="1" x14ac:dyDescent="0.3">
      <c r="A19" s="5"/>
      <c r="B19" s="11"/>
      <c r="C19" s="37">
        <v>4613</v>
      </c>
      <c r="D19" s="38">
        <v>1.0049999999999994</v>
      </c>
      <c r="E19" s="38"/>
      <c r="F19" s="38"/>
      <c r="G19" s="90" t="s">
        <v>34</v>
      </c>
      <c r="H19" s="38" t="s">
        <v>35</v>
      </c>
      <c r="I19" s="86">
        <v>39567</v>
      </c>
      <c r="J19" s="87">
        <v>59050</v>
      </c>
      <c r="K19" s="41">
        <f t="shared" si="0"/>
        <v>2336431350</v>
      </c>
      <c r="L19" s="12"/>
      <c r="M19" s="5"/>
      <c r="N19" s="88"/>
    </row>
    <row r="20" spans="1:14" ht="30" customHeight="1" x14ac:dyDescent="0.3">
      <c r="A20" s="5"/>
      <c r="B20" s="11"/>
      <c r="C20" s="37"/>
      <c r="D20" s="38"/>
      <c r="E20" s="38"/>
      <c r="F20" s="38"/>
      <c r="G20" s="89" t="s">
        <v>39</v>
      </c>
      <c r="H20" s="38"/>
      <c r="I20" s="80"/>
      <c r="J20" s="81"/>
      <c r="K20" s="41"/>
      <c r="L20" s="12"/>
      <c r="M20" s="5"/>
      <c r="N20" s="88"/>
    </row>
    <row r="21" spans="1:14" ht="30" customHeight="1" x14ac:dyDescent="0.3">
      <c r="A21" s="5"/>
      <c r="B21" s="11"/>
      <c r="C21" s="37">
        <v>3699</v>
      </c>
      <c r="D21" s="38">
        <v>1.0059999999999993</v>
      </c>
      <c r="E21" s="38"/>
      <c r="F21" s="38"/>
      <c r="G21" s="90" t="s">
        <v>40</v>
      </c>
      <c r="H21" s="38" t="s">
        <v>41</v>
      </c>
      <c r="I21" s="86">
        <v>31</v>
      </c>
      <c r="J21" s="87">
        <v>184321</v>
      </c>
      <c r="K21" s="41">
        <f t="shared" si="0"/>
        <v>5713951</v>
      </c>
      <c r="L21" s="12"/>
      <c r="M21" s="5"/>
      <c r="N21" s="88"/>
    </row>
    <row r="22" spans="1:14" ht="30" customHeight="1" x14ac:dyDescent="0.3">
      <c r="A22" s="5"/>
      <c r="B22" s="11"/>
      <c r="C22" s="37">
        <v>4101</v>
      </c>
      <c r="D22" s="38">
        <v>1.0069999999999992</v>
      </c>
      <c r="E22" s="38"/>
      <c r="F22" s="38"/>
      <c r="G22" s="90" t="s">
        <v>42</v>
      </c>
      <c r="H22" s="38" t="s">
        <v>41</v>
      </c>
      <c r="I22" s="86">
        <v>34</v>
      </c>
      <c r="J22" s="87">
        <v>316455</v>
      </c>
      <c r="K22" s="41">
        <f t="shared" si="0"/>
        <v>10759470</v>
      </c>
      <c r="L22" s="12"/>
      <c r="M22" s="5"/>
      <c r="N22" s="88"/>
    </row>
    <row r="23" spans="1:14" ht="30" customHeight="1" x14ac:dyDescent="0.3">
      <c r="A23" s="5"/>
      <c r="B23" s="11"/>
      <c r="C23" s="37">
        <v>3698</v>
      </c>
      <c r="D23" s="38">
        <v>1.0079999999999991</v>
      </c>
      <c r="E23" s="38"/>
      <c r="F23" s="38"/>
      <c r="G23" s="90" t="s">
        <v>43</v>
      </c>
      <c r="H23" s="38" t="s">
        <v>41</v>
      </c>
      <c r="I23" s="86">
        <v>12</v>
      </c>
      <c r="J23" s="87">
        <v>328210</v>
      </c>
      <c r="K23" s="41">
        <f t="shared" si="0"/>
        <v>3938520</v>
      </c>
      <c r="L23" s="12"/>
      <c r="M23" s="5"/>
      <c r="N23" s="88"/>
    </row>
    <row r="24" spans="1:14" ht="30" customHeight="1" x14ac:dyDescent="0.3">
      <c r="A24" s="5"/>
      <c r="B24" s="11"/>
      <c r="C24" s="37">
        <v>3695</v>
      </c>
      <c r="D24" s="38">
        <v>1.008999999999999</v>
      </c>
      <c r="E24" s="38"/>
      <c r="F24" s="38"/>
      <c r="G24" s="90" t="s">
        <v>44</v>
      </c>
      <c r="H24" s="38" t="s">
        <v>41</v>
      </c>
      <c r="I24" s="86">
        <v>1</v>
      </c>
      <c r="J24" s="87">
        <v>713720</v>
      </c>
      <c r="K24" s="41">
        <f t="shared" si="0"/>
        <v>713720</v>
      </c>
      <c r="L24" s="12"/>
      <c r="M24" s="5"/>
      <c r="N24" s="88"/>
    </row>
    <row r="25" spans="1:14" ht="30" customHeight="1" x14ac:dyDescent="0.3">
      <c r="A25" s="5"/>
      <c r="B25" s="11"/>
      <c r="C25" s="37">
        <v>4802</v>
      </c>
      <c r="D25" s="38">
        <v>1.0099999999999989</v>
      </c>
      <c r="E25" s="38"/>
      <c r="F25" s="38"/>
      <c r="G25" s="90" t="s">
        <v>45</v>
      </c>
      <c r="H25" s="38" t="s">
        <v>41</v>
      </c>
      <c r="I25" s="86">
        <v>15</v>
      </c>
      <c r="J25" s="87">
        <v>1131809</v>
      </c>
      <c r="K25" s="41">
        <f t="shared" si="0"/>
        <v>16977135</v>
      </c>
      <c r="L25" s="12"/>
      <c r="M25" s="5"/>
      <c r="N25" s="88"/>
    </row>
    <row r="26" spans="1:14" ht="30" customHeight="1" x14ac:dyDescent="0.3">
      <c r="A26" s="5"/>
      <c r="B26" s="11"/>
      <c r="C26" s="37">
        <v>4803</v>
      </c>
      <c r="D26" s="38">
        <v>1.0109999999999988</v>
      </c>
      <c r="E26" s="38"/>
      <c r="F26" s="38"/>
      <c r="G26" s="90" t="s">
        <v>46</v>
      </c>
      <c r="H26" s="38" t="s">
        <v>41</v>
      </c>
      <c r="I26" s="86">
        <v>17</v>
      </c>
      <c r="J26" s="87">
        <v>1731002</v>
      </c>
      <c r="K26" s="41">
        <f t="shared" si="0"/>
        <v>29427034</v>
      </c>
      <c r="L26" s="12"/>
      <c r="M26" s="5"/>
      <c r="N26" s="88"/>
    </row>
    <row r="27" spans="1:14" ht="30" customHeight="1" x14ac:dyDescent="0.3">
      <c r="A27" s="5"/>
      <c r="B27" s="11"/>
      <c r="C27" s="37">
        <v>4804</v>
      </c>
      <c r="D27" s="38">
        <v>1.0119999999999987</v>
      </c>
      <c r="E27" s="38"/>
      <c r="F27" s="38"/>
      <c r="G27" s="90" t="s">
        <v>47</v>
      </c>
      <c r="H27" s="38" t="s">
        <v>41</v>
      </c>
      <c r="I27" s="86">
        <v>5</v>
      </c>
      <c r="J27" s="87">
        <v>2663080</v>
      </c>
      <c r="K27" s="41">
        <f t="shared" si="0"/>
        <v>13315400</v>
      </c>
      <c r="L27" s="12"/>
      <c r="M27" s="5"/>
      <c r="N27" s="88"/>
    </row>
    <row r="28" spans="1:14" ht="30" customHeight="1" x14ac:dyDescent="0.3">
      <c r="A28" s="5"/>
      <c r="B28" s="11"/>
      <c r="C28" s="37">
        <v>8534</v>
      </c>
      <c r="D28" s="38">
        <v>1.0129999999999986</v>
      </c>
      <c r="E28" s="38"/>
      <c r="F28" s="38"/>
      <c r="G28" s="90" t="s">
        <v>48</v>
      </c>
      <c r="H28" s="38" t="s">
        <v>41</v>
      </c>
      <c r="I28" s="86">
        <v>1</v>
      </c>
      <c r="J28" s="87">
        <v>228628</v>
      </c>
      <c r="K28" s="41">
        <f t="shared" si="0"/>
        <v>228628</v>
      </c>
      <c r="L28" s="12"/>
      <c r="M28" s="5"/>
      <c r="N28" s="88"/>
    </row>
    <row r="29" spans="1:14" ht="30" customHeight="1" x14ac:dyDescent="0.3">
      <c r="A29" s="5"/>
      <c r="B29" s="11"/>
      <c r="C29" s="37">
        <v>8535</v>
      </c>
      <c r="D29" s="38">
        <v>1.0139999999999985</v>
      </c>
      <c r="E29" s="38"/>
      <c r="F29" s="38"/>
      <c r="G29" s="90" t="s">
        <v>49</v>
      </c>
      <c r="H29" s="38" t="s">
        <v>41</v>
      </c>
      <c r="I29" s="86">
        <v>169</v>
      </c>
      <c r="J29" s="87">
        <v>268573</v>
      </c>
      <c r="K29" s="41">
        <f t="shared" si="0"/>
        <v>45388837</v>
      </c>
      <c r="L29" s="12"/>
      <c r="M29" s="5"/>
      <c r="N29" s="88"/>
    </row>
    <row r="30" spans="1:14" ht="30" customHeight="1" x14ac:dyDescent="0.3">
      <c r="A30" s="5"/>
      <c r="B30" s="11"/>
      <c r="C30" s="37"/>
      <c r="D30" s="38"/>
      <c r="E30" s="38"/>
      <c r="F30" s="38"/>
      <c r="G30" s="89" t="s">
        <v>50</v>
      </c>
      <c r="H30" s="38"/>
      <c r="I30" s="80"/>
      <c r="J30" s="81"/>
      <c r="K30" s="41"/>
      <c r="L30" s="12"/>
      <c r="M30" s="5"/>
      <c r="N30" s="88"/>
    </row>
    <row r="31" spans="1:14" ht="30" customHeight="1" x14ac:dyDescent="0.3">
      <c r="A31" s="5"/>
      <c r="B31" s="11"/>
      <c r="C31" s="37">
        <v>8510</v>
      </c>
      <c r="D31" s="38">
        <v>1.0149999999999983</v>
      </c>
      <c r="E31" s="38"/>
      <c r="F31" s="38"/>
      <c r="G31" s="90" t="s">
        <v>51</v>
      </c>
      <c r="H31" s="38" t="s">
        <v>33</v>
      </c>
      <c r="I31" s="86">
        <v>2400</v>
      </c>
      <c r="J31" s="87">
        <v>2245</v>
      </c>
      <c r="K31" s="41">
        <f t="shared" si="0"/>
        <v>5388000</v>
      </c>
      <c r="L31" s="12"/>
      <c r="M31" s="5"/>
      <c r="N31" s="88"/>
    </row>
    <row r="32" spans="1:14" ht="30" customHeight="1" thickBot="1" x14ac:dyDescent="0.35">
      <c r="A32" s="5"/>
      <c r="B32" s="11"/>
      <c r="C32" s="119" t="s">
        <v>13</v>
      </c>
      <c r="D32" s="42"/>
      <c r="E32" s="42"/>
      <c r="F32" s="42"/>
      <c r="G32" s="43"/>
      <c r="H32" s="42"/>
      <c r="I32" s="39"/>
      <c r="J32" s="44"/>
      <c r="K32" s="45">
        <f>SUM(K14:K31)</f>
        <v>4166856625</v>
      </c>
      <c r="L32" s="12"/>
      <c r="M32" s="5"/>
      <c r="N32" s="88"/>
    </row>
    <row r="33" spans="1:14" ht="30" customHeight="1" thickBot="1" x14ac:dyDescent="0.35">
      <c r="A33" s="5"/>
      <c r="B33" s="11"/>
      <c r="C33" s="109"/>
      <c r="D33" s="110">
        <v>2</v>
      </c>
      <c r="E33" s="111"/>
      <c r="F33" s="111"/>
      <c r="G33" s="112" t="s">
        <v>52</v>
      </c>
      <c r="H33" s="96"/>
      <c r="I33" s="35"/>
      <c r="J33" s="35"/>
      <c r="K33" s="36"/>
      <c r="L33" s="12"/>
      <c r="M33" s="5"/>
    </row>
    <row r="34" spans="1:14" ht="30" customHeight="1" x14ac:dyDescent="0.3">
      <c r="A34" s="5"/>
      <c r="B34" s="11"/>
      <c r="C34" s="76"/>
      <c r="D34" s="113"/>
      <c r="E34" s="114"/>
      <c r="F34" s="114"/>
      <c r="G34" s="115" t="s">
        <v>53</v>
      </c>
      <c r="H34" s="116"/>
      <c r="I34" s="117"/>
      <c r="J34" s="118"/>
      <c r="K34" s="41"/>
      <c r="L34" s="12"/>
      <c r="M34" s="5"/>
    </row>
    <row r="35" spans="1:14" ht="30" customHeight="1" x14ac:dyDescent="0.3">
      <c r="A35" s="5"/>
      <c r="B35" s="11"/>
      <c r="C35" s="82">
        <v>4023</v>
      </c>
      <c r="D35" s="83">
        <v>2.0009999999999999</v>
      </c>
      <c r="E35" s="84"/>
      <c r="F35" s="84"/>
      <c r="G35" s="92" t="s">
        <v>54</v>
      </c>
      <c r="H35" s="98" t="s">
        <v>33</v>
      </c>
      <c r="I35" s="86">
        <v>69173</v>
      </c>
      <c r="J35" s="87">
        <v>15471</v>
      </c>
      <c r="K35" s="41">
        <f t="shared" ref="K35:K132" si="1">ROUND(I35*J35,0)</f>
        <v>1070175483</v>
      </c>
      <c r="L35" s="12"/>
      <c r="M35" s="5"/>
      <c r="N35" s="88"/>
    </row>
    <row r="36" spans="1:14" ht="30" customHeight="1" x14ac:dyDescent="0.3">
      <c r="A36" s="5"/>
      <c r="B36" s="11"/>
      <c r="C36" s="82">
        <v>3454</v>
      </c>
      <c r="D36" s="83">
        <v>2.0019999999999998</v>
      </c>
      <c r="E36" s="84"/>
      <c r="F36" s="84"/>
      <c r="G36" s="92" t="s">
        <v>55</v>
      </c>
      <c r="H36" s="98" t="s">
        <v>35</v>
      </c>
      <c r="I36" s="86">
        <v>10279</v>
      </c>
      <c r="J36" s="87">
        <v>98437</v>
      </c>
      <c r="K36" s="41">
        <f t="shared" si="1"/>
        <v>1011833923</v>
      </c>
      <c r="L36" s="12"/>
      <c r="M36" s="5"/>
      <c r="N36" s="88"/>
    </row>
    <row r="37" spans="1:14" ht="30" customHeight="1" x14ac:dyDescent="0.3">
      <c r="A37" s="5"/>
      <c r="B37" s="11"/>
      <c r="C37" s="82">
        <v>4745</v>
      </c>
      <c r="D37" s="83">
        <v>2.0029999999999997</v>
      </c>
      <c r="E37" s="84"/>
      <c r="F37" s="84"/>
      <c r="G37" s="92" t="s">
        <v>56</v>
      </c>
      <c r="H37" s="98" t="s">
        <v>35</v>
      </c>
      <c r="I37" s="86">
        <v>6853</v>
      </c>
      <c r="J37" s="87">
        <v>181466</v>
      </c>
      <c r="K37" s="41">
        <f t="shared" si="1"/>
        <v>1243586498</v>
      </c>
      <c r="L37" s="12"/>
      <c r="M37" s="5"/>
      <c r="N37" s="88"/>
    </row>
    <row r="38" spans="1:14" ht="30" customHeight="1" x14ac:dyDescent="0.3">
      <c r="A38" s="5"/>
      <c r="B38" s="11"/>
      <c r="C38" s="82">
        <v>6878</v>
      </c>
      <c r="D38" s="83">
        <v>2.0039999999999996</v>
      </c>
      <c r="E38" s="84"/>
      <c r="F38" s="84"/>
      <c r="G38" s="92" t="s">
        <v>57</v>
      </c>
      <c r="H38" s="98" t="s">
        <v>35</v>
      </c>
      <c r="I38" s="86">
        <v>443</v>
      </c>
      <c r="J38" s="87">
        <v>582204</v>
      </c>
      <c r="K38" s="41">
        <f t="shared" si="1"/>
        <v>257916372</v>
      </c>
      <c r="L38" s="12"/>
      <c r="M38" s="5"/>
      <c r="N38" s="88"/>
    </row>
    <row r="39" spans="1:14" ht="30" customHeight="1" x14ac:dyDescent="0.3">
      <c r="A39" s="5"/>
      <c r="B39" s="11"/>
      <c r="C39" s="82">
        <v>6871</v>
      </c>
      <c r="D39" s="83">
        <v>2.0049999999999994</v>
      </c>
      <c r="E39" s="84"/>
      <c r="F39" s="84"/>
      <c r="G39" s="92" t="s">
        <v>58</v>
      </c>
      <c r="H39" s="98" t="s">
        <v>35</v>
      </c>
      <c r="I39" s="86">
        <v>255</v>
      </c>
      <c r="J39" s="87">
        <v>674433</v>
      </c>
      <c r="K39" s="41">
        <f t="shared" si="1"/>
        <v>171980415</v>
      </c>
      <c r="L39" s="12"/>
      <c r="M39" s="5"/>
      <c r="N39" s="88"/>
    </row>
    <row r="40" spans="1:14" ht="30" customHeight="1" x14ac:dyDescent="0.3">
      <c r="A40" s="5"/>
      <c r="B40" s="11"/>
      <c r="C40" s="82">
        <v>3425</v>
      </c>
      <c r="D40" s="83">
        <v>2.0059999999999993</v>
      </c>
      <c r="E40" s="84"/>
      <c r="F40" s="84"/>
      <c r="G40" s="92" t="s">
        <v>59</v>
      </c>
      <c r="H40" s="98" t="s">
        <v>33</v>
      </c>
      <c r="I40" s="86">
        <v>306</v>
      </c>
      <c r="J40" s="87">
        <v>69391</v>
      </c>
      <c r="K40" s="41">
        <f t="shared" si="1"/>
        <v>21233646</v>
      </c>
      <c r="L40" s="12"/>
      <c r="M40" s="5"/>
      <c r="N40" s="88"/>
    </row>
    <row r="41" spans="1:14" ht="30" customHeight="1" x14ac:dyDescent="0.3">
      <c r="A41" s="5"/>
      <c r="B41" s="11"/>
      <c r="C41" s="82">
        <v>8777</v>
      </c>
      <c r="D41" s="83">
        <v>2.0069999999999992</v>
      </c>
      <c r="E41" s="84"/>
      <c r="F41" s="84"/>
      <c r="G41" s="92" t="s">
        <v>60</v>
      </c>
      <c r="H41" s="98" t="s">
        <v>33</v>
      </c>
      <c r="I41" s="86">
        <v>3178</v>
      </c>
      <c r="J41" s="87">
        <v>194902</v>
      </c>
      <c r="K41" s="41">
        <f t="shared" si="1"/>
        <v>619398556</v>
      </c>
      <c r="L41" s="12"/>
      <c r="M41" s="5"/>
      <c r="N41" s="88"/>
    </row>
    <row r="42" spans="1:14" ht="30" customHeight="1" x14ac:dyDescent="0.3">
      <c r="A42" s="5"/>
      <c r="B42" s="11"/>
      <c r="C42" s="82">
        <v>8778</v>
      </c>
      <c r="D42" s="83">
        <v>2.0079999999999991</v>
      </c>
      <c r="E42" s="84"/>
      <c r="F42" s="84"/>
      <c r="G42" s="92" t="s">
        <v>61</v>
      </c>
      <c r="H42" s="98" t="s">
        <v>33</v>
      </c>
      <c r="I42" s="86">
        <v>5133</v>
      </c>
      <c r="J42" s="87">
        <v>222045</v>
      </c>
      <c r="K42" s="41">
        <f t="shared" si="1"/>
        <v>1139756985</v>
      </c>
      <c r="L42" s="12"/>
      <c r="M42" s="5"/>
      <c r="N42" s="88"/>
    </row>
    <row r="43" spans="1:14" ht="30" customHeight="1" x14ac:dyDescent="0.3">
      <c r="A43" s="5"/>
      <c r="B43" s="11"/>
      <c r="C43" s="82">
        <v>8783</v>
      </c>
      <c r="D43" s="83">
        <v>2.008999999999999</v>
      </c>
      <c r="E43" s="84"/>
      <c r="F43" s="84"/>
      <c r="G43" s="92" t="s">
        <v>62</v>
      </c>
      <c r="H43" s="98" t="s">
        <v>33</v>
      </c>
      <c r="I43" s="86">
        <v>3178</v>
      </c>
      <c r="J43" s="87">
        <v>229187</v>
      </c>
      <c r="K43" s="41">
        <f t="shared" si="1"/>
        <v>728356286</v>
      </c>
      <c r="L43" s="12"/>
      <c r="M43" s="5"/>
      <c r="N43" s="88"/>
    </row>
    <row r="44" spans="1:14" ht="30" customHeight="1" x14ac:dyDescent="0.3">
      <c r="A44" s="5"/>
      <c r="B44" s="11"/>
      <c r="C44" s="82">
        <v>8499</v>
      </c>
      <c r="D44" s="83">
        <v>2.0099999999999989</v>
      </c>
      <c r="E44" s="84"/>
      <c r="F44" s="84"/>
      <c r="G44" s="92" t="s">
        <v>63</v>
      </c>
      <c r="H44" s="98" t="s">
        <v>33</v>
      </c>
      <c r="I44" s="86">
        <v>373</v>
      </c>
      <c r="J44" s="87">
        <v>88413</v>
      </c>
      <c r="K44" s="41">
        <f t="shared" si="1"/>
        <v>32978049</v>
      </c>
      <c r="L44" s="12"/>
      <c r="M44" s="5"/>
      <c r="N44" s="88"/>
    </row>
    <row r="45" spans="1:14" ht="30" customHeight="1" x14ac:dyDescent="0.3">
      <c r="A45" s="5"/>
      <c r="B45" s="11"/>
      <c r="C45" s="82">
        <v>3745</v>
      </c>
      <c r="D45" s="83">
        <v>2.0109999999999988</v>
      </c>
      <c r="E45" s="84"/>
      <c r="F45" s="84"/>
      <c r="G45" s="92" t="s">
        <v>64</v>
      </c>
      <c r="H45" s="98" t="s">
        <v>33</v>
      </c>
      <c r="I45" s="86">
        <v>4179</v>
      </c>
      <c r="J45" s="87">
        <v>74806</v>
      </c>
      <c r="K45" s="41">
        <f t="shared" si="1"/>
        <v>312614274</v>
      </c>
      <c r="L45" s="12"/>
      <c r="M45" s="5"/>
      <c r="N45" s="88"/>
    </row>
    <row r="46" spans="1:14" ht="30" customHeight="1" x14ac:dyDescent="0.3">
      <c r="A46" s="5"/>
      <c r="B46" s="11"/>
      <c r="C46" s="82">
        <v>8169</v>
      </c>
      <c r="D46" s="83">
        <v>2.0119999999999987</v>
      </c>
      <c r="E46" s="84"/>
      <c r="F46" s="84"/>
      <c r="G46" s="92" t="s">
        <v>65</v>
      </c>
      <c r="H46" s="98" t="s">
        <v>33</v>
      </c>
      <c r="I46" s="86">
        <v>11</v>
      </c>
      <c r="J46" s="87">
        <v>107358</v>
      </c>
      <c r="K46" s="41">
        <f t="shared" si="1"/>
        <v>1180938</v>
      </c>
      <c r="L46" s="12"/>
      <c r="M46" s="5"/>
      <c r="N46" s="88"/>
    </row>
    <row r="47" spans="1:14" ht="30" customHeight="1" x14ac:dyDescent="0.3">
      <c r="A47" s="5"/>
      <c r="B47" s="11"/>
      <c r="C47" s="82">
        <v>8166</v>
      </c>
      <c r="D47" s="83">
        <v>2.0129999999999986</v>
      </c>
      <c r="E47" s="84"/>
      <c r="F47" s="84"/>
      <c r="G47" s="92" t="s">
        <v>66</v>
      </c>
      <c r="H47" s="98" t="s">
        <v>33</v>
      </c>
      <c r="I47" s="86">
        <v>26</v>
      </c>
      <c r="J47" s="87">
        <v>107358</v>
      </c>
      <c r="K47" s="41">
        <f t="shared" si="1"/>
        <v>2791308</v>
      </c>
      <c r="L47" s="12"/>
      <c r="M47" s="5"/>
      <c r="N47" s="88"/>
    </row>
    <row r="48" spans="1:14" ht="30" customHeight="1" x14ac:dyDescent="0.3">
      <c r="A48" s="5"/>
      <c r="B48" s="11"/>
      <c r="C48" s="82">
        <v>4856</v>
      </c>
      <c r="D48" s="83">
        <v>2.0139999999999985</v>
      </c>
      <c r="E48" s="84"/>
      <c r="F48" s="84"/>
      <c r="G48" s="92" t="s">
        <v>67</v>
      </c>
      <c r="H48" s="98" t="s">
        <v>33</v>
      </c>
      <c r="I48" s="86">
        <v>2761</v>
      </c>
      <c r="J48" s="87">
        <v>82165</v>
      </c>
      <c r="K48" s="41">
        <f t="shared" si="1"/>
        <v>226857565</v>
      </c>
      <c r="L48" s="12"/>
      <c r="M48" s="5"/>
      <c r="N48" s="88"/>
    </row>
    <row r="49" spans="1:14" ht="30" customHeight="1" x14ac:dyDescent="0.3">
      <c r="A49" s="5"/>
      <c r="B49" s="11"/>
      <c r="C49" s="82">
        <v>8160</v>
      </c>
      <c r="D49" s="83">
        <v>2.0149999999999983</v>
      </c>
      <c r="E49" s="84"/>
      <c r="F49" s="84"/>
      <c r="G49" s="92" t="s">
        <v>68</v>
      </c>
      <c r="H49" s="98" t="s">
        <v>124</v>
      </c>
      <c r="I49" s="86">
        <v>3228</v>
      </c>
      <c r="J49" s="87">
        <v>18655</v>
      </c>
      <c r="K49" s="41">
        <f t="shared" si="1"/>
        <v>60218340</v>
      </c>
      <c r="L49" s="12"/>
      <c r="M49" s="5"/>
      <c r="N49" s="88"/>
    </row>
    <row r="50" spans="1:14" ht="30" customHeight="1" x14ac:dyDescent="0.3">
      <c r="A50" s="5"/>
      <c r="B50" s="11"/>
      <c r="C50" s="82">
        <v>8776</v>
      </c>
      <c r="D50" s="83">
        <v>2.0159999999999982</v>
      </c>
      <c r="E50" s="84"/>
      <c r="F50" s="84"/>
      <c r="G50" s="92" t="s">
        <v>69</v>
      </c>
      <c r="H50" s="98" t="s">
        <v>124</v>
      </c>
      <c r="I50" s="86">
        <v>3224</v>
      </c>
      <c r="J50" s="87">
        <v>22632</v>
      </c>
      <c r="K50" s="41">
        <f t="shared" si="1"/>
        <v>72965568</v>
      </c>
      <c r="L50" s="12"/>
      <c r="M50" s="5"/>
      <c r="N50" s="88"/>
    </row>
    <row r="51" spans="1:14" ht="30" customHeight="1" x14ac:dyDescent="0.3">
      <c r="A51" s="5"/>
      <c r="B51" s="11"/>
      <c r="C51" s="82">
        <v>8723</v>
      </c>
      <c r="D51" s="83">
        <v>2.0169999999999981</v>
      </c>
      <c r="E51" s="84"/>
      <c r="F51" s="84"/>
      <c r="G51" s="92" t="s">
        <v>70</v>
      </c>
      <c r="H51" s="98" t="s">
        <v>124</v>
      </c>
      <c r="I51" s="86">
        <v>853</v>
      </c>
      <c r="J51" s="87">
        <v>200451</v>
      </c>
      <c r="K51" s="41">
        <f t="shared" si="1"/>
        <v>170984703</v>
      </c>
      <c r="L51" s="12"/>
      <c r="M51" s="5"/>
      <c r="N51" s="88"/>
    </row>
    <row r="52" spans="1:14" ht="30" customHeight="1" x14ac:dyDescent="0.3">
      <c r="A52" s="5"/>
      <c r="B52" s="11"/>
      <c r="C52" s="82">
        <v>4751</v>
      </c>
      <c r="D52" s="83">
        <v>2.017999999999998</v>
      </c>
      <c r="E52" s="84"/>
      <c r="F52" s="84"/>
      <c r="G52" s="92" t="s">
        <v>71</v>
      </c>
      <c r="H52" s="98" t="s">
        <v>124</v>
      </c>
      <c r="I52" s="86">
        <v>5510</v>
      </c>
      <c r="J52" s="87">
        <v>13574</v>
      </c>
      <c r="K52" s="41">
        <f t="shared" si="1"/>
        <v>74792740</v>
      </c>
      <c r="L52" s="12"/>
      <c r="M52" s="5"/>
      <c r="N52" s="88"/>
    </row>
    <row r="53" spans="1:14" ht="30" customHeight="1" x14ac:dyDescent="0.3">
      <c r="A53" s="5"/>
      <c r="B53" s="11"/>
      <c r="C53" s="82">
        <v>3027</v>
      </c>
      <c r="D53" s="83">
        <v>2.0189999999999979</v>
      </c>
      <c r="E53" s="84"/>
      <c r="F53" s="84"/>
      <c r="G53" s="92" t="s">
        <v>72</v>
      </c>
      <c r="H53" s="98" t="s">
        <v>124</v>
      </c>
      <c r="I53" s="86">
        <v>7715</v>
      </c>
      <c r="J53" s="87">
        <v>67361</v>
      </c>
      <c r="K53" s="41">
        <f t="shared" si="1"/>
        <v>519690115</v>
      </c>
      <c r="L53" s="12"/>
      <c r="M53" s="5"/>
      <c r="N53" s="88"/>
    </row>
    <row r="54" spans="1:14" ht="30" customHeight="1" x14ac:dyDescent="0.3">
      <c r="A54" s="5"/>
      <c r="B54" s="11"/>
      <c r="C54" s="82">
        <v>6475</v>
      </c>
      <c r="D54" s="83">
        <v>2.0199999999999978</v>
      </c>
      <c r="E54" s="84"/>
      <c r="F54" s="84"/>
      <c r="G54" s="92" t="s">
        <v>73</v>
      </c>
      <c r="H54" s="98" t="s">
        <v>124</v>
      </c>
      <c r="I54" s="86">
        <v>29014</v>
      </c>
      <c r="J54" s="87">
        <v>63083</v>
      </c>
      <c r="K54" s="41">
        <f t="shared" si="1"/>
        <v>1830290162</v>
      </c>
      <c r="L54" s="12"/>
      <c r="M54" s="5"/>
      <c r="N54" s="88"/>
    </row>
    <row r="55" spans="1:14" ht="30" customHeight="1" x14ac:dyDescent="0.3">
      <c r="A55" s="5"/>
      <c r="B55" s="11"/>
      <c r="C55" s="82">
        <v>3751</v>
      </c>
      <c r="D55" s="83">
        <v>2.0209999999999977</v>
      </c>
      <c r="E55" s="84"/>
      <c r="F55" s="84"/>
      <c r="G55" s="92" t="s">
        <v>74</v>
      </c>
      <c r="H55" s="98" t="s">
        <v>124</v>
      </c>
      <c r="I55" s="86">
        <v>594</v>
      </c>
      <c r="J55" s="87">
        <v>52244</v>
      </c>
      <c r="K55" s="41">
        <f t="shared" si="1"/>
        <v>31032936</v>
      </c>
      <c r="L55" s="12"/>
      <c r="M55" s="5"/>
      <c r="N55" s="88"/>
    </row>
    <row r="56" spans="1:14" ht="30" customHeight="1" x14ac:dyDescent="0.3">
      <c r="A56" s="5"/>
      <c r="B56" s="11"/>
      <c r="C56" s="82">
        <v>8107</v>
      </c>
      <c r="D56" s="83">
        <v>2.0219999999999976</v>
      </c>
      <c r="E56" s="84"/>
      <c r="F56" s="84"/>
      <c r="G56" s="92" t="s">
        <v>75</v>
      </c>
      <c r="H56" s="98" t="s">
        <v>41</v>
      </c>
      <c r="I56" s="86">
        <v>73</v>
      </c>
      <c r="J56" s="87">
        <v>45941</v>
      </c>
      <c r="K56" s="41">
        <f t="shared" si="1"/>
        <v>3353693</v>
      </c>
      <c r="L56" s="12"/>
      <c r="M56" s="5"/>
      <c r="N56" s="88"/>
    </row>
    <row r="57" spans="1:14" ht="30" customHeight="1" x14ac:dyDescent="0.3">
      <c r="A57" s="5"/>
      <c r="B57" s="11"/>
      <c r="C57" s="76"/>
      <c r="D57" s="77"/>
      <c r="E57" s="78"/>
      <c r="F57" s="78"/>
      <c r="G57" s="91" t="s">
        <v>76</v>
      </c>
      <c r="H57" s="97"/>
      <c r="I57" s="80"/>
      <c r="J57" s="81"/>
      <c r="K57" s="41"/>
      <c r="L57" s="12"/>
      <c r="M57" s="5"/>
      <c r="N57" s="88"/>
    </row>
    <row r="58" spans="1:14" ht="30" customHeight="1" x14ac:dyDescent="0.3">
      <c r="A58" s="5"/>
      <c r="B58" s="11"/>
      <c r="C58" s="82">
        <v>3745</v>
      </c>
      <c r="D58" s="83">
        <v>2.0229999999999975</v>
      </c>
      <c r="E58" s="84"/>
      <c r="F58" s="84"/>
      <c r="G58" s="92" t="s">
        <v>64</v>
      </c>
      <c r="H58" s="98" t="s">
        <v>33</v>
      </c>
      <c r="I58" s="86">
        <v>1117</v>
      </c>
      <c r="J58" s="87">
        <v>74806</v>
      </c>
      <c r="K58" s="41">
        <f t="shared" si="1"/>
        <v>83558302</v>
      </c>
      <c r="L58" s="12"/>
      <c r="M58" s="5"/>
      <c r="N58" s="88"/>
    </row>
    <row r="59" spans="1:14" ht="30" customHeight="1" x14ac:dyDescent="0.3">
      <c r="A59" s="5"/>
      <c r="B59" s="11"/>
      <c r="C59" s="82">
        <v>3784</v>
      </c>
      <c r="D59" s="83">
        <v>2.0239999999999974</v>
      </c>
      <c r="E59" s="84"/>
      <c r="F59" s="84"/>
      <c r="G59" s="92" t="s">
        <v>77</v>
      </c>
      <c r="H59" s="98" t="s">
        <v>124</v>
      </c>
      <c r="I59" s="86">
        <v>296</v>
      </c>
      <c r="J59" s="87">
        <v>30856</v>
      </c>
      <c r="K59" s="41">
        <f t="shared" si="1"/>
        <v>9133376</v>
      </c>
      <c r="L59" s="12"/>
      <c r="M59" s="5"/>
      <c r="N59" s="88"/>
    </row>
    <row r="60" spans="1:14" ht="30" customHeight="1" x14ac:dyDescent="0.3">
      <c r="A60" s="5"/>
      <c r="B60" s="11"/>
      <c r="C60" s="82">
        <v>4089</v>
      </c>
      <c r="D60" s="83">
        <v>2.0249999999999972</v>
      </c>
      <c r="E60" s="84"/>
      <c r="F60" s="84"/>
      <c r="G60" s="92" t="s">
        <v>78</v>
      </c>
      <c r="H60" s="98" t="s">
        <v>124</v>
      </c>
      <c r="I60" s="86">
        <v>2072</v>
      </c>
      <c r="J60" s="87">
        <v>49501</v>
      </c>
      <c r="K60" s="41">
        <f t="shared" si="1"/>
        <v>102566072</v>
      </c>
      <c r="L60" s="12"/>
      <c r="M60" s="5"/>
      <c r="N60" s="88"/>
    </row>
    <row r="61" spans="1:14" ht="30" customHeight="1" x14ac:dyDescent="0.3">
      <c r="A61" s="5"/>
      <c r="B61" s="11"/>
      <c r="C61" s="82">
        <v>8158</v>
      </c>
      <c r="D61" s="83">
        <v>2.0259999999999971</v>
      </c>
      <c r="E61" s="84"/>
      <c r="F61" s="84"/>
      <c r="G61" s="92" t="s">
        <v>79</v>
      </c>
      <c r="H61" s="98" t="s">
        <v>35</v>
      </c>
      <c r="I61" s="86">
        <v>1087</v>
      </c>
      <c r="J61" s="87">
        <v>622531</v>
      </c>
      <c r="K61" s="41">
        <f t="shared" si="1"/>
        <v>676691197</v>
      </c>
      <c r="L61" s="12"/>
      <c r="M61" s="5"/>
      <c r="N61" s="88"/>
    </row>
    <row r="62" spans="1:14" ht="30" customHeight="1" x14ac:dyDescent="0.3">
      <c r="A62" s="5"/>
      <c r="B62" s="11"/>
      <c r="C62" s="76"/>
      <c r="D62" s="77"/>
      <c r="E62" s="78"/>
      <c r="F62" s="78"/>
      <c r="G62" s="91" t="s">
        <v>80</v>
      </c>
      <c r="H62" s="97"/>
      <c r="I62" s="80"/>
      <c r="J62" s="81"/>
      <c r="K62" s="41"/>
      <c r="L62" s="12"/>
      <c r="M62" s="5"/>
      <c r="N62" s="88"/>
    </row>
    <row r="63" spans="1:14" ht="30" customHeight="1" x14ac:dyDescent="0.3">
      <c r="A63" s="5"/>
      <c r="B63" s="11"/>
      <c r="C63" s="82">
        <v>4023</v>
      </c>
      <c r="D63" s="83">
        <v>2.026999999999997</v>
      </c>
      <c r="E63" s="84"/>
      <c r="F63" s="84"/>
      <c r="G63" s="92" t="s">
        <v>54</v>
      </c>
      <c r="H63" s="98" t="s">
        <v>33</v>
      </c>
      <c r="I63" s="86">
        <v>5006</v>
      </c>
      <c r="J63" s="87">
        <v>15471</v>
      </c>
      <c r="K63" s="41">
        <f t="shared" si="1"/>
        <v>77447826</v>
      </c>
      <c r="L63" s="12"/>
      <c r="M63" s="5"/>
      <c r="N63" s="88"/>
    </row>
    <row r="64" spans="1:14" ht="30" customHeight="1" x14ac:dyDescent="0.3">
      <c r="A64" s="5"/>
      <c r="B64" s="11"/>
      <c r="C64" s="82">
        <v>3454</v>
      </c>
      <c r="D64" s="83">
        <v>2.0279999999999969</v>
      </c>
      <c r="E64" s="84"/>
      <c r="F64" s="84"/>
      <c r="G64" s="92" t="s">
        <v>55</v>
      </c>
      <c r="H64" s="98" t="s">
        <v>35</v>
      </c>
      <c r="I64" s="86">
        <v>1080</v>
      </c>
      <c r="J64" s="87">
        <v>98437</v>
      </c>
      <c r="K64" s="41">
        <f t="shared" si="1"/>
        <v>106311960</v>
      </c>
      <c r="L64" s="12"/>
      <c r="M64" s="5"/>
      <c r="N64" s="88"/>
    </row>
    <row r="65" spans="1:14" ht="30" customHeight="1" x14ac:dyDescent="0.3">
      <c r="A65" s="5"/>
      <c r="B65" s="11"/>
      <c r="C65" s="82">
        <v>4513</v>
      </c>
      <c r="D65" s="83">
        <v>2.0289999999999968</v>
      </c>
      <c r="E65" s="84"/>
      <c r="F65" s="84"/>
      <c r="G65" s="92" t="s">
        <v>81</v>
      </c>
      <c r="H65" s="98" t="s">
        <v>35</v>
      </c>
      <c r="I65" s="86">
        <v>540</v>
      </c>
      <c r="J65" s="87">
        <v>188317</v>
      </c>
      <c r="K65" s="41">
        <f t="shared" si="1"/>
        <v>101691180</v>
      </c>
      <c r="L65" s="12"/>
      <c r="M65" s="5"/>
      <c r="N65" s="88"/>
    </row>
    <row r="66" spans="1:14" ht="30" customHeight="1" x14ac:dyDescent="0.3">
      <c r="A66" s="5"/>
      <c r="B66" s="11"/>
      <c r="C66" s="82">
        <v>3394</v>
      </c>
      <c r="D66" s="83">
        <v>2.0299999999999967</v>
      </c>
      <c r="E66" s="84"/>
      <c r="F66" s="84"/>
      <c r="G66" s="92" t="s">
        <v>82</v>
      </c>
      <c r="H66" s="98" t="s">
        <v>35</v>
      </c>
      <c r="I66" s="86">
        <v>558</v>
      </c>
      <c r="J66" s="87">
        <v>667769</v>
      </c>
      <c r="K66" s="41">
        <f t="shared" si="1"/>
        <v>372615102</v>
      </c>
      <c r="L66" s="12"/>
      <c r="M66" s="5"/>
      <c r="N66" s="88"/>
    </row>
    <row r="67" spans="1:14" ht="30" customHeight="1" x14ac:dyDescent="0.3">
      <c r="A67" s="5"/>
      <c r="B67" s="11"/>
      <c r="C67" s="82">
        <v>3708</v>
      </c>
      <c r="D67" s="83">
        <v>2.0309999999999966</v>
      </c>
      <c r="E67" s="84"/>
      <c r="F67" s="84"/>
      <c r="G67" s="92" t="s">
        <v>83</v>
      </c>
      <c r="H67" s="98" t="s">
        <v>125</v>
      </c>
      <c r="I67" s="86">
        <v>18007</v>
      </c>
      <c r="J67" s="87">
        <v>4357</v>
      </c>
      <c r="K67" s="41">
        <f t="shared" si="1"/>
        <v>78456499</v>
      </c>
      <c r="L67" s="12"/>
      <c r="M67" s="5"/>
      <c r="N67" s="88"/>
    </row>
    <row r="68" spans="1:14" ht="30" customHeight="1" x14ac:dyDescent="0.3">
      <c r="A68" s="5"/>
      <c r="B68" s="11"/>
      <c r="C68" s="82">
        <v>6099</v>
      </c>
      <c r="D68" s="83">
        <v>2.0319999999999965</v>
      </c>
      <c r="E68" s="84"/>
      <c r="F68" s="84"/>
      <c r="G68" s="92" t="s">
        <v>84</v>
      </c>
      <c r="H68" s="98" t="s">
        <v>33</v>
      </c>
      <c r="I68" s="86">
        <v>3601</v>
      </c>
      <c r="J68" s="87">
        <v>46998</v>
      </c>
      <c r="K68" s="41">
        <f t="shared" si="1"/>
        <v>169239798</v>
      </c>
      <c r="L68" s="12"/>
      <c r="M68" s="5"/>
      <c r="N68" s="88"/>
    </row>
    <row r="69" spans="1:14" ht="30" customHeight="1" x14ac:dyDescent="0.3">
      <c r="A69" s="5"/>
      <c r="B69" s="11"/>
      <c r="C69" s="82">
        <v>3837</v>
      </c>
      <c r="D69" s="83">
        <v>2.0329999999999964</v>
      </c>
      <c r="E69" s="84"/>
      <c r="F69" s="84"/>
      <c r="G69" s="92" t="s">
        <v>85</v>
      </c>
      <c r="H69" s="98" t="s">
        <v>124</v>
      </c>
      <c r="I69" s="86">
        <v>2739</v>
      </c>
      <c r="J69" s="87">
        <v>10230</v>
      </c>
      <c r="K69" s="41">
        <f t="shared" si="1"/>
        <v>28019970</v>
      </c>
      <c r="L69" s="12"/>
      <c r="M69" s="5"/>
      <c r="N69" s="88"/>
    </row>
    <row r="70" spans="1:14" ht="30" customHeight="1" x14ac:dyDescent="0.3">
      <c r="A70" s="5"/>
      <c r="B70" s="11"/>
      <c r="C70" s="82">
        <v>4239</v>
      </c>
      <c r="D70" s="83">
        <v>2.0339999999999963</v>
      </c>
      <c r="E70" s="84"/>
      <c r="F70" s="84"/>
      <c r="G70" s="92" t="s">
        <v>86</v>
      </c>
      <c r="H70" s="98" t="s">
        <v>124</v>
      </c>
      <c r="I70" s="86">
        <v>2739</v>
      </c>
      <c r="J70" s="87">
        <v>5547</v>
      </c>
      <c r="K70" s="41">
        <f t="shared" si="1"/>
        <v>15193233</v>
      </c>
      <c r="L70" s="12"/>
      <c r="M70" s="5"/>
      <c r="N70" s="88"/>
    </row>
    <row r="71" spans="1:14" ht="30" customHeight="1" x14ac:dyDescent="0.3">
      <c r="A71" s="5"/>
      <c r="B71" s="11"/>
      <c r="C71" s="82">
        <v>8512</v>
      </c>
      <c r="D71" s="83">
        <v>2.0349999999999961</v>
      </c>
      <c r="E71" s="84"/>
      <c r="F71" s="84"/>
      <c r="G71" s="92" t="s">
        <v>87</v>
      </c>
      <c r="H71" s="98" t="s">
        <v>124</v>
      </c>
      <c r="I71" s="86">
        <v>19</v>
      </c>
      <c r="J71" s="87">
        <v>213800</v>
      </c>
      <c r="K71" s="41">
        <f t="shared" si="1"/>
        <v>4062200</v>
      </c>
      <c r="L71" s="12"/>
      <c r="M71" s="5"/>
      <c r="N71" s="88"/>
    </row>
    <row r="72" spans="1:14" ht="30" customHeight="1" x14ac:dyDescent="0.3">
      <c r="A72" s="5"/>
      <c r="B72" s="11"/>
      <c r="C72" s="82">
        <v>8501</v>
      </c>
      <c r="D72" s="83">
        <v>2.035999999999996</v>
      </c>
      <c r="E72" s="84"/>
      <c r="F72" s="84"/>
      <c r="G72" s="92" t="s">
        <v>88</v>
      </c>
      <c r="H72" s="98" t="s">
        <v>41</v>
      </c>
      <c r="I72" s="86">
        <v>8</v>
      </c>
      <c r="J72" s="87">
        <v>156147</v>
      </c>
      <c r="K72" s="41">
        <f t="shared" si="1"/>
        <v>1249176</v>
      </c>
      <c r="L72" s="12"/>
      <c r="M72" s="5"/>
      <c r="N72" s="88"/>
    </row>
    <row r="73" spans="1:14" ht="30" customHeight="1" x14ac:dyDescent="0.3">
      <c r="A73" s="5"/>
      <c r="B73" s="11"/>
      <c r="C73" s="76"/>
      <c r="D73" s="77"/>
      <c r="E73" s="78"/>
      <c r="F73" s="78"/>
      <c r="G73" s="91" t="s">
        <v>89</v>
      </c>
      <c r="H73" s="97"/>
      <c r="I73" s="80"/>
      <c r="J73" s="81"/>
      <c r="K73" s="41"/>
      <c r="L73" s="12"/>
      <c r="M73" s="5"/>
      <c r="N73" s="88"/>
    </row>
    <row r="74" spans="1:14" ht="30" customHeight="1" x14ac:dyDescent="0.3">
      <c r="A74" s="5"/>
      <c r="B74" s="11"/>
      <c r="C74" s="82">
        <v>4023</v>
      </c>
      <c r="D74" s="83">
        <v>2.0369999999999959</v>
      </c>
      <c r="E74" s="84"/>
      <c r="F74" s="84"/>
      <c r="G74" s="92" t="s">
        <v>54</v>
      </c>
      <c r="H74" s="98" t="s">
        <v>33</v>
      </c>
      <c r="I74" s="86">
        <v>168</v>
      </c>
      <c r="J74" s="87">
        <v>15471</v>
      </c>
      <c r="K74" s="41">
        <f t="shared" si="1"/>
        <v>2599128</v>
      </c>
      <c r="L74" s="12"/>
      <c r="M74" s="5"/>
      <c r="N74" s="88"/>
    </row>
    <row r="75" spans="1:14" ht="30" customHeight="1" x14ac:dyDescent="0.3">
      <c r="A75" s="5"/>
      <c r="B75" s="11"/>
      <c r="C75" s="82">
        <v>3454</v>
      </c>
      <c r="D75" s="83">
        <v>2.0379999999999958</v>
      </c>
      <c r="E75" s="84"/>
      <c r="F75" s="84"/>
      <c r="G75" s="92" t="s">
        <v>55</v>
      </c>
      <c r="H75" s="98" t="s">
        <v>35</v>
      </c>
      <c r="I75" s="86">
        <v>43</v>
      </c>
      <c r="J75" s="87">
        <v>98437</v>
      </c>
      <c r="K75" s="41">
        <f t="shared" si="1"/>
        <v>4232791</v>
      </c>
      <c r="L75" s="12"/>
      <c r="M75" s="5"/>
      <c r="N75" s="88"/>
    </row>
    <row r="76" spans="1:14" ht="30" customHeight="1" x14ac:dyDescent="0.3">
      <c r="A76" s="5"/>
      <c r="B76" s="11"/>
      <c r="C76" s="82">
        <v>4487</v>
      </c>
      <c r="D76" s="83">
        <v>2.0389999999999957</v>
      </c>
      <c r="E76" s="84"/>
      <c r="F76" s="84"/>
      <c r="G76" s="92" t="s">
        <v>90</v>
      </c>
      <c r="H76" s="98" t="s">
        <v>35</v>
      </c>
      <c r="I76" s="86">
        <v>21</v>
      </c>
      <c r="J76" s="87">
        <v>178018</v>
      </c>
      <c r="K76" s="41">
        <f t="shared" si="1"/>
        <v>3738378</v>
      </c>
      <c r="L76" s="12"/>
      <c r="M76" s="5"/>
      <c r="N76" s="88"/>
    </row>
    <row r="77" spans="1:14" ht="30" customHeight="1" x14ac:dyDescent="0.3">
      <c r="A77" s="5"/>
      <c r="B77" s="11"/>
      <c r="C77" s="82">
        <v>3748</v>
      </c>
      <c r="D77" s="83">
        <v>2.0399999999999956</v>
      </c>
      <c r="E77" s="84"/>
      <c r="F77" s="84"/>
      <c r="G77" s="92" t="s">
        <v>91</v>
      </c>
      <c r="H77" s="98" t="s">
        <v>35</v>
      </c>
      <c r="I77" s="86">
        <v>30</v>
      </c>
      <c r="J77" s="87">
        <v>657536</v>
      </c>
      <c r="K77" s="41">
        <f t="shared" si="1"/>
        <v>19726080</v>
      </c>
      <c r="L77" s="12"/>
      <c r="M77" s="5"/>
      <c r="N77" s="88"/>
    </row>
    <row r="78" spans="1:14" ht="30" customHeight="1" x14ac:dyDescent="0.3">
      <c r="A78" s="5"/>
      <c r="B78" s="11"/>
      <c r="C78" s="82">
        <v>3708</v>
      </c>
      <c r="D78" s="83">
        <v>2.0409999999999955</v>
      </c>
      <c r="E78" s="84"/>
      <c r="F78" s="84"/>
      <c r="G78" s="92" t="s">
        <v>83</v>
      </c>
      <c r="H78" s="98" t="s">
        <v>125</v>
      </c>
      <c r="I78" s="86">
        <v>1430</v>
      </c>
      <c r="J78" s="87">
        <v>4357</v>
      </c>
      <c r="K78" s="41">
        <f t="shared" si="1"/>
        <v>6230510</v>
      </c>
      <c r="L78" s="12"/>
      <c r="M78" s="5"/>
      <c r="N78" s="88"/>
    </row>
    <row r="79" spans="1:14" ht="30" customHeight="1" x14ac:dyDescent="0.3">
      <c r="A79" s="5"/>
      <c r="B79" s="11"/>
      <c r="C79" s="82">
        <v>6099</v>
      </c>
      <c r="D79" s="83">
        <v>2.0419999999999954</v>
      </c>
      <c r="E79" s="84"/>
      <c r="F79" s="84"/>
      <c r="G79" s="92" t="s">
        <v>84</v>
      </c>
      <c r="H79" s="98" t="s">
        <v>33</v>
      </c>
      <c r="I79" s="86">
        <v>143</v>
      </c>
      <c r="J79" s="87">
        <v>46998</v>
      </c>
      <c r="K79" s="41">
        <f t="shared" si="1"/>
        <v>6720714</v>
      </c>
      <c r="L79" s="12"/>
      <c r="M79" s="5"/>
      <c r="N79" s="88"/>
    </row>
    <row r="80" spans="1:14" ht="30" customHeight="1" x14ac:dyDescent="0.3">
      <c r="A80" s="5"/>
      <c r="B80" s="11"/>
      <c r="C80" s="82">
        <v>3837</v>
      </c>
      <c r="D80" s="83">
        <v>2.0429999999999953</v>
      </c>
      <c r="E80" s="84"/>
      <c r="F80" s="84"/>
      <c r="G80" s="92" t="s">
        <v>85</v>
      </c>
      <c r="H80" s="98" t="s">
        <v>124</v>
      </c>
      <c r="I80" s="86">
        <v>55</v>
      </c>
      <c r="J80" s="87">
        <v>10230</v>
      </c>
      <c r="K80" s="41">
        <f t="shared" si="1"/>
        <v>562650</v>
      </c>
      <c r="L80" s="12"/>
      <c r="M80" s="5"/>
      <c r="N80" s="88"/>
    </row>
    <row r="81" spans="1:14" ht="30" customHeight="1" x14ac:dyDescent="0.3">
      <c r="A81" s="5"/>
      <c r="B81" s="11"/>
      <c r="C81" s="82">
        <v>4239</v>
      </c>
      <c r="D81" s="83">
        <v>2.0439999999999952</v>
      </c>
      <c r="E81" s="84"/>
      <c r="F81" s="84"/>
      <c r="G81" s="92" t="s">
        <v>86</v>
      </c>
      <c r="H81" s="98" t="s">
        <v>124</v>
      </c>
      <c r="I81" s="86">
        <v>55</v>
      </c>
      <c r="J81" s="87">
        <v>5547</v>
      </c>
      <c r="K81" s="41">
        <f t="shared" si="1"/>
        <v>305085</v>
      </c>
      <c r="L81" s="12"/>
      <c r="M81" s="5"/>
      <c r="N81" s="88"/>
    </row>
    <row r="82" spans="1:14" ht="30" customHeight="1" x14ac:dyDescent="0.3">
      <c r="A82" s="5"/>
      <c r="B82" s="11"/>
      <c r="C82" s="82">
        <v>3454</v>
      </c>
      <c r="D82" s="83">
        <v>2.044999999999995</v>
      </c>
      <c r="E82" s="84"/>
      <c r="F82" s="84"/>
      <c r="G82" s="92" t="s">
        <v>55</v>
      </c>
      <c r="H82" s="98" t="s">
        <v>35</v>
      </c>
      <c r="I82" s="86">
        <v>1425</v>
      </c>
      <c r="J82" s="87">
        <v>98437</v>
      </c>
      <c r="K82" s="41">
        <f t="shared" si="1"/>
        <v>140272725</v>
      </c>
      <c r="L82" s="12"/>
      <c r="M82" s="5"/>
      <c r="N82" s="88"/>
    </row>
    <row r="83" spans="1:14" ht="30" customHeight="1" x14ac:dyDescent="0.3">
      <c r="A83" s="5"/>
      <c r="B83" s="11"/>
      <c r="C83" s="76"/>
      <c r="D83" s="77"/>
      <c r="E83" s="78"/>
      <c r="F83" s="78"/>
      <c r="G83" s="91" t="s">
        <v>92</v>
      </c>
      <c r="H83" s="97"/>
      <c r="I83" s="80"/>
      <c r="J83" s="81"/>
      <c r="K83" s="41"/>
      <c r="L83" s="12"/>
      <c r="M83" s="5"/>
      <c r="N83" s="88"/>
    </row>
    <row r="84" spans="1:14" ht="30" customHeight="1" x14ac:dyDescent="0.3">
      <c r="A84" s="5"/>
      <c r="B84" s="11"/>
      <c r="C84" s="82">
        <v>4023</v>
      </c>
      <c r="D84" s="83">
        <v>2.0459999999999949</v>
      </c>
      <c r="E84" s="84"/>
      <c r="F84" s="84"/>
      <c r="G84" s="92" t="s">
        <v>54</v>
      </c>
      <c r="H84" s="98" t="s">
        <v>33</v>
      </c>
      <c r="I84" s="86">
        <v>10542</v>
      </c>
      <c r="J84" s="87">
        <v>15471</v>
      </c>
      <c r="K84" s="41">
        <f t="shared" si="1"/>
        <v>163095282</v>
      </c>
      <c r="L84" s="12"/>
      <c r="M84" s="5"/>
      <c r="N84" s="88"/>
    </row>
    <row r="85" spans="1:14" ht="30" customHeight="1" x14ac:dyDescent="0.3">
      <c r="A85" s="5"/>
      <c r="B85" s="11"/>
      <c r="C85" s="82">
        <v>3454</v>
      </c>
      <c r="D85" s="83">
        <v>2.0469999999999948</v>
      </c>
      <c r="E85" s="84"/>
      <c r="F85" s="84"/>
      <c r="G85" s="92" t="s">
        <v>55</v>
      </c>
      <c r="H85" s="98" t="s">
        <v>35</v>
      </c>
      <c r="I85" s="86">
        <v>1679</v>
      </c>
      <c r="J85" s="87">
        <v>98437</v>
      </c>
      <c r="K85" s="41">
        <f t="shared" si="1"/>
        <v>165275723</v>
      </c>
      <c r="L85" s="12"/>
      <c r="M85" s="5"/>
      <c r="N85" s="88"/>
    </row>
    <row r="86" spans="1:14" ht="30" customHeight="1" x14ac:dyDescent="0.3">
      <c r="A86" s="5"/>
      <c r="B86" s="11"/>
      <c r="C86" s="82">
        <v>4513</v>
      </c>
      <c r="D86" s="83">
        <v>2.0479999999999947</v>
      </c>
      <c r="E86" s="84"/>
      <c r="F86" s="84"/>
      <c r="G86" s="92" t="s">
        <v>81</v>
      </c>
      <c r="H86" s="98" t="s">
        <v>35</v>
      </c>
      <c r="I86" s="86">
        <v>1119</v>
      </c>
      <c r="J86" s="87">
        <v>188317</v>
      </c>
      <c r="K86" s="41">
        <f t="shared" si="1"/>
        <v>210726723</v>
      </c>
      <c r="L86" s="12"/>
      <c r="M86" s="5"/>
      <c r="N86" s="88"/>
    </row>
    <row r="87" spans="1:14" ht="30" customHeight="1" x14ac:dyDescent="0.3">
      <c r="A87" s="5"/>
      <c r="B87" s="11"/>
      <c r="C87" s="82">
        <v>3864</v>
      </c>
      <c r="D87" s="83">
        <v>2.0489999999999946</v>
      </c>
      <c r="E87" s="84"/>
      <c r="F87" s="84"/>
      <c r="G87" s="92" t="s">
        <v>93</v>
      </c>
      <c r="H87" s="98" t="s">
        <v>33</v>
      </c>
      <c r="I87" s="86">
        <v>5595</v>
      </c>
      <c r="J87" s="87">
        <v>2575</v>
      </c>
      <c r="K87" s="41">
        <f t="shared" si="1"/>
        <v>14407125</v>
      </c>
      <c r="L87" s="12"/>
      <c r="M87" s="5"/>
      <c r="N87" s="88"/>
    </row>
    <row r="88" spans="1:14" ht="30" customHeight="1" x14ac:dyDescent="0.3">
      <c r="A88" s="5"/>
      <c r="B88" s="11"/>
      <c r="C88" s="82">
        <v>4567</v>
      </c>
      <c r="D88" s="83">
        <v>2.0499999999999945</v>
      </c>
      <c r="E88" s="84"/>
      <c r="F88" s="84"/>
      <c r="G88" s="92" t="s">
        <v>94</v>
      </c>
      <c r="H88" s="98" t="s">
        <v>35</v>
      </c>
      <c r="I88" s="86">
        <v>280</v>
      </c>
      <c r="J88" s="87">
        <v>1185131</v>
      </c>
      <c r="K88" s="41">
        <f t="shared" si="1"/>
        <v>331836680</v>
      </c>
      <c r="L88" s="12"/>
      <c r="M88" s="5"/>
      <c r="N88" s="88"/>
    </row>
    <row r="89" spans="1:14" ht="30" customHeight="1" x14ac:dyDescent="0.3">
      <c r="A89" s="5"/>
      <c r="B89" s="11"/>
      <c r="C89" s="76"/>
      <c r="D89" s="77"/>
      <c r="E89" s="78"/>
      <c r="F89" s="78"/>
      <c r="G89" s="91" t="s">
        <v>95</v>
      </c>
      <c r="H89" s="97"/>
      <c r="I89" s="80"/>
      <c r="J89" s="81"/>
      <c r="K89" s="41"/>
      <c r="L89" s="12"/>
      <c r="M89" s="5"/>
      <c r="N89" s="88"/>
    </row>
    <row r="90" spans="1:14" ht="30" customHeight="1" x14ac:dyDescent="0.3">
      <c r="A90" s="5"/>
      <c r="B90" s="11"/>
      <c r="C90" s="82">
        <v>4023</v>
      </c>
      <c r="D90" s="83">
        <v>2.0509999999999944</v>
      </c>
      <c r="E90" s="84"/>
      <c r="F90" s="84"/>
      <c r="G90" s="92" t="s">
        <v>54</v>
      </c>
      <c r="H90" s="98" t="s">
        <v>33</v>
      </c>
      <c r="I90" s="86">
        <v>4048</v>
      </c>
      <c r="J90" s="87">
        <v>15471</v>
      </c>
      <c r="K90" s="41">
        <f t="shared" si="1"/>
        <v>62626608</v>
      </c>
      <c r="L90" s="12"/>
      <c r="M90" s="5"/>
      <c r="N90" s="88"/>
    </row>
    <row r="91" spans="1:14" ht="30" customHeight="1" x14ac:dyDescent="0.3">
      <c r="A91" s="5"/>
      <c r="B91" s="11"/>
      <c r="C91" s="82">
        <v>3454</v>
      </c>
      <c r="D91" s="83">
        <v>2.0519999999999943</v>
      </c>
      <c r="E91" s="84"/>
      <c r="F91" s="84"/>
      <c r="G91" s="92" t="s">
        <v>55</v>
      </c>
      <c r="H91" s="98" t="s">
        <v>35</v>
      </c>
      <c r="I91" s="86">
        <v>656</v>
      </c>
      <c r="J91" s="87">
        <v>98437</v>
      </c>
      <c r="K91" s="41">
        <f t="shared" si="1"/>
        <v>64574672</v>
      </c>
      <c r="L91" s="12"/>
      <c r="M91" s="5"/>
      <c r="N91" s="88"/>
    </row>
    <row r="92" spans="1:14" ht="30" customHeight="1" x14ac:dyDescent="0.3">
      <c r="A92" s="5"/>
      <c r="B92" s="11"/>
      <c r="C92" s="82">
        <v>4557</v>
      </c>
      <c r="D92" s="83">
        <v>2.0529999999999942</v>
      </c>
      <c r="E92" s="84"/>
      <c r="F92" s="84"/>
      <c r="G92" s="92" t="s">
        <v>96</v>
      </c>
      <c r="H92" s="98" t="s">
        <v>35</v>
      </c>
      <c r="I92" s="86">
        <v>656</v>
      </c>
      <c r="J92" s="87">
        <v>178018</v>
      </c>
      <c r="K92" s="41">
        <f t="shared" si="1"/>
        <v>116779808</v>
      </c>
      <c r="L92" s="12"/>
      <c r="M92" s="5"/>
      <c r="N92" s="88"/>
    </row>
    <row r="93" spans="1:14" ht="30" customHeight="1" x14ac:dyDescent="0.3">
      <c r="A93" s="5"/>
      <c r="B93" s="11"/>
      <c r="C93" s="82">
        <v>4513</v>
      </c>
      <c r="D93" s="83">
        <v>2.0539999999999941</v>
      </c>
      <c r="E93" s="84"/>
      <c r="F93" s="84"/>
      <c r="G93" s="92" t="s">
        <v>81</v>
      </c>
      <c r="H93" s="98" t="s">
        <v>35</v>
      </c>
      <c r="I93" s="86">
        <v>112</v>
      </c>
      <c r="J93" s="87">
        <v>188317</v>
      </c>
      <c r="K93" s="41">
        <f t="shared" si="1"/>
        <v>21091504</v>
      </c>
      <c r="L93" s="12"/>
      <c r="M93" s="5"/>
      <c r="N93" s="88"/>
    </row>
    <row r="94" spans="1:14" ht="30" customHeight="1" x14ac:dyDescent="0.3">
      <c r="A94" s="5"/>
      <c r="B94" s="11"/>
      <c r="C94" s="82">
        <v>3864</v>
      </c>
      <c r="D94" s="83">
        <v>2.0549999999999939</v>
      </c>
      <c r="E94" s="84"/>
      <c r="F94" s="84"/>
      <c r="G94" s="92" t="s">
        <v>93</v>
      </c>
      <c r="H94" s="98" t="s">
        <v>33</v>
      </c>
      <c r="I94" s="86">
        <v>2186</v>
      </c>
      <c r="J94" s="87">
        <v>2575</v>
      </c>
      <c r="K94" s="41">
        <f t="shared" si="1"/>
        <v>5628950</v>
      </c>
      <c r="L94" s="12"/>
      <c r="M94" s="5"/>
      <c r="N94" s="88"/>
    </row>
    <row r="95" spans="1:14" ht="30" customHeight="1" x14ac:dyDescent="0.3">
      <c r="A95" s="5"/>
      <c r="B95" s="11"/>
      <c r="C95" s="82">
        <v>4567</v>
      </c>
      <c r="D95" s="83">
        <v>2.0559999999999938</v>
      </c>
      <c r="E95" s="84"/>
      <c r="F95" s="84"/>
      <c r="G95" s="92" t="s">
        <v>94</v>
      </c>
      <c r="H95" s="98" t="s">
        <v>35</v>
      </c>
      <c r="I95" s="86">
        <v>350</v>
      </c>
      <c r="J95" s="87">
        <v>1185131</v>
      </c>
      <c r="K95" s="41">
        <f t="shared" si="1"/>
        <v>414795850</v>
      </c>
      <c r="L95" s="12"/>
      <c r="M95" s="5"/>
      <c r="N95" s="88"/>
    </row>
    <row r="96" spans="1:14" ht="30" customHeight="1" x14ac:dyDescent="0.3">
      <c r="A96" s="5"/>
      <c r="B96" s="11"/>
      <c r="C96" s="82">
        <v>6309</v>
      </c>
      <c r="D96" s="83">
        <v>2.0569999999999937</v>
      </c>
      <c r="E96" s="84"/>
      <c r="F96" s="84"/>
      <c r="G96" s="92" t="s">
        <v>97</v>
      </c>
      <c r="H96" s="98" t="s">
        <v>33</v>
      </c>
      <c r="I96" s="86">
        <v>1446</v>
      </c>
      <c r="J96" s="87">
        <v>16261</v>
      </c>
      <c r="K96" s="41">
        <f t="shared" si="1"/>
        <v>23513406</v>
      </c>
      <c r="L96" s="12"/>
      <c r="M96" s="5"/>
      <c r="N96" s="88"/>
    </row>
    <row r="97" spans="1:14" ht="30" customHeight="1" x14ac:dyDescent="0.3">
      <c r="A97" s="5"/>
      <c r="B97" s="11"/>
      <c r="C97" s="76"/>
      <c r="D97" s="77"/>
      <c r="E97" s="78"/>
      <c r="F97" s="78"/>
      <c r="G97" s="91" t="s">
        <v>98</v>
      </c>
      <c r="H97" s="97"/>
      <c r="I97" s="80"/>
      <c r="J97" s="81"/>
      <c r="K97" s="41"/>
      <c r="L97" s="12"/>
      <c r="M97" s="5"/>
      <c r="N97" s="88"/>
    </row>
    <row r="98" spans="1:14" ht="30" customHeight="1" x14ac:dyDescent="0.3">
      <c r="A98" s="5"/>
      <c r="B98" s="11"/>
      <c r="C98" s="82">
        <v>7751</v>
      </c>
      <c r="D98" s="83">
        <v>2.0579999999999936</v>
      </c>
      <c r="E98" s="84"/>
      <c r="F98" s="84"/>
      <c r="G98" s="92" t="s">
        <v>99</v>
      </c>
      <c r="H98" s="98" t="s">
        <v>35</v>
      </c>
      <c r="I98" s="86">
        <v>80</v>
      </c>
      <c r="J98" s="87">
        <v>91503</v>
      </c>
      <c r="K98" s="41">
        <f t="shared" si="1"/>
        <v>7320240</v>
      </c>
      <c r="L98" s="12"/>
      <c r="M98" s="5"/>
      <c r="N98" s="88"/>
    </row>
    <row r="99" spans="1:14" ht="30" customHeight="1" x14ac:dyDescent="0.3">
      <c r="A99" s="5"/>
      <c r="B99" s="11"/>
      <c r="C99" s="82">
        <v>4613</v>
      </c>
      <c r="D99" s="83">
        <v>2.0589999999999935</v>
      </c>
      <c r="E99" s="84"/>
      <c r="F99" s="84"/>
      <c r="G99" s="92" t="s">
        <v>34</v>
      </c>
      <c r="H99" s="98" t="s">
        <v>35</v>
      </c>
      <c r="I99" s="86">
        <v>104</v>
      </c>
      <c r="J99" s="87">
        <v>59050</v>
      </c>
      <c r="K99" s="41">
        <f t="shared" si="1"/>
        <v>6141200</v>
      </c>
      <c r="L99" s="12"/>
      <c r="M99" s="5"/>
      <c r="N99" s="88"/>
    </row>
    <row r="100" spans="1:14" ht="30" customHeight="1" x14ac:dyDescent="0.3">
      <c r="A100" s="5"/>
      <c r="B100" s="11"/>
      <c r="C100" s="82">
        <v>3866</v>
      </c>
      <c r="D100" s="83">
        <v>2.0599999999999934</v>
      </c>
      <c r="E100" s="84"/>
      <c r="F100" s="84"/>
      <c r="G100" s="92" t="s">
        <v>100</v>
      </c>
      <c r="H100" s="98" t="s">
        <v>33</v>
      </c>
      <c r="I100" s="86">
        <v>998</v>
      </c>
      <c r="J100" s="87">
        <v>1907</v>
      </c>
      <c r="K100" s="41">
        <f t="shared" si="1"/>
        <v>1903186</v>
      </c>
      <c r="L100" s="12"/>
      <c r="M100" s="5"/>
      <c r="N100" s="88"/>
    </row>
    <row r="101" spans="1:14" ht="30" customHeight="1" x14ac:dyDescent="0.3">
      <c r="A101" s="5"/>
      <c r="B101" s="11"/>
      <c r="C101" s="82">
        <v>4567</v>
      </c>
      <c r="D101" s="83">
        <v>2.0609999999999933</v>
      </c>
      <c r="E101" s="84"/>
      <c r="F101" s="84"/>
      <c r="G101" s="92" t="s">
        <v>94</v>
      </c>
      <c r="H101" s="98" t="s">
        <v>35</v>
      </c>
      <c r="I101" s="86">
        <v>80</v>
      </c>
      <c r="J101" s="87">
        <v>1185131</v>
      </c>
      <c r="K101" s="41">
        <f t="shared" si="1"/>
        <v>94810480</v>
      </c>
      <c r="L101" s="12"/>
      <c r="M101" s="5"/>
      <c r="N101" s="88"/>
    </row>
    <row r="102" spans="1:14" ht="30" customHeight="1" x14ac:dyDescent="0.3">
      <c r="A102" s="5"/>
      <c r="B102" s="11"/>
      <c r="C102" s="76"/>
      <c r="D102" s="77"/>
      <c r="E102" s="78"/>
      <c r="F102" s="78"/>
      <c r="G102" s="91" t="s">
        <v>101</v>
      </c>
      <c r="H102" s="97"/>
      <c r="I102" s="80"/>
      <c r="J102" s="81"/>
      <c r="K102" s="41"/>
      <c r="L102" s="12"/>
      <c r="M102" s="5"/>
      <c r="N102" s="88"/>
    </row>
    <row r="103" spans="1:14" ht="30" customHeight="1" x14ac:dyDescent="0.3">
      <c r="A103" s="5"/>
      <c r="B103" s="11"/>
      <c r="C103" s="82">
        <v>4697</v>
      </c>
      <c r="D103" s="83">
        <v>2.0619999999999932</v>
      </c>
      <c r="E103" s="84"/>
      <c r="F103" s="84"/>
      <c r="G103" s="92" t="s">
        <v>102</v>
      </c>
      <c r="H103" s="98" t="s">
        <v>41</v>
      </c>
      <c r="I103" s="86">
        <v>13</v>
      </c>
      <c r="J103" s="87">
        <v>190864</v>
      </c>
      <c r="K103" s="41">
        <f t="shared" si="1"/>
        <v>2481232</v>
      </c>
      <c r="L103" s="12"/>
      <c r="M103" s="5"/>
      <c r="N103" s="88"/>
    </row>
    <row r="104" spans="1:14" ht="30" customHeight="1" x14ac:dyDescent="0.3">
      <c r="A104" s="5"/>
      <c r="B104" s="11"/>
      <c r="C104" s="82">
        <v>4699</v>
      </c>
      <c r="D104" s="83">
        <v>2.0629999999999931</v>
      </c>
      <c r="E104" s="84"/>
      <c r="F104" s="84"/>
      <c r="G104" s="92" t="s">
        <v>103</v>
      </c>
      <c r="H104" s="98" t="s">
        <v>41</v>
      </c>
      <c r="I104" s="86">
        <v>800</v>
      </c>
      <c r="J104" s="87">
        <v>188992</v>
      </c>
      <c r="K104" s="41">
        <f t="shared" si="1"/>
        <v>151193600</v>
      </c>
      <c r="L104" s="12"/>
      <c r="M104" s="5"/>
      <c r="N104" s="88"/>
    </row>
    <row r="105" spans="1:14" ht="30" customHeight="1" x14ac:dyDescent="0.3">
      <c r="A105" s="5"/>
      <c r="B105" s="11"/>
      <c r="C105" s="82">
        <v>4920</v>
      </c>
      <c r="D105" s="83">
        <v>2.063999999999993</v>
      </c>
      <c r="E105" s="84"/>
      <c r="F105" s="84"/>
      <c r="G105" s="92" t="s">
        <v>104</v>
      </c>
      <c r="H105" s="98" t="s">
        <v>41</v>
      </c>
      <c r="I105" s="86">
        <v>74</v>
      </c>
      <c r="J105" s="87">
        <v>643412</v>
      </c>
      <c r="K105" s="41">
        <f t="shared" si="1"/>
        <v>47612488</v>
      </c>
      <c r="L105" s="12"/>
      <c r="M105" s="5"/>
      <c r="N105" s="88"/>
    </row>
    <row r="106" spans="1:14" ht="30" customHeight="1" x14ac:dyDescent="0.3">
      <c r="A106" s="5"/>
      <c r="B106" s="11"/>
      <c r="C106" s="82">
        <v>3557</v>
      </c>
      <c r="D106" s="83">
        <v>2.0649999999999928</v>
      </c>
      <c r="E106" s="84"/>
      <c r="F106" s="84"/>
      <c r="G106" s="92" t="s">
        <v>105</v>
      </c>
      <c r="H106" s="98" t="s">
        <v>41</v>
      </c>
      <c r="I106" s="86">
        <v>5</v>
      </c>
      <c r="J106" s="87">
        <v>11667551</v>
      </c>
      <c r="K106" s="41">
        <f t="shared" si="1"/>
        <v>58337755</v>
      </c>
      <c r="L106" s="12"/>
      <c r="M106" s="5"/>
      <c r="N106" s="88"/>
    </row>
    <row r="107" spans="1:14" ht="30" customHeight="1" x14ac:dyDescent="0.3">
      <c r="A107" s="5"/>
      <c r="B107" s="11"/>
      <c r="C107" s="76"/>
      <c r="D107" s="77"/>
      <c r="E107" s="78"/>
      <c r="F107" s="78"/>
      <c r="G107" s="91" t="s">
        <v>106</v>
      </c>
      <c r="H107" s="97"/>
      <c r="I107" s="80"/>
      <c r="J107" s="81"/>
      <c r="K107" s="41"/>
      <c r="L107" s="12"/>
      <c r="M107" s="5"/>
      <c r="N107" s="88"/>
    </row>
    <row r="108" spans="1:14" ht="30" customHeight="1" x14ac:dyDescent="0.3">
      <c r="A108" s="5"/>
      <c r="B108" s="11"/>
      <c r="C108" s="82">
        <v>6167</v>
      </c>
      <c r="D108" s="83">
        <v>2.0659999999999927</v>
      </c>
      <c r="E108" s="84"/>
      <c r="F108" s="84"/>
      <c r="G108" s="92" t="s">
        <v>107</v>
      </c>
      <c r="H108" s="98" t="s">
        <v>33</v>
      </c>
      <c r="I108" s="86">
        <v>1622</v>
      </c>
      <c r="J108" s="87">
        <v>27619</v>
      </c>
      <c r="K108" s="41">
        <f t="shared" si="1"/>
        <v>44798018</v>
      </c>
      <c r="L108" s="12"/>
      <c r="M108" s="5"/>
      <c r="N108" s="88"/>
    </row>
    <row r="109" spans="1:14" ht="30" customHeight="1" x14ac:dyDescent="0.3">
      <c r="A109" s="5"/>
      <c r="B109" s="11"/>
      <c r="C109" s="82">
        <v>4705</v>
      </c>
      <c r="D109" s="83">
        <v>2.0669999999999926</v>
      </c>
      <c r="E109" s="84"/>
      <c r="F109" s="84"/>
      <c r="G109" s="92" t="s">
        <v>108</v>
      </c>
      <c r="H109" s="98" t="s">
        <v>33</v>
      </c>
      <c r="I109" s="86">
        <v>180</v>
      </c>
      <c r="J109" s="87">
        <v>82545</v>
      </c>
      <c r="K109" s="41">
        <f t="shared" si="1"/>
        <v>14858100</v>
      </c>
      <c r="L109" s="12"/>
      <c r="M109" s="5"/>
      <c r="N109" s="88"/>
    </row>
    <row r="110" spans="1:14" ht="30" customHeight="1" x14ac:dyDescent="0.3">
      <c r="A110" s="5"/>
      <c r="B110" s="11"/>
      <c r="C110" s="82">
        <v>4819</v>
      </c>
      <c r="D110" s="83">
        <v>2.0679999999999925</v>
      </c>
      <c r="E110" s="84"/>
      <c r="F110" s="84"/>
      <c r="G110" s="92" t="s">
        <v>109</v>
      </c>
      <c r="H110" s="98" t="s">
        <v>124</v>
      </c>
      <c r="I110" s="86">
        <v>1059</v>
      </c>
      <c r="J110" s="87">
        <v>170205</v>
      </c>
      <c r="K110" s="41">
        <f t="shared" si="1"/>
        <v>180247095</v>
      </c>
      <c r="L110" s="12"/>
      <c r="M110" s="5"/>
      <c r="N110" s="88"/>
    </row>
    <row r="111" spans="1:14" ht="30" customHeight="1" x14ac:dyDescent="0.3">
      <c r="A111" s="5"/>
      <c r="B111" s="11"/>
      <c r="C111" s="76"/>
      <c r="D111" s="77"/>
      <c r="E111" s="78"/>
      <c r="F111" s="78"/>
      <c r="G111" s="91" t="s">
        <v>110</v>
      </c>
      <c r="H111" s="97"/>
      <c r="I111" s="80"/>
      <c r="J111" s="81"/>
      <c r="K111" s="41"/>
      <c r="L111" s="12"/>
      <c r="M111" s="5"/>
      <c r="N111" s="88"/>
    </row>
    <row r="112" spans="1:14" ht="30" customHeight="1" x14ac:dyDescent="0.3">
      <c r="A112" s="5"/>
      <c r="B112" s="11"/>
      <c r="C112" s="76"/>
      <c r="D112" s="77"/>
      <c r="E112" s="78"/>
      <c r="F112" s="78"/>
      <c r="G112" s="91" t="s">
        <v>111</v>
      </c>
      <c r="H112" s="97"/>
      <c r="I112" s="80"/>
      <c r="J112" s="81"/>
      <c r="K112" s="41"/>
      <c r="L112" s="12"/>
      <c r="M112" s="5"/>
      <c r="N112" s="88"/>
    </row>
    <row r="113" spans="1:14" ht="30" customHeight="1" x14ac:dyDescent="0.3">
      <c r="A113" s="5"/>
      <c r="B113" s="11"/>
      <c r="C113" s="82">
        <v>3721</v>
      </c>
      <c r="D113" s="83">
        <v>2.0689999999999924</v>
      </c>
      <c r="E113" s="84"/>
      <c r="F113" s="84"/>
      <c r="G113" s="92" t="s">
        <v>112</v>
      </c>
      <c r="H113" s="98" t="s">
        <v>33</v>
      </c>
      <c r="I113" s="86">
        <v>4792</v>
      </c>
      <c r="J113" s="87">
        <v>18141</v>
      </c>
      <c r="K113" s="41">
        <f t="shared" si="1"/>
        <v>86931672</v>
      </c>
      <c r="L113" s="12"/>
      <c r="M113" s="5"/>
      <c r="N113" s="88"/>
    </row>
    <row r="114" spans="1:14" ht="30" customHeight="1" x14ac:dyDescent="0.3">
      <c r="A114" s="5"/>
      <c r="B114" s="11"/>
      <c r="C114" s="82">
        <v>3018</v>
      </c>
      <c r="D114" s="83">
        <v>2.0699999999999923</v>
      </c>
      <c r="E114" s="84"/>
      <c r="F114" s="84"/>
      <c r="G114" s="92" t="s">
        <v>113</v>
      </c>
      <c r="H114" s="98" t="s">
        <v>35</v>
      </c>
      <c r="I114" s="86">
        <v>3958</v>
      </c>
      <c r="J114" s="87">
        <v>70212</v>
      </c>
      <c r="K114" s="41">
        <f t="shared" si="1"/>
        <v>277899096</v>
      </c>
      <c r="L114" s="12"/>
      <c r="M114" s="5"/>
      <c r="N114" s="88"/>
    </row>
    <row r="115" spans="1:14" ht="30" customHeight="1" x14ac:dyDescent="0.3">
      <c r="A115" s="5"/>
      <c r="B115" s="11"/>
      <c r="C115" s="76"/>
      <c r="D115" s="77"/>
      <c r="E115" s="78"/>
      <c r="F115" s="78"/>
      <c r="G115" s="91" t="s">
        <v>114</v>
      </c>
      <c r="H115" s="97"/>
      <c r="I115" s="80"/>
      <c r="J115" s="81"/>
      <c r="K115" s="41"/>
      <c r="L115" s="12"/>
      <c r="M115" s="5"/>
      <c r="N115" s="88"/>
    </row>
    <row r="116" spans="1:14" ht="30" customHeight="1" x14ac:dyDescent="0.3">
      <c r="A116" s="5"/>
      <c r="B116" s="11"/>
      <c r="C116" s="82">
        <v>3464</v>
      </c>
      <c r="D116" s="83">
        <v>2.0709999999999922</v>
      </c>
      <c r="E116" s="84"/>
      <c r="F116" s="84"/>
      <c r="G116" s="92" t="s">
        <v>37</v>
      </c>
      <c r="H116" s="98" t="s">
        <v>35</v>
      </c>
      <c r="I116" s="86">
        <v>357</v>
      </c>
      <c r="J116" s="87">
        <v>37400</v>
      </c>
      <c r="K116" s="41">
        <f t="shared" ref="K116:K126" si="2">ROUND(I116*J116,0)</f>
        <v>13351800</v>
      </c>
      <c r="L116" s="12"/>
      <c r="M116" s="5"/>
      <c r="N116" s="88"/>
    </row>
    <row r="117" spans="1:14" ht="30" customHeight="1" x14ac:dyDescent="0.3">
      <c r="A117" s="5"/>
      <c r="B117" s="11"/>
      <c r="C117" s="82">
        <v>4613</v>
      </c>
      <c r="D117" s="83">
        <v>2.0719999999999921</v>
      </c>
      <c r="E117" s="84"/>
      <c r="F117" s="84"/>
      <c r="G117" s="92" t="s">
        <v>34</v>
      </c>
      <c r="H117" s="98" t="s">
        <v>35</v>
      </c>
      <c r="I117" s="86">
        <v>465</v>
      </c>
      <c r="J117" s="87">
        <v>59050</v>
      </c>
      <c r="K117" s="41">
        <f t="shared" si="2"/>
        <v>27458250</v>
      </c>
      <c r="L117" s="12"/>
      <c r="M117" s="5"/>
      <c r="N117" s="88"/>
    </row>
    <row r="118" spans="1:14" ht="30" customHeight="1" x14ac:dyDescent="0.3">
      <c r="A118" s="5"/>
      <c r="B118" s="11"/>
      <c r="C118" s="82">
        <v>3403</v>
      </c>
      <c r="D118" s="83">
        <v>2.072999999999992</v>
      </c>
      <c r="E118" s="84"/>
      <c r="F118" s="84"/>
      <c r="G118" s="92" t="s">
        <v>115</v>
      </c>
      <c r="H118" s="98" t="s">
        <v>41</v>
      </c>
      <c r="I118" s="86">
        <v>77</v>
      </c>
      <c r="J118" s="87">
        <v>762624</v>
      </c>
      <c r="K118" s="41">
        <f t="shared" si="2"/>
        <v>58722048</v>
      </c>
      <c r="L118" s="12"/>
      <c r="M118" s="5"/>
      <c r="N118" s="88"/>
    </row>
    <row r="119" spans="1:14" ht="30" customHeight="1" x14ac:dyDescent="0.3">
      <c r="A119" s="5"/>
      <c r="B119" s="11"/>
      <c r="C119" s="82">
        <v>4949</v>
      </c>
      <c r="D119" s="83">
        <v>2.0739999999999919</v>
      </c>
      <c r="E119" s="84"/>
      <c r="F119" s="84"/>
      <c r="G119" s="92" t="s">
        <v>116</v>
      </c>
      <c r="H119" s="98" t="s">
        <v>41</v>
      </c>
      <c r="I119" s="86">
        <v>17</v>
      </c>
      <c r="J119" s="87">
        <v>902738</v>
      </c>
      <c r="K119" s="41">
        <f t="shared" si="2"/>
        <v>15346546</v>
      </c>
      <c r="L119" s="12"/>
      <c r="M119" s="5"/>
      <c r="N119" s="88"/>
    </row>
    <row r="120" spans="1:14" ht="30" customHeight="1" x14ac:dyDescent="0.3">
      <c r="A120" s="5"/>
      <c r="B120" s="11"/>
      <c r="C120" s="82">
        <v>5033</v>
      </c>
      <c r="D120" s="83">
        <v>2.0749999999999917</v>
      </c>
      <c r="E120" s="84"/>
      <c r="F120" s="84"/>
      <c r="G120" s="92" t="s">
        <v>117</v>
      </c>
      <c r="H120" s="98" t="s">
        <v>41</v>
      </c>
      <c r="I120" s="86">
        <v>10</v>
      </c>
      <c r="J120" s="87">
        <v>276496</v>
      </c>
      <c r="K120" s="41">
        <f t="shared" si="2"/>
        <v>2764960</v>
      </c>
      <c r="L120" s="12"/>
      <c r="M120" s="5"/>
      <c r="N120" s="88"/>
    </row>
    <row r="121" spans="1:14" ht="30" customHeight="1" x14ac:dyDescent="0.3">
      <c r="A121" s="5"/>
      <c r="B121" s="11"/>
      <c r="C121" s="82">
        <v>5037</v>
      </c>
      <c r="D121" s="83">
        <v>2.0759999999999916</v>
      </c>
      <c r="E121" s="84"/>
      <c r="F121" s="84"/>
      <c r="G121" s="92" t="s">
        <v>118</v>
      </c>
      <c r="H121" s="98" t="s">
        <v>41</v>
      </c>
      <c r="I121" s="86">
        <v>10</v>
      </c>
      <c r="J121" s="87">
        <v>276496</v>
      </c>
      <c r="K121" s="41">
        <f t="shared" si="2"/>
        <v>2764960</v>
      </c>
      <c r="L121" s="12"/>
      <c r="M121" s="5"/>
      <c r="N121" s="88"/>
    </row>
    <row r="122" spans="1:14" ht="30" customHeight="1" x14ac:dyDescent="0.3">
      <c r="A122" s="5"/>
      <c r="B122" s="11"/>
      <c r="C122" s="82">
        <v>5038</v>
      </c>
      <c r="D122" s="83">
        <v>2.0769999999999915</v>
      </c>
      <c r="E122" s="84"/>
      <c r="F122" s="84"/>
      <c r="G122" s="92" t="s">
        <v>119</v>
      </c>
      <c r="H122" s="98" t="s">
        <v>41</v>
      </c>
      <c r="I122" s="86">
        <v>10</v>
      </c>
      <c r="J122" s="87">
        <v>276496</v>
      </c>
      <c r="K122" s="41">
        <f t="shared" si="2"/>
        <v>2764960</v>
      </c>
      <c r="L122" s="12"/>
      <c r="M122" s="5"/>
      <c r="N122" s="88"/>
    </row>
    <row r="123" spans="1:14" ht="30" customHeight="1" x14ac:dyDescent="0.3">
      <c r="A123" s="5"/>
      <c r="B123" s="11"/>
      <c r="C123" s="82">
        <v>4884</v>
      </c>
      <c r="D123" s="83">
        <v>2.0779999999999914</v>
      </c>
      <c r="E123" s="84"/>
      <c r="F123" s="84"/>
      <c r="G123" s="92" t="s">
        <v>120</v>
      </c>
      <c r="H123" s="98" t="s">
        <v>41</v>
      </c>
      <c r="I123" s="86">
        <v>40</v>
      </c>
      <c r="J123" s="87">
        <v>343073</v>
      </c>
      <c r="K123" s="41">
        <f t="shared" si="2"/>
        <v>13722920</v>
      </c>
      <c r="L123" s="12"/>
      <c r="M123" s="5"/>
      <c r="N123" s="88"/>
    </row>
    <row r="124" spans="1:14" ht="30" customHeight="1" x14ac:dyDescent="0.3">
      <c r="A124" s="5"/>
      <c r="B124" s="11"/>
      <c r="C124" s="82">
        <v>4885</v>
      </c>
      <c r="D124" s="83">
        <v>2.0789999999999913</v>
      </c>
      <c r="E124" s="84"/>
      <c r="F124" s="84"/>
      <c r="G124" s="92" t="s">
        <v>121</v>
      </c>
      <c r="H124" s="98" t="s">
        <v>41</v>
      </c>
      <c r="I124" s="86">
        <v>1</v>
      </c>
      <c r="J124" s="87">
        <v>276496</v>
      </c>
      <c r="K124" s="41">
        <f t="shared" si="2"/>
        <v>276496</v>
      </c>
      <c r="L124" s="12"/>
      <c r="M124" s="5"/>
      <c r="N124" s="88"/>
    </row>
    <row r="125" spans="1:14" ht="30" customHeight="1" x14ac:dyDescent="0.3">
      <c r="A125" s="5"/>
      <c r="B125" s="11"/>
      <c r="C125" s="82">
        <v>5036</v>
      </c>
      <c r="D125" s="83">
        <v>2.0799999999999912</v>
      </c>
      <c r="E125" s="84"/>
      <c r="F125" s="84"/>
      <c r="G125" s="92" t="s">
        <v>122</v>
      </c>
      <c r="H125" s="98" t="s">
        <v>41</v>
      </c>
      <c r="I125" s="86">
        <v>53</v>
      </c>
      <c r="J125" s="87">
        <v>260517</v>
      </c>
      <c r="K125" s="41">
        <f t="shared" si="2"/>
        <v>13807401</v>
      </c>
      <c r="L125" s="12"/>
      <c r="M125" s="5"/>
      <c r="N125" s="88"/>
    </row>
    <row r="126" spans="1:14" ht="30" customHeight="1" x14ac:dyDescent="0.3">
      <c r="A126" s="5"/>
      <c r="B126" s="11"/>
      <c r="C126" s="82">
        <v>3552</v>
      </c>
      <c r="D126" s="83">
        <v>2.0809999999999911</v>
      </c>
      <c r="E126" s="84"/>
      <c r="F126" s="84"/>
      <c r="G126" s="92" t="s">
        <v>123</v>
      </c>
      <c r="H126" s="98" t="s">
        <v>41</v>
      </c>
      <c r="I126" s="86">
        <v>43</v>
      </c>
      <c r="J126" s="87">
        <v>190521</v>
      </c>
      <c r="K126" s="41">
        <f t="shared" si="2"/>
        <v>8192403</v>
      </c>
      <c r="L126" s="12"/>
      <c r="M126" s="5"/>
      <c r="N126" s="88"/>
    </row>
    <row r="127" spans="1:14" ht="30" customHeight="1" thickBot="1" x14ac:dyDescent="0.35">
      <c r="A127" s="5"/>
      <c r="B127" s="11"/>
      <c r="C127" s="119" t="s">
        <v>13</v>
      </c>
      <c r="D127" s="47"/>
      <c r="E127" s="48"/>
      <c r="F127" s="47"/>
      <c r="G127" s="47"/>
      <c r="H127" s="103"/>
      <c r="I127" s="93"/>
      <c r="J127" s="47"/>
      <c r="K127" s="45">
        <f>SUM(K35:K126)</f>
        <v>14342671744</v>
      </c>
      <c r="L127" s="12"/>
      <c r="M127" s="5"/>
    </row>
    <row r="128" spans="1:14" ht="30" customHeight="1" thickBot="1" x14ac:dyDescent="0.35">
      <c r="A128" s="5"/>
      <c r="B128" s="11"/>
      <c r="C128" s="109"/>
      <c r="D128" s="110">
        <v>3</v>
      </c>
      <c r="E128" s="111"/>
      <c r="F128" s="111"/>
      <c r="G128" s="112" t="s">
        <v>202</v>
      </c>
      <c r="H128" s="96"/>
      <c r="I128" s="35"/>
      <c r="J128" s="35"/>
      <c r="K128" s="36"/>
      <c r="L128" s="12"/>
      <c r="M128" s="5"/>
    </row>
    <row r="129" spans="1:14" ht="30" customHeight="1" x14ac:dyDescent="0.3">
      <c r="A129" s="5"/>
      <c r="B129" s="11"/>
      <c r="C129" s="76"/>
      <c r="D129" s="77"/>
      <c r="E129" s="78"/>
      <c r="F129" s="78"/>
      <c r="G129" s="79" t="s">
        <v>203</v>
      </c>
      <c r="H129" s="98"/>
      <c r="I129" s="80"/>
      <c r="J129" s="81"/>
      <c r="K129" s="46"/>
      <c r="L129" s="12"/>
      <c r="M129" s="5"/>
    </row>
    <row r="130" spans="1:14" ht="30" customHeight="1" x14ac:dyDescent="0.3">
      <c r="A130" s="5"/>
      <c r="B130" s="11"/>
      <c r="C130" s="82"/>
      <c r="D130" s="83"/>
      <c r="E130" s="84"/>
      <c r="F130" s="84"/>
      <c r="G130" s="79" t="s">
        <v>129</v>
      </c>
      <c r="H130" s="98"/>
      <c r="I130" s="80"/>
      <c r="J130" s="81"/>
      <c r="K130" s="46"/>
      <c r="L130" s="12"/>
      <c r="M130" s="5"/>
    </row>
    <row r="131" spans="1:14" ht="30" customHeight="1" x14ac:dyDescent="0.3">
      <c r="A131" s="5"/>
      <c r="B131" s="11"/>
      <c r="C131" s="82"/>
      <c r="D131" s="83"/>
      <c r="E131" s="84"/>
      <c r="F131" s="84"/>
      <c r="G131" s="79" t="s">
        <v>204</v>
      </c>
      <c r="H131" s="98"/>
      <c r="I131" s="80"/>
      <c r="J131" s="81"/>
      <c r="K131" s="46"/>
      <c r="L131" s="12"/>
      <c r="M131" s="5"/>
    </row>
    <row r="132" spans="1:14" ht="30" customHeight="1" x14ac:dyDescent="0.3">
      <c r="A132" s="5"/>
      <c r="B132" s="11"/>
      <c r="C132" s="82">
        <v>5023</v>
      </c>
      <c r="D132" s="83">
        <v>3.0009999999999999</v>
      </c>
      <c r="E132" s="84"/>
      <c r="F132" s="84"/>
      <c r="G132" s="85" t="s">
        <v>205</v>
      </c>
      <c r="H132" s="94" t="s">
        <v>124</v>
      </c>
      <c r="I132" s="86">
        <v>3335</v>
      </c>
      <c r="J132" s="87">
        <v>23060</v>
      </c>
      <c r="K132" s="41">
        <f t="shared" si="1"/>
        <v>76905100</v>
      </c>
      <c r="L132" s="12"/>
      <c r="M132" s="5"/>
      <c r="N132" s="88"/>
    </row>
    <row r="133" spans="1:14" ht="30" customHeight="1" x14ac:dyDescent="0.3">
      <c r="A133" s="5"/>
      <c r="B133" s="11"/>
      <c r="C133" s="82">
        <v>4907</v>
      </c>
      <c r="D133" s="83">
        <v>3.0019999999999998</v>
      </c>
      <c r="E133" s="84"/>
      <c r="F133" s="84"/>
      <c r="G133" s="85" t="s">
        <v>206</v>
      </c>
      <c r="H133" s="94" t="s">
        <v>35</v>
      </c>
      <c r="I133" s="86">
        <v>591</v>
      </c>
      <c r="J133" s="87">
        <v>147119</v>
      </c>
      <c r="K133" s="41">
        <f t="shared" ref="K133:K170" si="3">ROUND(I133*J133,0)</f>
        <v>86947329</v>
      </c>
      <c r="L133" s="12"/>
      <c r="M133" s="5"/>
      <c r="N133" s="88"/>
    </row>
    <row r="134" spans="1:14" ht="30" customHeight="1" x14ac:dyDescent="0.3">
      <c r="A134" s="5"/>
      <c r="B134" s="11"/>
      <c r="C134" s="82">
        <v>3024</v>
      </c>
      <c r="D134" s="83">
        <v>3.0029999999999997</v>
      </c>
      <c r="E134" s="84"/>
      <c r="F134" s="84"/>
      <c r="G134" s="85" t="s">
        <v>207</v>
      </c>
      <c r="H134" s="94" t="s">
        <v>35</v>
      </c>
      <c r="I134" s="86">
        <v>364</v>
      </c>
      <c r="J134" s="87">
        <v>127313</v>
      </c>
      <c r="K134" s="41">
        <f t="shared" si="3"/>
        <v>46341932</v>
      </c>
      <c r="L134" s="12"/>
      <c r="M134" s="5"/>
      <c r="N134" s="88"/>
    </row>
    <row r="135" spans="1:14" ht="30" customHeight="1" x14ac:dyDescent="0.3">
      <c r="A135" s="5"/>
      <c r="B135" s="11"/>
      <c r="C135" s="82">
        <v>8737</v>
      </c>
      <c r="D135" s="83">
        <v>3.0039999999999996</v>
      </c>
      <c r="E135" s="84"/>
      <c r="F135" s="84"/>
      <c r="G135" s="85" t="s">
        <v>208</v>
      </c>
      <c r="H135" s="94" t="s">
        <v>41</v>
      </c>
      <c r="I135" s="86">
        <v>1390</v>
      </c>
      <c r="J135" s="87">
        <v>6868</v>
      </c>
      <c r="K135" s="41">
        <f t="shared" si="3"/>
        <v>9546520</v>
      </c>
      <c r="L135" s="12"/>
      <c r="M135" s="5"/>
      <c r="N135" s="88"/>
    </row>
    <row r="136" spans="1:14" ht="30" customHeight="1" x14ac:dyDescent="0.3">
      <c r="A136" s="5"/>
      <c r="B136" s="11"/>
      <c r="C136" s="82"/>
      <c r="D136" s="83"/>
      <c r="E136" s="84"/>
      <c r="F136" s="84"/>
      <c r="G136" s="79" t="s">
        <v>209</v>
      </c>
      <c r="H136" s="94"/>
      <c r="I136" s="86"/>
      <c r="J136" s="87"/>
      <c r="K136" s="41"/>
      <c r="L136" s="12"/>
      <c r="M136" s="5"/>
      <c r="N136" s="88"/>
    </row>
    <row r="137" spans="1:14" ht="30" customHeight="1" x14ac:dyDescent="0.3">
      <c r="A137" s="5"/>
      <c r="B137" s="11"/>
      <c r="C137" s="82"/>
      <c r="D137" s="83"/>
      <c r="E137" s="84"/>
      <c r="F137" s="84"/>
      <c r="G137" s="79" t="s">
        <v>129</v>
      </c>
      <c r="H137" s="94"/>
      <c r="I137" s="86"/>
      <c r="J137" s="87"/>
      <c r="K137" s="41"/>
      <c r="L137" s="12"/>
      <c r="M137" s="5"/>
      <c r="N137" s="88"/>
    </row>
    <row r="138" spans="1:14" ht="30" customHeight="1" x14ac:dyDescent="0.3">
      <c r="A138" s="5"/>
      <c r="B138" s="11"/>
      <c r="C138" s="82">
        <v>3009</v>
      </c>
      <c r="D138" s="83">
        <v>3.0049999999999994</v>
      </c>
      <c r="E138" s="84"/>
      <c r="F138" s="84"/>
      <c r="G138" s="85" t="s">
        <v>131</v>
      </c>
      <c r="H138" s="94" t="s">
        <v>35</v>
      </c>
      <c r="I138" s="86">
        <v>1</v>
      </c>
      <c r="J138" s="87">
        <v>37400</v>
      </c>
      <c r="K138" s="41">
        <f t="shared" si="3"/>
        <v>37400</v>
      </c>
      <c r="L138" s="12"/>
      <c r="M138" s="5"/>
      <c r="N138" s="88"/>
    </row>
    <row r="139" spans="1:14" ht="30" customHeight="1" x14ac:dyDescent="0.3">
      <c r="A139" s="5"/>
      <c r="B139" s="11"/>
      <c r="C139" s="82">
        <v>4613</v>
      </c>
      <c r="D139" s="83">
        <v>3.0059999999999993</v>
      </c>
      <c r="E139" s="84"/>
      <c r="F139" s="84"/>
      <c r="G139" s="85" t="s">
        <v>34</v>
      </c>
      <c r="H139" s="94" t="s">
        <v>35</v>
      </c>
      <c r="I139" s="86">
        <v>50</v>
      </c>
      <c r="J139" s="87">
        <v>59050</v>
      </c>
      <c r="K139" s="41">
        <f t="shared" si="3"/>
        <v>2952500</v>
      </c>
      <c r="L139" s="12"/>
      <c r="M139" s="5"/>
      <c r="N139" s="88"/>
    </row>
    <row r="140" spans="1:14" ht="30" customHeight="1" x14ac:dyDescent="0.3">
      <c r="A140" s="5"/>
      <c r="B140" s="11"/>
      <c r="C140" s="82">
        <v>8545</v>
      </c>
      <c r="D140" s="83">
        <v>3.0069999999999992</v>
      </c>
      <c r="E140" s="84"/>
      <c r="F140" s="84"/>
      <c r="G140" s="85" t="s">
        <v>210</v>
      </c>
      <c r="H140" s="94" t="s">
        <v>35</v>
      </c>
      <c r="I140" s="86">
        <v>35</v>
      </c>
      <c r="J140" s="87">
        <v>39378</v>
      </c>
      <c r="K140" s="41">
        <f t="shared" si="3"/>
        <v>1378230</v>
      </c>
      <c r="L140" s="12"/>
      <c r="M140" s="5"/>
      <c r="N140" s="88"/>
    </row>
    <row r="141" spans="1:14" ht="30" customHeight="1" x14ac:dyDescent="0.3">
      <c r="A141" s="5"/>
      <c r="B141" s="11"/>
      <c r="C141" s="82">
        <v>6089</v>
      </c>
      <c r="D141" s="83">
        <v>3.0079999999999991</v>
      </c>
      <c r="E141" s="84"/>
      <c r="F141" s="84"/>
      <c r="G141" s="85" t="s">
        <v>211</v>
      </c>
      <c r="H141" s="94" t="s">
        <v>41</v>
      </c>
      <c r="I141" s="86">
        <v>109</v>
      </c>
      <c r="J141" s="87">
        <v>2553485</v>
      </c>
      <c r="K141" s="41">
        <f t="shared" si="3"/>
        <v>278329865</v>
      </c>
      <c r="L141" s="12"/>
      <c r="M141" s="5"/>
      <c r="N141" s="88"/>
    </row>
    <row r="142" spans="1:14" ht="30" customHeight="1" x14ac:dyDescent="0.3">
      <c r="A142" s="5"/>
      <c r="B142" s="11"/>
      <c r="C142" s="82">
        <v>6687</v>
      </c>
      <c r="D142" s="83">
        <v>3.008999999999999</v>
      </c>
      <c r="E142" s="84"/>
      <c r="F142" s="84"/>
      <c r="G142" s="85" t="s">
        <v>212</v>
      </c>
      <c r="H142" s="94" t="s">
        <v>41</v>
      </c>
      <c r="I142" s="86">
        <v>3</v>
      </c>
      <c r="J142" s="87">
        <v>2050397</v>
      </c>
      <c r="K142" s="41">
        <f t="shared" si="3"/>
        <v>6151191</v>
      </c>
      <c r="L142" s="12"/>
      <c r="M142" s="5"/>
      <c r="N142" s="88"/>
    </row>
    <row r="143" spans="1:14" ht="30" customHeight="1" x14ac:dyDescent="0.3">
      <c r="A143" s="5"/>
      <c r="B143" s="11"/>
      <c r="C143" s="82">
        <v>8155</v>
      </c>
      <c r="D143" s="83">
        <v>3.0099999999999989</v>
      </c>
      <c r="E143" s="84"/>
      <c r="F143" s="84"/>
      <c r="G143" s="85" t="s">
        <v>213</v>
      </c>
      <c r="H143" s="94" t="s">
        <v>41</v>
      </c>
      <c r="I143" s="86">
        <v>9</v>
      </c>
      <c r="J143" s="87">
        <v>1446319</v>
      </c>
      <c r="K143" s="41">
        <f t="shared" si="3"/>
        <v>13016871</v>
      </c>
      <c r="L143" s="12"/>
      <c r="M143" s="5"/>
      <c r="N143" s="88"/>
    </row>
    <row r="144" spans="1:14" ht="30" customHeight="1" x14ac:dyDescent="0.3">
      <c r="A144" s="5"/>
      <c r="B144" s="11"/>
      <c r="C144" s="82">
        <v>6715</v>
      </c>
      <c r="D144" s="83">
        <v>3.0109999999999988</v>
      </c>
      <c r="E144" s="84"/>
      <c r="F144" s="84"/>
      <c r="G144" s="85" t="s">
        <v>214</v>
      </c>
      <c r="H144" s="94" t="s">
        <v>41</v>
      </c>
      <c r="I144" s="86">
        <v>1</v>
      </c>
      <c r="J144" s="87">
        <v>2579485</v>
      </c>
      <c r="K144" s="41">
        <f t="shared" si="3"/>
        <v>2579485</v>
      </c>
      <c r="L144" s="12"/>
      <c r="M144" s="5"/>
      <c r="N144" s="88"/>
    </row>
    <row r="145" spans="1:14" ht="30" customHeight="1" x14ac:dyDescent="0.3">
      <c r="A145" s="5"/>
      <c r="B145" s="11"/>
      <c r="C145" s="82">
        <v>6090</v>
      </c>
      <c r="D145" s="83">
        <v>3.0119999999999987</v>
      </c>
      <c r="E145" s="84"/>
      <c r="F145" s="84"/>
      <c r="G145" s="85" t="s">
        <v>215</v>
      </c>
      <c r="H145" s="94" t="s">
        <v>41</v>
      </c>
      <c r="I145" s="86">
        <v>51</v>
      </c>
      <c r="J145" s="87">
        <v>2737192</v>
      </c>
      <c r="K145" s="41">
        <f t="shared" si="3"/>
        <v>139596792</v>
      </c>
      <c r="L145" s="12"/>
      <c r="M145" s="5"/>
      <c r="N145" s="88"/>
    </row>
    <row r="146" spans="1:14" ht="30" customHeight="1" x14ac:dyDescent="0.3">
      <c r="A146" s="5"/>
      <c r="B146" s="11"/>
      <c r="C146" s="82">
        <v>6717</v>
      </c>
      <c r="D146" s="83">
        <v>3.0129999999999986</v>
      </c>
      <c r="E146" s="84"/>
      <c r="F146" s="84"/>
      <c r="G146" s="85" t="s">
        <v>216</v>
      </c>
      <c r="H146" s="94" t="s">
        <v>41</v>
      </c>
      <c r="I146" s="86">
        <v>2</v>
      </c>
      <c r="J146" s="87">
        <v>2303191</v>
      </c>
      <c r="K146" s="41">
        <f t="shared" si="3"/>
        <v>4606382</v>
      </c>
      <c r="L146" s="12"/>
      <c r="M146" s="5"/>
      <c r="N146" s="88"/>
    </row>
    <row r="147" spans="1:14" ht="30" customHeight="1" x14ac:dyDescent="0.3">
      <c r="A147" s="5"/>
      <c r="B147" s="11"/>
      <c r="C147" s="82">
        <v>8168</v>
      </c>
      <c r="D147" s="83">
        <v>3.0139999999999985</v>
      </c>
      <c r="E147" s="84"/>
      <c r="F147" s="84"/>
      <c r="G147" s="85" t="s">
        <v>217</v>
      </c>
      <c r="H147" s="94" t="s">
        <v>41</v>
      </c>
      <c r="I147" s="86">
        <v>1</v>
      </c>
      <c r="J147" s="87">
        <v>2028535</v>
      </c>
      <c r="K147" s="41">
        <f t="shared" si="3"/>
        <v>2028535</v>
      </c>
      <c r="L147" s="12"/>
      <c r="M147" s="5"/>
      <c r="N147" s="88"/>
    </row>
    <row r="148" spans="1:14" ht="30" customHeight="1" x14ac:dyDescent="0.3">
      <c r="A148" s="5"/>
      <c r="B148" s="11"/>
      <c r="C148" s="82">
        <v>6718</v>
      </c>
      <c r="D148" s="83">
        <v>3.0149999999999983</v>
      </c>
      <c r="E148" s="84"/>
      <c r="F148" s="84"/>
      <c r="G148" s="85" t="s">
        <v>218</v>
      </c>
      <c r="H148" s="94" t="s">
        <v>41</v>
      </c>
      <c r="I148" s="86">
        <v>1</v>
      </c>
      <c r="J148" s="87">
        <v>2388314</v>
      </c>
      <c r="K148" s="41">
        <f t="shared" si="3"/>
        <v>2388314</v>
      </c>
      <c r="L148" s="12"/>
      <c r="M148" s="5"/>
      <c r="N148" s="88"/>
    </row>
    <row r="149" spans="1:14" ht="30" customHeight="1" x14ac:dyDescent="0.3">
      <c r="A149" s="5"/>
      <c r="B149" s="11"/>
      <c r="C149" s="82">
        <v>8120</v>
      </c>
      <c r="D149" s="83">
        <v>3.0159999999999982</v>
      </c>
      <c r="E149" s="84"/>
      <c r="F149" s="84"/>
      <c r="G149" s="85" t="s">
        <v>219</v>
      </c>
      <c r="H149" s="94" t="s">
        <v>41</v>
      </c>
      <c r="I149" s="86">
        <v>24</v>
      </c>
      <c r="J149" s="87">
        <v>1828055</v>
      </c>
      <c r="K149" s="41">
        <f t="shared" si="3"/>
        <v>43873320</v>
      </c>
      <c r="L149" s="12"/>
      <c r="M149" s="5"/>
      <c r="N149" s="88"/>
    </row>
    <row r="150" spans="1:14" ht="30" customHeight="1" x14ac:dyDescent="0.3">
      <c r="A150" s="5"/>
      <c r="B150" s="11"/>
      <c r="C150" s="82">
        <v>6719</v>
      </c>
      <c r="D150" s="83">
        <v>3.0169999999999981</v>
      </c>
      <c r="E150" s="84"/>
      <c r="F150" s="84"/>
      <c r="G150" s="85" t="s">
        <v>220</v>
      </c>
      <c r="H150" s="94" t="s">
        <v>41</v>
      </c>
      <c r="I150" s="86">
        <v>1</v>
      </c>
      <c r="J150" s="87">
        <v>2794606</v>
      </c>
      <c r="K150" s="41">
        <f t="shared" si="3"/>
        <v>2794606</v>
      </c>
      <c r="L150" s="12"/>
      <c r="M150" s="5"/>
      <c r="N150" s="88"/>
    </row>
    <row r="151" spans="1:14" ht="30" customHeight="1" x14ac:dyDescent="0.3">
      <c r="A151" s="5"/>
      <c r="B151" s="11"/>
      <c r="C151" s="82">
        <v>8121</v>
      </c>
      <c r="D151" s="83">
        <v>3.017999999999998</v>
      </c>
      <c r="E151" s="84"/>
      <c r="F151" s="84"/>
      <c r="G151" s="85" t="s">
        <v>221</v>
      </c>
      <c r="H151" s="94" t="s">
        <v>41</v>
      </c>
      <c r="I151" s="86">
        <v>8</v>
      </c>
      <c r="J151" s="87">
        <v>2013046</v>
      </c>
      <c r="K151" s="41">
        <f t="shared" si="3"/>
        <v>16104368</v>
      </c>
      <c r="L151" s="12"/>
      <c r="M151" s="5"/>
      <c r="N151" s="88"/>
    </row>
    <row r="152" spans="1:14" ht="30" customHeight="1" x14ac:dyDescent="0.3">
      <c r="A152" s="5"/>
      <c r="B152" s="11"/>
      <c r="C152" s="82">
        <v>6091</v>
      </c>
      <c r="D152" s="83">
        <v>3.0189999999999979</v>
      </c>
      <c r="E152" s="84"/>
      <c r="F152" s="84"/>
      <c r="G152" s="85" t="s">
        <v>222</v>
      </c>
      <c r="H152" s="94" t="s">
        <v>41</v>
      </c>
      <c r="I152" s="86">
        <v>51</v>
      </c>
      <c r="J152" s="87">
        <v>1230768</v>
      </c>
      <c r="K152" s="41">
        <f t="shared" si="3"/>
        <v>62769168</v>
      </c>
      <c r="L152" s="12"/>
      <c r="M152" s="5"/>
      <c r="N152" s="88"/>
    </row>
    <row r="153" spans="1:14" ht="30" customHeight="1" x14ac:dyDescent="0.3">
      <c r="A153" s="5"/>
      <c r="B153" s="11"/>
      <c r="C153" s="82">
        <v>8122</v>
      </c>
      <c r="D153" s="83">
        <v>3.0199999999999978</v>
      </c>
      <c r="E153" s="84"/>
      <c r="F153" s="84"/>
      <c r="G153" s="85" t="s">
        <v>223</v>
      </c>
      <c r="H153" s="94" t="s">
        <v>41</v>
      </c>
      <c r="I153" s="86">
        <v>51</v>
      </c>
      <c r="J153" s="87">
        <v>775538</v>
      </c>
      <c r="K153" s="41">
        <f t="shared" si="3"/>
        <v>39552438</v>
      </c>
      <c r="L153" s="12"/>
      <c r="M153" s="5"/>
      <c r="N153" s="88"/>
    </row>
    <row r="154" spans="1:14" ht="30" customHeight="1" x14ac:dyDescent="0.3">
      <c r="A154" s="5"/>
      <c r="B154" s="11"/>
      <c r="C154" s="82">
        <v>8154</v>
      </c>
      <c r="D154" s="83">
        <v>3.0209999999999977</v>
      </c>
      <c r="E154" s="84"/>
      <c r="F154" s="84"/>
      <c r="G154" s="85" t="s">
        <v>224</v>
      </c>
      <c r="H154" s="94" t="s">
        <v>41</v>
      </c>
      <c r="I154" s="86">
        <v>1</v>
      </c>
      <c r="J154" s="87">
        <v>625712</v>
      </c>
      <c r="K154" s="41">
        <f t="shared" si="3"/>
        <v>625712</v>
      </c>
      <c r="L154" s="12"/>
      <c r="M154" s="5"/>
      <c r="N154" s="88"/>
    </row>
    <row r="155" spans="1:14" ht="30" customHeight="1" x14ac:dyDescent="0.3">
      <c r="A155" s="5"/>
      <c r="B155" s="11"/>
      <c r="C155" s="82"/>
      <c r="D155" s="83"/>
      <c r="E155" s="84"/>
      <c r="F155" s="84"/>
      <c r="G155" s="79" t="s">
        <v>225</v>
      </c>
      <c r="H155" s="94"/>
      <c r="I155" s="86"/>
      <c r="J155" s="87"/>
      <c r="K155" s="41"/>
      <c r="L155" s="12"/>
      <c r="M155" s="5"/>
      <c r="N155" s="88"/>
    </row>
    <row r="156" spans="1:14" ht="30" customHeight="1" x14ac:dyDescent="0.3">
      <c r="A156" s="5"/>
      <c r="B156" s="11"/>
      <c r="C156" s="82"/>
      <c r="D156" s="83"/>
      <c r="E156" s="84"/>
      <c r="F156" s="84"/>
      <c r="G156" s="79" t="s">
        <v>129</v>
      </c>
      <c r="H156" s="94"/>
      <c r="I156" s="86"/>
      <c r="J156" s="87"/>
      <c r="K156" s="41"/>
      <c r="L156" s="12"/>
      <c r="M156" s="5"/>
      <c r="N156" s="88"/>
    </row>
    <row r="157" spans="1:14" ht="30" customHeight="1" x14ac:dyDescent="0.3">
      <c r="A157" s="5"/>
      <c r="B157" s="11"/>
      <c r="C157" s="82">
        <v>3009</v>
      </c>
      <c r="D157" s="83">
        <v>3.0219999999999976</v>
      </c>
      <c r="E157" s="84"/>
      <c r="F157" s="84"/>
      <c r="G157" s="85" t="s">
        <v>131</v>
      </c>
      <c r="H157" s="94" t="s">
        <v>35</v>
      </c>
      <c r="I157" s="86">
        <v>143</v>
      </c>
      <c r="J157" s="87">
        <v>37400</v>
      </c>
      <c r="K157" s="41">
        <f t="shared" si="3"/>
        <v>5348200</v>
      </c>
      <c r="L157" s="12"/>
      <c r="M157" s="5"/>
      <c r="N157" s="88"/>
    </row>
    <row r="158" spans="1:14" ht="30" customHeight="1" x14ac:dyDescent="0.3">
      <c r="A158" s="5"/>
      <c r="B158" s="11"/>
      <c r="C158" s="82">
        <v>3024</v>
      </c>
      <c r="D158" s="83">
        <v>3.0229999999999975</v>
      </c>
      <c r="E158" s="84"/>
      <c r="F158" s="84"/>
      <c r="G158" s="85" t="s">
        <v>207</v>
      </c>
      <c r="H158" s="94" t="s">
        <v>35</v>
      </c>
      <c r="I158" s="86">
        <v>48</v>
      </c>
      <c r="J158" s="87">
        <v>127313</v>
      </c>
      <c r="K158" s="41">
        <f t="shared" si="3"/>
        <v>6111024</v>
      </c>
      <c r="L158" s="12"/>
      <c r="M158" s="5"/>
      <c r="N158" s="88"/>
    </row>
    <row r="159" spans="1:14" ht="30" customHeight="1" x14ac:dyDescent="0.3">
      <c r="A159" s="5"/>
      <c r="B159" s="11"/>
      <c r="C159" s="82">
        <v>3851</v>
      </c>
      <c r="D159" s="83">
        <v>3.0239999999999974</v>
      </c>
      <c r="E159" s="84"/>
      <c r="F159" s="84"/>
      <c r="G159" s="85" t="s">
        <v>226</v>
      </c>
      <c r="H159" s="94" t="s">
        <v>35</v>
      </c>
      <c r="I159" s="86">
        <v>19</v>
      </c>
      <c r="J159" s="87">
        <v>105921</v>
      </c>
      <c r="K159" s="41">
        <f t="shared" si="3"/>
        <v>2012499</v>
      </c>
      <c r="L159" s="12"/>
      <c r="M159" s="5"/>
      <c r="N159" s="88"/>
    </row>
    <row r="160" spans="1:14" ht="30" customHeight="1" x14ac:dyDescent="0.3">
      <c r="A160" s="5"/>
      <c r="B160" s="11"/>
      <c r="C160" s="82">
        <v>4613</v>
      </c>
      <c r="D160" s="83">
        <v>3.0249999999999972</v>
      </c>
      <c r="E160" s="84"/>
      <c r="F160" s="84"/>
      <c r="G160" s="85" t="s">
        <v>34</v>
      </c>
      <c r="H160" s="94" t="s">
        <v>35</v>
      </c>
      <c r="I160" s="86">
        <v>321</v>
      </c>
      <c r="J160" s="87">
        <v>59050</v>
      </c>
      <c r="K160" s="41">
        <f t="shared" si="3"/>
        <v>18955050</v>
      </c>
      <c r="L160" s="12"/>
      <c r="M160" s="5"/>
      <c r="N160" s="88"/>
    </row>
    <row r="161" spans="1:14" ht="30" customHeight="1" x14ac:dyDescent="0.3">
      <c r="A161" s="5"/>
      <c r="B161" s="11"/>
      <c r="C161" s="82">
        <v>8643</v>
      </c>
      <c r="D161" s="83">
        <v>3.0259999999999971</v>
      </c>
      <c r="E161" s="84"/>
      <c r="F161" s="84"/>
      <c r="G161" s="85" t="s">
        <v>135</v>
      </c>
      <c r="H161" s="94" t="s">
        <v>201</v>
      </c>
      <c r="I161" s="86">
        <v>68</v>
      </c>
      <c r="J161" s="87">
        <v>69612</v>
      </c>
      <c r="K161" s="41">
        <f t="shared" si="3"/>
        <v>4733616</v>
      </c>
      <c r="L161" s="12"/>
      <c r="M161" s="5"/>
      <c r="N161" s="88"/>
    </row>
    <row r="162" spans="1:14" ht="30" customHeight="1" x14ac:dyDescent="0.3">
      <c r="A162" s="5"/>
      <c r="B162" s="11"/>
      <c r="C162" s="82">
        <v>8545</v>
      </c>
      <c r="D162" s="83">
        <v>3.026999999999997</v>
      </c>
      <c r="E162" s="84"/>
      <c r="F162" s="84"/>
      <c r="G162" s="85" t="s">
        <v>210</v>
      </c>
      <c r="H162" s="94" t="s">
        <v>35</v>
      </c>
      <c r="I162" s="86">
        <v>97</v>
      </c>
      <c r="J162" s="87">
        <v>39378</v>
      </c>
      <c r="K162" s="41">
        <f t="shared" si="3"/>
        <v>3819666</v>
      </c>
      <c r="L162" s="12"/>
      <c r="M162" s="5"/>
      <c r="N162" s="88"/>
    </row>
    <row r="163" spans="1:14" ht="30" customHeight="1" x14ac:dyDescent="0.3">
      <c r="A163" s="5"/>
      <c r="B163" s="11"/>
      <c r="C163" s="82">
        <v>4328</v>
      </c>
      <c r="D163" s="83">
        <v>3.0279999999999969</v>
      </c>
      <c r="E163" s="84"/>
      <c r="F163" s="84"/>
      <c r="G163" s="85" t="s">
        <v>227</v>
      </c>
      <c r="H163" s="94" t="s">
        <v>41</v>
      </c>
      <c r="I163" s="86">
        <v>9</v>
      </c>
      <c r="J163" s="87">
        <v>3535892</v>
      </c>
      <c r="K163" s="41">
        <f t="shared" si="3"/>
        <v>31823028</v>
      </c>
      <c r="L163" s="12"/>
      <c r="M163" s="5"/>
      <c r="N163" s="88"/>
    </row>
    <row r="164" spans="1:14" ht="30" customHeight="1" x14ac:dyDescent="0.3">
      <c r="A164" s="5"/>
      <c r="B164" s="11"/>
      <c r="C164" s="82">
        <v>4330</v>
      </c>
      <c r="D164" s="83">
        <v>3.0289999999999968</v>
      </c>
      <c r="E164" s="84"/>
      <c r="F164" s="84"/>
      <c r="G164" s="85" t="s">
        <v>228</v>
      </c>
      <c r="H164" s="94" t="s">
        <v>41</v>
      </c>
      <c r="I164" s="86">
        <v>5</v>
      </c>
      <c r="J164" s="87">
        <v>860574</v>
      </c>
      <c r="K164" s="41">
        <f t="shared" si="3"/>
        <v>4302870</v>
      </c>
      <c r="L164" s="12"/>
      <c r="M164" s="5"/>
      <c r="N164" s="88"/>
    </row>
    <row r="165" spans="1:14" ht="30" customHeight="1" x14ac:dyDescent="0.3">
      <c r="A165" s="5"/>
      <c r="B165" s="11"/>
      <c r="C165" s="82">
        <v>4790</v>
      </c>
      <c r="D165" s="83">
        <v>3.0299999999999967</v>
      </c>
      <c r="E165" s="84"/>
      <c r="F165" s="84"/>
      <c r="G165" s="85" t="s">
        <v>229</v>
      </c>
      <c r="H165" s="94" t="s">
        <v>124</v>
      </c>
      <c r="I165" s="86">
        <v>47</v>
      </c>
      <c r="J165" s="87">
        <v>11169</v>
      </c>
      <c r="K165" s="41">
        <f t="shared" si="3"/>
        <v>524943</v>
      </c>
      <c r="L165" s="12"/>
      <c r="M165" s="5"/>
      <c r="N165" s="88"/>
    </row>
    <row r="166" spans="1:14" ht="30" customHeight="1" x14ac:dyDescent="0.3">
      <c r="A166" s="5"/>
      <c r="B166" s="11"/>
      <c r="C166" s="82">
        <v>4791</v>
      </c>
      <c r="D166" s="83">
        <v>3.0309999999999966</v>
      </c>
      <c r="E166" s="84"/>
      <c r="F166" s="84"/>
      <c r="G166" s="85" t="s">
        <v>230</v>
      </c>
      <c r="H166" s="94" t="s">
        <v>124</v>
      </c>
      <c r="I166" s="86">
        <v>829</v>
      </c>
      <c r="J166" s="87">
        <v>26157</v>
      </c>
      <c r="K166" s="41">
        <f t="shared" si="3"/>
        <v>21684153</v>
      </c>
      <c r="L166" s="12"/>
      <c r="M166" s="5"/>
      <c r="N166" s="88"/>
    </row>
    <row r="167" spans="1:14" ht="30" customHeight="1" x14ac:dyDescent="0.3">
      <c r="A167" s="5"/>
      <c r="B167" s="11"/>
      <c r="C167" s="82">
        <v>8134</v>
      </c>
      <c r="D167" s="83">
        <v>3.0319999999999965</v>
      </c>
      <c r="E167" s="84"/>
      <c r="F167" s="84"/>
      <c r="G167" s="85" t="s">
        <v>231</v>
      </c>
      <c r="H167" s="94" t="s">
        <v>41</v>
      </c>
      <c r="I167" s="86">
        <v>8</v>
      </c>
      <c r="J167" s="87">
        <v>783731</v>
      </c>
      <c r="K167" s="41">
        <f t="shared" si="3"/>
        <v>6269848</v>
      </c>
      <c r="L167" s="12"/>
      <c r="M167" s="5"/>
      <c r="N167" s="88"/>
    </row>
    <row r="168" spans="1:14" ht="30" customHeight="1" x14ac:dyDescent="0.3">
      <c r="A168" s="5"/>
      <c r="B168" s="11"/>
      <c r="C168" s="82">
        <v>8140</v>
      </c>
      <c r="D168" s="83">
        <v>3.0329999999999964</v>
      </c>
      <c r="E168" s="84"/>
      <c r="F168" s="84"/>
      <c r="G168" s="85" t="s">
        <v>232</v>
      </c>
      <c r="H168" s="94" t="s">
        <v>41</v>
      </c>
      <c r="I168" s="86">
        <v>14</v>
      </c>
      <c r="J168" s="87">
        <v>1317801</v>
      </c>
      <c r="K168" s="41">
        <f t="shared" si="3"/>
        <v>18449214</v>
      </c>
      <c r="L168" s="12"/>
      <c r="M168" s="5"/>
      <c r="N168" s="88"/>
    </row>
    <row r="169" spans="1:14" ht="30" customHeight="1" x14ac:dyDescent="0.3">
      <c r="A169" s="5"/>
      <c r="B169" s="11"/>
      <c r="C169" s="82">
        <v>8145</v>
      </c>
      <c r="D169" s="83">
        <v>3.0339999999999963</v>
      </c>
      <c r="E169" s="84"/>
      <c r="F169" s="84"/>
      <c r="G169" s="85" t="s">
        <v>233</v>
      </c>
      <c r="H169" s="94" t="s">
        <v>41</v>
      </c>
      <c r="I169" s="86">
        <v>29</v>
      </c>
      <c r="J169" s="87">
        <v>737674</v>
      </c>
      <c r="K169" s="41">
        <f t="shared" si="3"/>
        <v>21392546</v>
      </c>
      <c r="L169" s="12"/>
      <c r="M169" s="5"/>
      <c r="N169" s="88"/>
    </row>
    <row r="170" spans="1:14" ht="30" customHeight="1" x14ac:dyDescent="0.3">
      <c r="A170" s="5"/>
      <c r="B170" s="11"/>
      <c r="C170" s="82">
        <v>8146</v>
      </c>
      <c r="D170" s="83">
        <v>3.0349999999999961</v>
      </c>
      <c r="E170" s="84"/>
      <c r="F170" s="84"/>
      <c r="G170" s="85" t="s">
        <v>234</v>
      </c>
      <c r="H170" s="94" t="s">
        <v>41</v>
      </c>
      <c r="I170" s="86">
        <v>2</v>
      </c>
      <c r="J170" s="87">
        <v>316407</v>
      </c>
      <c r="K170" s="41">
        <f t="shared" si="3"/>
        <v>632814</v>
      </c>
      <c r="L170" s="12"/>
      <c r="M170" s="5"/>
      <c r="N170" s="88"/>
    </row>
    <row r="171" spans="1:14" ht="30" customHeight="1" x14ac:dyDescent="0.3">
      <c r="A171" s="5"/>
      <c r="B171" s="11"/>
      <c r="C171" s="82"/>
      <c r="D171" s="83"/>
      <c r="E171" s="84"/>
      <c r="F171" s="84"/>
      <c r="G171" s="79" t="s">
        <v>235</v>
      </c>
      <c r="H171" s="94"/>
      <c r="I171" s="86"/>
      <c r="J171" s="87"/>
      <c r="K171" s="41"/>
      <c r="L171" s="12"/>
      <c r="M171" s="5"/>
      <c r="N171" s="88"/>
    </row>
    <row r="172" spans="1:14" ht="30" customHeight="1" x14ac:dyDescent="0.3">
      <c r="A172" s="5"/>
      <c r="B172" s="11"/>
      <c r="C172" s="82"/>
      <c r="D172" s="83"/>
      <c r="E172" s="84"/>
      <c r="F172" s="84"/>
      <c r="G172" s="79" t="s">
        <v>129</v>
      </c>
      <c r="H172" s="94"/>
      <c r="I172" s="86"/>
      <c r="J172" s="87"/>
      <c r="K172" s="41"/>
      <c r="L172" s="12"/>
      <c r="M172" s="5"/>
      <c r="N172" s="88"/>
    </row>
    <row r="173" spans="1:14" ht="30" customHeight="1" x14ac:dyDescent="0.3">
      <c r="A173" s="5"/>
      <c r="B173" s="11"/>
      <c r="C173" s="82"/>
      <c r="D173" s="83"/>
      <c r="E173" s="84"/>
      <c r="F173" s="84"/>
      <c r="G173" s="79" t="s">
        <v>236</v>
      </c>
      <c r="H173" s="94"/>
      <c r="I173" s="86"/>
      <c r="J173" s="87"/>
      <c r="K173" s="41"/>
      <c r="L173" s="12"/>
      <c r="M173" s="5"/>
      <c r="N173" s="88"/>
    </row>
    <row r="174" spans="1:14" ht="30" customHeight="1" x14ac:dyDescent="0.3">
      <c r="A174" s="5"/>
      <c r="B174" s="11"/>
      <c r="C174" s="82">
        <v>3009</v>
      </c>
      <c r="D174" s="83">
        <v>3.035999999999996</v>
      </c>
      <c r="E174" s="84"/>
      <c r="F174" s="84"/>
      <c r="G174" s="85" t="s">
        <v>131</v>
      </c>
      <c r="H174" s="94" t="s">
        <v>35</v>
      </c>
      <c r="I174" s="86">
        <v>1967</v>
      </c>
      <c r="J174" s="87">
        <v>37400</v>
      </c>
      <c r="K174" s="41">
        <f t="shared" ref="K174:K177" si="4">ROUND(I174*J174,0)</f>
        <v>73565800</v>
      </c>
      <c r="L174" s="12"/>
      <c r="M174" s="5"/>
      <c r="N174" s="88"/>
    </row>
    <row r="175" spans="1:14" ht="30" customHeight="1" x14ac:dyDescent="0.3">
      <c r="A175" s="5"/>
      <c r="B175" s="11"/>
      <c r="C175" s="82">
        <v>4792</v>
      </c>
      <c r="D175" s="83">
        <v>3.0369999999999959</v>
      </c>
      <c r="E175" s="84"/>
      <c r="F175" s="84"/>
      <c r="G175" s="85" t="s">
        <v>237</v>
      </c>
      <c r="H175" s="94" t="s">
        <v>35</v>
      </c>
      <c r="I175" s="86">
        <v>1312</v>
      </c>
      <c r="J175" s="87">
        <v>98302</v>
      </c>
      <c r="K175" s="41">
        <f t="shared" si="4"/>
        <v>128972224</v>
      </c>
      <c r="L175" s="12"/>
      <c r="M175" s="5"/>
      <c r="N175" s="88"/>
    </row>
    <row r="176" spans="1:14" ht="30" customHeight="1" x14ac:dyDescent="0.3">
      <c r="A176" s="5"/>
      <c r="B176" s="11"/>
      <c r="C176" s="82">
        <v>4613</v>
      </c>
      <c r="D176" s="83">
        <v>3.0379999999999958</v>
      </c>
      <c r="E176" s="84"/>
      <c r="F176" s="84"/>
      <c r="G176" s="85" t="s">
        <v>34</v>
      </c>
      <c r="H176" s="94" t="s">
        <v>35</v>
      </c>
      <c r="I176" s="86">
        <v>2558</v>
      </c>
      <c r="J176" s="87">
        <v>59050</v>
      </c>
      <c r="K176" s="41">
        <f t="shared" si="4"/>
        <v>151049900</v>
      </c>
      <c r="L176" s="12"/>
      <c r="M176" s="5"/>
      <c r="N176" s="88"/>
    </row>
    <row r="177" spans="1:14" ht="30" customHeight="1" x14ac:dyDescent="0.3">
      <c r="A177" s="5"/>
      <c r="B177" s="11"/>
      <c r="C177" s="82">
        <v>8165</v>
      </c>
      <c r="D177" s="83">
        <v>3.0389999999999957</v>
      </c>
      <c r="E177" s="84"/>
      <c r="F177" s="84"/>
      <c r="G177" s="85" t="s">
        <v>238</v>
      </c>
      <c r="H177" s="94" t="s">
        <v>41</v>
      </c>
      <c r="I177" s="86">
        <v>3</v>
      </c>
      <c r="J177" s="87">
        <v>417335</v>
      </c>
      <c r="K177" s="41">
        <f t="shared" si="4"/>
        <v>1252005</v>
      </c>
      <c r="L177" s="12"/>
      <c r="M177" s="5"/>
      <c r="N177" s="88"/>
    </row>
    <row r="178" spans="1:14" ht="30" customHeight="1" thickBot="1" x14ac:dyDescent="0.35">
      <c r="A178" s="5"/>
      <c r="B178" s="11"/>
      <c r="C178" s="120" t="s">
        <v>13</v>
      </c>
      <c r="D178" s="49"/>
      <c r="E178" s="49"/>
      <c r="F178" s="49"/>
      <c r="G178" s="50"/>
      <c r="H178" s="49"/>
      <c r="I178" s="39"/>
      <c r="J178" s="51"/>
      <c r="K178" s="52">
        <f>SUM(K132:K177)</f>
        <v>1339425458</v>
      </c>
      <c r="L178" s="12"/>
      <c r="M178" s="5"/>
    </row>
    <row r="179" spans="1:14" ht="30" customHeight="1" thickBot="1" x14ac:dyDescent="0.35">
      <c r="A179" s="5"/>
      <c r="B179" s="11"/>
      <c r="C179" s="109"/>
      <c r="D179" s="110">
        <v>4</v>
      </c>
      <c r="E179" s="111"/>
      <c r="F179" s="111"/>
      <c r="G179" s="112" t="s">
        <v>126</v>
      </c>
      <c r="H179" s="96"/>
      <c r="I179" s="35"/>
      <c r="J179" s="35"/>
      <c r="K179" s="36"/>
      <c r="L179" s="12"/>
      <c r="M179" s="5"/>
    </row>
    <row r="180" spans="1:14" ht="30" customHeight="1" x14ac:dyDescent="0.3">
      <c r="A180" s="5"/>
      <c r="B180" s="11"/>
      <c r="C180" s="76"/>
      <c r="D180" s="104"/>
      <c r="E180" s="78"/>
      <c r="F180" s="78"/>
      <c r="G180" s="79" t="s">
        <v>127</v>
      </c>
      <c r="H180" s="98"/>
      <c r="I180" s="80"/>
      <c r="J180" s="81"/>
      <c r="K180" s="46"/>
      <c r="L180" s="12"/>
      <c r="M180" s="5"/>
    </row>
    <row r="181" spans="1:14" ht="30" customHeight="1" x14ac:dyDescent="0.3">
      <c r="A181" s="5"/>
      <c r="B181" s="11"/>
      <c r="C181" s="76"/>
      <c r="D181" s="104"/>
      <c r="E181" s="78"/>
      <c r="F181" s="78"/>
      <c r="G181" s="79" t="s">
        <v>128</v>
      </c>
      <c r="H181" s="98"/>
      <c r="I181" s="80"/>
      <c r="J181" s="81"/>
      <c r="K181" s="46"/>
      <c r="L181" s="12"/>
      <c r="M181" s="5"/>
    </row>
    <row r="182" spans="1:14" ht="30" customHeight="1" x14ac:dyDescent="0.3">
      <c r="A182" s="5"/>
      <c r="B182" s="11"/>
      <c r="C182" s="76"/>
      <c r="D182" s="104"/>
      <c r="E182" s="78"/>
      <c r="F182" s="78"/>
      <c r="G182" s="79" t="s">
        <v>129</v>
      </c>
      <c r="H182" s="98"/>
      <c r="I182" s="80"/>
      <c r="J182" s="81"/>
      <c r="K182" s="46"/>
      <c r="L182" s="12"/>
      <c r="M182" s="5"/>
    </row>
    <row r="183" spans="1:14" ht="30" customHeight="1" x14ac:dyDescent="0.3">
      <c r="A183" s="5"/>
      <c r="B183" s="11"/>
      <c r="C183" s="82"/>
      <c r="D183" s="83"/>
      <c r="E183" s="84"/>
      <c r="F183" s="84"/>
      <c r="G183" s="79" t="s">
        <v>130</v>
      </c>
      <c r="H183" s="98"/>
      <c r="I183" s="86"/>
      <c r="J183" s="87"/>
      <c r="K183" s="46"/>
      <c r="L183" s="12"/>
      <c r="M183" s="5"/>
    </row>
    <row r="184" spans="1:14" ht="30" customHeight="1" x14ac:dyDescent="0.3">
      <c r="A184" s="5"/>
      <c r="B184" s="11"/>
      <c r="C184" s="82">
        <v>3009</v>
      </c>
      <c r="D184" s="83">
        <v>4.0010000000000003</v>
      </c>
      <c r="E184" s="84"/>
      <c r="F184" s="84"/>
      <c r="G184" s="85" t="s">
        <v>131</v>
      </c>
      <c r="H184" s="98" t="s">
        <v>35</v>
      </c>
      <c r="I184" s="86">
        <v>2213</v>
      </c>
      <c r="J184" s="87">
        <v>37400</v>
      </c>
      <c r="K184" s="41">
        <f t="shared" ref="K184:K247" si="5">I184*J184</f>
        <v>82766200</v>
      </c>
      <c r="L184" s="12"/>
      <c r="M184" s="5"/>
      <c r="N184" s="88"/>
    </row>
    <row r="185" spans="1:14" ht="30" customHeight="1" x14ac:dyDescent="0.3">
      <c r="A185" s="5"/>
      <c r="B185" s="11"/>
      <c r="C185" s="82">
        <v>3464</v>
      </c>
      <c r="D185" s="83">
        <v>4.0020000000000007</v>
      </c>
      <c r="E185" s="84"/>
      <c r="F185" s="84"/>
      <c r="G185" s="85" t="s">
        <v>37</v>
      </c>
      <c r="H185" s="98" t="s">
        <v>35</v>
      </c>
      <c r="I185" s="86">
        <v>628</v>
      </c>
      <c r="J185" s="87">
        <v>37400</v>
      </c>
      <c r="K185" s="41">
        <f t="shared" si="5"/>
        <v>23487200</v>
      </c>
      <c r="L185" s="12"/>
      <c r="M185" s="5"/>
      <c r="N185" s="88"/>
    </row>
    <row r="186" spans="1:14" ht="30" customHeight="1" x14ac:dyDescent="0.3">
      <c r="A186" s="5"/>
      <c r="B186" s="11"/>
      <c r="C186" s="82">
        <v>4837</v>
      </c>
      <c r="D186" s="83">
        <v>4.003000000000001</v>
      </c>
      <c r="E186" s="84"/>
      <c r="F186" s="84"/>
      <c r="G186" s="85" t="s">
        <v>132</v>
      </c>
      <c r="H186" s="98" t="s">
        <v>35</v>
      </c>
      <c r="I186" s="86">
        <v>287</v>
      </c>
      <c r="J186" s="87">
        <v>202510</v>
      </c>
      <c r="K186" s="41">
        <f t="shared" si="5"/>
        <v>58120370</v>
      </c>
      <c r="L186" s="12"/>
      <c r="M186" s="5"/>
      <c r="N186" s="88"/>
    </row>
    <row r="187" spans="1:14" ht="30" customHeight="1" x14ac:dyDescent="0.3">
      <c r="A187" s="5"/>
      <c r="B187" s="11"/>
      <c r="C187" s="82">
        <v>3052</v>
      </c>
      <c r="D187" s="83">
        <v>4.0040000000000013</v>
      </c>
      <c r="E187" s="84"/>
      <c r="F187" s="84"/>
      <c r="G187" s="85" t="s">
        <v>133</v>
      </c>
      <c r="H187" s="98" t="s">
        <v>35</v>
      </c>
      <c r="I187" s="86">
        <v>161</v>
      </c>
      <c r="J187" s="87">
        <v>104200</v>
      </c>
      <c r="K187" s="41">
        <f t="shared" si="5"/>
        <v>16776200</v>
      </c>
      <c r="L187" s="12"/>
      <c r="M187" s="5"/>
      <c r="N187" s="88"/>
    </row>
    <row r="188" spans="1:14" ht="30" customHeight="1" x14ac:dyDescent="0.3">
      <c r="A188" s="5"/>
      <c r="B188" s="11"/>
      <c r="C188" s="82">
        <v>3050</v>
      </c>
      <c r="D188" s="83">
        <v>4.0050000000000017</v>
      </c>
      <c r="E188" s="84"/>
      <c r="F188" s="84"/>
      <c r="G188" s="85" t="s">
        <v>134</v>
      </c>
      <c r="H188" s="98" t="s">
        <v>35</v>
      </c>
      <c r="I188" s="86">
        <v>745</v>
      </c>
      <c r="J188" s="87">
        <v>32966</v>
      </c>
      <c r="K188" s="41">
        <f t="shared" si="5"/>
        <v>24559670</v>
      </c>
      <c r="L188" s="12"/>
      <c r="M188" s="5"/>
      <c r="N188" s="88"/>
    </row>
    <row r="189" spans="1:14" ht="30" customHeight="1" x14ac:dyDescent="0.3">
      <c r="A189" s="5"/>
      <c r="B189" s="11"/>
      <c r="C189" s="82">
        <v>4487</v>
      </c>
      <c r="D189" s="83">
        <v>4.006000000000002</v>
      </c>
      <c r="E189" s="84"/>
      <c r="F189" s="84"/>
      <c r="G189" s="85" t="s">
        <v>90</v>
      </c>
      <c r="H189" s="98" t="s">
        <v>35</v>
      </c>
      <c r="I189" s="86">
        <v>195</v>
      </c>
      <c r="J189" s="87">
        <v>178018</v>
      </c>
      <c r="K189" s="41">
        <f t="shared" si="5"/>
        <v>34713510</v>
      </c>
      <c r="L189" s="12"/>
      <c r="M189" s="5"/>
      <c r="N189" s="88"/>
    </row>
    <row r="190" spans="1:14" ht="30" customHeight="1" x14ac:dyDescent="0.3">
      <c r="A190" s="5"/>
      <c r="B190" s="11"/>
      <c r="C190" s="82">
        <v>4567</v>
      </c>
      <c r="D190" s="83">
        <v>4.0070000000000023</v>
      </c>
      <c r="E190" s="84"/>
      <c r="F190" s="84"/>
      <c r="G190" s="85" t="s">
        <v>94</v>
      </c>
      <c r="H190" s="98" t="s">
        <v>35</v>
      </c>
      <c r="I190" s="86">
        <v>174</v>
      </c>
      <c r="J190" s="87">
        <v>1185131</v>
      </c>
      <c r="K190" s="41">
        <f t="shared" si="5"/>
        <v>206212794</v>
      </c>
      <c r="L190" s="12"/>
      <c r="M190" s="5"/>
      <c r="N190" s="88"/>
    </row>
    <row r="191" spans="1:14" ht="30" customHeight="1" x14ac:dyDescent="0.3">
      <c r="A191" s="5"/>
      <c r="B191" s="11"/>
      <c r="C191" s="82">
        <v>4613</v>
      </c>
      <c r="D191" s="83">
        <v>4.0080000000000027</v>
      </c>
      <c r="E191" s="84"/>
      <c r="F191" s="84"/>
      <c r="G191" s="85" t="s">
        <v>34</v>
      </c>
      <c r="H191" s="98" t="s">
        <v>35</v>
      </c>
      <c r="I191" s="86">
        <v>2725</v>
      </c>
      <c r="J191" s="87">
        <v>59050</v>
      </c>
      <c r="K191" s="41">
        <f t="shared" si="5"/>
        <v>160911250</v>
      </c>
      <c r="L191" s="12"/>
      <c r="M191" s="5"/>
      <c r="N191" s="88"/>
    </row>
    <row r="192" spans="1:14" ht="30" customHeight="1" x14ac:dyDescent="0.3">
      <c r="A192" s="5"/>
      <c r="B192" s="11"/>
      <c r="C192" s="82">
        <v>8643</v>
      </c>
      <c r="D192" s="83">
        <v>4.009000000000003</v>
      </c>
      <c r="E192" s="84"/>
      <c r="F192" s="84"/>
      <c r="G192" s="85" t="s">
        <v>135</v>
      </c>
      <c r="H192" s="98" t="s">
        <v>201</v>
      </c>
      <c r="I192" s="86">
        <v>2265</v>
      </c>
      <c r="J192" s="87">
        <v>69612</v>
      </c>
      <c r="K192" s="41">
        <f t="shared" si="5"/>
        <v>157671180</v>
      </c>
      <c r="L192" s="12"/>
      <c r="M192" s="5"/>
      <c r="N192" s="88"/>
    </row>
    <row r="193" spans="1:14" ht="30" customHeight="1" x14ac:dyDescent="0.3">
      <c r="A193" s="5"/>
      <c r="B193" s="11"/>
      <c r="C193" s="82"/>
      <c r="D193" s="83"/>
      <c r="E193" s="84"/>
      <c r="F193" s="84"/>
      <c r="G193" s="79" t="s">
        <v>136</v>
      </c>
      <c r="H193" s="98"/>
      <c r="I193" s="86"/>
      <c r="J193" s="87"/>
      <c r="K193" s="41"/>
      <c r="L193" s="12"/>
      <c r="M193" s="5"/>
      <c r="N193" s="88"/>
    </row>
    <row r="194" spans="1:14" ht="30" customHeight="1" x14ac:dyDescent="0.3">
      <c r="A194" s="5"/>
      <c r="B194" s="11"/>
      <c r="C194" s="82">
        <v>3044</v>
      </c>
      <c r="D194" s="83">
        <v>4.0100000000000033</v>
      </c>
      <c r="E194" s="84"/>
      <c r="F194" s="84"/>
      <c r="G194" s="85" t="s">
        <v>137</v>
      </c>
      <c r="H194" s="98" t="s">
        <v>124</v>
      </c>
      <c r="I194" s="86">
        <v>1288</v>
      </c>
      <c r="J194" s="87">
        <v>97862</v>
      </c>
      <c r="K194" s="41">
        <f t="shared" si="5"/>
        <v>126046256</v>
      </c>
      <c r="L194" s="12"/>
      <c r="M194" s="5"/>
      <c r="N194" s="88"/>
    </row>
    <row r="195" spans="1:14" ht="30" customHeight="1" x14ac:dyDescent="0.3">
      <c r="A195" s="5"/>
      <c r="B195" s="11"/>
      <c r="C195" s="82">
        <v>3045</v>
      </c>
      <c r="D195" s="83">
        <v>4.0110000000000037</v>
      </c>
      <c r="E195" s="84"/>
      <c r="F195" s="84"/>
      <c r="G195" s="85" t="s">
        <v>138</v>
      </c>
      <c r="H195" s="98" t="s">
        <v>124</v>
      </c>
      <c r="I195" s="86">
        <v>155</v>
      </c>
      <c r="J195" s="87">
        <v>140398</v>
      </c>
      <c r="K195" s="41">
        <f t="shared" si="5"/>
        <v>21761690</v>
      </c>
      <c r="L195" s="12"/>
      <c r="M195" s="5"/>
      <c r="N195" s="88"/>
    </row>
    <row r="196" spans="1:14" ht="30" customHeight="1" x14ac:dyDescent="0.3">
      <c r="A196" s="5"/>
      <c r="B196" s="11"/>
      <c r="C196" s="82"/>
      <c r="D196" s="83"/>
      <c r="E196" s="84"/>
      <c r="F196" s="84"/>
      <c r="G196" s="79" t="s">
        <v>139</v>
      </c>
      <c r="H196" s="98"/>
      <c r="I196" s="86"/>
      <c r="J196" s="87"/>
      <c r="K196" s="41"/>
      <c r="L196" s="12"/>
      <c r="M196" s="5"/>
      <c r="N196" s="88"/>
    </row>
    <row r="197" spans="1:14" ht="30" customHeight="1" x14ac:dyDescent="0.3">
      <c r="A197" s="5"/>
      <c r="B197" s="11"/>
      <c r="C197" s="82">
        <v>3155</v>
      </c>
      <c r="D197" s="83">
        <v>4.012000000000004</v>
      </c>
      <c r="E197" s="84"/>
      <c r="F197" s="84"/>
      <c r="G197" s="85" t="s">
        <v>140</v>
      </c>
      <c r="H197" s="98" t="s">
        <v>41</v>
      </c>
      <c r="I197" s="86">
        <v>101</v>
      </c>
      <c r="J197" s="87">
        <v>208587</v>
      </c>
      <c r="K197" s="41">
        <f t="shared" si="5"/>
        <v>21067287</v>
      </c>
      <c r="L197" s="12"/>
      <c r="M197" s="5"/>
      <c r="N197" s="88"/>
    </row>
    <row r="198" spans="1:14" ht="30" customHeight="1" x14ac:dyDescent="0.3">
      <c r="A198" s="5"/>
      <c r="B198" s="11"/>
      <c r="C198" s="82">
        <v>4613</v>
      </c>
      <c r="D198" s="83">
        <v>4.0130000000000043</v>
      </c>
      <c r="E198" s="84"/>
      <c r="F198" s="84"/>
      <c r="G198" s="85" t="s">
        <v>34</v>
      </c>
      <c r="H198" s="98" t="s">
        <v>35</v>
      </c>
      <c r="I198" s="86">
        <v>317</v>
      </c>
      <c r="J198" s="87">
        <v>59050</v>
      </c>
      <c r="K198" s="41">
        <f t="shared" si="5"/>
        <v>18718850</v>
      </c>
      <c r="L198" s="12"/>
      <c r="M198" s="5"/>
      <c r="N198" s="88"/>
    </row>
    <row r="199" spans="1:14" ht="30" customHeight="1" x14ac:dyDescent="0.3">
      <c r="A199" s="5"/>
      <c r="B199" s="11"/>
      <c r="C199" s="82">
        <v>4558</v>
      </c>
      <c r="D199" s="83">
        <v>4.0140000000000047</v>
      </c>
      <c r="E199" s="84"/>
      <c r="F199" s="84"/>
      <c r="G199" s="85" t="s">
        <v>141</v>
      </c>
      <c r="H199" s="98" t="s">
        <v>41</v>
      </c>
      <c r="I199" s="86">
        <v>154</v>
      </c>
      <c r="J199" s="87">
        <v>5855560</v>
      </c>
      <c r="K199" s="41">
        <f t="shared" si="5"/>
        <v>901756240</v>
      </c>
      <c r="L199" s="12"/>
      <c r="M199" s="5"/>
      <c r="N199" s="88"/>
    </row>
    <row r="200" spans="1:14" ht="30" customHeight="1" x14ac:dyDescent="0.3">
      <c r="A200" s="5"/>
      <c r="B200" s="11"/>
      <c r="C200" s="82">
        <v>8638</v>
      </c>
      <c r="D200" s="83">
        <v>4.015000000000005</v>
      </c>
      <c r="E200" s="84"/>
      <c r="F200" s="84"/>
      <c r="G200" s="85" t="s">
        <v>142</v>
      </c>
      <c r="H200" s="98" t="s">
        <v>41</v>
      </c>
      <c r="I200" s="86">
        <v>16</v>
      </c>
      <c r="J200" s="87">
        <v>3652310</v>
      </c>
      <c r="K200" s="41">
        <f t="shared" si="5"/>
        <v>58436960</v>
      </c>
      <c r="L200" s="12"/>
      <c r="M200" s="5"/>
      <c r="N200" s="88"/>
    </row>
    <row r="201" spans="1:14" ht="30" customHeight="1" x14ac:dyDescent="0.3">
      <c r="A201" s="5"/>
      <c r="B201" s="11"/>
      <c r="C201" s="82">
        <v>3779</v>
      </c>
      <c r="D201" s="83">
        <v>4.0160000000000053</v>
      </c>
      <c r="E201" s="84"/>
      <c r="F201" s="84"/>
      <c r="G201" s="85" t="s">
        <v>143</v>
      </c>
      <c r="H201" s="98" t="s">
        <v>41</v>
      </c>
      <c r="I201" s="86">
        <v>232</v>
      </c>
      <c r="J201" s="87">
        <v>437609</v>
      </c>
      <c r="K201" s="41">
        <f t="shared" si="5"/>
        <v>101525288</v>
      </c>
      <c r="L201" s="12"/>
      <c r="M201" s="5"/>
      <c r="N201" s="88"/>
    </row>
    <row r="202" spans="1:14" ht="30" customHeight="1" x14ac:dyDescent="0.3">
      <c r="A202" s="5"/>
      <c r="B202" s="11"/>
      <c r="C202" s="82">
        <v>4553</v>
      </c>
      <c r="D202" s="83">
        <v>4.0170000000000057</v>
      </c>
      <c r="E202" s="84"/>
      <c r="F202" s="84"/>
      <c r="G202" s="85" t="s">
        <v>144</v>
      </c>
      <c r="H202" s="98" t="s">
        <v>41</v>
      </c>
      <c r="I202" s="86">
        <v>11</v>
      </c>
      <c r="J202" s="87">
        <v>3285331</v>
      </c>
      <c r="K202" s="41">
        <f t="shared" si="5"/>
        <v>36138641</v>
      </c>
      <c r="L202" s="12"/>
      <c r="M202" s="5"/>
      <c r="N202" s="88"/>
    </row>
    <row r="203" spans="1:14" ht="30" customHeight="1" x14ac:dyDescent="0.3">
      <c r="A203" s="5"/>
      <c r="B203" s="11"/>
      <c r="C203" s="82"/>
      <c r="D203" s="83"/>
      <c r="E203" s="84"/>
      <c r="F203" s="84"/>
      <c r="G203" s="79" t="s">
        <v>145</v>
      </c>
      <c r="H203" s="98"/>
      <c r="I203" s="86"/>
      <c r="J203" s="87"/>
      <c r="K203" s="41"/>
      <c r="L203" s="12"/>
      <c r="M203" s="5"/>
      <c r="N203" s="88"/>
    </row>
    <row r="204" spans="1:14" ht="30" customHeight="1" x14ac:dyDescent="0.3">
      <c r="A204" s="5"/>
      <c r="B204" s="11"/>
      <c r="C204" s="82">
        <v>8509</v>
      </c>
      <c r="D204" s="83">
        <v>4.018000000000006</v>
      </c>
      <c r="E204" s="84"/>
      <c r="F204" s="84"/>
      <c r="G204" s="85" t="s">
        <v>146</v>
      </c>
      <c r="H204" s="98" t="s">
        <v>124</v>
      </c>
      <c r="I204" s="86">
        <v>100</v>
      </c>
      <c r="J204" s="87">
        <v>518789</v>
      </c>
      <c r="K204" s="41">
        <f t="shared" si="5"/>
        <v>51878900</v>
      </c>
      <c r="L204" s="12"/>
      <c r="M204" s="5"/>
      <c r="N204" s="88"/>
    </row>
    <row r="205" spans="1:14" ht="30" customHeight="1" x14ac:dyDescent="0.3">
      <c r="A205" s="5"/>
      <c r="B205" s="11"/>
      <c r="C205" s="82">
        <v>8629</v>
      </c>
      <c r="D205" s="83">
        <v>4.0190000000000063</v>
      </c>
      <c r="E205" s="84"/>
      <c r="F205" s="84"/>
      <c r="G205" s="85" t="s">
        <v>147</v>
      </c>
      <c r="H205" s="98" t="s">
        <v>124</v>
      </c>
      <c r="I205" s="86">
        <v>10</v>
      </c>
      <c r="J205" s="87">
        <v>685783</v>
      </c>
      <c r="K205" s="41">
        <f t="shared" si="5"/>
        <v>6857830</v>
      </c>
      <c r="L205" s="12"/>
      <c r="M205" s="5"/>
      <c r="N205" s="88"/>
    </row>
    <row r="206" spans="1:14" ht="30" customHeight="1" x14ac:dyDescent="0.3">
      <c r="A206" s="5"/>
      <c r="B206" s="11"/>
      <c r="C206" s="82"/>
      <c r="D206" s="83"/>
      <c r="E206" s="84"/>
      <c r="F206" s="84"/>
      <c r="G206" s="79" t="s">
        <v>148</v>
      </c>
      <c r="H206" s="98"/>
      <c r="I206" s="86"/>
      <c r="J206" s="87"/>
      <c r="K206" s="41"/>
      <c r="L206" s="12"/>
      <c r="M206" s="5"/>
      <c r="N206" s="88"/>
    </row>
    <row r="207" spans="1:14" ht="30" customHeight="1" x14ac:dyDescent="0.3">
      <c r="A207" s="5"/>
      <c r="B207" s="11"/>
      <c r="C207" s="82"/>
      <c r="D207" s="83"/>
      <c r="E207" s="84"/>
      <c r="F207" s="84"/>
      <c r="G207" s="79" t="s">
        <v>129</v>
      </c>
      <c r="H207" s="98"/>
      <c r="I207" s="86"/>
      <c r="J207" s="87"/>
      <c r="K207" s="41"/>
      <c r="L207" s="12"/>
      <c r="M207" s="5"/>
      <c r="N207" s="88"/>
    </row>
    <row r="208" spans="1:14" ht="30" customHeight="1" x14ac:dyDescent="0.3">
      <c r="A208" s="5"/>
      <c r="B208" s="11"/>
      <c r="C208" s="82"/>
      <c r="D208" s="83"/>
      <c r="E208" s="84"/>
      <c r="F208" s="84"/>
      <c r="G208" s="79" t="s">
        <v>130</v>
      </c>
      <c r="H208" s="98"/>
      <c r="I208" s="86"/>
      <c r="J208" s="87"/>
      <c r="K208" s="41"/>
      <c r="L208" s="12"/>
      <c r="M208" s="5"/>
      <c r="N208" s="88"/>
    </row>
    <row r="209" spans="1:14" ht="30" customHeight="1" x14ac:dyDescent="0.3">
      <c r="A209" s="5"/>
      <c r="B209" s="11"/>
      <c r="C209" s="82">
        <v>3009</v>
      </c>
      <c r="D209" s="83">
        <v>4.0200000000000067</v>
      </c>
      <c r="E209" s="84"/>
      <c r="F209" s="84"/>
      <c r="G209" s="85" t="s">
        <v>131</v>
      </c>
      <c r="H209" s="98" t="s">
        <v>35</v>
      </c>
      <c r="I209" s="86">
        <v>708</v>
      </c>
      <c r="J209" s="87">
        <v>37400</v>
      </c>
      <c r="K209" s="41">
        <f t="shared" si="5"/>
        <v>26479200</v>
      </c>
      <c r="L209" s="12"/>
      <c r="M209" s="5"/>
      <c r="N209" s="88"/>
    </row>
    <row r="210" spans="1:14" ht="30" customHeight="1" x14ac:dyDescent="0.3">
      <c r="A210" s="5"/>
      <c r="B210" s="11"/>
      <c r="C210" s="82">
        <v>4837</v>
      </c>
      <c r="D210" s="83">
        <v>4.021000000000007</v>
      </c>
      <c r="E210" s="84"/>
      <c r="F210" s="84"/>
      <c r="G210" s="85" t="s">
        <v>132</v>
      </c>
      <c r="H210" s="98" t="s">
        <v>35</v>
      </c>
      <c r="I210" s="86">
        <v>217</v>
      </c>
      <c r="J210" s="87">
        <v>202510</v>
      </c>
      <c r="K210" s="41">
        <f t="shared" si="5"/>
        <v>43944670</v>
      </c>
      <c r="L210" s="12"/>
      <c r="M210" s="5"/>
      <c r="N210" s="88"/>
    </row>
    <row r="211" spans="1:14" ht="30" customHeight="1" x14ac:dyDescent="0.3">
      <c r="A211" s="5"/>
      <c r="B211" s="11"/>
      <c r="C211" s="82">
        <v>3050</v>
      </c>
      <c r="D211" s="83">
        <v>4.0220000000000073</v>
      </c>
      <c r="E211" s="84"/>
      <c r="F211" s="84"/>
      <c r="G211" s="85" t="s">
        <v>134</v>
      </c>
      <c r="H211" s="98" t="s">
        <v>35</v>
      </c>
      <c r="I211" s="86">
        <v>56</v>
      </c>
      <c r="J211" s="87">
        <v>32966</v>
      </c>
      <c r="K211" s="41">
        <f t="shared" si="5"/>
        <v>1846096</v>
      </c>
      <c r="L211" s="12"/>
      <c r="M211" s="5"/>
      <c r="N211" s="88"/>
    </row>
    <row r="212" spans="1:14" ht="30" customHeight="1" x14ac:dyDescent="0.3">
      <c r="A212" s="5"/>
      <c r="B212" s="11"/>
      <c r="C212" s="82">
        <v>3052</v>
      </c>
      <c r="D212" s="83">
        <v>4.0230000000000077</v>
      </c>
      <c r="E212" s="84"/>
      <c r="F212" s="84"/>
      <c r="G212" s="85" t="s">
        <v>133</v>
      </c>
      <c r="H212" s="98" t="s">
        <v>35</v>
      </c>
      <c r="I212" s="86">
        <v>398</v>
      </c>
      <c r="J212" s="87">
        <v>104200</v>
      </c>
      <c r="K212" s="41">
        <f t="shared" si="5"/>
        <v>41471600</v>
      </c>
      <c r="L212" s="12"/>
      <c r="M212" s="5"/>
      <c r="N212" s="88"/>
    </row>
    <row r="213" spans="1:14" ht="30" customHeight="1" x14ac:dyDescent="0.3">
      <c r="A213" s="5"/>
      <c r="B213" s="11"/>
      <c r="C213" s="82">
        <v>4613</v>
      </c>
      <c r="D213" s="83">
        <v>4.024000000000008</v>
      </c>
      <c r="E213" s="84"/>
      <c r="F213" s="84"/>
      <c r="G213" s="85" t="s">
        <v>34</v>
      </c>
      <c r="H213" s="98" t="s">
        <v>35</v>
      </c>
      <c r="I213" s="86">
        <v>847</v>
      </c>
      <c r="J213" s="87">
        <v>59050</v>
      </c>
      <c r="K213" s="41">
        <f t="shared" si="5"/>
        <v>50015350</v>
      </c>
      <c r="L213" s="12"/>
      <c r="M213" s="5"/>
      <c r="N213" s="88"/>
    </row>
    <row r="214" spans="1:14" ht="30" customHeight="1" x14ac:dyDescent="0.3">
      <c r="A214" s="5"/>
      <c r="B214" s="11"/>
      <c r="C214" s="82"/>
      <c r="D214" s="83"/>
      <c r="E214" s="84"/>
      <c r="F214" s="84"/>
      <c r="G214" s="79" t="s">
        <v>136</v>
      </c>
      <c r="H214" s="98"/>
      <c r="I214" s="86"/>
      <c r="J214" s="87"/>
      <c r="K214" s="41"/>
      <c r="L214" s="12"/>
      <c r="M214" s="5"/>
      <c r="N214" s="88"/>
    </row>
    <row r="215" spans="1:14" ht="30" customHeight="1" x14ac:dyDescent="0.3">
      <c r="A215" s="5"/>
      <c r="B215" s="11"/>
      <c r="C215" s="82">
        <v>3226</v>
      </c>
      <c r="D215" s="83">
        <v>4.0250000000000083</v>
      </c>
      <c r="E215" s="84"/>
      <c r="F215" s="84"/>
      <c r="G215" s="85" t="s">
        <v>149</v>
      </c>
      <c r="H215" s="98" t="s">
        <v>124</v>
      </c>
      <c r="I215" s="86">
        <v>1399</v>
      </c>
      <c r="J215" s="87">
        <v>57183</v>
      </c>
      <c r="K215" s="41">
        <f t="shared" si="5"/>
        <v>79999017</v>
      </c>
      <c r="L215" s="12"/>
      <c r="M215" s="5"/>
      <c r="N215" s="88"/>
    </row>
    <row r="216" spans="1:14" ht="30" customHeight="1" x14ac:dyDescent="0.3">
      <c r="A216" s="5"/>
      <c r="B216" s="11"/>
      <c r="C216" s="82">
        <v>3227</v>
      </c>
      <c r="D216" s="83">
        <v>4.0260000000000087</v>
      </c>
      <c r="E216" s="84"/>
      <c r="F216" s="84"/>
      <c r="G216" s="85" t="s">
        <v>150</v>
      </c>
      <c r="H216" s="98" t="s">
        <v>124</v>
      </c>
      <c r="I216" s="86">
        <v>921</v>
      </c>
      <c r="J216" s="87">
        <v>120432</v>
      </c>
      <c r="K216" s="41">
        <f t="shared" si="5"/>
        <v>110917872</v>
      </c>
      <c r="L216" s="12"/>
      <c r="M216" s="5"/>
      <c r="N216" s="88"/>
    </row>
    <row r="217" spans="1:14" ht="30" customHeight="1" x14ac:dyDescent="0.3">
      <c r="A217" s="5"/>
      <c r="B217" s="11"/>
      <c r="C217" s="82">
        <v>3228</v>
      </c>
      <c r="D217" s="83">
        <v>4.027000000000009</v>
      </c>
      <c r="E217" s="84"/>
      <c r="F217" s="84"/>
      <c r="G217" s="85" t="s">
        <v>151</v>
      </c>
      <c r="H217" s="98" t="s">
        <v>124</v>
      </c>
      <c r="I217" s="86">
        <v>109</v>
      </c>
      <c r="J217" s="87">
        <v>199473</v>
      </c>
      <c r="K217" s="41">
        <f t="shared" si="5"/>
        <v>21742557</v>
      </c>
      <c r="L217" s="12"/>
      <c r="M217" s="5"/>
      <c r="N217" s="88"/>
    </row>
    <row r="218" spans="1:14" ht="30" customHeight="1" x14ac:dyDescent="0.3">
      <c r="A218" s="5"/>
      <c r="B218" s="11"/>
      <c r="C218" s="82">
        <v>3230</v>
      </c>
      <c r="D218" s="83">
        <v>4.0280000000000094</v>
      </c>
      <c r="E218" s="84"/>
      <c r="F218" s="84"/>
      <c r="G218" s="85" t="s">
        <v>152</v>
      </c>
      <c r="H218" s="98" t="s">
        <v>124</v>
      </c>
      <c r="I218" s="86">
        <v>61</v>
      </c>
      <c r="J218" s="87">
        <v>426878</v>
      </c>
      <c r="K218" s="41">
        <f t="shared" si="5"/>
        <v>26039558</v>
      </c>
      <c r="L218" s="12"/>
      <c r="M218" s="5"/>
      <c r="N218" s="88"/>
    </row>
    <row r="219" spans="1:14" ht="30" customHeight="1" x14ac:dyDescent="0.3">
      <c r="A219" s="5"/>
      <c r="B219" s="11"/>
      <c r="C219" s="82">
        <v>8728</v>
      </c>
      <c r="D219" s="83">
        <v>4.0290000000000097</v>
      </c>
      <c r="E219" s="84"/>
      <c r="F219" s="84"/>
      <c r="G219" s="85" t="s">
        <v>153</v>
      </c>
      <c r="H219" s="98" t="s">
        <v>124</v>
      </c>
      <c r="I219" s="86">
        <v>36</v>
      </c>
      <c r="J219" s="87">
        <v>1072522</v>
      </c>
      <c r="K219" s="41">
        <f t="shared" si="5"/>
        <v>38610792</v>
      </c>
      <c r="L219" s="12"/>
      <c r="M219" s="5"/>
      <c r="N219" s="88"/>
    </row>
    <row r="220" spans="1:14" ht="30" customHeight="1" x14ac:dyDescent="0.3">
      <c r="A220" s="5"/>
      <c r="B220" s="11"/>
      <c r="C220" s="82">
        <v>8721</v>
      </c>
      <c r="D220" s="83">
        <v>4.03000000000001</v>
      </c>
      <c r="E220" s="84"/>
      <c r="F220" s="84"/>
      <c r="G220" s="85" t="s">
        <v>154</v>
      </c>
      <c r="H220" s="98" t="s">
        <v>124</v>
      </c>
      <c r="I220" s="86">
        <v>29</v>
      </c>
      <c r="J220" s="87">
        <v>1461046</v>
      </c>
      <c r="K220" s="41">
        <f t="shared" si="5"/>
        <v>42370334</v>
      </c>
      <c r="L220" s="12"/>
      <c r="M220" s="5"/>
      <c r="N220" s="88"/>
    </row>
    <row r="221" spans="1:14" ht="30" customHeight="1" x14ac:dyDescent="0.3">
      <c r="A221" s="5"/>
      <c r="B221" s="11"/>
      <c r="C221" s="82">
        <v>8729</v>
      </c>
      <c r="D221" s="83">
        <v>4.0310000000000104</v>
      </c>
      <c r="E221" s="84"/>
      <c r="F221" s="84"/>
      <c r="G221" s="85" t="s">
        <v>155</v>
      </c>
      <c r="H221" s="98" t="s">
        <v>124</v>
      </c>
      <c r="I221" s="86">
        <v>31</v>
      </c>
      <c r="J221" s="87">
        <v>2203897</v>
      </c>
      <c r="K221" s="41">
        <f t="shared" si="5"/>
        <v>68320807</v>
      </c>
      <c r="L221" s="12"/>
      <c r="M221" s="5"/>
      <c r="N221" s="88"/>
    </row>
    <row r="222" spans="1:14" ht="30" customHeight="1" x14ac:dyDescent="0.3">
      <c r="A222" s="5"/>
      <c r="B222" s="11"/>
      <c r="C222" s="82"/>
      <c r="D222" s="83"/>
      <c r="E222" s="84"/>
      <c r="F222" s="84"/>
      <c r="G222" s="79" t="s">
        <v>156</v>
      </c>
      <c r="H222" s="98"/>
      <c r="I222" s="86"/>
      <c r="J222" s="87"/>
      <c r="K222" s="41"/>
      <c r="L222" s="12"/>
      <c r="M222" s="5"/>
      <c r="N222" s="88"/>
    </row>
    <row r="223" spans="1:14" ht="30" customHeight="1" x14ac:dyDescent="0.3">
      <c r="A223" s="5"/>
      <c r="B223" s="11"/>
      <c r="C223" s="82">
        <v>3620</v>
      </c>
      <c r="D223" s="83">
        <v>4.0320000000000107</v>
      </c>
      <c r="E223" s="84"/>
      <c r="F223" s="84"/>
      <c r="G223" s="85" t="s">
        <v>157</v>
      </c>
      <c r="H223" s="98" t="s">
        <v>41</v>
      </c>
      <c r="I223" s="86">
        <v>2</v>
      </c>
      <c r="J223" s="87">
        <v>213231</v>
      </c>
      <c r="K223" s="41">
        <f t="shared" si="5"/>
        <v>426462</v>
      </c>
      <c r="L223" s="12"/>
      <c r="M223" s="5"/>
      <c r="N223" s="88"/>
    </row>
    <row r="224" spans="1:14" ht="30" customHeight="1" x14ac:dyDescent="0.3">
      <c r="A224" s="5"/>
      <c r="B224" s="11"/>
      <c r="C224" s="82">
        <v>3391</v>
      </c>
      <c r="D224" s="83">
        <v>4.033000000000011</v>
      </c>
      <c r="E224" s="84"/>
      <c r="F224" s="84"/>
      <c r="G224" s="85" t="s">
        <v>158</v>
      </c>
      <c r="H224" s="98" t="s">
        <v>41</v>
      </c>
      <c r="I224" s="86">
        <v>12</v>
      </c>
      <c r="J224" s="87">
        <v>221154</v>
      </c>
      <c r="K224" s="41">
        <f t="shared" si="5"/>
        <v>2653848</v>
      </c>
      <c r="L224" s="12"/>
      <c r="M224" s="5"/>
      <c r="N224" s="88"/>
    </row>
    <row r="225" spans="1:14" ht="30" customHeight="1" x14ac:dyDescent="0.3">
      <c r="A225" s="5"/>
      <c r="B225" s="11"/>
      <c r="C225" s="82">
        <v>3305</v>
      </c>
      <c r="D225" s="83">
        <v>4.0340000000000114</v>
      </c>
      <c r="E225" s="84"/>
      <c r="F225" s="84"/>
      <c r="G225" s="85" t="s">
        <v>159</v>
      </c>
      <c r="H225" s="98" t="s">
        <v>41</v>
      </c>
      <c r="I225" s="86">
        <v>138</v>
      </c>
      <c r="J225" s="87">
        <v>221154</v>
      </c>
      <c r="K225" s="41">
        <f t="shared" si="5"/>
        <v>30519252</v>
      </c>
      <c r="L225" s="12"/>
      <c r="M225" s="5"/>
      <c r="N225" s="88"/>
    </row>
    <row r="226" spans="1:14" ht="30" customHeight="1" x14ac:dyDescent="0.3">
      <c r="A226" s="5"/>
      <c r="B226" s="11"/>
      <c r="C226" s="82">
        <v>3293</v>
      </c>
      <c r="D226" s="83">
        <v>4.0350000000000117</v>
      </c>
      <c r="E226" s="84"/>
      <c r="F226" s="84"/>
      <c r="G226" s="85" t="s">
        <v>160</v>
      </c>
      <c r="H226" s="98" t="s">
        <v>41</v>
      </c>
      <c r="I226" s="86">
        <v>3</v>
      </c>
      <c r="J226" s="87">
        <v>263937</v>
      </c>
      <c r="K226" s="41">
        <f t="shared" si="5"/>
        <v>791811</v>
      </c>
      <c r="L226" s="12"/>
      <c r="M226" s="5"/>
      <c r="N226" s="88"/>
    </row>
    <row r="227" spans="1:14" ht="30" customHeight="1" x14ac:dyDescent="0.3">
      <c r="A227" s="5"/>
      <c r="B227" s="11"/>
      <c r="C227" s="82">
        <v>3317</v>
      </c>
      <c r="D227" s="83">
        <v>4.036000000000012</v>
      </c>
      <c r="E227" s="84"/>
      <c r="F227" s="84"/>
      <c r="G227" s="85" t="s">
        <v>161</v>
      </c>
      <c r="H227" s="98" t="s">
        <v>41</v>
      </c>
      <c r="I227" s="86">
        <v>2</v>
      </c>
      <c r="J227" s="87">
        <v>367269</v>
      </c>
      <c r="K227" s="41">
        <f t="shared" si="5"/>
        <v>734538</v>
      </c>
      <c r="L227" s="12"/>
      <c r="M227" s="5"/>
      <c r="N227" s="88"/>
    </row>
    <row r="228" spans="1:14" ht="30" customHeight="1" x14ac:dyDescent="0.3">
      <c r="A228" s="5"/>
      <c r="B228" s="11"/>
      <c r="C228" s="82">
        <v>3315</v>
      </c>
      <c r="D228" s="83">
        <v>4.0370000000000124</v>
      </c>
      <c r="E228" s="84"/>
      <c r="F228" s="84"/>
      <c r="G228" s="85" t="s">
        <v>162</v>
      </c>
      <c r="H228" s="98" t="s">
        <v>41</v>
      </c>
      <c r="I228" s="86">
        <v>14</v>
      </c>
      <c r="J228" s="87">
        <v>375192</v>
      </c>
      <c r="K228" s="41">
        <f t="shared" si="5"/>
        <v>5252688</v>
      </c>
      <c r="L228" s="12"/>
      <c r="M228" s="5"/>
      <c r="N228" s="88"/>
    </row>
    <row r="229" spans="1:14" ht="30" customHeight="1" x14ac:dyDescent="0.3">
      <c r="A229" s="5"/>
      <c r="B229" s="11"/>
      <c r="C229" s="82">
        <v>3306</v>
      </c>
      <c r="D229" s="83">
        <v>4.0380000000000127</v>
      </c>
      <c r="E229" s="84"/>
      <c r="F229" s="84"/>
      <c r="G229" s="85" t="s">
        <v>163</v>
      </c>
      <c r="H229" s="98" t="s">
        <v>41</v>
      </c>
      <c r="I229" s="86">
        <v>154</v>
      </c>
      <c r="J229" s="87">
        <v>452834</v>
      </c>
      <c r="K229" s="41">
        <f t="shared" si="5"/>
        <v>69736436</v>
      </c>
      <c r="L229" s="12"/>
      <c r="M229" s="5"/>
      <c r="N229" s="88"/>
    </row>
    <row r="230" spans="1:14" ht="30" customHeight="1" x14ac:dyDescent="0.3">
      <c r="A230" s="5"/>
      <c r="B230" s="11"/>
      <c r="C230" s="82">
        <v>3294</v>
      </c>
      <c r="D230" s="83">
        <v>4.039000000000013</v>
      </c>
      <c r="E230" s="84"/>
      <c r="F230" s="84"/>
      <c r="G230" s="85" t="s">
        <v>164</v>
      </c>
      <c r="H230" s="98" t="s">
        <v>41</v>
      </c>
      <c r="I230" s="86">
        <v>1</v>
      </c>
      <c r="J230" s="87">
        <v>530476</v>
      </c>
      <c r="K230" s="41">
        <f t="shared" si="5"/>
        <v>530476</v>
      </c>
      <c r="L230" s="12"/>
      <c r="M230" s="5"/>
      <c r="N230" s="88"/>
    </row>
    <row r="231" spans="1:14" ht="30" customHeight="1" x14ac:dyDescent="0.3">
      <c r="A231" s="5"/>
      <c r="B231" s="11"/>
      <c r="C231" s="82">
        <v>4996</v>
      </c>
      <c r="D231" s="83">
        <v>4.0400000000000134</v>
      </c>
      <c r="E231" s="84"/>
      <c r="F231" s="84"/>
      <c r="G231" s="85" t="s">
        <v>165</v>
      </c>
      <c r="H231" s="98" t="s">
        <v>41</v>
      </c>
      <c r="I231" s="86">
        <v>3</v>
      </c>
      <c r="J231" s="87">
        <v>616808</v>
      </c>
      <c r="K231" s="41">
        <f t="shared" si="5"/>
        <v>1850424</v>
      </c>
      <c r="L231" s="12"/>
      <c r="M231" s="5"/>
      <c r="N231" s="88"/>
    </row>
    <row r="232" spans="1:14" ht="30" customHeight="1" x14ac:dyDescent="0.3">
      <c r="A232" s="5"/>
      <c r="B232" s="11"/>
      <c r="C232" s="82">
        <v>3307</v>
      </c>
      <c r="D232" s="83">
        <v>4.0410000000000137</v>
      </c>
      <c r="E232" s="84"/>
      <c r="F232" s="84"/>
      <c r="G232" s="85" t="s">
        <v>166</v>
      </c>
      <c r="H232" s="98" t="s">
        <v>41</v>
      </c>
      <c r="I232" s="86">
        <v>12</v>
      </c>
      <c r="J232" s="87">
        <v>917000</v>
      </c>
      <c r="K232" s="41">
        <f t="shared" si="5"/>
        <v>11004000</v>
      </c>
      <c r="L232" s="12"/>
      <c r="M232" s="5"/>
      <c r="N232" s="88"/>
    </row>
    <row r="233" spans="1:14" ht="30" customHeight="1" x14ac:dyDescent="0.3">
      <c r="A233" s="5"/>
      <c r="B233" s="11"/>
      <c r="C233" s="82">
        <v>3318</v>
      </c>
      <c r="D233" s="83">
        <v>4.042000000000014</v>
      </c>
      <c r="E233" s="84"/>
      <c r="F233" s="84"/>
      <c r="G233" s="85" t="s">
        <v>167</v>
      </c>
      <c r="H233" s="98" t="s">
        <v>41</v>
      </c>
      <c r="I233" s="86">
        <v>2</v>
      </c>
      <c r="J233" s="87">
        <v>1569501</v>
      </c>
      <c r="K233" s="41">
        <f t="shared" si="5"/>
        <v>3139002</v>
      </c>
      <c r="L233" s="12"/>
      <c r="M233" s="5"/>
      <c r="N233" s="88"/>
    </row>
    <row r="234" spans="1:14" ht="30" customHeight="1" x14ac:dyDescent="0.3">
      <c r="A234" s="5"/>
      <c r="B234" s="11"/>
      <c r="C234" s="82">
        <v>3316</v>
      </c>
      <c r="D234" s="83">
        <v>4.0430000000000144</v>
      </c>
      <c r="E234" s="84"/>
      <c r="F234" s="84"/>
      <c r="G234" s="85" t="s">
        <v>168</v>
      </c>
      <c r="H234" s="98" t="s">
        <v>41</v>
      </c>
      <c r="I234" s="86">
        <v>6</v>
      </c>
      <c r="J234" s="87">
        <v>1808765</v>
      </c>
      <c r="K234" s="41">
        <f t="shared" si="5"/>
        <v>10852590</v>
      </c>
      <c r="L234" s="12"/>
      <c r="M234" s="5"/>
      <c r="N234" s="88"/>
    </row>
    <row r="235" spans="1:14" ht="30" customHeight="1" x14ac:dyDescent="0.3">
      <c r="A235" s="5"/>
      <c r="B235" s="11"/>
      <c r="C235" s="82">
        <v>3309</v>
      </c>
      <c r="D235" s="83">
        <v>4.0440000000000147</v>
      </c>
      <c r="E235" s="84"/>
      <c r="F235" s="84"/>
      <c r="G235" s="85" t="s">
        <v>169</v>
      </c>
      <c r="H235" s="98" t="s">
        <v>41</v>
      </c>
      <c r="I235" s="86">
        <v>10</v>
      </c>
      <c r="J235" s="87">
        <v>2053100</v>
      </c>
      <c r="K235" s="41">
        <f t="shared" si="5"/>
        <v>20531000</v>
      </c>
      <c r="L235" s="12"/>
      <c r="M235" s="5"/>
      <c r="N235" s="88"/>
    </row>
    <row r="236" spans="1:14" ht="30" customHeight="1" x14ac:dyDescent="0.3">
      <c r="A236" s="5"/>
      <c r="B236" s="11"/>
      <c r="C236" s="82">
        <v>3282</v>
      </c>
      <c r="D236" s="83">
        <v>4.045000000000015</v>
      </c>
      <c r="E236" s="84"/>
      <c r="F236" s="84"/>
      <c r="G236" s="85" t="s">
        <v>170</v>
      </c>
      <c r="H236" s="98" t="s">
        <v>41</v>
      </c>
      <c r="I236" s="86">
        <v>10</v>
      </c>
      <c r="J236" s="87">
        <v>417261</v>
      </c>
      <c r="K236" s="41">
        <f t="shared" si="5"/>
        <v>4172610</v>
      </c>
      <c r="L236" s="12"/>
      <c r="M236" s="5"/>
      <c r="N236" s="88"/>
    </row>
    <row r="237" spans="1:14" ht="30" customHeight="1" x14ac:dyDescent="0.3">
      <c r="A237" s="5"/>
      <c r="B237" s="11"/>
      <c r="C237" s="82">
        <v>3253</v>
      </c>
      <c r="D237" s="83">
        <v>4.0460000000000154</v>
      </c>
      <c r="E237" s="84"/>
      <c r="F237" s="84"/>
      <c r="G237" s="85" t="s">
        <v>171</v>
      </c>
      <c r="H237" s="98" t="s">
        <v>41</v>
      </c>
      <c r="I237" s="86">
        <v>2</v>
      </c>
      <c r="J237" s="87">
        <v>569799</v>
      </c>
      <c r="K237" s="41">
        <f t="shared" si="5"/>
        <v>1139598</v>
      </c>
      <c r="L237" s="12"/>
      <c r="M237" s="5"/>
      <c r="N237" s="88"/>
    </row>
    <row r="238" spans="1:14" ht="30" customHeight="1" x14ac:dyDescent="0.3">
      <c r="A238" s="5"/>
      <c r="B238" s="11"/>
      <c r="C238" s="82">
        <v>3254</v>
      </c>
      <c r="D238" s="83">
        <v>4.0470000000000157</v>
      </c>
      <c r="E238" s="84"/>
      <c r="F238" s="84"/>
      <c r="G238" s="85" t="s">
        <v>172</v>
      </c>
      <c r="H238" s="98" t="s">
        <v>41</v>
      </c>
      <c r="I238" s="86">
        <v>1</v>
      </c>
      <c r="J238" s="87">
        <v>706069</v>
      </c>
      <c r="K238" s="41">
        <f t="shared" si="5"/>
        <v>706069</v>
      </c>
      <c r="L238" s="12"/>
      <c r="M238" s="5"/>
      <c r="N238" s="88"/>
    </row>
    <row r="239" spans="1:14" ht="30" customHeight="1" x14ac:dyDescent="0.3">
      <c r="A239" s="5"/>
      <c r="B239" s="11"/>
      <c r="C239" s="82">
        <v>3259</v>
      </c>
      <c r="D239" s="83">
        <v>4.048000000000016</v>
      </c>
      <c r="E239" s="84"/>
      <c r="F239" s="84"/>
      <c r="G239" s="85" t="s">
        <v>173</v>
      </c>
      <c r="H239" s="98" t="s">
        <v>41</v>
      </c>
      <c r="I239" s="86">
        <v>1</v>
      </c>
      <c r="J239" s="87">
        <v>1214862</v>
      </c>
      <c r="K239" s="41">
        <f t="shared" si="5"/>
        <v>1214862</v>
      </c>
      <c r="L239" s="12"/>
      <c r="M239" s="5"/>
      <c r="N239" s="88"/>
    </row>
    <row r="240" spans="1:14" ht="30" customHeight="1" x14ac:dyDescent="0.3">
      <c r="A240" s="5"/>
      <c r="B240" s="11"/>
      <c r="C240" s="82">
        <v>3272</v>
      </c>
      <c r="D240" s="83">
        <v>4.0490000000000164</v>
      </c>
      <c r="E240" s="84"/>
      <c r="F240" s="84"/>
      <c r="G240" s="85" t="s">
        <v>174</v>
      </c>
      <c r="H240" s="98" t="s">
        <v>41</v>
      </c>
      <c r="I240" s="86">
        <v>1</v>
      </c>
      <c r="J240" s="87">
        <v>3540289</v>
      </c>
      <c r="K240" s="41">
        <f t="shared" si="5"/>
        <v>3540289</v>
      </c>
      <c r="L240" s="12"/>
      <c r="M240" s="5"/>
      <c r="N240" s="88"/>
    </row>
    <row r="241" spans="1:14" ht="30" customHeight="1" x14ac:dyDescent="0.3">
      <c r="A241" s="5"/>
      <c r="B241" s="11"/>
      <c r="C241" s="82">
        <v>8722</v>
      </c>
      <c r="D241" s="83">
        <v>4.0500000000000167</v>
      </c>
      <c r="E241" s="84"/>
      <c r="F241" s="84"/>
      <c r="G241" s="85" t="s">
        <v>175</v>
      </c>
      <c r="H241" s="98" t="s">
        <v>41</v>
      </c>
      <c r="I241" s="86">
        <v>2</v>
      </c>
      <c r="J241" s="87">
        <v>196482</v>
      </c>
      <c r="K241" s="41">
        <f t="shared" si="5"/>
        <v>392964</v>
      </c>
      <c r="L241" s="12"/>
      <c r="M241" s="5"/>
      <c r="N241" s="88"/>
    </row>
    <row r="242" spans="1:14" ht="30" customHeight="1" x14ac:dyDescent="0.3">
      <c r="A242" s="5"/>
      <c r="B242" s="11"/>
      <c r="C242" s="82">
        <v>3405</v>
      </c>
      <c r="D242" s="83">
        <v>4.051000000000017</v>
      </c>
      <c r="E242" s="84"/>
      <c r="F242" s="84"/>
      <c r="G242" s="85" t="s">
        <v>176</v>
      </c>
      <c r="H242" s="98" t="s">
        <v>41</v>
      </c>
      <c r="I242" s="86">
        <v>6</v>
      </c>
      <c r="J242" s="87">
        <v>350905</v>
      </c>
      <c r="K242" s="41">
        <f t="shared" si="5"/>
        <v>2105430</v>
      </c>
      <c r="L242" s="12"/>
      <c r="M242" s="5"/>
      <c r="N242" s="88"/>
    </row>
    <row r="243" spans="1:14" ht="30" customHeight="1" x14ac:dyDescent="0.3">
      <c r="A243" s="5"/>
      <c r="B243" s="11"/>
      <c r="C243" s="82">
        <v>3499</v>
      </c>
      <c r="D243" s="83">
        <v>4.0520000000000174</v>
      </c>
      <c r="E243" s="84"/>
      <c r="F243" s="84"/>
      <c r="G243" s="85" t="s">
        <v>177</v>
      </c>
      <c r="H243" s="98" t="s">
        <v>41</v>
      </c>
      <c r="I243" s="86">
        <v>2</v>
      </c>
      <c r="J243" s="87">
        <v>536193</v>
      </c>
      <c r="K243" s="41">
        <f t="shared" si="5"/>
        <v>1072386</v>
      </c>
      <c r="L243" s="12"/>
      <c r="M243" s="5"/>
      <c r="N243" s="88"/>
    </row>
    <row r="244" spans="1:14" ht="30" customHeight="1" x14ac:dyDescent="0.3">
      <c r="A244" s="5"/>
      <c r="B244" s="11"/>
      <c r="C244" s="82">
        <v>3501</v>
      </c>
      <c r="D244" s="83">
        <v>4.0530000000000177</v>
      </c>
      <c r="E244" s="84"/>
      <c r="F244" s="84"/>
      <c r="G244" s="85" t="s">
        <v>178</v>
      </c>
      <c r="H244" s="98" t="s">
        <v>41</v>
      </c>
      <c r="I244" s="86">
        <v>4</v>
      </c>
      <c r="J244" s="87">
        <v>1061295</v>
      </c>
      <c r="K244" s="41">
        <f t="shared" si="5"/>
        <v>4245180</v>
      </c>
      <c r="L244" s="12"/>
      <c r="M244" s="5"/>
      <c r="N244" s="88"/>
    </row>
    <row r="245" spans="1:14" ht="30" customHeight="1" x14ac:dyDescent="0.3">
      <c r="A245" s="5"/>
      <c r="B245" s="11"/>
      <c r="C245" s="82">
        <v>5750</v>
      </c>
      <c r="D245" s="83">
        <v>4.054000000000018</v>
      </c>
      <c r="E245" s="84"/>
      <c r="F245" s="84"/>
      <c r="G245" s="85" t="s">
        <v>179</v>
      </c>
      <c r="H245" s="98" t="s">
        <v>41</v>
      </c>
      <c r="I245" s="86">
        <v>7</v>
      </c>
      <c r="J245" s="87">
        <v>391027</v>
      </c>
      <c r="K245" s="41">
        <f t="shared" si="5"/>
        <v>2737189</v>
      </c>
      <c r="L245" s="12"/>
      <c r="M245" s="5"/>
      <c r="N245" s="88"/>
    </row>
    <row r="246" spans="1:14" ht="30" customHeight="1" x14ac:dyDescent="0.3">
      <c r="A246" s="5"/>
      <c r="B246" s="11"/>
      <c r="C246" s="82">
        <v>5339</v>
      </c>
      <c r="D246" s="83">
        <v>4.0550000000000184</v>
      </c>
      <c r="E246" s="84"/>
      <c r="F246" s="84"/>
      <c r="G246" s="85" t="s">
        <v>180</v>
      </c>
      <c r="H246" s="98" t="s">
        <v>41</v>
      </c>
      <c r="I246" s="86">
        <v>1</v>
      </c>
      <c r="J246" s="87">
        <v>502636</v>
      </c>
      <c r="K246" s="41">
        <f t="shared" si="5"/>
        <v>502636</v>
      </c>
      <c r="L246" s="12"/>
      <c r="M246" s="5"/>
      <c r="N246" s="88"/>
    </row>
    <row r="247" spans="1:14" ht="30" customHeight="1" x14ac:dyDescent="0.3">
      <c r="A247" s="5"/>
      <c r="B247" s="11"/>
      <c r="C247" s="82">
        <v>7477</v>
      </c>
      <c r="D247" s="83">
        <v>4.0560000000000187</v>
      </c>
      <c r="E247" s="84"/>
      <c r="F247" s="84"/>
      <c r="G247" s="85" t="s">
        <v>181</v>
      </c>
      <c r="H247" s="98" t="s">
        <v>41</v>
      </c>
      <c r="I247" s="86">
        <v>1</v>
      </c>
      <c r="J247" s="87">
        <v>1325250</v>
      </c>
      <c r="K247" s="41">
        <f t="shared" si="5"/>
        <v>1325250</v>
      </c>
      <c r="L247" s="12"/>
      <c r="M247" s="5"/>
      <c r="N247" s="88"/>
    </row>
    <row r="248" spans="1:14" ht="30" customHeight="1" x14ac:dyDescent="0.3">
      <c r="A248" s="5"/>
      <c r="B248" s="11"/>
      <c r="C248" s="82"/>
      <c r="D248" s="83"/>
      <c r="E248" s="84"/>
      <c r="F248" s="84"/>
      <c r="G248" s="79" t="s">
        <v>182</v>
      </c>
      <c r="H248" s="98"/>
      <c r="I248" s="86"/>
      <c r="J248" s="87"/>
      <c r="K248" s="41"/>
      <c r="L248" s="12"/>
      <c r="M248" s="5"/>
      <c r="N248" s="88"/>
    </row>
    <row r="249" spans="1:14" ht="30" customHeight="1" x14ac:dyDescent="0.3">
      <c r="A249" s="5"/>
      <c r="B249" s="11"/>
      <c r="C249" s="82">
        <v>4402</v>
      </c>
      <c r="D249" s="83">
        <v>4.057000000000019</v>
      </c>
      <c r="E249" s="84"/>
      <c r="F249" s="84"/>
      <c r="G249" s="85" t="s">
        <v>183</v>
      </c>
      <c r="H249" s="98" t="s">
        <v>41</v>
      </c>
      <c r="I249" s="86">
        <v>12</v>
      </c>
      <c r="J249" s="87">
        <v>957493</v>
      </c>
      <c r="K249" s="41">
        <f t="shared" ref="K249:K318" si="6">I249*J249</f>
        <v>11489916</v>
      </c>
      <c r="L249" s="12"/>
      <c r="M249" s="5"/>
      <c r="N249" s="88"/>
    </row>
    <row r="250" spans="1:14" ht="30" customHeight="1" x14ac:dyDescent="0.3">
      <c r="A250" s="5"/>
      <c r="B250" s="11"/>
      <c r="C250" s="82">
        <v>3324</v>
      </c>
      <c r="D250" s="83">
        <v>4.0580000000000194</v>
      </c>
      <c r="E250" s="84"/>
      <c r="F250" s="84"/>
      <c r="G250" s="85" t="s">
        <v>184</v>
      </c>
      <c r="H250" s="98" t="s">
        <v>41</v>
      </c>
      <c r="I250" s="86">
        <v>10</v>
      </c>
      <c r="J250" s="87">
        <v>1803634</v>
      </c>
      <c r="K250" s="41">
        <f t="shared" si="6"/>
        <v>18036340</v>
      </c>
      <c r="L250" s="12"/>
      <c r="M250" s="5"/>
      <c r="N250" s="88"/>
    </row>
    <row r="251" spans="1:14" ht="30" customHeight="1" x14ac:dyDescent="0.3">
      <c r="A251" s="5"/>
      <c r="B251" s="11"/>
      <c r="C251" s="82">
        <v>3325</v>
      </c>
      <c r="D251" s="83">
        <v>4.0590000000000197</v>
      </c>
      <c r="E251" s="84"/>
      <c r="F251" s="84"/>
      <c r="G251" s="85" t="s">
        <v>185</v>
      </c>
      <c r="H251" s="98" t="s">
        <v>41</v>
      </c>
      <c r="I251" s="86">
        <v>2</v>
      </c>
      <c r="J251" s="87">
        <v>2633011</v>
      </c>
      <c r="K251" s="41">
        <f t="shared" si="6"/>
        <v>5266022</v>
      </c>
      <c r="L251" s="12"/>
      <c r="M251" s="5"/>
      <c r="N251" s="88"/>
    </row>
    <row r="252" spans="1:14" ht="30" customHeight="1" x14ac:dyDescent="0.3">
      <c r="A252" s="5"/>
      <c r="B252" s="11"/>
      <c r="C252" s="82">
        <v>4403</v>
      </c>
      <c r="D252" s="83">
        <v>4.06000000000002</v>
      </c>
      <c r="E252" s="84"/>
      <c r="F252" s="84"/>
      <c r="G252" s="85" t="s">
        <v>186</v>
      </c>
      <c r="H252" s="98" t="s">
        <v>41</v>
      </c>
      <c r="I252" s="86">
        <v>1</v>
      </c>
      <c r="J252" s="87">
        <v>6088379</v>
      </c>
      <c r="K252" s="41">
        <f t="shared" si="6"/>
        <v>6088379</v>
      </c>
      <c r="L252" s="12"/>
      <c r="M252" s="5"/>
      <c r="N252" s="88"/>
    </row>
    <row r="253" spans="1:14" ht="30" customHeight="1" x14ac:dyDescent="0.3">
      <c r="A253" s="5"/>
      <c r="B253" s="11"/>
      <c r="C253" s="82">
        <v>4978</v>
      </c>
      <c r="D253" s="83">
        <v>4.0610000000000204</v>
      </c>
      <c r="E253" s="84"/>
      <c r="F253" s="84"/>
      <c r="G253" s="85" t="s">
        <v>187</v>
      </c>
      <c r="H253" s="98" t="s">
        <v>41</v>
      </c>
      <c r="I253" s="86">
        <v>24</v>
      </c>
      <c r="J253" s="87">
        <v>629822</v>
      </c>
      <c r="K253" s="41">
        <f t="shared" si="6"/>
        <v>15115728</v>
      </c>
      <c r="L253" s="12"/>
      <c r="M253" s="5"/>
      <c r="N253" s="88"/>
    </row>
    <row r="254" spans="1:14" ht="30" customHeight="1" x14ac:dyDescent="0.3">
      <c r="A254" s="5"/>
      <c r="B254" s="11"/>
      <c r="C254" s="82">
        <v>4979</v>
      </c>
      <c r="D254" s="83">
        <v>4.0620000000000207</v>
      </c>
      <c r="E254" s="84"/>
      <c r="F254" s="84"/>
      <c r="G254" s="85" t="s">
        <v>188</v>
      </c>
      <c r="H254" s="98" t="s">
        <v>41</v>
      </c>
      <c r="I254" s="86">
        <v>1</v>
      </c>
      <c r="J254" s="87">
        <v>683519</v>
      </c>
      <c r="K254" s="41">
        <f t="shared" si="6"/>
        <v>683519</v>
      </c>
      <c r="L254" s="12"/>
      <c r="M254" s="5"/>
      <c r="N254" s="88"/>
    </row>
    <row r="255" spans="1:14" ht="30" customHeight="1" x14ac:dyDescent="0.3">
      <c r="A255" s="5"/>
      <c r="B255" s="11"/>
      <c r="C255" s="82"/>
      <c r="D255" s="83"/>
      <c r="E255" s="84"/>
      <c r="F255" s="84"/>
      <c r="G255" s="79" t="s">
        <v>189</v>
      </c>
      <c r="H255" s="98"/>
      <c r="I255" s="86"/>
      <c r="J255" s="87"/>
      <c r="K255" s="41"/>
      <c r="L255" s="12"/>
      <c r="M255" s="5"/>
      <c r="N255" s="88"/>
    </row>
    <row r="256" spans="1:14" ht="30" customHeight="1" x14ac:dyDescent="0.3">
      <c r="A256" s="5"/>
      <c r="B256" s="11"/>
      <c r="C256" s="82">
        <v>8422</v>
      </c>
      <c r="D256" s="83">
        <v>4.063000000000021</v>
      </c>
      <c r="E256" s="84"/>
      <c r="F256" s="84"/>
      <c r="G256" s="85" t="s">
        <v>190</v>
      </c>
      <c r="H256" s="98" t="s">
        <v>41</v>
      </c>
      <c r="I256" s="86">
        <v>1</v>
      </c>
      <c r="J256" s="87">
        <v>557202</v>
      </c>
      <c r="K256" s="41">
        <f t="shared" ref="K256:K266" si="7">I256*J256</f>
        <v>557202</v>
      </c>
      <c r="L256" s="12"/>
      <c r="M256" s="5"/>
      <c r="N256" s="88"/>
    </row>
    <row r="257" spans="1:14" ht="30" customHeight="1" x14ac:dyDescent="0.3">
      <c r="A257" s="5"/>
      <c r="B257" s="11"/>
      <c r="C257" s="82">
        <v>4841</v>
      </c>
      <c r="D257" s="83">
        <v>4.0640000000000214</v>
      </c>
      <c r="E257" s="84"/>
      <c r="F257" s="84"/>
      <c r="G257" s="85" t="s">
        <v>191</v>
      </c>
      <c r="H257" s="98" t="s">
        <v>41</v>
      </c>
      <c r="I257" s="86">
        <v>58</v>
      </c>
      <c r="J257" s="87">
        <v>233034</v>
      </c>
      <c r="K257" s="41">
        <f t="shared" si="7"/>
        <v>13515972</v>
      </c>
      <c r="L257" s="12"/>
      <c r="M257" s="5"/>
      <c r="N257" s="88"/>
    </row>
    <row r="258" spans="1:14" ht="30" customHeight="1" x14ac:dyDescent="0.3">
      <c r="A258" s="5"/>
      <c r="B258" s="11"/>
      <c r="C258" s="82">
        <v>4839</v>
      </c>
      <c r="D258" s="83">
        <v>4.0650000000000217</v>
      </c>
      <c r="E258" s="84"/>
      <c r="F258" s="84"/>
      <c r="G258" s="85" t="s">
        <v>192</v>
      </c>
      <c r="H258" s="98" t="s">
        <v>41</v>
      </c>
      <c r="I258" s="86">
        <v>18</v>
      </c>
      <c r="J258" s="87">
        <v>535423</v>
      </c>
      <c r="K258" s="41">
        <f t="shared" si="7"/>
        <v>9637614</v>
      </c>
      <c r="L258" s="12"/>
      <c r="M258" s="5"/>
      <c r="N258" s="88"/>
    </row>
    <row r="259" spans="1:14" ht="30" customHeight="1" x14ac:dyDescent="0.3">
      <c r="A259" s="5"/>
      <c r="B259" s="11"/>
      <c r="C259" s="82">
        <v>8351</v>
      </c>
      <c r="D259" s="83">
        <v>4.066000000000022</v>
      </c>
      <c r="E259" s="84"/>
      <c r="F259" s="84"/>
      <c r="G259" s="85" t="s">
        <v>193</v>
      </c>
      <c r="H259" s="98" t="s">
        <v>41</v>
      </c>
      <c r="I259" s="86">
        <v>1</v>
      </c>
      <c r="J259" s="87">
        <v>1886105</v>
      </c>
      <c r="K259" s="41">
        <f t="shared" si="7"/>
        <v>1886105</v>
      </c>
      <c r="L259" s="12"/>
      <c r="M259" s="5"/>
      <c r="N259" s="88"/>
    </row>
    <row r="260" spans="1:14" ht="30" customHeight="1" x14ac:dyDescent="0.3">
      <c r="A260" s="5"/>
      <c r="B260" s="11"/>
      <c r="C260" s="82">
        <v>4845</v>
      </c>
      <c r="D260" s="83">
        <v>4.0670000000000224</v>
      </c>
      <c r="E260" s="84"/>
      <c r="F260" s="84"/>
      <c r="G260" s="85" t="s">
        <v>194</v>
      </c>
      <c r="H260" s="98" t="s">
        <v>41</v>
      </c>
      <c r="I260" s="86">
        <v>2</v>
      </c>
      <c r="J260" s="87">
        <v>972061</v>
      </c>
      <c r="K260" s="41">
        <f t="shared" si="7"/>
        <v>1944122</v>
      </c>
      <c r="L260" s="12"/>
      <c r="M260" s="5"/>
      <c r="N260" s="88"/>
    </row>
    <row r="261" spans="1:14" ht="30" customHeight="1" x14ac:dyDescent="0.3">
      <c r="A261" s="5"/>
      <c r="B261" s="11"/>
      <c r="C261" s="82">
        <v>7659</v>
      </c>
      <c r="D261" s="83">
        <v>4.0680000000000227</v>
      </c>
      <c r="E261" s="84"/>
      <c r="F261" s="84"/>
      <c r="G261" s="85" t="s">
        <v>195</v>
      </c>
      <c r="H261" s="98" t="s">
        <v>41</v>
      </c>
      <c r="I261" s="86">
        <v>1</v>
      </c>
      <c r="J261" s="87">
        <v>6890766</v>
      </c>
      <c r="K261" s="41">
        <f t="shared" si="7"/>
        <v>6890766</v>
      </c>
      <c r="L261" s="12"/>
      <c r="M261" s="5"/>
      <c r="N261" s="88"/>
    </row>
    <row r="262" spans="1:14" ht="30" customHeight="1" x14ac:dyDescent="0.3">
      <c r="A262" s="5"/>
      <c r="B262" s="11"/>
      <c r="C262" s="82">
        <v>4844</v>
      </c>
      <c r="D262" s="83">
        <v>4.069000000000023</v>
      </c>
      <c r="E262" s="84"/>
      <c r="F262" s="84"/>
      <c r="G262" s="85" t="s">
        <v>196</v>
      </c>
      <c r="H262" s="98" t="s">
        <v>41</v>
      </c>
      <c r="I262" s="86">
        <v>7</v>
      </c>
      <c r="J262" s="87">
        <v>2752999</v>
      </c>
      <c r="K262" s="41">
        <f t="shared" si="7"/>
        <v>19270993</v>
      </c>
      <c r="L262" s="12"/>
      <c r="M262" s="5"/>
      <c r="N262" s="88"/>
    </row>
    <row r="263" spans="1:14" ht="30" customHeight="1" x14ac:dyDescent="0.3">
      <c r="A263" s="5"/>
      <c r="B263" s="11"/>
      <c r="C263" s="82">
        <v>6512</v>
      </c>
      <c r="D263" s="83">
        <v>4.0700000000000234</v>
      </c>
      <c r="E263" s="84"/>
      <c r="F263" s="84"/>
      <c r="G263" s="85" t="s">
        <v>197</v>
      </c>
      <c r="H263" s="98" t="s">
        <v>35</v>
      </c>
      <c r="I263" s="86">
        <v>1</v>
      </c>
      <c r="J263" s="87">
        <v>559963</v>
      </c>
      <c r="K263" s="41">
        <f t="shared" si="7"/>
        <v>559963</v>
      </c>
      <c r="L263" s="12"/>
      <c r="M263" s="5"/>
      <c r="N263" s="88"/>
    </row>
    <row r="264" spans="1:14" ht="30" customHeight="1" x14ac:dyDescent="0.3">
      <c r="A264" s="5"/>
      <c r="B264" s="11"/>
      <c r="C264" s="82"/>
      <c r="D264" s="83"/>
      <c r="E264" s="84"/>
      <c r="F264" s="84"/>
      <c r="G264" s="79" t="s">
        <v>198</v>
      </c>
      <c r="H264" s="98"/>
      <c r="I264" s="86"/>
      <c r="J264" s="87"/>
      <c r="K264" s="41"/>
      <c r="L264" s="12"/>
      <c r="M264" s="5"/>
      <c r="N264" s="88"/>
    </row>
    <row r="265" spans="1:14" ht="30" customHeight="1" x14ac:dyDescent="0.3">
      <c r="A265" s="5"/>
      <c r="B265" s="11"/>
      <c r="C265" s="82">
        <v>4984</v>
      </c>
      <c r="D265" s="83">
        <v>4.0710000000000237</v>
      </c>
      <c r="E265" s="84"/>
      <c r="F265" s="84"/>
      <c r="G265" s="85" t="s">
        <v>199</v>
      </c>
      <c r="H265" s="98" t="s">
        <v>41</v>
      </c>
      <c r="I265" s="86">
        <v>6</v>
      </c>
      <c r="J265" s="87">
        <v>288285</v>
      </c>
      <c r="K265" s="41">
        <f t="shared" si="7"/>
        <v>1729710</v>
      </c>
      <c r="L265" s="12"/>
      <c r="M265" s="5"/>
      <c r="N265" s="88"/>
    </row>
    <row r="266" spans="1:14" ht="30" customHeight="1" x14ac:dyDescent="0.3">
      <c r="A266" s="5"/>
      <c r="B266" s="11"/>
      <c r="C266" s="82">
        <v>4877</v>
      </c>
      <c r="D266" s="83">
        <v>4.072000000000024</v>
      </c>
      <c r="E266" s="84"/>
      <c r="F266" s="84"/>
      <c r="G266" s="85" t="s">
        <v>200</v>
      </c>
      <c r="H266" s="98" t="s">
        <v>41</v>
      </c>
      <c r="I266" s="86">
        <v>127</v>
      </c>
      <c r="J266" s="87">
        <v>293000</v>
      </c>
      <c r="K266" s="41">
        <f t="shared" si="7"/>
        <v>37211000</v>
      </c>
      <c r="L266" s="12"/>
      <c r="M266" s="5"/>
      <c r="N266" s="88"/>
    </row>
    <row r="267" spans="1:14" ht="30" customHeight="1" thickBot="1" x14ac:dyDescent="0.35">
      <c r="A267" s="5"/>
      <c r="B267" s="11"/>
      <c r="C267" s="119" t="s">
        <v>13</v>
      </c>
      <c r="D267" s="53"/>
      <c r="E267" s="53"/>
      <c r="F267" s="53"/>
      <c r="G267" s="54"/>
      <c r="H267" s="55"/>
      <c r="I267" s="39"/>
      <c r="J267" s="44"/>
      <c r="K267" s="45">
        <f>SUM(K184:K266)</f>
        <v>2992224510</v>
      </c>
      <c r="L267" s="12"/>
      <c r="M267" s="5"/>
    </row>
    <row r="268" spans="1:14" ht="30" customHeight="1" thickBot="1" x14ac:dyDescent="0.35">
      <c r="A268" s="5"/>
      <c r="B268" s="11"/>
      <c r="C268" s="109"/>
      <c r="D268" s="110">
        <v>5</v>
      </c>
      <c r="E268" s="111"/>
      <c r="F268" s="111"/>
      <c r="G268" s="112" t="s">
        <v>239</v>
      </c>
      <c r="H268" s="96"/>
      <c r="I268" s="35"/>
      <c r="J268" s="35"/>
      <c r="K268" s="36"/>
      <c r="L268" s="12"/>
      <c r="M268" s="5"/>
    </row>
    <row r="269" spans="1:14" ht="30" customHeight="1" x14ac:dyDescent="0.3">
      <c r="A269" s="5"/>
      <c r="B269" s="11"/>
      <c r="C269" s="76"/>
      <c r="D269" s="104"/>
      <c r="E269" s="78"/>
      <c r="F269" s="78"/>
      <c r="G269" s="79" t="s">
        <v>240</v>
      </c>
      <c r="H269" s="98"/>
      <c r="I269" s="80"/>
      <c r="J269" s="81"/>
      <c r="K269" s="46"/>
      <c r="L269" s="12"/>
      <c r="M269" s="5"/>
    </row>
    <row r="270" spans="1:14" ht="30" customHeight="1" x14ac:dyDescent="0.3">
      <c r="A270" s="5"/>
      <c r="B270" s="11"/>
      <c r="C270" s="82"/>
      <c r="D270" s="83"/>
      <c r="E270" s="84"/>
      <c r="F270" s="84"/>
      <c r="G270" s="79" t="s">
        <v>241</v>
      </c>
      <c r="H270" s="98"/>
      <c r="I270" s="86"/>
      <c r="J270" s="87"/>
      <c r="K270" s="46"/>
      <c r="L270" s="12"/>
      <c r="M270" s="5"/>
    </row>
    <row r="271" spans="1:14" ht="30" customHeight="1" x14ac:dyDescent="0.3">
      <c r="A271" s="5"/>
      <c r="B271" s="11"/>
      <c r="C271" s="82">
        <v>5220</v>
      </c>
      <c r="D271" s="83">
        <v>5.0010000000000003</v>
      </c>
      <c r="E271" s="84"/>
      <c r="F271" s="84"/>
      <c r="G271" s="85" t="s">
        <v>242</v>
      </c>
      <c r="H271" s="98" t="s">
        <v>124</v>
      </c>
      <c r="I271" s="86">
        <v>19190</v>
      </c>
      <c r="J271" s="87">
        <v>10351</v>
      </c>
      <c r="K271" s="41">
        <f t="shared" ref="K271:K319" si="8">ROUND(I271*J271,0)</f>
        <v>198635690</v>
      </c>
      <c r="L271" s="12"/>
      <c r="M271" s="5"/>
      <c r="N271" s="88"/>
    </row>
    <row r="272" spans="1:14" ht="30" customHeight="1" x14ac:dyDescent="0.3">
      <c r="A272" s="5"/>
      <c r="B272" s="11"/>
      <c r="C272" s="82">
        <v>6573</v>
      </c>
      <c r="D272" s="83">
        <v>5.0020000000000007</v>
      </c>
      <c r="E272" s="84"/>
      <c r="F272" s="84"/>
      <c r="G272" s="85" t="s">
        <v>243</v>
      </c>
      <c r="H272" s="98" t="s">
        <v>33</v>
      </c>
      <c r="I272" s="86">
        <v>1951</v>
      </c>
      <c r="J272" s="87">
        <v>44774</v>
      </c>
      <c r="K272" s="41">
        <f t="shared" si="8"/>
        <v>87354074</v>
      </c>
      <c r="L272" s="12"/>
      <c r="M272" s="5"/>
      <c r="N272" s="88"/>
    </row>
    <row r="273" spans="1:14" ht="30" customHeight="1" x14ac:dyDescent="0.3">
      <c r="A273" s="5"/>
      <c r="B273" s="11"/>
      <c r="C273" s="82">
        <v>5221</v>
      </c>
      <c r="D273" s="83">
        <v>5.003000000000001</v>
      </c>
      <c r="E273" s="84"/>
      <c r="F273" s="84"/>
      <c r="G273" s="85" t="s">
        <v>244</v>
      </c>
      <c r="H273" s="98" t="s">
        <v>124</v>
      </c>
      <c r="I273" s="86">
        <v>1195</v>
      </c>
      <c r="J273" s="87">
        <v>11829</v>
      </c>
      <c r="K273" s="41">
        <f t="shared" si="8"/>
        <v>14135655</v>
      </c>
      <c r="L273" s="12"/>
      <c r="M273" s="5"/>
      <c r="N273" s="88"/>
    </row>
    <row r="274" spans="1:14" ht="30" customHeight="1" x14ac:dyDescent="0.3">
      <c r="A274" s="5"/>
      <c r="B274" s="11"/>
      <c r="C274" s="82">
        <v>5848</v>
      </c>
      <c r="D274" s="83">
        <v>5.0040000000000013</v>
      </c>
      <c r="E274" s="84"/>
      <c r="F274" s="84"/>
      <c r="G274" s="85" t="s">
        <v>245</v>
      </c>
      <c r="H274" s="98" t="s">
        <v>41</v>
      </c>
      <c r="I274" s="86">
        <v>116</v>
      </c>
      <c r="J274" s="87">
        <v>70016</v>
      </c>
      <c r="K274" s="41">
        <f t="shared" si="8"/>
        <v>8121856</v>
      </c>
      <c r="L274" s="12"/>
      <c r="M274" s="5"/>
      <c r="N274" s="88"/>
    </row>
    <row r="275" spans="1:14" ht="30" customHeight="1" x14ac:dyDescent="0.3">
      <c r="A275" s="5"/>
      <c r="B275" s="11"/>
      <c r="C275" s="82">
        <v>5226</v>
      </c>
      <c r="D275" s="83">
        <v>5.0050000000000017</v>
      </c>
      <c r="E275" s="84"/>
      <c r="F275" s="84"/>
      <c r="G275" s="85" t="s">
        <v>246</v>
      </c>
      <c r="H275" s="98" t="s">
        <v>124</v>
      </c>
      <c r="I275" s="86">
        <v>1195</v>
      </c>
      <c r="J275" s="87">
        <v>4534</v>
      </c>
      <c r="K275" s="41">
        <f t="shared" si="8"/>
        <v>5418130</v>
      </c>
      <c r="L275" s="12"/>
      <c r="M275" s="5"/>
      <c r="N275" s="88"/>
    </row>
    <row r="276" spans="1:14" ht="30" customHeight="1" x14ac:dyDescent="0.3">
      <c r="A276" s="5"/>
      <c r="B276" s="11"/>
      <c r="C276" s="82">
        <v>5227</v>
      </c>
      <c r="D276" s="83">
        <v>5.006000000000002</v>
      </c>
      <c r="E276" s="84"/>
      <c r="F276" s="84"/>
      <c r="G276" s="85" t="s">
        <v>247</v>
      </c>
      <c r="H276" s="98" t="s">
        <v>33</v>
      </c>
      <c r="I276" s="86">
        <v>1951</v>
      </c>
      <c r="J276" s="87">
        <v>14800</v>
      </c>
      <c r="K276" s="41">
        <f t="shared" si="8"/>
        <v>28874800</v>
      </c>
      <c r="L276" s="12"/>
      <c r="M276" s="5"/>
      <c r="N276" s="88"/>
    </row>
    <row r="277" spans="1:14" ht="30" customHeight="1" x14ac:dyDescent="0.3">
      <c r="A277" s="5"/>
      <c r="B277" s="11"/>
      <c r="C277" s="82">
        <v>5225</v>
      </c>
      <c r="D277" s="83">
        <v>5.0070000000000023</v>
      </c>
      <c r="E277" s="84"/>
      <c r="F277" s="84"/>
      <c r="G277" s="85" t="s">
        <v>248</v>
      </c>
      <c r="H277" s="98" t="s">
        <v>124</v>
      </c>
      <c r="I277" s="86">
        <v>19190</v>
      </c>
      <c r="J277" s="87">
        <v>3202</v>
      </c>
      <c r="K277" s="41">
        <f t="shared" si="8"/>
        <v>61446380</v>
      </c>
      <c r="L277" s="12"/>
      <c r="M277" s="5"/>
      <c r="N277" s="88"/>
    </row>
    <row r="278" spans="1:14" ht="30" customHeight="1" x14ac:dyDescent="0.3">
      <c r="A278" s="5"/>
      <c r="B278" s="11"/>
      <c r="C278" s="82">
        <v>4832</v>
      </c>
      <c r="D278" s="83">
        <v>5.0080000000000027</v>
      </c>
      <c r="E278" s="84"/>
      <c r="F278" s="84"/>
      <c r="G278" s="85" t="s">
        <v>249</v>
      </c>
      <c r="H278" s="98" t="s">
        <v>41</v>
      </c>
      <c r="I278" s="86">
        <v>233</v>
      </c>
      <c r="J278" s="87">
        <v>46180</v>
      </c>
      <c r="K278" s="41">
        <f t="shared" si="8"/>
        <v>10759940</v>
      </c>
      <c r="L278" s="12"/>
      <c r="M278" s="5"/>
      <c r="N278" s="88"/>
    </row>
    <row r="279" spans="1:14" ht="30" customHeight="1" x14ac:dyDescent="0.3">
      <c r="A279" s="5"/>
      <c r="B279" s="11"/>
      <c r="C279" s="82">
        <v>5242</v>
      </c>
      <c r="D279" s="83">
        <v>5.009000000000003</v>
      </c>
      <c r="E279" s="84"/>
      <c r="F279" s="84"/>
      <c r="G279" s="85" t="s">
        <v>250</v>
      </c>
      <c r="H279" s="98" t="s">
        <v>41</v>
      </c>
      <c r="I279" s="86">
        <v>9</v>
      </c>
      <c r="J279" s="87">
        <v>167142</v>
      </c>
      <c r="K279" s="41">
        <f t="shared" si="8"/>
        <v>1504278</v>
      </c>
      <c r="L279" s="12"/>
      <c r="M279" s="5"/>
      <c r="N279" s="88"/>
    </row>
    <row r="280" spans="1:14" ht="30" customHeight="1" x14ac:dyDescent="0.3">
      <c r="A280" s="5"/>
      <c r="B280" s="11"/>
      <c r="C280" s="82"/>
      <c r="D280" s="83"/>
      <c r="E280" s="84"/>
      <c r="F280" s="84"/>
      <c r="G280" s="79" t="s">
        <v>251</v>
      </c>
      <c r="H280" s="98"/>
      <c r="I280" s="86"/>
      <c r="J280" s="87"/>
      <c r="K280" s="41"/>
      <c r="L280" s="12"/>
      <c r="M280" s="5"/>
      <c r="N280" s="88"/>
    </row>
    <row r="281" spans="1:14" ht="30" customHeight="1" x14ac:dyDescent="0.3">
      <c r="A281" s="5"/>
      <c r="B281" s="11"/>
      <c r="C281" s="82">
        <v>3688</v>
      </c>
      <c r="D281" s="83">
        <v>5.0100000000000033</v>
      </c>
      <c r="E281" s="84"/>
      <c r="F281" s="84"/>
      <c r="G281" s="85" t="s">
        <v>252</v>
      </c>
      <c r="H281" s="98" t="s">
        <v>41</v>
      </c>
      <c r="I281" s="86">
        <v>6</v>
      </c>
      <c r="J281" s="87">
        <v>49417</v>
      </c>
      <c r="K281" s="41">
        <f t="shared" si="8"/>
        <v>296502</v>
      </c>
      <c r="L281" s="12"/>
      <c r="M281" s="5"/>
      <c r="N281" s="88"/>
    </row>
    <row r="282" spans="1:14" ht="30" customHeight="1" x14ac:dyDescent="0.3">
      <c r="A282" s="5"/>
      <c r="B282" s="11"/>
      <c r="C282" s="82">
        <v>6034</v>
      </c>
      <c r="D282" s="83">
        <v>5.0110000000000037</v>
      </c>
      <c r="E282" s="84"/>
      <c r="F282" s="84"/>
      <c r="G282" s="85" t="s">
        <v>253</v>
      </c>
      <c r="H282" s="98" t="s">
        <v>41</v>
      </c>
      <c r="I282" s="86">
        <v>8</v>
      </c>
      <c r="J282" s="87">
        <v>325271</v>
      </c>
      <c r="K282" s="41">
        <f t="shared" si="8"/>
        <v>2602168</v>
      </c>
      <c r="L282" s="12"/>
      <c r="M282" s="5"/>
      <c r="N282" s="88"/>
    </row>
    <row r="283" spans="1:14" ht="30" customHeight="1" x14ac:dyDescent="0.3">
      <c r="A283" s="5"/>
      <c r="B283" s="11"/>
      <c r="C283" s="82">
        <v>6848</v>
      </c>
      <c r="D283" s="83">
        <v>5.012000000000004</v>
      </c>
      <c r="E283" s="84"/>
      <c r="F283" s="84"/>
      <c r="G283" s="85" t="s">
        <v>254</v>
      </c>
      <c r="H283" s="98" t="s">
        <v>41</v>
      </c>
      <c r="I283" s="86">
        <v>7</v>
      </c>
      <c r="J283" s="87">
        <v>309724</v>
      </c>
      <c r="K283" s="41">
        <f t="shared" si="8"/>
        <v>2168068</v>
      </c>
      <c r="L283" s="12"/>
      <c r="M283" s="5"/>
      <c r="N283" s="88"/>
    </row>
    <row r="284" spans="1:14" ht="30" customHeight="1" x14ac:dyDescent="0.3">
      <c r="A284" s="5"/>
      <c r="B284" s="11"/>
      <c r="C284" s="82">
        <v>3430</v>
      </c>
      <c r="D284" s="83">
        <v>5.0130000000000043</v>
      </c>
      <c r="E284" s="84"/>
      <c r="F284" s="84"/>
      <c r="G284" s="85" t="s">
        <v>255</v>
      </c>
      <c r="H284" s="98" t="s">
        <v>41</v>
      </c>
      <c r="I284" s="86">
        <v>32</v>
      </c>
      <c r="J284" s="87">
        <v>290148</v>
      </c>
      <c r="K284" s="41">
        <f t="shared" si="8"/>
        <v>9284736</v>
      </c>
      <c r="L284" s="12"/>
      <c r="M284" s="5"/>
      <c r="N284" s="88"/>
    </row>
    <row r="285" spans="1:14" ht="30" customHeight="1" x14ac:dyDescent="0.3">
      <c r="A285" s="5"/>
      <c r="B285" s="11"/>
      <c r="C285" s="82">
        <v>7497</v>
      </c>
      <c r="D285" s="83">
        <v>5.0140000000000047</v>
      </c>
      <c r="E285" s="84"/>
      <c r="F285" s="84"/>
      <c r="G285" s="85" t="s">
        <v>256</v>
      </c>
      <c r="H285" s="98" t="s">
        <v>41</v>
      </c>
      <c r="I285" s="86">
        <v>1</v>
      </c>
      <c r="J285" s="87">
        <v>364442</v>
      </c>
      <c r="K285" s="41">
        <f t="shared" si="8"/>
        <v>364442</v>
      </c>
      <c r="L285" s="12"/>
      <c r="M285" s="5"/>
      <c r="N285" s="88"/>
    </row>
    <row r="286" spans="1:14" ht="30" customHeight="1" x14ac:dyDescent="0.3">
      <c r="A286" s="5"/>
      <c r="B286" s="11"/>
      <c r="C286" s="82">
        <v>8092</v>
      </c>
      <c r="D286" s="83">
        <v>5.015000000000005</v>
      </c>
      <c r="E286" s="84"/>
      <c r="F286" s="84"/>
      <c r="G286" s="85" t="s">
        <v>257</v>
      </c>
      <c r="H286" s="98" t="s">
        <v>41</v>
      </c>
      <c r="I286" s="86">
        <v>15</v>
      </c>
      <c r="J286" s="87">
        <v>38896</v>
      </c>
      <c r="K286" s="41">
        <f t="shared" si="8"/>
        <v>583440</v>
      </c>
      <c r="L286" s="12"/>
      <c r="M286" s="5"/>
      <c r="N286" s="88"/>
    </row>
    <row r="287" spans="1:14" ht="30" customHeight="1" x14ac:dyDescent="0.3">
      <c r="A287" s="5"/>
      <c r="B287" s="11"/>
      <c r="C287" s="82"/>
      <c r="D287" s="83"/>
      <c r="E287" s="84"/>
      <c r="F287" s="84"/>
      <c r="G287" s="79" t="s">
        <v>258</v>
      </c>
      <c r="H287" s="98"/>
      <c r="I287" s="86"/>
      <c r="J287" s="87"/>
      <c r="K287" s="41"/>
      <c r="L287" s="12"/>
      <c r="M287" s="5"/>
      <c r="N287" s="88"/>
    </row>
    <row r="288" spans="1:14" ht="30" customHeight="1" x14ac:dyDescent="0.3">
      <c r="A288" s="5"/>
      <c r="B288" s="11"/>
      <c r="C288" s="82">
        <v>5218</v>
      </c>
      <c r="D288" s="83">
        <v>5.0160000000000053</v>
      </c>
      <c r="E288" s="84"/>
      <c r="F288" s="84"/>
      <c r="G288" s="85" t="s">
        <v>259</v>
      </c>
      <c r="H288" s="98" t="s">
        <v>124</v>
      </c>
      <c r="I288" s="86">
        <v>6620</v>
      </c>
      <c r="J288" s="87">
        <v>2929</v>
      </c>
      <c r="K288" s="41">
        <f t="shared" si="8"/>
        <v>19389980</v>
      </c>
      <c r="L288" s="12"/>
      <c r="M288" s="5"/>
      <c r="N288" s="88"/>
    </row>
    <row r="289" spans="1:14" ht="30" customHeight="1" x14ac:dyDescent="0.3">
      <c r="A289" s="5"/>
      <c r="B289" s="11"/>
      <c r="C289" s="82">
        <v>6570</v>
      </c>
      <c r="D289" s="83">
        <v>5.0170000000000057</v>
      </c>
      <c r="E289" s="84"/>
      <c r="F289" s="84"/>
      <c r="G289" s="85" t="s">
        <v>260</v>
      </c>
      <c r="H289" s="98" t="s">
        <v>33</v>
      </c>
      <c r="I289" s="86">
        <v>419</v>
      </c>
      <c r="J289" s="87">
        <v>23302</v>
      </c>
      <c r="K289" s="41">
        <f t="shared" si="8"/>
        <v>9763538</v>
      </c>
      <c r="L289" s="12"/>
      <c r="M289" s="5"/>
      <c r="N289" s="88"/>
    </row>
    <row r="290" spans="1:14" ht="30" customHeight="1" x14ac:dyDescent="0.3">
      <c r="A290" s="5"/>
      <c r="B290" s="11"/>
      <c r="C290" s="82">
        <v>7359</v>
      </c>
      <c r="D290" s="83">
        <v>5.018000000000006</v>
      </c>
      <c r="E290" s="84"/>
      <c r="F290" s="84"/>
      <c r="G290" s="85" t="s">
        <v>261</v>
      </c>
      <c r="H290" s="98" t="s">
        <v>41</v>
      </c>
      <c r="I290" s="86">
        <v>15</v>
      </c>
      <c r="J290" s="87">
        <v>310403</v>
      </c>
      <c r="K290" s="41">
        <f t="shared" si="8"/>
        <v>4656045</v>
      </c>
      <c r="L290" s="12"/>
      <c r="M290" s="5"/>
      <c r="N290" s="88"/>
    </row>
    <row r="291" spans="1:14" ht="30" customHeight="1" x14ac:dyDescent="0.3">
      <c r="A291" s="5"/>
      <c r="B291" s="11"/>
      <c r="C291" s="82"/>
      <c r="D291" s="83"/>
      <c r="E291" s="84"/>
      <c r="F291" s="84"/>
      <c r="G291" s="79" t="s">
        <v>262</v>
      </c>
      <c r="H291" s="98"/>
      <c r="I291" s="86"/>
      <c r="J291" s="87"/>
      <c r="K291" s="41"/>
      <c r="L291" s="12"/>
      <c r="M291" s="5"/>
      <c r="N291" s="88"/>
    </row>
    <row r="292" spans="1:14" ht="30" customHeight="1" x14ac:dyDescent="0.3">
      <c r="A292" s="5"/>
      <c r="B292" s="11"/>
      <c r="C292" s="82"/>
      <c r="D292" s="83"/>
      <c r="E292" s="84"/>
      <c r="F292" s="84"/>
      <c r="G292" s="79" t="s">
        <v>263</v>
      </c>
      <c r="H292" s="98"/>
      <c r="I292" s="86"/>
      <c r="J292" s="87"/>
      <c r="K292" s="41"/>
      <c r="L292" s="12"/>
      <c r="M292" s="5"/>
      <c r="N292" s="88"/>
    </row>
    <row r="293" spans="1:14" ht="30" customHeight="1" x14ac:dyDescent="0.3">
      <c r="A293" s="5"/>
      <c r="B293" s="11"/>
      <c r="C293" s="82">
        <v>3009</v>
      </c>
      <c r="D293" s="83">
        <v>5.0190000000000063</v>
      </c>
      <c r="E293" s="84"/>
      <c r="F293" s="84"/>
      <c r="G293" s="85" t="s">
        <v>131</v>
      </c>
      <c r="H293" s="98" t="s">
        <v>35</v>
      </c>
      <c r="I293" s="86">
        <v>644</v>
      </c>
      <c r="J293" s="87">
        <v>37400</v>
      </c>
      <c r="K293" s="41">
        <f t="shared" si="8"/>
        <v>24085600</v>
      </c>
      <c r="L293" s="12"/>
      <c r="M293" s="5"/>
      <c r="N293" s="88"/>
    </row>
    <row r="294" spans="1:14" ht="30" customHeight="1" x14ac:dyDescent="0.3">
      <c r="A294" s="5"/>
      <c r="B294" s="11"/>
      <c r="C294" s="82">
        <v>3052</v>
      </c>
      <c r="D294" s="83">
        <v>5.0200000000000067</v>
      </c>
      <c r="E294" s="84"/>
      <c r="F294" s="84"/>
      <c r="G294" s="85" t="s">
        <v>133</v>
      </c>
      <c r="H294" s="98" t="s">
        <v>35</v>
      </c>
      <c r="I294" s="86">
        <v>247</v>
      </c>
      <c r="J294" s="87">
        <v>104200</v>
      </c>
      <c r="K294" s="41">
        <f t="shared" si="8"/>
        <v>25737400</v>
      </c>
      <c r="L294" s="12"/>
      <c r="M294" s="5"/>
      <c r="N294" s="88"/>
    </row>
    <row r="295" spans="1:14" ht="30" customHeight="1" x14ac:dyDescent="0.3">
      <c r="A295" s="5"/>
      <c r="B295" s="11"/>
      <c r="C295" s="82">
        <v>3024</v>
      </c>
      <c r="D295" s="83">
        <v>5.021000000000007</v>
      </c>
      <c r="E295" s="84"/>
      <c r="F295" s="84"/>
      <c r="G295" s="85" t="s">
        <v>207</v>
      </c>
      <c r="H295" s="98" t="s">
        <v>35</v>
      </c>
      <c r="I295" s="86">
        <v>153</v>
      </c>
      <c r="J295" s="87">
        <v>127313</v>
      </c>
      <c r="K295" s="41">
        <f t="shared" si="8"/>
        <v>19478889</v>
      </c>
      <c r="L295" s="12"/>
      <c r="M295" s="5"/>
      <c r="N295" s="88"/>
    </row>
    <row r="296" spans="1:14" ht="30" customHeight="1" x14ac:dyDescent="0.3">
      <c r="A296" s="5"/>
      <c r="B296" s="11"/>
      <c r="C296" s="82">
        <v>4613</v>
      </c>
      <c r="D296" s="83">
        <v>5.0220000000000073</v>
      </c>
      <c r="E296" s="84"/>
      <c r="F296" s="84"/>
      <c r="G296" s="85" t="s">
        <v>34</v>
      </c>
      <c r="H296" s="98" t="s">
        <v>35</v>
      </c>
      <c r="I296" s="86">
        <v>837</v>
      </c>
      <c r="J296" s="87">
        <v>59050</v>
      </c>
      <c r="K296" s="41">
        <f t="shared" si="8"/>
        <v>49424850</v>
      </c>
      <c r="L296" s="12"/>
      <c r="M296" s="5"/>
      <c r="N296" s="88"/>
    </row>
    <row r="297" spans="1:14" ht="30" customHeight="1" x14ac:dyDescent="0.3">
      <c r="A297" s="5"/>
      <c r="B297" s="11"/>
      <c r="C297" s="82">
        <v>8497</v>
      </c>
      <c r="D297" s="83">
        <v>5.0230000000000077</v>
      </c>
      <c r="E297" s="84"/>
      <c r="F297" s="84"/>
      <c r="G297" s="85" t="s">
        <v>264</v>
      </c>
      <c r="H297" s="98" t="s">
        <v>124</v>
      </c>
      <c r="I297" s="86">
        <v>110</v>
      </c>
      <c r="J297" s="87">
        <v>20571</v>
      </c>
      <c r="K297" s="41">
        <f t="shared" si="8"/>
        <v>2262810</v>
      </c>
      <c r="L297" s="12"/>
      <c r="M297" s="5"/>
      <c r="N297" s="88"/>
    </row>
    <row r="298" spans="1:14" ht="30" customHeight="1" x14ac:dyDescent="0.3">
      <c r="A298" s="5"/>
      <c r="B298" s="11"/>
      <c r="C298" s="82">
        <v>8495</v>
      </c>
      <c r="D298" s="83">
        <v>5.024000000000008</v>
      </c>
      <c r="E298" s="84"/>
      <c r="F298" s="84"/>
      <c r="G298" s="85" t="s">
        <v>265</v>
      </c>
      <c r="H298" s="98" t="s">
        <v>124</v>
      </c>
      <c r="I298" s="86">
        <v>5145</v>
      </c>
      <c r="J298" s="87">
        <v>12502</v>
      </c>
      <c r="K298" s="41">
        <f t="shared" si="8"/>
        <v>64322790</v>
      </c>
      <c r="L298" s="12"/>
      <c r="M298" s="5"/>
      <c r="N298" s="88"/>
    </row>
    <row r="299" spans="1:14" ht="30" customHeight="1" x14ac:dyDescent="0.3">
      <c r="A299" s="5"/>
      <c r="B299" s="11"/>
      <c r="C299" s="82">
        <v>8496</v>
      </c>
      <c r="D299" s="83">
        <v>5.0250000000000083</v>
      </c>
      <c r="E299" s="84"/>
      <c r="F299" s="84"/>
      <c r="G299" s="85" t="s">
        <v>266</v>
      </c>
      <c r="H299" s="98" t="s">
        <v>124</v>
      </c>
      <c r="I299" s="86">
        <v>4958</v>
      </c>
      <c r="J299" s="87">
        <v>8640</v>
      </c>
      <c r="K299" s="41">
        <f t="shared" si="8"/>
        <v>42837120</v>
      </c>
      <c r="L299" s="12"/>
      <c r="M299" s="5"/>
      <c r="N299" s="88"/>
    </row>
    <row r="300" spans="1:14" ht="30" customHeight="1" x14ac:dyDescent="0.3">
      <c r="A300" s="5"/>
      <c r="B300" s="11"/>
      <c r="C300" s="82">
        <v>4104</v>
      </c>
      <c r="D300" s="83">
        <v>5.0260000000000087</v>
      </c>
      <c r="E300" s="84"/>
      <c r="F300" s="84"/>
      <c r="G300" s="85" t="s">
        <v>267</v>
      </c>
      <c r="H300" s="98" t="s">
        <v>41</v>
      </c>
      <c r="I300" s="86">
        <v>137</v>
      </c>
      <c r="J300" s="87">
        <v>538880</v>
      </c>
      <c r="K300" s="41">
        <f t="shared" si="8"/>
        <v>73826560</v>
      </c>
      <c r="L300" s="12"/>
      <c r="M300" s="5"/>
      <c r="N300" s="88"/>
    </row>
    <row r="301" spans="1:14" ht="30" customHeight="1" x14ac:dyDescent="0.3">
      <c r="A301" s="5"/>
      <c r="B301" s="11"/>
      <c r="C301" s="82">
        <v>3382</v>
      </c>
      <c r="D301" s="83">
        <v>5.027000000000009</v>
      </c>
      <c r="E301" s="84"/>
      <c r="F301" s="84"/>
      <c r="G301" s="85" t="s">
        <v>268</v>
      </c>
      <c r="H301" s="98" t="s">
        <v>124</v>
      </c>
      <c r="I301" s="86">
        <v>248</v>
      </c>
      <c r="J301" s="87">
        <v>21936</v>
      </c>
      <c r="K301" s="41">
        <f t="shared" si="8"/>
        <v>5440128</v>
      </c>
      <c r="L301" s="12"/>
      <c r="M301" s="5"/>
      <c r="N301" s="88"/>
    </row>
    <row r="302" spans="1:14" ht="30" customHeight="1" x14ac:dyDescent="0.3">
      <c r="A302" s="5"/>
      <c r="B302" s="11"/>
      <c r="C302" s="82">
        <v>3382</v>
      </c>
      <c r="D302" s="83">
        <v>5.0280000000000094</v>
      </c>
      <c r="E302" s="84"/>
      <c r="F302" s="84"/>
      <c r="G302" s="85" t="s">
        <v>268</v>
      </c>
      <c r="H302" s="98" t="s">
        <v>124</v>
      </c>
      <c r="I302" s="86">
        <v>112</v>
      </c>
      <c r="J302" s="87">
        <v>21936</v>
      </c>
      <c r="K302" s="41">
        <f t="shared" si="8"/>
        <v>2456832</v>
      </c>
      <c r="L302" s="12"/>
      <c r="M302" s="5"/>
      <c r="N302" s="88"/>
    </row>
    <row r="303" spans="1:14" ht="30" customHeight="1" x14ac:dyDescent="0.3">
      <c r="A303" s="5"/>
      <c r="B303" s="11"/>
      <c r="C303" s="82">
        <v>3415</v>
      </c>
      <c r="D303" s="83">
        <v>5.0290000000000097</v>
      </c>
      <c r="E303" s="84"/>
      <c r="F303" s="84"/>
      <c r="G303" s="85" t="s">
        <v>269</v>
      </c>
      <c r="H303" s="98" t="s">
        <v>124</v>
      </c>
      <c r="I303" s="86">
        <v>955</v>
      </c>
      <c r="J303" s="87">
        <v>40187</v>
      </c>
      <c r="K303" s="41">
        <f t="shared" si="8"/>
        <v>38378585</v>
      </c>
      <c r="L303" s="12"/>
      <c r="M303" s="5"/>
      <c r="N303" s="88"/>
    </row>
    <row r="304" spans="1:14" ht="30" customHeight="1" x14ac:dyDescent="0.3">
      <c r="A304" s="5"/>
      <c r="B304" s="11"/>
      <c r="C304" s="82">
        <v>5184</v>
      </c>
      <c r="D304" s="83">
        <v>5.03000000000001</v>
      </c>
      <c r="E304" s="84"/>
      <c r="F304" s="84"/>
      <c r="G304" s="85" t="s">
        <v>270</v>
      </c>
      <c r="H304" s="98" t="s">
        <v>124</v>
      </c>
      <c r="I304" s="86">
        <v>41</v>
      </c>
      <c r="J304" s="87">
        <v>59931</v>
      </c>
      <c r="K304" s="41">
        <f t="shared" si="8"/>
        <v>2457171</v>
      </c>
      <c r="L304" s="12"/>
      <c r="M304" s="5"/>
      <c r="N304" s="88"/>
    </row>
    <row r="305" spans="1:14" ht="30" customHeight="1" x14ac:dyDescent="0.3">
      <c r="A305" s="5"/>
      <c r="B305" s="11"/>
      <c r="C305" s="82">
        <v>6041</v>
      </c>
      <c r="D305" s="83">
        <v>5.0310000000000104</v>
      </c>
      <c r="E305" s="84"/>
      <c r="F305" s="84"/>
      <c r="G305" s="85" t="s">
        <v>271</v>
      </c>
      <c r="H305" s="98" t="s">
        <v>41</v>
      </c>
      <c r="I305" s="86">
        <v>4</v>
      </c>
      <c r="J305" s="87">
        <v>4639602</v>
      </c>
      <c r="K305" s="41">
        <f t="shared" si="8"/>
        <v>18558408</v>
      </c>
      <c r="L305" s="12"/>
      <c r="M305" s="5"/>
      <c r="N305" s="88"/>
    </row>
    <row r="306" spans="1:14" ht="30" customHeight="1" x14ac:dyDescent="0.3">
      <c r="A306" s="5"/>
      <c r="B306" s="11"/>
      <c r="C306" s="82">
        <v>6044</v>
      </c>
      <c r="D306" s="83">
        <v>5.0320000000000107</v>
      </c>
      <c r="E306" s="84"/>
      <c r="F306" s="84"/>
      <c r="G306" s="85" t="s">
        <v>272</v>
      </c>
      <c r="H306" s="98" t="s">
        <v>41</v>
      </c>
      <c r="I306" s="86">
        <v>3</v>
      </c>
      <c r="J306" s="87">
        <v>4443120</v>
      </c>
      <c r="K306" s="41">
        <f t="shared" si="8"/>
        <v>13329360</v>
      </c>
      <c r="L306" s="12"/>
      <c r="M306" s="5"/>
      <c r="N306" s="88"/>
    </row>
    <row r="307" spans="1:14" ht="30" customHeight="1" x14ac:dyDescent="0.3">
      <c r="A307" s="5"/>
      <c r="B307" s="11"/>
      <c r="C307" s="82">
        <v>6043</v>
      </c>
      <c r="D307" s="83">
        <v>5.033000000000011</v>
      </c>
      <c r="E307" s="84"/>
      <c r="F307" s="84"/>
      <c r="G307" s="85" t="s">
        <v>273</v>
      </c>
      <c r="H307" s="98" t="s">
        <v>41</v>
      </c>
      <c r="I307" s="86">
        <v>2</v>
      </c>
      <c r="J307" s="87">
        <v>4810732</v>
      </c>
      <c r="K307" s="41">
        <f t="shared" si="8"/>
        <v>9621464</v>
      </c>
      <c r="L307" s="12"/>
      <c r="M307" s="5"/>
      <c r="N307" s="88"/>
    </row>
    <row r="308" spans="1:14" ht="30" customHeight="1" x14ac:dyDescent="0.3">
      <c r="A308" s="5"/>
      <c r="B308" s="11"/>
      <c r="C308" s="82">
        <v>4951</v>
      </c>
      <c r="D308" s="83">
        <v>5.0340000000000114</v>
      </c>
      <c r="E308" s="84"/>
      <c r="F308" s="84"/>
      <c r="G308" s="85" t="s">
        <v>274</v>
      </c>
      <c r="H308" s="98" t="s">
        <v>41</v>
      </c>
      <c r="I308" s="86">
        <v>63</v>
      </c>
      <c r="J308" s="87">
        <v>3306920</v>
      </c>
      <c r="K308" s="41">
        <f t="shared" si="8"/>
        <v>208335960</v>
      </c>
      <c r="L308" s="12"/>
      <c r="M308" s="5"/>
      <c r="N308" s="88"/>
    </row>
    <row r="309" spans="1:14" ht="30" customHeight="1" x14ac:dyDescent="0.3">
      <c r="A309" s="5"/>
      <c r="B309" s="11"/>
      <c r="C309" s="82">
        <v>5688</v>
      </c>
      <c r="D309" s="83">
        <v>5.0350000000000117</v>
      </c>
      <c r="E309" s="84"/>
      <c r="F309" s="84"/>
      <c r="G309" s="85" t="s">
        <v>275</v>
      </c>
      <c r="H309" s="98" t="s">
        <v>41</v>
      </c>
      <c r="I309" s="86">
        <v>16</v>
      </c>
      <c r="J309" s="87">
        <v>3645682</v>
      </c>
      <c r="K309" s="41">
        <f t="shared" si="8"/>
        <v>58330912</v>
      </c>
      <c r="L309" s="12"/>
      <c r="M309" s="5"/>
      <c r="N309" s="88"/>
    </row>
    <row r="310" spans="1:14" ht="30" customHeight="1" x14ac:dyDescent="0.3">
      <c r="A310" s="5"/>
      <c r="B310" s="11"/>
      <c r="C310" s="82">
        <v>6038</v>
      </c>
      <c r="D310" s="83">
        <v>5.036000000000012</v>
      </c>
      <c r="E310" s="84"/>
      <c r="F310" s="84"/>
      <c r="G310" s="85" t="s">
        <v>276</v>
      </c>
      <c r="H310" s="98" t="s">
        <v>41</v>
      </c>
      <c r="I310" s="86">
        <v>3</v>
      </c>
      <c r="J310" s="87">
        <v>4359507</v>
      </c>
      <c r="K310" s="41">
        <f t="shared" si="8"/>
        <v>13078521</v>
      </c>
      <c r="L310" s="12"/>
      <c r="M310" s="5"/>
      <c r="N310" s="88"/>
    </row>
    <row r="311" spans="1:14" ht="30" customHeight="1" x14ac:dyDescent="0.3">
      <c r="A311" s="5"/>
      <c r="B311" s="11"/>
      <c r="C311" s="82">
        <v>7522</v>
      </c>
      <c r="D311" s="83">
        <v>5.0370000000000124</v>
      </c>
      <c r="E311" s="84"/>
      <c r="F311" s="84"/>
      <c r="G311" s="85" t="s">
        <v>277</v>
      </c>
      <c r="H311" s="98" t="s">
        <v>41</v>
      </c>
      <c r="I311" s="86">
        <v>46</v>
      </c>
      <c r="J311" s="87">
        <v>2568051</v>
      </c>
      <c r="K311" s="41">
        <f t="shared" si="8"/>
        <v>118130346</v>
      </c>
      <c r="L311" s="12"/>
      <c r="M311" s="5"/>
      <c r="N311" s="88"/>
    </row>
    <row r="312" spans="1:14" ht="30" customHeight="1" x14ac:dyDescent="0.3">
      <c r="A312" s="5"/>
      <c r="B312" s="11"/>
      <c r="C312" s="82">
        <v>8537</v>
      </c>
      <c r="D312" s="83">
        <v>5.0380000000000127</v>
      </c>
      <c r="E312" s="84"/>
      <c r="F312" s="84"/>
      <c r="G312" s="85" t="s">
        <v>278</v>
      </c>
      <c r="H312" s="98" t="s">
        <v>41</v>
      </c>
      <c r="I312" s="86">
        <v>2</v>
      </c>
      <c r="J312" s="87">
        <v>2185863</v>
      </c>
      <c r="K312" s="41">
        <f t="shared" si="8"/>
        <v>4371726</v>
      </c>
      <c r="L312" s="12"/>
      <c r="M312" s="5"/>
      <c r="N312" s="88"/>
    </row>
    <row r="313" spans="1:14" ht="30" customHeight="1" x14ac:dyDescent="0.3">
      <c r="A313" s="5"/>
      <c r="B313" s="11"/>
      <c r="C313" s="82">
        <v>5879</v>
      </c>
      <c r="D313" s="83">
        <v>5.039000000000013</v>
      </c>
      <c r="E313" s="84"/>
      <c r="F313" s="84"/>
      <c r="G313" s="85" t="s">
        <v>279</v>
      </c>
      <c r="H313" s="98" t="s">
        <v>41</v>
      </c>
      <c r="I313" s="86">
        <v>32</v>
      </c>
      <c r="J313" s="87">
        <v>393188</v>
      </c>
      <c r="K313" s="41">
        <f t="shared" si="8"/>
        <v>12582016</v>
      </c>
      <c r="L313" s="12"/>
      <c r="M313" s="5"/>
      <c r="N313" s="88"/>
    </row>
    <row r="314" spans="1:14" ht="30" customHeight="1" x14ac:dyDescent="0.3">
      <c r="A314" s="5"/>
      <c r="B314" s="11"/>
      <c r="C314" s="82">
        <v>5880</v>
      </c>
      <c r="D314" s="83">
        <v>5.0400000000000134</v>
      </c>
      <c r="E314" s="84"/>
      <c r="F314" s="84"/>
      <c r="G314" s="85" t="s">
        <v>280</v>
      </c>
      <c r="H314" s="98" t="s">
        <v>41</v>
      </c>
      <c r="I314" s="86">
        <v>29</v>
      </c>
      <c r="J314" s="87">
        <v>491483</v>
      </c>
      <c r="K314" s="41">
        <f t="shared" si="8"/>
        <v>14253007</v>
      </c>
      <c r="L314" s="12"/>
      <c r="M314" s="5"/>
      <c r="N314" s="88"/>
    </row>
    <row r="315" spans="1:14" ht="30" customHeight="1" x14ac:dyDescent="0.3">
      <c r="A315" s="5"/>
      <c r="B315" s="11"/>
      <c r="C315" s="82">
        <v>5877</v>
      </c>
      <c r="D315" s="83">
        <v>5.0410000000000137</v>
      </c>
      <c r="E315" s="84"/>
      <c r="F315" s="84"/>
      <c r="G315" s="85" t="s">
        <v>281</v>
      </c>
      <c r="H315" s="98" t="s">
        <v>41</v>
      </c>
      <c r="I315" s="86">
        <v>34</v>
      </c>
      <c r="J315" s="87">
        <v>71484</v>
      </c>
      <c r="K315" s="41">
        <f t="shared" si="8"/>
        <v>2430456</v>
      </c>
      <c r="L315" s="12"/>
      <c r="M315" s="5"/>
      <c r="N315" s="88"/>
    </row>
    <row r="316" spans="1:14" ht="30" customHeight="1" x14ac:dyDescent="0.3">
      <c r="A316" s="5"/>
      <c r="B316" s="11"/>
      <c r="C316" s="82">
        <v>5876</v>
      </c>
      <c r="D316" s="83">
        <v>5.042000000000014</v>
      </c>
      <c r="E316" s="84"/>
      <c r="F316" s="84"/>
      <c r="G316" s="85" t="s">
        <v>282</v>
      </c>
      <c r="H316" s="98" t="s">
        <v>41</v>
      </c>
      <c r="I316" s="86">
        <v>45</v>
      </c>
      <c r="J316" s="87">
        <v>357042</v>
      </c>
      <c r="K316" s="41">
        <f t="shared" si="8"/>
        <v>16066890</v>
      </c>
      <c r="L316" s="12"/>
      <c r="M316" s="5"/>
      <c r="N316" s="88"/>
    </row>
    <row r="317" spans="1:14" ht="30" customHeight="1" x14ac:dyDescent="0.3">
      <c r="A317" s="5"/>
      <c r="B317" s="11"/>
      <c r="C317" s="82">
        <v>7356</v>
      </c>
      <c r="D317" s="83">
        <v>5.0430000000000144</v>
      </c>
      <c r="E317" s="84"/>
      <c r="F317" s="84"/>
      <c r="G317" s="85" t="s">
        <v>283</v>
      </c>
      <c r="H317" s="98" t="s">
        <v>41</v>
      </c>
      <c r="I317" s="86">
        <v>110</v>
      </c>
      <c r="J317" s="87">
        <v>1936700</v>
      </c>
      <c r="K317" s="41">
        <f t="shared" si="8"/>
        <v>213037000</v>
      </c>
      <c r="L317" s="12"/>
      <c r="M317" s="5"/>
      <c r="N317" s="88"/>
    </row>
    <row r="318" spans="1:14" ht="30" customHeight="1" x14ac:dyDescent="0.3">
      <c r="A318" s="5"/>
      <c r="B318" s="11"/>
      <c r="C318" s="82">
        <v>6045</v>
      </c>
      <c r="D318" s="83">
        <v>5.0440000000000147</v>
      </c>
      <c r="E318" s="84"/>
      <c r="F318" s="84"/>
      <c r="G318" s="85" t="s">
        <v>284</v>
      </c>
      <c r="H318" s="98" t="s">
        <v>41</v>
      </c>
      <c r="I318" s="86">
        <v>110</v>
      </c>
      <c r="J318" s="87">
        <v>6717196</v>
      </c>
      <c r="K318" s="41">
        <f t="shared" si="8"/>
        <v>738891560</v>
      </c>
      <c r="L318" s="12"/>
      <c r="M318" s="5"/>
      <c r="N318" s="88"/>
    </row>
    <row r="319" spans="1:14" ht="30" customHeight="1" x14ac:dyDescent="0.3">
      <c r="A319" s="5"/>
      <c r="B319" s="11"/>
      <c r="C319" s="82">
        <v>5388</v>
      </c>
      <c r="D319" s="83">
        <v>5.045000000000015</v>
      </c>
      <c r="E319" s="84"/>
      <c r="F319" s="84"/>
      <c r="G319" s="85" t="s">
        <v>285</v>
      </c>
      <c r="H319" s="98" t="s">
        <v>41</v>
      </c>
      <c r="I319" s="86">
        <v>94</v>
      </c>
      <c r="J319" s="87">
        <v>661213</v>
      </c>
      <c r="K319" s="41">
        <f t="shared" si="8"/>
        <v>62154022</v>
      </c>
      <c r="L319" s="12"/>
      <c r="M319" s="5"/>
      <c r="N319" s="88"/>
    </row>
    <row r="320" spans="1:14" ht="30" customHeight="1" thickBot="1" x14ac:dyDescent="0.35">
      <c r="A320" s="5"/>
      <c r="B320" s="11"/>
      <c r="C320" s="119" t="s">
        <v>13</v>
      </c>
      <c r="D320" s="53"/>
      <c r="E320" s="53"/>
      <c r="F320" s="53"/>
      <c r="G320" s="56"/>
      <c r="H320" s="55"/>
      <c r="I320" s="39"/>
      <c r="J320" s="44"/>
      <c r="K320" s="45">
        <f>SUM(K271:K319)</f>
        <v>2319240105</v>
      </c>
      <c r="L320" s="12"/>
      <c r="M320" s="5"/>
    </row>
    <row r="321" spans="1:13" s="3" customFormat="1" ht="30" customHeight="1" thickBot="1" x14ac:dyDescent="0.3">
      <c r="A321" s="13"/>
      <c r="B321" s="14"/>
      <c r="C321" s="187" t="s">
        <v>286</v>
      </c>
      <c r="D321" s="188"/>
      <c r="E321" s="188"/>
      <c r="F321" s="188"/>
      <c r="G321" s="188"/>
      <c r="H321" s="188"/>
      <c r="I321" s="188"/>
      <c r="J321" s="189"/>
      <c r="K321" s="57">
        <f>+K32+K127+K178+K267+K320</f>
        <v>25160418442</v>
      </c>
      <c r="L321" s="15"/>
      <c r="M321" s="13"/>
    </row>
    <row r="322" spans="1:13" s="3" customFormat="1" thickBot="1" x14ac:dyDescent="0.3">
      <c r="A322" s="13"/>
      <c r="B322" s="14"/>
      <c r="C322" s="58"/>
      <c r="D322" s="58"/>
      <c r="E322" s="58"/>
      <c r="F322" s="58"/>
      <c r="G322" s="58"/>
      <c r="H322" s="99"/>
      <c r="I322" s="58"/>
      <c r="J322" s="58"/>
      <c r="K322" s="59"/>
      <c r="L322" s="15"/>
      <c r="M322" s="13"/>
    </row>
    <row r="323" spans="1:13" s="3" customFormat="1" ht="30" customHeight="1" x14ac:dyDescent="0.25">
      <c r="A323" s="13"/>
      <c r="B323" s="14"/>
      <c r="C323" s="60"/>
      <c r="D323" s="61"/>
      <c r="E323" s="60"/>
      <c r="F323" s="60"/>
      <c r="G323" s="230" t="s">
        <v>287</v>
      </c>
      <c r="H323" s="231"/>
      <c r="I323" s="231"/>
      <c r="J323" s="232"/>
      <c r="K323" s="62">
        <v>1850769792</v>
      </c>
      <c r="L323" s="15"/>
      <c r="M323" s="13"/>
    </row>
    <row r="324" spans="1:13" s="3" customFormat="1" ht="30" customHeight="1" x14ac:dyDescent="0.25">
      <c r="A324" s="13"/>
      <c r="B324" s="14"/>
      <c r="C324" s="60"/>
      <c r="D324" s="61"/>
      <c r="E324" s="60"/>
      <c r="F324" s="60"/>
      <c r="G324" s="233" t="s">
        <v>288</v>
      </c>
      <c r="H324" s="234"/>
      <c r="I324" s="234"/>
      <c r="J324" s="235"/>
      <c r="K324" s="63">
        <v>683571104</v>
      </c>
      <c r="L324" s="15"/>
      <c r="M324" s="13"/>
    </row>
    <row r="325" spans="1:13" s="3" customFormat="1" ht="30" customHeight="1" x14ac:dyDescent="0.25">
      <c r="A325" s="13"/>
      <c r="B325" s="14"/>
      <c r="C325" s="60"/>
      <c r="D325" s="61"/>
      <c r="E325" s="60"/>
      <c r="F325" s="60"/>
      <c r="G325" s="233" t="s">
        <v>289</v>
      </c>
      <c r="H325" s="234"/>
      <c r="I325" s="234"/>
      <c r="J325" s="235"/>
      <c r="K325" s="63">
        <v>707390071</v>
      </c>
      <c r="L325" s="15"/>
      <c r="M325" s="13"/>
    </row>
    <row r="326" spans="1:13" s="3" customFormat="1" ht="30" customHeight="1" x14ac:dyDescent="0.25">
      <c r="A326" s="13"/>
      <c r="B326" s="14"/>
      <c r="C326" s="60"/>
      <c r="D326" s="61"/>
      <c r="E326" s="60"/>
      <c r="F326" s="60"/>
      <c r="G326" s="233" t="s">
        <v>290</v>
      </c>
      <c r="H326" s="234"/>
      <c r="I326" s="234"/>
      <c r="J326" s="235"/>
      <c r="K326" s="63">
        <v>1127732403</v>
      </c>
      <c r="L326" s="15"/>
      <c r="M326" s="13"/>
    </row>
    <row r="327" spans="1:13" s="3" customFormat="1" ht="30" customHeight="1" x14ac:dyDescent="0.25">
      <c r="A327" s="13"/>
      <c r="B327" s="14"/>
      <c r="C327" s="60"/>
      <c r="D327" s="61"/>
      <c r="E327" s="60"/>
      <c r="F327" s="60"/>
      <c r="G327" s="233" t="s">
        <v>291</v>
      </c>
      <c r="H327" s="234"/>
      <c r="I327" s="234"/>
      <c r="J327" s="235"/>
      <c r="K327" s="65">
        <f>SUM(K321:K326)</f>
        <v>29529881812</v>
      </c>
      <c r="L327" s="15"/>
      <c r="M327" s="13"/>
    </row>
    <row r="328" spans="1:13" s="3" customFormat="1" ht="30" customHeight="1" x14ac:dyDescent="0.25">
      <c r="A328" s="13"/>
      <c r="B328" s="14"/>
      <c r="C328" s="60"/>
      <c r="D328" s="64"/>
      <c r="E328" s="64"/>
      <c r="F328" s="64"/>
      <c r="G328" s="236" t="s">
        <v>292</v>
      </c>
      <c r="H328" s="237"/>
      <c r="I328" s="237"/>
      <c r="J328" s="238"/>
      <c r="K328" s="63">
        <v>247519103</v>
      </c>
      <c r="L328" s="15"/>
      <c r="M328" s="13"/>
    </row>
    <row r="329" spans="1:13" s="3" customFormat="1" ht="30" customHeight="1" x14ac:dyDescent="0.25">
      <c r="A329" s="13"/>
      <c r="B329" s="14"/>
      <c r="C329" s="60"/>
      <c r="D329" s="64"/>
      <c r="E329" s="64"/>
      <c r="F329" s="64"/>
      <c r="G329" s="227" t="s">
        <v>293</v>
      </c>
      <c r="H329" s="228"/>
      <c r="I329" s="228"/>
      <c r="J329" s="229"/>
      <c r="K329" s="63">
        <v>100398937</v>
      </c>
      <c r="L329" s="15"/>
      <c r="M329" s="13"/>
    </row>
    <row r="330" spans="1:13" s="3" customFormat="1" ht="30" customHeight="1" x14ac:dyDescent="0.25">
      <c r="A330" s="13"/>
      <c r="B330" s="14"/>
      <c r="C330" s="60"/>
      <c r="D330" s="61"/>
      <c r="E330" s="60"/>
      <c r="F330" s="60"/>
      <c r="G330" s="227" t="s">
        <v>295</v>
      </c>
      <c r="H330" s="228"/>
      <c r="I330" s="228"/>
      <c r="J330" s="229"/>
      <c r="K330" s="63">
        <v>290588296</v>
      </c>
      <c r="L330" s="15"/>
      <c r="M330" s="13"/>
    </row>
    <row r="331" spans="1:13" s="3" customFormat="1" ht="30" customHeight="1" x14ac:dyDescent="0.25">
      <c r="A331" s="13"/>
      <c r="B331" s="14"/>
      <c r="C331" s="60"/>
      <c r="D331" s="61"/>
      <c r="E331" s="60"/>
      <c r="F331" s="60"/>
      <c r="G331" s="227" t="s">
        <v>296</v>
      </c>
      <c r="H331" s="228"/>
      <c r="I331" s="228"/>
      <c r="J331" s="229"/>
      <c r="K331" s="63">
        <v>180931629</v>
      </c>
      <c r="L331" s="15"/>
      <c r="M331" s="13"/>
    </row>
    <row r="332" spans="1:13" s="3" customFormat="1" ht="30" customHeight="1" x14ac:dyDescent="0.25">
      <c r="A332" s="13"/>
      <c r="B332" s="14"/>
      <c r="C332" s="60"/>
      <c r="D332" s="61"/>
      <c r="E332" s="60"/>
      <c r="F332" s="66"/>
      <c r="G332" s="227" t="s">
        <v>294</v>
      </c>
      <c r="H332" s="228"/>
      <c r="I332" s="228"/>
      <c r="J332" s="229"/>
      <c r="K332" s="63">
        <v>632052872</v>
      </c>
      <c r="L332" s="15"/>
      <c r="M332" s="13"/>
    </row>
    <row r="333" spans="1:13" s="3" customFormat="1" ht="30" customHeight="1" thickBot="1" x14ac:dyDescent="0.3">
      <c r="A333" s="13"/>
      <c r="B333" s="14"/>
      <c r="C333" s="60"/>
      <c r="D333" s="61"/>
      <c r="E333" s="60"/>
      <c r="F333" s="60"/>
      <c r="G333" s="224" t="s">
        <v>14</v>
      </c>
      <c r="H333" s="225"/>
      <c r="I333" s="225"/>
      <c r="J333" s="226"/>
      <c r="K333" s="107">
        <f>SUM(K327:K332)</f>
        <v>30981372649</v>
      </c>
      <c r="L333" s="15"/>
      <c r="M333" s="13"/>
    </row>
    <row r="334" spans="1:13" s="3" customFormat="1" thickBot="1" x14ac:dyDescent="0.3">
      <c r="A334" s="13"/>
      <c r="B334" s="14"/>
      <c r="C334" s="60"/>
      <c r="D334" s="61"/>
      <c r="E334" s="61"/>
      <c r="F334" s="61"/>
      <c r="G334" s="60"/>
      <c r="H334" s="61"/>
      <c r="I334" s="67"/>
      <c r="J334" s="68"/>
      <c r="K334" s="69"/>
      <c r="L334" s="15"/>
      <c r="M334" s="13"/>
    </row>
    <row r="335" spans="1:13" s="3" customFormat="1" ht="15.75" x14ac:dyDescent="0.25">
      <c r="A335" s="13"/>
      <c r="B335" s="14"/>
      <c r="C335" s="70"/>
      <c r="D335" s="203"/>
      <c r="E335" s="203"/>
      <c r="F335" s="203"/>
      <c r="G335" s="203"/>
      <c r="H335" s="203"/>
      <c r="I335" s="203"/>
      <c r="J335" s="203"/>
      <c r="K335" s="204"/>
      <c r="L335" s="16"/>
      <c r="M335" s="13"/>
    </row>
    <row r="336" spans="1:13" s="3" customFormat="1" ht="46.5" customHeight="1" x14ac:dyDescent="0.25">
      <c r="A336" s="13"/>
      <c r="B336" s="14"/>
      <c r="C336" s="182" t="s">
        <v>323</v>
      </c>
      <c r="D336" s="183"/>
      <c r="E336" s="183"/>
      <c r="F336" s="183"/>
      <c r="G336" s="183"/>
      <c r="H336" s="202" t="s">
        <v>15</v>
      </c>
      <c r="I336" s="202"/>
      <c r="J336" s="202"/>
      <c r="K336" s="71" t="s">
        <v>16</v>
      </c>
      <c r="L336" s="17"/>
      <c r="M336" s="13"/>
    </row>
    <row r="337" spans="1:13" s="3" customFormat="1" ht="32.25" customHeight="1" x14ac:dyDescent="0.25">
      <c r="A337" s="13"/>
      <c r="B337" s="14"/>
      <c r="C337" s="182" t="s">
        <v>326</v>
      </c>
      <c r="D337" s="183"/>
      <c r="E337" s="183"/>
      <c r="F337" s="183"/>
      <c r="G337" s="183"/>
      <c r="H337" s="201" t="s">
        <v>17</v>
      </c>
      <c r="I337" s="201"/>
      <c r="J337" s="72" t="s">
        <v>18</v>
      </c>
      <c r="K337" s="108">
        <v>0.26153999999999999</v>
      </c>
      <c r="L337" s="17"/>
      <c r="M337" s="13"/>
    </row>
    <row r="338" spans="1:13" s="3" customFormat="1" ht="30" customHeight="1" x14ac:dyDescent="0.25">
      <c r="A338" s="13"/>
      <c r="B338" s="14"/>
      <c r="C338" s="194" t="s">
        <v>325</v>
      </c>
      <c r="D338" s="195"/>
      <c r="E338" s="195"/>
      <c r="F338" s="195"/>
      <c r="G338" s="195"/>
      <c r="H338" s="196" t="s">
        <v>19</v>
      </c>
      <c r="I338" s="197"/>
      <c r="J338" s="72" t="s">
        <v>20</v>
      </c>
      <c r="K338" s="108">
        <v>0.01</v>
      </c>
      <c r="L338" s="17"/>
      <c r="M338" s="13"/>
    </row>
    <row r="339" spans="1:13" s="4" customFormat="1" ht="58.5" customHeight="1" x14ac:dyDescent="0.25">
      <c r="A339" s="13"/>
      <c r="B339" s="14"/>
      <c r="C339" s="198"/>
      <c r="D339" s="199"/>
      <c r="E339" s="199"/>
      <c r="F339" s="199"/>
      <c r="G339" s="199"/>
      <c r="H339" s="200" t="s">
        <v>21</v>
      </c>
      <c r="I339" s="201"/>
      <c r="J339" s="72" t="s">
        <v>22</v>
      </c>
      <c r="K339" s="108">
        <v>0.06</v>
      </c>
      <c r="L339" s="15"/>
      <c r="M339" s="13"/>
    </row>
    <row r="340" spans="1:13" ht="57" customHeight="1" x14ac:dyDescent="0.3">
      <c r="A340" s="5"/>
      <c r="B340" s="11"/>
      <c r="C340" s="198"/>
      <c r="D340" s="199"/>
      <c r="E340" s="199"/>
      <c r="F340" s="199"/>
      <c r="G340" s="199"/>
      <c r="H340" s="201" t="s">
        <v>23</v>
      </c>
      <c r="I340" s="201"/>
      <c r="J340" s="72" t="s">
        <v>24</v>
      </c>
      <c r="K340" s="108">
        <f>SUM(K337:K339)</f>
        <v>0.33154</v>
      </c>
      <c r="L340" s="12"/>
      <c r="M340" s="5"/>
    </row>
    <row r="341" spans="1:13" ht="47.25" customHeight="1" x14ac:dyDescent="0.3">
      <c r="A341" s="5"/>
      <c r="B341" s="11"/>
      <c r="C341" s="190"/>
      <c r="D341" s="191"/>
      <c r="E341" s="191"/>
      <c r="F341" s="191"/>
      <c r="G341" s="191"/>
      <c r="H341" s="192"/>
      <c r="I341" s="192"/>
      <c r="J341" s="192"/>
      <c r="K341" s="193"/>
      <c r="L341" s="12"/>
      <c r="M341" s="5"/>
    </row>
    <row r="342" spans="1:13" ht="47.25" customHeight="1" x14ac:dyDescent="0.3">
      <c r="A342" s="5"/>
      <c r="B342" s="11"/>
      <c r="C342" s="127"/>
      <c r="D342" s="127"/>
      <c r="E342" s="127"/>
      <c r="F342" s="127"/>
      <c r="G342" s="127"/>
      <c r="H342" s="73"/>
      <c r="I342" s="73"/>
      <c r="J342" s="73"/>
      <c r="K342" s="73"/>
      <c r="L342" s="12"/>
      <c r="M342" s="5"/>
    </row>
    <row r="343" spans="1:13" ht="32.25" customHeight="1" x14ac:dyDescent="0.3">
      <c r="A343" s="5"/>
      <c r="B343" s="11"/>
      <c r="C343" s="178" t="s">
        <v>298</v>
      </c>
      <c r="D343" s="178"/>
      <c r="E343" s="178"/>
      <c r="F343" s="178"/>
      <c r="G343" s="178"/>
      <c r="H343" s="178"/>
      <c r="I343" s="178"/>
      <c r="J343" s="178"/>
      <c r="K343" s="178"/>
      <c r="L343" s="12"/>
      <c r="M343" s="5"/>
    </row>
    <row r="344" spans="1:13" ht="32.25" customHeight="1" x14ac:dyDescent="0.3">
      <c r="A344" s="5"/>
      <c r="B344" s="11"/>
      <c r="C344" s="178" t="s">
        <v>299</v>
      </c>
      <c r="D344" s="178"/>
      <c r="E344" s="178"/>
      <c r="F344" s="178"/>
      <c r="G344" s="178"/>
      <c r="H344" s="178"/>
      <c r="I344" s="178"/>
      <c r="J344" s="178"/>
      <c r="K344" s="178"/>
      <c r="L344" s="12"/>
      <c r="M344" s="5"/>
    </row>
    <row r="345" spans="1:13" ht="28.5" customHeight="1" x14ac:dyDescent="0.3">
      <c r="A345" s="5"/>
      <c r="B345" s="11"/>
      <c r="C345" s="179" t="s">
        <v>300</v>
      </c>
      <c r="D345" s="179"/>
      <c r="E345" s="179"/>
      <c r="F345" s="179"/>
      <c r="G345" s="179"/>
      <c r="H345" s="179"/>
      <c r="I345" s="179"/>
      <c r="J345" s="179"/>
      <c r="K345" s="179"/>
      <c r="L345" s="12"/>
      <c r="M345" s="5"/>
    </row>
    <row r="346" spans="1:13" ht="20.25" customHeight="1" x14ac:dyDescent="0.3">
      <c r="A346" s="5"/>
      <c r="B346" s="11"/>
      <c r="C346" s="178" t="s">
        <v>301</v>
      </c>
      <c r="D346" s="178"/>
      <c r="E346" s="178"/>
      <c r="F346" s="178"/>
      <c r="G346" s="178"/>
      <c r="H346" s="178"/>
      <c r="I346" s="178"/>
      <c r="J346" s="178"/>
      <c r="K346" s="178"/>
      <c r="L346" s="12"/>
      <c r="M346" s="5"/>
    </row>
    <row r="347" spans="1:13" ht="37.5" customHeight="1" x14ac:dyDescent="0.3">
      <c r="A347" s="5"/>
      <c r="B347" s="11"/>
      <c r="C347" s="179" t="s">
        <v>302</v>
      </c>
      <c r="D347" s="179"/>
      <c r="E347" s="179"/>
      <c r="F347" s="179"/>
      <c r="G347" s="179"/>
      <c r="H347" s="179"/>
      <c r="I347" s="179"/>
      <c r="J347" s="179"/>
      <c r="K347" s="179"/>
      <c r="L347" s="12"/>
      <c r="M347" s="5"/>
    </row>
    <row r="348" spans="1:13" ht="33.75" customHeight="1" x14ac:dyDescent="0.3">
      <c r="A348" s="5"/>
      <c r="B348" s="11"/>
      <c r="C348" s="178" t="s">
        <v>303</v>
      </c>
      <c r="D348" s="178"/>
      <c r="E348" s="178"/>
      <c r="F348" s="178"/>
      <c r="G348" s="178"/>
      <c r="H348" s="178"/>
      <c r="I348" s="178"/>
      <c r="J348" s="178"/>
      <c r="K348" s="178"/>
      <c r="L348" s="12"/>
      <c r="M348" s="5"/>
    </row>
    <row r="349" spans="1:13" ht="27" customHeight="1" x14ac:dyDescent="0.3">
      <c r="A349" s="5"/>
      <c r="B349" s="11"/>
      <c r="C349" s="178" t="s">
        <v>304</v>
      </c>
      <c r="D349" s="178"/>
      <c r="E349" s="178"/>
      <c r="F349" s="178"/>
      <c r="G349" s="178"/>
      <c r="H349" s="178"/>
      <c r="I349" s="178"/>
      <c r="J349" s="178"/>
      <c r="K349" s="178"/>
      <c r="L349" s="12"/>
      <c r="M349" s="5"/>
    </row>
    <row r="350" spans="1:13" ht="36" customHeight="1" x14ac:dyDescent="0.3">
      <c r="A350" s="5"/>
      <c r="B350" s="11"/>
      <c r="C350" s="179" t="s">
        <v>305</v>
      </c>
      <c r="D350" s="179"/>
      <c r="E350" s="179"/>
      <c r="F350" s="179"/>
      <c r="G350" s="179"/>
      <c r="H350" s="179"/>
      <c r="I350" s="179"/>
      <c r="J350" s="179"/>
      <c r="K350" s="179"/>
      <c r="L350" s="12"/>
      <c r="M350" s="5"/>
    </row>
    <row r="351" spans="1:13" ht="29.25" customHeight="1" x14ac:dyDescent="0.3">
      <c r="A351" s="5"/>
      <c r="B351" s="11"/>
      <c r="C351" s="180" t="s">
        <v>306</v>
      </c>
      <c r="D351" s="180"/>
      <c r="E351" s="180"/>
      <c r="F351" s="180"/>
      <c r="G351" s="180"/>
      <c r="H351" s="180"/>
      <c r="I351" s="180"/>
      <c r="J351" s="180"/>
      <c r="K351" s="180"/>
      <c r="L351" s="12"/>
      <c r="M351" s="5"/>
    </row>
    <row r="352" spans="1:13" ht="25.5" customHeight="1" x14ac:dyDescent="0.3">
      <c r="A352" s="5"/>
      <c r="B352" s="11"/>
      <c r="C352" s="181" t="s">
        <v>307</v>
      </c>
      <c r="D352" s="181"/>
      <c r="E352" s="181"/>
      <c r="F352" s="181"/>
      <c r="G352" s="181"/>
      <c r="H352" s="181"/>
      <c r="I352" s="181"/>
      <c r="J352" s="181"/>
      <c r="K352" s="181"/>
      <c r="L352" s="12"/>
      <c r="M352" s="5"/>
    </row>
    <row r="353" spans="1:13" ht="25.5" customHeight="1" x14ac:dyDescent="0.3">
      <c r="A353" s="5"/>
      <c r="B353" s="11"/>
      <c r="C353" s="173" t="s">
        <v>308</v>
      </c>
      <c r="D353" s="174"/>
      <c r="E353" s="174"/>
      <c r="F353" s="174"/>
      <c r="G353" s="174"/>
      <c r="H353" s="174"/>
      <c r="I353" s="174"/>
      <c r="J353" s="174"/>
      <c r="K353" s="175"/>
      <c r="L353" s="12"/>
      <c r="M353" s="5"/>
    </row>
    <row r="354" spans="1:13" ht="27" customHeight="1" x14ac:dyDescent="0.3">
      <c r="A354" s="5"/>
      <c r="B354" s="11"/>
      <c r="C354" s="176" t="s">
        <v>327</v>
      </c>
      <c r="D354" s="176"/>
      <c r="E354" s="176"/>
      <c r="F354" s="176"/>
      <c r="G354" s="176"/>
      <c r="H354" s="176"/>
      <c r="I354" s="176"/>
      <c r="J354" s="176"/>
      <c r="K354" s="176"/>
      <c r="L354" s="12"/>
      <c r="M354" s="5"/>
    </row>
    <row r="355" spans="1:13" ht="30.75" customHeight="1" x14ac:dyDescent="0.3">
      <c r="A355" s="5"/>
      <c r="B355" s="11"/>
      <c r="C355" s="177" t="s">
        <v>328</v>
      </c>
      <c r="D355" s="177"/>
      <c r="E355" s="177"/>
      <c r="F355" s="177"/>
      <c r="G355" s="177"/>
      <c r="H355" s="177"/>
      <c r="I355" s="177"/>
      <c r="J355" s="177"/>
      <c r="K355" s="177"/>
      <c r="L355" s="12"/>
      <c r="M355" s="5"/>
    </row>
    <row r="356" spans="1:13" ht="27" customHeight="1" x14ac:dyDescent="0.3">
      <c r="A356" s="5"/>
      <c r="B356" s="11"/>
      <c r="C356" s="172"/>
      <c r="D356" s="172"/>
      <c r="E356" s="172"/>
      <c r="F356" s="172"/>
      <c r="G356" s="172"/>
      <c r="H356" s="73"/>
      <c r="I356" s="73"/>
      <c r="J356" s="73"/>
      <c r="K356" s="73"/>
      <c r="L356" s="12"/>
      <c r="M356" s="5"/>
    </row>
    <row r="357" spans="1:13" ht="17.25" thickBot="1" x14ac:dyDescent="0.35">
      <c r="A357" s="5"/>
      <c r="B357" s="18"/>
      <c r="C357" s="19"/>
      <c r="D357" s="19"/>
      <c r="E357" s="20"/>
      <c r="F357" s="19"/>
      <c r="G357" s="21"/>
      <c r="H357" s="20"/>
      <c r="I357" s="19"/>
      <c r="J357" s="19"/>
      <c r="K357" s="19"/>
      <c r="L357" s="22"/>
      <c r="M357" s="5"/>
    </row>
    <row r="358" spans="1:13" ht="17.25" thickTop="1" x14ac:dyDescent="0.3">
      <c r="A358" s="5"/>
      <c r="B358" s="5"/>
      <c r="C358" s="5"/>
      <c r="D358" s="5"/>
      <c r="E358" s="6"/>
      <c r="F358" s="5"/>
      <c r="G358" s="5"/>
      <c r="H358" s="6"/>
      <c r="I358" s="5"/>
      <c r="J358" s="5"/>
      <c r="K358" s="5"/>
      <c r="L358" s="5"/>
      <c r="M358" s="5"/>
    </row>
  </sheetData>
  <mergeCells count="51">
    <mergeCell ref="G331:J331"/>
    <mergeCell ref="G332:J332"/>
    <mergeCell ref="G323:J323"/>
    <mergeCell ref="G324:J324"/>
    <mergeCell ref="G325:J325"/>
    <mergeCell ref="G326:J326"/>
    <mergeCell ref="G327:J327"/>
    <mergeCell ref="G328:J328"/>
    <mergeCell ref="G329:J329"/>
    <mergeCell ref="G330:J330"/>
    <mergeCell ref="C5:K5"/>
    <mergeCell ref="I10:I11"/>
    <mergeCell ref="C4:K4"/>
    <mergeCell ref="J10:J11"/>
    <mergeCell ref="K10:K11"/>
    <mergeCell ref="C10:C11"/>
    <mergeCell ref="D10:D11"/>
    <mergeCell ref="G10:G11"/>
    <mergeCell ref="H10:H11"/>
    <mergeCell ref="E10:F10"/>
    <mergeCell ref="C6:K7"/>
    <mergeCell ref="C8:K8"/>
    <mergeCell ref="C337:G337"/>
    <mergeCell ref="C9:K9"/>
    <mergeCell ref="C321:J321"/>
    <mergeCell ref="C341:G341"/>
    <mergeCell ref="H341:K341"/>
    <mergeCell ref="C338:G338"/>
    <mergeCell ref="H338:I338"/>
    <mergeCell ref="C339:G339"/>
    <mergeCell ref="H339:I339"/>
    <mergeCell ref="C340:G340"/>
    <mergeCell ref="H340:I340"/>
    <mergeCell ref="C336:G336"/>
    <mergeCell ref="H336:J336"/>
    <mergeCell ref="H337:I337"/>
    <mergeCell ref="D335:K335"/>
    <mergeCell ref="G333:J333"/>
    <mergeCell ref="C343:K343"/>
    <mergeCell ref="C344:K344"/>
    <mergeCell ref="C345:K345"/>
    <mergeCell ref="C346:K346"/>
    <mergeCell ref="C347:K347"/>
    <mergeCell ref="C353:K353"/>
    <mergeCell ref="C354:K354"/>
    <mergeCell ref="C355:K355"/>
    <mergeCell ref="C348:K348"/>
    <mergeCell ref="C349:K349"/>
    <mergeCell ref="C350:K350"/>
    <mergeCell ref="C351:K351"/>
    <mergeCell ref="C352:K352"/>
  </mergeCells>
  <pageMargins left="0.11811023622047245" right="0.11811023622047245" top="0.15748031496062992" bottom="0.15748031496062992" header="0.31496062992125984" footer="0.31496062992125984"/>
  <pageSetup scale="4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360"/>
  <sheetViews>
    <sheetView showGridLines="0" topLeftCell="G342" zoomScale="70" zoomScaleNormal="70" zoomScaleSheetLayoutView="25" zoomScalePageLayoutView="10" workbookViewId="0">
      <selection activeCell="P13" sqref="P13:P16"/>
    </sheetView>
  </sheetViews>
  <sheetFormatPr baseColWidth="10" defaultColWidth="11.42578125" defaultRowHeight="16.5" x14ac:dyDescent="0.3"/>
  <cols>
    <col min="1" max="2" width="3.42578125" style="1" customWidth="1"/>
    <col min="3" max="3" width="8.140625" style="1" customWidth="1"/>
    <col min="4" max="4" width="11.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4" width="5.28515625" style="1" customWidth="1"/>
    <col min="15" max="15" width="3.85546875" style="1" customWidth="1"/>
    <col min="16" max="16" width="20.5703125" style="1" customWidth="1"/>
    <col min="17" max="17" width="16.28515625" style="1" customWidth="1"/>
    <col min="18" max="18" width="31.7109375" style="1" customWidth="1"/>
    <col min="19" max="19" width="15.28515625" style="1" customWidth="1"/>
    <col min="20" max="16384" width="11.42578125" style="1"/>
  </cols>
  <sheetData>
    <row r="1" spans="1:20" ht="17.25" thickBot="1" x14ac:dyDescent="0.35">
      <c r="A1" s="5"/>
      <c r="B1" s="5"/>
      <c r="C1" s="5"/>
      <c r="D1" s="5"/>
      <c r="E1" s="6"/>
      <c r="F1" s="5"/>
      <c r="G1" s="5"/>
      <c r="H1" s="5"/>
      <c r="I1" s="5"/>
      <c r="J1" s="5"/>
      <c r="K1" s="5"/>
      <c r="L1" s="5"/>
      <c r="M1" s="5"/>
    </row>
    <row r="2" spans="1:20" ht="17.25" thickTop="1" x14ac:dyDescent="0.3">
      <c r="A2" s="5"/>
      <c r="B2" s="7"/>
      <c r="C2" s="7"/>
      <c r="D2" s="135"/>
      <c r="E2" s="136"/>
      <c r="F2" s="135"/>
      <c r="G2" s="135"/>
      <c r="H2" s="135"/>
      <c r="I2" s="135"/>
      <c r="J2" s="135"/>
      <c r="K2" s="135"/>
      <c r="L2" s="135"/>
      <c r="M2" s="135"/>
      <c r="N2" s="137"/>
      <c r="O2" s="137"/>
      <c r="P2" s="137"/>
      <c r="Q2" s="137"/>
      <c r="R2" s="137"/>
      <c r="S2" s="137"/>
      <c r="T2" s="138"/>
    </row>
    <row r="3" spans="1:20" ht="17.25" thickBot="1" x14ac:dyDescent="0.35">
      <c r="A3" s="5"/>
      <c r="B3" s="11"/>
      <c r="C3" s="139" t="s">
        <v>27</v>
      </c>
      <c r="D3" s="31" t="s">
        <v>28</v>
      </c>
      <c r="E3" s="30" t="s">
        <v>29</v>
      </c>
      <c r="F3" s="31">
        <v>2</v>
      </c>
      <c r="G3" s="32"/>
      <c r="H3" s="32"/>
      <c r="I3" s="32"/>
      <c r="J3" s="32"/>
      <c r="K3" s="32"/>
      <c r="L3" s="32"/>
      <c r="M3" s="32"/>
      <c r="N3" s="140"/>
      <c r="O3" s="140"/>
      <c r="P3" s="140"/>
      <c r="Q3" s="140"/>
      <c r="R3" s="140"/>
      <c r="S3" s="140"/>
      <c r="T3" s="24"/>
    </row>
    <row r="4" spans="1:20" ht="140.25" customHeight="1" x14ac:dyDescent="0.3">
      <c r="A4" s="5"/>
      <c r="B4" s="11"/>
      <c r="C4" s="287" t="s">
        <v>310</v>
      </c>
      <c r="D4" s="211"/>
      <c r="E4" s="211"/>
      <c r="F4" s="211"/>
      <c r="G4" s="211"/>
      <c r="H4" s="211"/>
      <c r="I4" s="211"/>
      <c r="J4" s="211"/>
      <c r="K4" s="212"/>
      <c r="L4" s="32"/>
      <c r="M4" s="32"/>
      <c r="N4" s="140"/>
      <c r="O4" s="140"/>
      <c r="P4" s="140"/>
      <c r="Q4" s="140"/>
      <c r="R4" s="140"/>
      <c r="S4" s="140"/>
      <c r="T4" s="24"/>
    </row>
    <row r="5" spans="1:20" x14ac:dyDescent="0.3">
      <c r="A5" s="5"/>
      <c r="B5" s="11"/>
      <c r="C5" s="288" t="s">
        <v>25</v>
      </c>
      <c r="D5" s="289"/>
      <c r="E5" s="289"/>
      <c r="F5" s="289"/>
      <c r="G5" s="289"/>
      <c r="H5" s="289"/>
      <c r="I5" s="289"/>
      <c r="J5" s="289"/>
      <c r="K5" s="207"/>
      <c r="L5" s="32"/>
      <c r="M5" s="32"/>
      <c r="N5" s="140"/>
      <c r="O5" s="140"/>
      <c r="P5" s="140"/>
      <c r="Q5" s="140"/>
      <c r="R5" s="140"/>
      <c r="S5" s="140"/>
      <c r="T5" s="24"/>
    </row>
    <row r="6" spans="1:20" s="27" customFormat="1" ht="16.5" customHeight="1" x14ac:dyDescent="0.3">
      <c r="A6" s="25"/>
      <c r="B6" s="26"/>
      <c r="C6" s="290" t="s">
        <v>309</v>
      </c>
      <c r="D6" s="291"/>
      <c r="E6" s="291"/>
      <c r="F6" s="291"/>
      <c r="G6" s="291"/>
      <c r="H6" s="291"/>
      <c r="I6" s="291"/>
      <c r="J6" s="291"/>
      <c r="K6" s="291"/>
      <c r="L6" s="141"/>
      <c r="M6" s="141"/>
      <c r="N6" s="142"/>
      <c r="O6" s="142"/>
      <c r="P6" s="142"/>
      <c r="Q6" s="142"/>
      <c r="R6" s="142"/>
      <c r="S6" s="142"/>
      <c r="T6" s="143"/>
    </row>
    <row r="7" spans="1:20" ht="19.5" customHeight="1" x14ac:dyDescent="0.3">
      <c r="A7" s="5"/>
      <c r="B7" s="11"/>
      <c r="C7" s="290"/>
      <c r="D7" s="291"/>
      <c r="E7" s="291"/>
      <c r="F7" s="291"/>
      <c r="G7" s="291"/>
      <c r="H7" s="291"/>
      <c r="I7" s="291"/>
      <c r="J7" s="291"/>
      <c r="K7" s="291"/>
      <c r="L7" s="32"/>
      <c r="M7" s="32"/>
      <c r="N7" s="140"/>
      <c r="O7" s="140"/>
      <c r="P7" s="140"/>
      <c r="Q7" s="140"/>
      <c r="R7" s="140"/>
      <c r="S7" s="140"/>
      <c r="T7" s="24"/>
    </row>
    <row r="8" spans="1:20" ht="30" customHeight="1" thickBot="1" x14ac:dyDescent="0.35">
      <c r="A8" s="5"/>
      <c r="B8" s="11"/>
      <c r="C8" s="292"/>
      <c r="D8" s="185"/>
      <c r="E8" s="185"/>
      <c r="F8" s="185"/>
      <c r="G8" s="185"/>
      <c r="H8" s="185"/>
      <c r="I8" s="185"/>
      <c r="J8" s="185"/>
      <c r="K8" s="186"/>
      <c r="L8" s="32"/>
      <c r="M8" s="32"/>
      <c r="N8" s="140"/>
      <c r="O8" s="140"/>
      <c r="P8" s="140"/>
      <c r="Q8" s="140"/>
      <c r="R8" s="140"/>
      <c r="S8" s="140"/>
      <c r="T8" s="24"/>
    </row>
    <row r="9" spans="1:20" ht="30" customHeight="1" x14ac:dyDescent="0.3">
      <c r="A9" s="5"/>
      <c r="B9" s="11"/>
      <c r="C9" s="281" t="s">
        <v>3</v>
      </c>
      <c r="D9" s="272" t="s">
        <v>4</v>
      </c>
      <c r="E9" s="283" t="s">
        <v>5</v>
      </c>
      <c r="F9" s="284"/>
      <c r="G9" s="285" t="s">
        <v>6</v>
      </c>
      <c r="H9" s="272" t="s">
        <v>7</v>
      </c>
      <c r="I9" s="272" t="s">
        <v>8</v>
      </c>
      <c r="J9" s="274" t="s">
        <v>311</v>
      </c>
      <c r="K9" s="276" t="s">
        <v>10</v>
      </c>
      <c r="L9" s="32"/>
      <c r="M9" s="32"/>
      <c r="N9" s="140"/>
      <c r="O9" s="140"/>
      <c r="P9" s="259" t="s">
        <v>312</v>
      </c>
      <c r="Q9" s="261" t="s">
        <v>313</v>
      </c>
      <c r="R9" s="263" t="s">
        <v>314</v>
      </c>
      <c r="S9" s="263" t="s">
        <v>315</v>
      </c>
      <c r="T9" s="24"/>
    </row>
    <row r="10" spans="1:20" ht="30" customHeight="1" thickBot="1" x14ac:dyDescent="0.35">
      <c r="A10" s="5"/>
      <c r="B10" s="11"/>
      <c r="C10" s="282"/>
      <c r="D10" s="273"/>
      <c r="E10" s="33" t="s">
        <v>11</v>
      </c>
      <c r="F10" s="33" t="s">
        <v>12</v>
      </c>
      <c r="G10" s="286"/>
      <c r="H10" s="273"/>
      <c r="I10" s="273"/>
      <c r="J10" s="275"/>
      <c r="K10" s="277"/>
      <c r="L10" s="32"/>
      <c r="M10" s="32"/>
      <c r="N10" s="140"/>
      <c r="O10" s="140"/>
      <c r="P10" s="260"/>
      <c r="Q10" s="262"/>
      <c r="R10" s="264"/>
      <c r="S10" s="264"/>
      <c r="T10" s="24"/>
    </row>
    <row r="11" spans="1:20" ht="30" customHeight="1" thickBot="1" x14ac:dyDescent="0.35">
      <c r="A11" s="5"/>
      <c r="B11" s="11"/>
      <c r="C11" s="144"/>
      <c r="D11" s="35">
        <v>1</v>
      </c>
      <c r="E11" s="35"/>
      <c r="F11" s="35"/>
      <c r="G11" s="35" t="s">
        <v>30</v>
      </c>
      <c r="H11" s="96"/>
      <c r="I11" s="35"/>
      <c r="J11" s="35"/>
      <c r="K11" s="36"/>
      <c r="L11" s="32"/>
      <c r="M11" s="32"/>
      <c r="N11" s="140"/>
      <c r="O11" s="140"/>
      <c r="P11" s="132"/>
      <c r="Q11" s="133"/>
      <c r="R11" s="133"/>
      <c r="S11" s="134"/>
      <c r="T11" s="24"/>
    </row>
    <row r="12" spans="1:20" ht="30" customHeight="1" x14ac:dyDescent="0.3">
      <c r="A12" s="5"/>
      <c r="B12" s="11"/>
      <c r="C12" s="145"/>
      <c r="D12" s="123"/>
      <c r="E12" s="123"/>
      <c r="F12" s="123"/>
      <c r="G12" s="124" t="s">
        <v>31</v>
      </c>
      <c r="H12" s="123"/>
      <c r="I12" s="100"/>
      <c r="J12" s="125"/>
      <c r="K12" s="101"/>
      <c r="L12" s="32"/>
      <c r="M12" s="32"/>
      <c r="N12" s="140"/>
      <c r="O12" s="140"/>
      <c r="P12" s="265"/>
      <c r="Q12" s="266"/>
      <c r="R12" s="266"/>
      <c r="S12" s="267"/>
      <c r="T12" s="24"/>
    </row>
    <row r="13" spans="1:20" ht="30" customHeight="1" x14ac:dyDescent="0.3">
      <c r="A13" s="5"/>
      <c r="B13" s="11"/>
      <c r="C13" s="146">
        <v>3012</v>
      </c>
      <c r="D13" s="38">
        <v>1.0009999999999999</v>
      </c>
      <c r="E13" s="38"/>
      <c r="F13" s="38"/>
      <c r="G13" s="90" t="s">
        <v>32</v>
      </c>
      <c r="H13" s="38" t="s">
        <v>33</v>
      </c>
      <c r="I13" s="86">
        <v>34378</v>
      </c>
      <c r="J13" s="87">
        <v>8116</v>
      </c>
      <c r="K13" s="41">
        <f>IF(C13&gt;0,(ROUND(I13*J13,0)),"")</f>
        <v>279011848</v>
      </c>
      <c r="L13" s="32"/>
      <c r="M13" s="32"/>
      <c r="N13" s="140"/>
      <c r="O13" s="140"/>
      <c r="P13" s="87"/>
      <c r="Q13" s="128">
        <f t="shared" ref="Q13:Q76" si="0">ROUND((+P13),0)</f>
        <v>0</v>
      </c>
      <c r="R13" s="128">
        <f t="shared" ref="R13:R76" si="1">ROUND((Q13*I13),0)</f>
        <v>0</v>
      </c>
      <c r="S13" s="129" t="str">
        <f t="shared" ref="S13:S76" si="2">IF(OR(R13&lt;=0,R13&gt;K13),"ERROR","OK")</f>
        <v>ERROR</v>
      </c>
      <c r="T13" s="24"/>
    </row>
    <row r="14" spans="1:20" ht="30" customHeight="1" x14ac:dyDescent="0.3">
      <c r="A14" s="5"/>
      <c r="B14" s="11"/>
      <c r="C14" s="146">
        <v>4613</v>
      </c>
      <c r="D14" s="38">
        <v>1.0019999999999998</v>
      </c>
      <c r="E14" s="38"/>
      <c r="F14" s="38"/>
      <c r="G14" s="90" t="s">
        <v>34</v>
      </c>
      <c r="H14" s="38" t="s">
        <v>35</v>
      </c>
      <c r="I14" s="86">
        <v>4813</v>
      </c>
      <c r="J14" s="87">
        <v>59050</v>
      </c>
      <c r="K14" s="41">
        <f t="shared" ref="K14:K30" si="3">IF(C14&gt;0,(ROUND(I14*J14,0)),"")</f>
        <v>284207650</v>
      </c>
      <c r="L14" s="32"/>
      <c r="M14" s="32"/>
      <c r="N14" s="140"/>
      <c r="O14" s="140"/>
      <c r="P14" s="87"/>
      <c r="Q14" s="128">
        <f t="shared" si="0"/>
        <v>0</v>
      </c>
      <c r="R14" s="128">
        <f t="shared" si="1"/>
        <v>0</v>
      </c>
      <c r="S14" s="129" t="str">
        <f t="shared" si="2"/>
        <v>ERROR</v>
      </c>
      <c r="T14" s="24"/>
    </row>
    <row r="15" spans="1:20" ht="30" customHeight="1" x14ac:dyDescent="0.3">
      <c r="A15" s="5"/>
      <c r="B15" s="11"/>
      <c r="C15" s="146"/>
      <c r="D15" s="38"/>
      <c r="E15" s="38"/>
      <c r="F15" s="38"/>
      <c r="G15" s="89" t="s">
        <v>36</v>
      </c>
      <c r="H15" s="38"/>
      <c r="I15" s="80"/>
      <c r="J15" s="81"/>
      <c r="K15" s="41" t="str">
        <f t="shared" si="3"/>
        <v/>
      </c>
      <c r="L15" s="32"/>
      <c r="M15" s="32"/>
      <c r="N15" s="140"/>
      <c r="O15" s="140"/>
      <c r="P15" s="81"/>
      <c r="Q15" s="130"/>
      <c r="R15" s="130"/>
      <c r="S15" s="131"/>
      <c r="T15" s="24"/>
    </row>
    <row r="16" spans="1:20" ht="30" customHeight="1" x14ac:dyDescent="0.3">
      <c r="A16" s="5"/>
      <c r="B16" s="11"/>
      <c r="C16" s="146">
        <v>3464</v>
      </c>
      <c r="D16" s="38">
        <v>1.0029999999999997</v>
      </c>
      <c r="E16" s="38"/>
      <c r="F16" s="38"/>
      <c r="G16" s="90" t="s">
        <v>37</v>
      </c>
      <c r="H16" s="38" t="s">
        <v>35</v>
      </c>
      <c r="I16" s="86">
        <v>30342</v>
      </c>
      <c r="J16" s="87">
        <v>37400</v>
      </c>
      <c r="K16" s="41">
        <f t="shared" si="3"/>
        <v>1134790800</v>
      </c>
      <c r="L16" s="32"/>
      <c r="M16" s="32"/>
      <c r="N16" s="140"/>
      <c r="O16" s="140"/>
      <c r="P16" s="87"/>
      <c r="Q16" s="128">
        <f t="shared" si="0"/>
        <v>0</v>
      </c>
      <c r="R16" s="128">
        <f t="shared" si="1"/>
        <v>0</v>
      </c>
      <c r="S16" s="129" t="str">
        <f t="shared" si="2"/>
        <v>ERROR</v>
      </c>
      <c r="T16" s="24"/>
    </row>
    <row r="17" spans="1:20" ht="30" customHeight="1" x14ac:dyDescent="0.3">
      <c r="A17" s="5"/>
      <c r="B17" s="11"/>
      <c r="C17" s="146">
        <v>3710</v>
      </c>
      <c r="D17" s="38">
        <v>1.0039999999999996</v>
      </c>
      <c r="E17" s="38"/>
      <c r="F17" s="38"/>
      <c r="G17" s="90" t="s">
        <v>38</v>
      </c>
      <c r="H17" s="38" t="s">
        <v>35</v>
      </c>
      <c r="I17" s="86">
        <v>94</v>
      </c>
      <c r="J17" s="87">
        <v>6003</v>
      </c>
      <c r="K17" s="41">
        <f t="shared" si="3"/>
        <v>564282</v>
      </c>
      <c r="L17" s="32"/>
      <c r="M17" s="32"/>
      <c r="N17" s="140"/>
      <c r="O17" s="140"/>
      <c r="P17" s="87"/>
      <c r="Q17" s="128">
        <f t="shared" si="0"/>
        <v>0</v>
      </c>
      <c r="R17" s="128">
        <f t="shared" si="1"/>
        <v>0</v>
      </c>
      <c r="S17" s="129" t="str">
        <f t="shared" si="2"/>
        <v>ERROR</v>
      </c>
      <c r="T17" s="24"/>
    </row>
    <row r="18" spans="1:20" ht="30" customHeight="1" x14ac:dyDescent="0.3">
      <c r="A18" s="5"/>
      <c r="B18" s="11"/>
      <c r="C18" s="146">
        <v>4613</v>
      </c>
      <c r="D18" s="38">
        <v>1.0049999999999994</v>
      </c>
      <c r="E18" s="38"/>
      <c r="F18" s="38"/>
      <c r="G18" s="90" t="s">
        <v>34</v>
      </c>
      <c r="H18" s="38" t="s">
        <v>35</v>
      </c>
      <c r="I18" s="86">
        <v>39567</v>
      </c>
      <c r="J18" s="87">
        <v>59050</v>
      </c>
      <c r="K18" s="41">
        <f t="shared" si="3"/>
        <v>2336431350</v>
      </c>
      <c r="L18" s="32"/>
      <c r="M18" s="32"/>
      <c r="N18" s="140"/>
      <c r="O18" s="140"/>
      <c r="P18" s="87"/>
      <c r="Q18" s="128">
        <f t="shared" si="0"/>
        <v>0</v>
      </c>
      <c r="R18" s="128">
        <f t="shared" si="1"/>
        <v>0</v>
      </c>
      <c r="S18" s="129" t="str">
        <f t="shared" si="2"/>
        <v>ERROR</v>
      </c>
      <c r="T18" s="24"/>
    </row>
    <row r="19" spans="1:20" ht="30" customHeight="1" x14ac:dyDescent="0.3">
      <c r="A19" s="5"/>
      <c r="B19" s="11"/>
      <c r="C19" s="146"/>
      <c r="D19" s="38"/>
      <c r="E19" s="38"/>
      <c r="F19" s="38"/>
      <c r="G19" s="89" t="s">
        <v>39</v>
      </c>
      <c r="H19" s="38"/>
      <c r="I19" s="80"/>
      <c r="J19" s="81"/>
      <c r="K19" s="41" t="str">
        <f t="shared" si="3"/>
        <v/>
      </c>
      <c r="L19" s="32"/>
      <c r="M19" s="32"/>
      <c r="N19" s="140"/>
      <c r="O19" s="140"/>
      <c r="P19" s="81"/>
      <c r="Q19" s="130"/>
      <c r="R19" s="130"/>
      <c r="S19" s="131"/>
      <c r="T19" s="24"/>
    </row>
    <row r="20" spans="1:20" ht="30" customHeight="1" x14ac:dyDescent="0.3">
      <c r="A20" s="5"/>
      <c r="B20" s="11"/>
      <c r="C20" s="146">
        <v>3699</v>
      </c>
      <c r="D20" s="38">
        <v>1.0059999999999993</v>
      </c>
      <c r="E20" s="38"/>
      <c r="F20" s="38"/>
      <c r="G20" s="90" t="s">
        <v>40</v>
      </c>
      <c r="H20" s="38" t="s">
        <v>41</v>
      </c>
      <c r="I20" s="86">
        <v>31</v>
      </c>
      <c r="J20" s="87">
        <v>184321</v>
      </c>
      <c r="K20" s="41">
        <f t="shared" si="3"/>
        <v>5713951</v>
      </c>
      <c r="L20" s="32"/>
      <c r="M20" s="32"/>
      <c r="N20" s="140"/>
      <c r="O20" s="140"/>
      <c r="P20" s="87"/>
      <c r="Q20" s="128">
        <f t="shared" si="0"/>
        <v>0</v>
      </c>
      <c r="R20" s="128">
        <f t="shared" si="1"/>
        <v>0</v>
      </c>
      <c r="S20" s="129" t="str">
        <f t="shared" si="2"/>
        <v>ERROR</v>
      </c>
      <c r="T20" s="24"/>
    </row>
    <row r="21" spans="1:20" ht="30" customHeight="1" x14ac:dyDescent="0.3">
      <c r="A21" s="5"/>
      <c r="B21" s="11"/>
      <c r="C21" s="146">
        <v>4101</v>
      </c>
      <c r="D21" s="38">
        <v>1.0069999999999992</v>
      </c>
      <c r="E21" s="38"/>
      <c r="F21" s="38"/>
      <c r="G21" s="90" t="s">
        <v>42</v>
      </c>
      <c r="H21" s="38" t="s">
        <v>41</v>
      </c>
      <c r="I21" s="86">
        <v>34</v>
      </c>
      <c r="J21" s="87">
        <v>316455</v>
      </c>
      <c r="K21" s="41">
        <f t="shared" si="3"/>
        <v>10759470</v>
      </c>
      <c r="L21" s="32"/>
      <c r="M21" s="32"/>
      <c r="N21" s="140"/>
      <c r="O21" s="140"/>
      <c r="P21" s="87"/>
      <c r="Q21" s="128">
        <f t="shared" si="0"/>
        <v>0</v>
      </c>
      <c r="R21" s="128">
        <f t="shared" si="1"/>
        <v>0</v>
      </c>
      <c r="S21" s="129" t="str">
        <f t="shared" si="2"/>
        <v>ERROR</v>
      </c>
      <c r="T21" s="24"/>
    </row>
    <row r="22" spans="1:20" ht="30" customHeight="1" x14ac:dyDescent="0.3">
      <c r="A22" s="5"/>
      <c r="B22" s="11"/>
      <c r="C22" s="146">
        <v>3698</v>
      </c>
      <c r="D22" s="38">
        <v>1.0079999999999991</v>
      </c>
      <c r="E22" s="38"/>
      <c r="F22" s="38"/>
      <c r="G22" s="90" t="s">
        <v>43</v>
      </c>
      <c r="H22" s="38" t="s">
        <v>41</v>
      </c>
      <c r="I22" s="86">
        <v>12</v>
      </c>
      <c r="J22" s="87">
        <v>328210</v>
      </c>
      <c r="K22" s="41">
        <f t="shared" si="3"/>
        <v>3938520</v>
      </c>
      <c r="L22" s="32"/>
      <c r="M22" s="32"/>
      <c r="N22" s="140"/>
      <c r="O22" s="140"/>
      <c r="P22" s="87"/>
      <c r="Q22" s="128">
        <f t="shared" si="0"/>
        <v>0</v>
      </c>
      <c r="R22" s="128">
        <f t="shared" si="1"/>
        <v>0</v>
      </c>
      <c r="S22" s="129" t="str">
        <f t="shared" si="2"/>
        <v>ERROR</v>
      </c>
      <c r="T22" s="24"/>
    </row>
    <row r="23" spans="1:20" ht="30" customHeight="1" x14ac:dyDescent="0.3">
      <c r="A23" s="5"/>
      <c r="B23" s="11"/>
      <c r="C23" s="146">
        <v>3695</v>
      </c>
      <c r="D23" s="38">
        <v>1.008999999999999</v>
      </c>
      <c r="E23" s="38"/>
      <c r="F23" s="38"/>
      <c r="G23" s="90" t="s">
        <v>44</v>
      </c>
      <c r="H23" s="38" t="s">
        <v>41</v>
      </c>
      <c r="I23" s="86">
        <v>1</v>
      </c>
      <c r="J23" s="87">
        <v>713720</v>
      </c>
      <c r="K23" s="41">
        <f t="shared" si="3"/>
        <v>713720</v>
      </c>
      <c r="L23" s="32"/>
      <c r="M23" s="32"/>
      <c r="N23" s="140"/>
      <c r="O23" s="140"/>
      <c r="P23" s="87"/>
      <c r="Q23" s="128">
        <f t="shared" si="0"/>
        <v>0</v>
      </c>
      <c r="R23" s="128">
        <f t="shared" si="1"/>
        <v>0</v>
      </c>
      <c r="S23" s="129" t="str">
        <f t="shared" si="2"/>
        <v>ERROR</v>
      </c>
      <c r="T23" s="24"/>
    </row>
    <row r="24" spans="1:20" ht="30" customHeight="1" x14ac:dyDescent="0.3">
      <c r="A24" s="5"/>
      <c r="B24" s="11"/>
      <c r="C24" s="146">
        <v>4802</v>
      </c>
      <c r="D24" s="38">
        <v>1.0099999999999989</v>
      </c>
      <c r="E24" s="38"/>
      <c r="F24" s="38"/>
      <c r="G24" s="90" t="s">
        <v>45</v>
      </c>
      <c r="H24" s="38" t="s">
        <v>41</v>
      </c>
      <c r="I24" s="86">
        <v>15</v>
      </c>
      <c r="J24" s="87">
        <v>1131809</v>
      </c>
      <c r="K24" s="41">
        <f t="shared" si="3"/>
        <v>16977135</v>
      </c>
      <c r="L24" s="32"/>
      <c r="M24" s="32"/>
      <c r="N24" s="140"/>
      <c r="O24" s="140"/>
      <c r="P24" s="87"/>
      <c r="Q24" s="128">
        <f t="shared" si="0"/>
        <v>0</v>
      </c>
      <c r="R24" s="128">
        <f t="shared" si="1"/>
        <v>0</v>
      </c>
      <c r="S24" s="129" t="str">
        <f t="shared" si="2"/>
        <v>ERROR</v>
      </c>
      <c r="T24" s="24"/>
    </row>
    <row r="25" spans="1:20" ht="30" customHeight="1" x14ac:dyDescent="0.3">
      <c r="A25" s="5"/>
      <c r="B25" s="11"/>
      <c r="C25" s="146">
        <v>4803</v>
      </c>
      <c r="D25" s="38">
        <v>1.0109999999999988</v>
      </c>
      <c r="E25" s="38"/>
      <c r="F25" s="38"/>
      <c r="G25" s="90" t="s">
        <v>46</v>
      </c>
      <c r="H25" s="38" t="s">
        <v>41</v>
      </c>
      <c r="I25" s="86">
        <v>17</v>
      </c>
      <c r="J25" s="87">
        <v>1731002</v>
      </c>
      <c r="K25" s="41">
        <f t="shared" si="3"/>
        <v>29427034</v>
      </c>
      <c r="L25" s="32"/>
      <c r="M25" s="32"/>
      <c r="N25" s="140"/>
      <c r="O25" s="140"/>
      <c r="P25" s="87"/>
      <c r="Q25" s="128">
        <f t="shared" si="0"/>
        <v>0</v>
      </c>
      <c r="R25" s="128">
        <f t="shared" si="1"/>
        <v>0</v>
      </c>
      <c r="S25" s="129" t="str">
        <f t="shared" si="2"/>
        <v>ERROR</v>
      </c>
      <c r="T25" s="24"/>
    </row>
    <row r="26" spans="1:20" ht="30" customHeight="1" x14ac:dyDescent="0.3">
      <c r="A26" s="5"/>
      <c r="B26" s="11"/>
      <c r="C26" s="146">
        <v>4804</v>
      </c>
      <c r="D26" s="38">
        <v>1.0119999999999987</v>
      </c>
      <c r="E26" s="38"/>
      <c r="F26" s="38"/>
      <c r="G26" s="90" t="s">
        <v>47</v>
      </c>
      <c r="H26" s="38" t="s">
        <v>41</v>
      </c>
      <c r="I26" s="86">
        <v>5</v>
      </c>
      <c r="J26" s="87">
        <v>2663080</v>
      </c>
      <c r="K26" s="41">
        <f t="shared" si="3"/>
        <v>13315400</v>
      </c>
      <c r="L26" s="32"/>
      <c r="M26" s="32"/>
      <c r="N26" s="140"/>
      <c r="O26" s="140"/>
      <c r="P26" s="87"/>
      <c r="Q26" s="128">
        <f t="shared" si="0"/>
        <v>0</v>
      </c>
      <c r="R26" s="128">
        <f t="shared" si="1"/>
        <v>0</v>
      </c>
      <c r="S26" s="129" t="str">
        <f t="shared" si="2"/>
        <v>ERROR</v>
      </c>
      <c r="T26" s="24"/>
    </row>
    <row r="27" spans="1:20" ht="30" customHeight="1" x14ac:dyDescent="0.3">
      <c r="A27" s="5"/>
      <c r="B27" s="11"/>
      <c r="C27" s="146">
        <v>8534</v>
      </c>
      <c r="D27" s="38">
        <v>1.0129999999999986</v>
      </c>
      <c r="E27" s="38"/>
      <c r="F27" s="38"/>
      <c r="G27" s="90" t="s">
        <v>48</v>
      </c>
      <c r="H27" s="38" t="s">
        <v>41</v>
      </c>
      <c r="I27" s="86">
        <v>1</v>
      </c>
      <c r="J27" s="87">
        <v>228628</v>
      </c>
      <c r="K27" s="41">
        <f t="shared" si="3"/>
        <v>228628</v>
      </c>
      <c r="L27" s="32"/>
      <c r="M27" s="32"/>
      <c r="N27" s="140"/>
      <c r="O27" s="140"/>
      <c r="P27" s="87"/>
      <c r="Q27" s="128">
        <f t="shared" si="0"/>
        <v>0</v>
      </c>
      <c r="R27" s="128">
        <f t="shared" si="1"/>
        <v>0</v>
      </c>
      <c r="S27" s="129" t="str">
        <f t="shared" si="2"/>
        <v>ERROR</v>
      </c>
      <c r="T27" s="24"/>
    </row>
    <row r="28" spans="1:20" ht="30" customHeight="1" x14ac:dyDescent="0.3">
      <c r="A28" s="5"/>
      <c r="B28" s="11"/>
      <c r="C28" s="146">
        <v>8535</v>
      </c>
      <c r="D28" s="38">
        <v>1.0139999999999985</v>
      </c>
      <c r="E28" s="38"/>
      <c r="F28" s="38"/>
      <c r="G28" s="90" t="s">
        <v>49</v>
      </c>
      <c r="H28" s="38" t="s">
        <v>41</v>
      </c>
      <c r="I28" s="86">
        <v>169</v>
      </c>
      <c r="J28" s="87">
        <v>268573</v>
      </c>
      <c r="K28" s="41">
        <f t="shared" si="3"/>
        <v>45388837</v>
      </c>
      <c r="L28" s="32"/>
      <c r="M28" s="32"/>
      <c r="N28" s="140"/>
      <c r="O28" s="140"/>
      <c r="P28" s="87"/>
      <c r="Q28" s="128">
        <f t="shared" si="0"/>
        <v>0</v>
      </c>
      <c r="R28" s="128">
        <f t="shared" si="1"/>
        <v>0</v>
      </c>
      <c r="S28" s="129" t="str">
        <f t="shared" si="2"/>
        <v>ERROR</v>
      </c>
      <c r="T28" s="24"/>
    </row>
    <row r="29" spans="1:20" ht="30" customHeight="1" x14ac:dyDescent="0.3">
      <c r="A29" s="5"/>
      <c r="B29" s="11"/>
      <c r="C29" s="146"/>
      <c r="D29" s="38"/>
      <c r="E29" s="38"/>
      <c r="F29" s="38"/>
      <c r="G29" s="89" t="s">
        <v>50</v>
      </c>
      <c r="H29" s="38"/>
      <c r="I29" s="80"/>
      <c r="J29" s="81"/>
      <c r="K29" s="41" t="str">
        <f t="shared" si="3"/>
        <v/>
      </c>
      <c r="L29" s="32"/>
      <c r="M29" s="32"/>
      <c r="N29" s="140"/>
      <c r="O29" s="140"/>
      <c r="P29" s="81"/>
      <c r="Q29" s="130"/>
      <c r="R29" s="130"/>
      <c r="S29" s="131"/>
      <c r="T29" s="24"/>
    </row>
    <row r="30" spans="1:20" ht="30" customHeight="1" x14ac:dyDescent="0.3">
      <c r="A30" s="5"/>
      <c r="B30" s="11"/>
      <c r="C30" s="146">
        <v>8510</v>
      </c>
      <c r="D30" s="38">
        <v>1.0149999999999983</v>
      </c>
      <c r="E30" s="38"/>
      <c r="F30" s="38"/>
      <c r="G30" s="90" t="s">
        <v>51</v>
      </c>
      <c r="H30" s="38" t="s">
        <v>33</v>
      </c>
      <c r="I30" s="86">
        <v>2400</v>
      </c>
      <c r="J30" s="87">
        <v>2245</v>
      </c>
      <c r="K30" s="41">
        <f t="shared" si="3"/>
        <v>5388000</v>
      </c>
      <c r="L30" s="32"/>
      <c r="M30" s="32"/>
      <c r="N30" s="140"/>
      <c r="O30" s="140"/>
      <c r="P30" s="87"/>
      <c r="Q30" s="128">
        <f t="shared" si="0"/>
        <v>0</v>
      </c>
      <c r="R30" s="128">
        <f t="shared" si="1"/>
        <v>0</v>
      </c>
      <c r="S30" s="129" t="str">
        <f t="shared" si="2"/>
        <v>ERROR</v>
      </c>
      <c r="T30" s="24"/>
    </row>
    <row r="31" spans="1:20" ht="30" customHeight="1" thickBot="1" x14ac:dyDescent="0.35">
      <c r="A31" s="5"/>
      <c r="B31" s="11"/>
      <c r="C31" s="147" t="s">
        <v>13</v>
      </c>
      <c r="D31" s="42"/>
      <c r="E31" s="42"/>
      <c r="F31" s="42"/>
      <c r="G31" s="43"/>
      <c r="H31" s="42"/>
      <c r="I31" s="39"/>
      <c r="J31" s="44"/>
      <c r="K31" s="45">
        <f>SUM(K13:K30)</f>
        <v>4166856625</v>
      </c>
      <c r="L31" s="32"/>
      <c r="M31" s="32"/>
      <c r="N31" s="140"/>
      <c r="O31" s="140"/>
      <c r="P31" s="44"/>
      <c r="Q31" s="130"/>
      <c r="R31" s="45">
        <f>SUM(R13:R30)</f>
        <v>0</v>
      </c>
      <c r="S31" s="129" t="str">
        <f t="shared" si="2"/>
        <v>ERROR</v>
      </c>
      <c r="T31" s="24"/>
    </row>
    <row r="32" spans="1:20" ht="30" customHeight="1" thickBot="1" x14ac:dyDescent="0.35">
      <c r="A32" s="5"/>
      <c r="B32" s="11"/>
      <c r="C32" s="148"/>
      <c r="D32" s="110">
        <v>2</v>
      </c>
      <c r="E32" s="111"/>
      <c r="F32" s="111"/>
      <c r="G32" s="112" t="s">
        <v>52</v>
      </c>
      <c r="H32" s="96"/>
      <c r="I32" s="35"/>
      <c r="J32" s="35"/>
      <c r="K32" s="36"/>
      <c r="L32" s="32"/>
      <c r="M32" s="32"/>
      <c r="N32" s="140"/>
      <c r="O32" s="140"/>
      <c r="P32" s="35"/>
      <c r="Q32" s="133"/>
      <c r="R32" s="133"/>
      <c r="S32" s="134"/>
      <c r="T32" s="24"/>
    </row>
    <row r="33" spans="1:20" ht="30" customHeight="1" x14ac:dyDescent="0.3">
      <c r="A33" s="5"/>
      <c r="B33" s="11"/>
      <c r="C33" s="149"/>
      <c r="D33" s="113"/>
      <c r="E33" s="114"/>
      <c r="F33" s="114"/>
      <c r="G33" s="115" t="s">
        <v>53</v>
      </c>
      <c r="H33" s="116"/>
      <c r="I33" s="117"/>
      <c r="J33" s="118"/>
      <c r="K33" s="41"/>
      <c r="L33" s="32"/>
      <c r="M33" s="32"/>
      <c r="N33" s="140"/>
      <c r="O33" s="140"/>
      <c r="P33" s="118"/>
      <c r="Q33" s="130"/>
      <c r="R33" s="130"/>
      <c r="S33" s="131"/>
      <c r="T33" s="24"/>
    </row>
    <row r="34" spans="1:20" ht="30" customHeight="1" x14ac:dyDescent="0.3">
      <c r="A34" s="5"/>
      <c r="B34" s="11"/>
      <c r="C34" s="150">
        <v>4023</v>
      </c>
      <c r="D34" s="83">
        <v>2.0009999999999999</v>
      </c>
      <c r="E34" s="84"/>
      <c r="F34" s="84"/>
      <c r="G34" s="92" t="s">
        <v>54</v>
      </c>
      <c r="H34" s="98" t="s">
        <v>33</v>
      </c>
      <c r="I34" s="86">
        <v>69173</v>
      </c>
      <c r="J34" s="87">
        <v>15471</v>
      </c>
      <c r="K34" s="41">
        <f t="shared" ref="K34:K97" si="4">IF(C34&gt;0,(ROUND(I34*J34,0)),"")</f>
        <v>1070175483</v>
      </c>
      <c r="L34" s="32"/>
      <c r="M34" s="32"/>
      <c r="N34" s="140"/>
      <c r="O34" s="140"/>
      <c r="P34" s="87"/>
      <c r="Q34" s="128">
        <f t="shared" si="0"/>
        <v>0</v>
      </c>
      <c r="R34" s="128">
        <f t="shared" si="1"/>
        <v>0</v>
      </c>
      <c r="S34" s="129" t="str">
        <f t="shared" si="2"/>
        <v>ERROR</v>
      </c>
      <c r="T34" s="24"/>
    </row>
    <row r="35" spans="1:20" ht="30" customHeight="1" x14ac:dyDescent="0.3">
      <c r="A35" s="5"/>
      <c r="B35" s="11"/>
      <c r="C35" s="150">
        <v>3454</v>
      </c>
      <c r="D35" s="83">
        <v>2.0019999999999998</v>
      </c>
      <c r="E35" s="84"/>
      <c r="F35" s="84"/>
      <c r="G35" s="92" t="s">
        <v>55</v>
      </c>
      <c r="H35" s="98" t="s">
        <v>35</v>
      </c>
      <c r="I35" s="86">
        <v>10279</v>
      </c>
      <c r="J35" s="87">
        <v>98437</v>
      </c>
      <c r="K35" s="41">
        <f t="shared" si="4"/>
        <v>1011833923</v>
      </c>
      <c r="L35" s="32"/>
      <c r="M35" s="32"/>
      <c r="N35" s="140"/>
      <c r="O35" s="140"/>
      <c r="P35" s="87"/>
      <c r="Q35" s="128">
        <f t="shared" si="0"/>
        <v>0</v>
      </c>
      <c r="R35" s="128">
        <f t="shared" si="1"/>
        <v>0</v>
      </c>
      <c r="S35" s="129" t="str">
        <f t="shared" si="2"/>
        <v>ERROR</v>
      </c>
      <c r="T35" s="24"/>
    </row>
    <row r="36" spans="1:20" ht="30" customHeight="1" x14ac:dyDescent="0.3">
      <c r="A36" s="5"/>
      <c r="B36" s="11"/>
      <c r="C36" s="150">
        <v>4745</v>
      </c>
      <c r="D36" s="83">
        <v>2.0029999999999997</v>
      </c>
      <c r="E36" s="84"/>
      <c r="F36" s="84"/>
      <c r="G36" s="92" t="s">
        <v>56</v>
      </c>
      <c r="H36" s="98" t="s">
        <v>35</v>
      </c>
      <c r="I36" s="86">
        <v>6853</v>
      </c>
      <c r="J36" s="87">
        <v>181466</v>
      </c>
      <c r="K36" s="41">
        <f t="shared" si="4"/>
        <v>1243586498</v>
      </c>
      <c r="L36" s="32"/>
      <c r="M36" s="32"/>
      <c r="N36" s="140"/>
      <c r="O36" s="140"/>
      <c r="P36" s="87"/>
      <c r="Q36" s="128">
        <f t="shared" si="0"/>
        <v>0</v>
      </c>
      <c r="R36" s="128">
        <f t="shared" si="1"/>
        <v>0</v>
      </c>
      <c r="S36" s="129" t="str">
        <f t="shared" si="2"/>
        <v>ERROR</v>
      </c>
      <c r="T36" s="24"/>
    </row>
    <row r="37" spans="1:20" ht="30" customHeight="1" x14ac:dyDescent="0.3">
      <c r="A37" s="5"/>
      <c r="B37" s="11"/>
      <c r="C37" s="150">
        <v>6878</v>
      </c>
      <c r="D37" s="83">
        <v>2.0039999999999996</v>
      </c>
      <c r="E37" s="84"/>
      <c r="F37" s="84"/>
      <c r="G37" s="92" t="s">
        <v>57</v>
      </c>
      <c r="H37" s="98" t="s">
        <v>35</v>
      </c>
      <c r="I37" s="86">
        <v>443</v>
      </c>
      <c r="J37" s="87">
        <v>582204</v>
      </c>
      <c r="K37" s="41">
        <f t="shared" si="4"/>
        <v>257916372</v>
      </c>
      <c r="L37" s="32"/>
      <c r="M37" s="32"/>
      <c r="N37" s="140"/>
      <c r="O37" s="140"/>
      <c r="P37" s="87"/>
      <c r="Q37" s="128">
        <f t="shared" si="0"/>
        <v>0</v>
      </c>
      <c r="R37" s="128">
        <f t="shared" si="1"/>
        <v>0</v>
      </c>
      <c r="S37" s="129" t="str">
        <f t="shared" si="2"/>
        <v>ERROR</v>
      </c>
      <c r="T37" s="24"/>
    </row>
    <row r="38" spans="1:20" ht="30" customHeight="1" x14ac:dyDescent="0.3">
      <c r="A38" s="5"/>
      <c r="B38" s="11"/>
      <c r="C38" s="150">
        <v>6871</v>
      </c>
      <c r="D38" s="83">
        <v>2.0049999999999994</v>
      </c>
      <c r="E38" s="84"/>
      <c r="F38" s="84"/>
      <c r="G38" s="92" t="s">
        <v>58</v>
      </c>
      <c r="H38" s="98" t="s">
        <v>35</v>
      </c>
      <c r="I38" s="86">
        <v>255</v>
      </c>
      <c r="J38" s="87">
        <v>674433</v>
      </c>
      <c r="K38" s="41">
        <f t="shared" si="4"/>
        <v>171980415</v>
      </c>
      <c r="L38" s="32"/>
      <c r="M38" s="32"/>
      <c r="N38" s="140"/>
      <c r="O38" s="140"/>
      <c r="P38" s="87"/>
      <c r="Q38" s="128">
        <f t="shared" si="0"/>
        <v>0</v>
      </c>
      <c r="R38" s="128">
        <f t="shared" si="1"/>
        <v>0</v>
      </c>
      <c r="S38" s="129" t="str">
        <f t="shared" si="2"/>
        <v>ERROR</v>
      </c>
      <c r="T38" s="24"/>
    </row>
    <row r="39" spans="1:20" ht="30" customHeight="1" x14ac:dyDescent="0.3">
      <c r="A39" s="5"/>
      <c r="B39" s="11"/>
      <c r="C39" s="150">
        <v>3425</v>
      </c>
      <c r="D39" s="83">
        <v>2.0059999999999993</v>
      </c>
      <c r="E39" s="84"/>
      <c r="F39" s="84"/>
      <c r="G39" s="92" t="s">
        <v>59</v>
      </c>
      <c r="H39" s="98" t="s">
        <v>33</v>
      </c>
      <c r="I39" s="86">
        <v>306</v>
      </c>
      <c r="J39" s="87">
        <v>69391</v>
      </c>
      <c r="K39" s="41">
        <f t="shared" si="4"/>
        <v>21233646</v>
      </c>
      <c r="L39" s="32"/>
      <c r="M39" s="32"/>
      <c r="N39" s="140"/>
      <c r="O39" s="140"/>
      <c r="P39" s="87"/>
      <c r="Q39" s="128">
        <f t="shared" si="0"/>
        <v>0</v>
      </c>
      <c r="R39" s="128">
        <f t="shared" si="1"/>
        <v>0</v>
      </c>
      <c r="S39" s="129" t="str">
        <f t="shared" si="2"/>
        <v>ERROR</v>
      </c>
      <c r="T39" s="24"/>
    </row>
    <row r="40" spans="1:20" ht="30" customHeight="1" x14ac:dyDescent="0.3">
      <c r="A40" s="5"/>
      <c r="B40" s="11"/>
      <c r="C40" s="150">
        <v>8777</v>
      </c>
      <c r="D40" s="83">
        <v>2.0069999999999992</v>
      </c>
      <c r="E40" s="84"/>
      <c r="F40" s="84"/>
      <c r="G40" s="92" t="s">
        <v>60</v>
      </c>
      <c r="H40" s="98" t="s">
        <v>33</v>
      </c>
      <c r="I40" s="86">
        <v>3178</v>
      </c>
      <c r="J40" s="87">
        <v>194902</v>
      </c>
      <c r="K40" s="41">
        <f t="shared" si="4"/>
        <v>619398556</v>
      </c>
      <c r="L40" s="32"/>
      <c r="M40" s="32"/>
      <c r="N40" s="140"/>
      <c r="O40" s="140"/>
      <c r="P40" s="87"/>
      <c r="Q40" s="128">
        <f t="shared" si="0"/>
        <v>0</v>
      </c>
      <c r="R40" s="128">
        <f t="shared" si="1"/>
        <v>0</v>
      </c>
      <c r="S40" s="129" t="str">
        <f t="shared" si="2"/>
        <v>ERROR</v>
      </c>
      <c r="T40" s="24"/>
    </row>
    <row r="41" spans="1:20" ht="30" customHeight="1" x14ac:dyDescent="0.3">
      <c r="A41" s="5"/>
      <c r="B41" s="11"/>
      <c r="C41" s="150">
        <v>8778</v>
      </c>
      <c r="D41" s="83">
        <v>2.0079999999999991</v>
      </c>
      <c r="E41" s="84"/>
      <c r="F41" s="84"/>
      <c r="G41" s="92" t="s">
        <v>61</v>
      </c>
      <c r="H41" s="98" t="s">
        <v>33</v>
      </c>
      <c r="I41" s="86">
        <v>5133</v>
      </c>
      <c r="J41" s="87">
        <v>222045</v>
      </c>
      <c r="K41" s="41">
        <f t="shared" si="4"/>
        <v>1139756985</v>
      </c>
      <c r="L41" s="32"/>
      <c r="M41" s="32"/>
      <c r="N41" s="140"/>
      <c r="O41" s="140"/>
      <c r="P41" s="87"/>
      <c r="Q41" s="128">
        <f t="shared" si="0"/>
        <v>0</v>
      </c>
      <c r="R41" s="128">
        <f t="shared" si="1"/>
        <v>0</v>
      </c>
      <c r="S41" s="129" t="str">
        <f t="shared" si="2"/>
        <v>ERROR</v>
      </c>
      <c r="T41" s="24"/>
    </row>
    <row r="42" spans="1:20" ht="30" customHeight="1" x14ac:dyDescent="0.3">
      <c r="A42" s="5"/>
      <c r="B42" s="11"/>
      <c r="C42" s="150">
        <v>8783</v>
      </c>
      <c r="D42" s="83">
        <v>2.008999999999999</v>
      </c>
      <c r="E42" s="84"/>
      <c r="F42" s="84"/>
      <c r="G42" s="92" t="s">
        <v>62</v>
      </c>
      <c r="H42" s="98" t="s">
        <v>33</v>
      </c>
      <c r="I42" s="86">
        <v>3178</v>
      </c>
      <c r="J42" s="87">
        <v>229187</v>
      </c>
      <c r="K42" s="41">
        <f t="shared" si="4"/>
        <v>728356286</v>
      </c>
      <c r="L42" s="32"/>
      <c r="M42" s="32"/>
      <c r="N42" s="140"/>
      <c r="O42" s="140"/>
      <c r="P42" s="87"/>
      <c r="Q42" s="128">
        <f t="shared" si="0"/>
        <v>0</v>
      </c>
      <c r="R42" s="128">
        <f t="shared" si="1"/>
        <v>0</v>
      </c>
      <c r="S42" s="129" t="str">
        <f t="shared" si="2"/>
        <v>ERROR</v>
      </c>
      <c r="T42" s="24"/>
    </row>
    <row r="43" spans="1:20" ht="30" customHeight="1" x14ac:dyDescent="0.3">
      <c r="A43" s="5"/>
      <c r="B43" s="11"/>
      <c r="C43" s="150">
        <v>8499</v>
      </c>
      <c r="D43" s="83">
        <v>2.0099999999999989</v>
      </c>
      <c r="E43" s="84"/>
      <c r="F43" s="84"/>
      <c r="G43" s="92" t="s">
        <v>63</v>
      </c>
      <c r="H43" s="98" t="s">
        <v>33</v>
      </c>
      <c r="I43" s="86">
        <v>373</v>
      </c>
      <c r="J43" s="87">
        <v>88413</v>
      </c>
      <c r="K43" s="41">
        <f t="shared" si="4"/>
        <v>32978049</v>
      </c>
      <c r="L43" s="32"/>
      <c r="M43" s="32"/>
      <c r="N43" s="140"/>
      <c r="O43" s="140"/>
      <c r="P43" s="87"/>
      <c r="Q43" s="128">
        <f t="shared" si="0"/>
        <v>0</v>
      </c>
      <c r="R43" s="128">
        <f t="shared" si="1"/>
        <v>0</v>
      </c>
      <c r="S43" s="129" t="str">
        <f t="shared" si="2"/>
        <v>ERROR</v>
      </c>
      <c r="T43" s="24"/>
    </row>
    <row r="44" spans="1:20" ht="30" customHeight="1" x14ac:dyDescent="0.3">
      <c r="A44" s="5"/>
      <c r="B44" s="11"/>
      <c r="C44" s="150">
        <v>3745</v>
      </c>
      <c r="D44" s="83">
        <v>2.0109999999999988</v>
      </c>
      <c r="E44" s="84"/>
      <c r="F44" s="84"/>
      <c r="G44" s="92" t="s">
        <v>64</v>
      </c>
      <c r="H44" s="98" t="s">
        <v>33</v>
      </c>
      <c r="I44" s="86">
        <v>4179</v>
      </c>
      <c r="J44" s="87">
        <v>74806</v>
      </c>
      <c r="K44" s="41">
        <f t="shared" si="4"/>
        <v>312614274</v>
      </c>
      <c r="L44" s="32"/>
      <c r="M44" s="32"/>
      <c r="N44" s="140"/>
      <c r="O44" s="140"/>
      <c r="P44" s="87"/>
      <c r="Q44" s="128">
        <f t="shared" si="0"/>
        <v>0</v>
      </c>
      <c r="R44" s="128">
        <f t="shared" si="1"/>
        <v>0</v>
      </c>
      <c r="S44" s="129" t="str">
        <f t="shared" si="2"/>
        <v>ERROR</v>
      </c>
      <c r="T44" s="24"/>
    </row>
    <row r="45" spans="1:20" ht="30" customHeight="1" x14ac:dyDescent="0.3">
      <c r="A45" s="5"/>
      <c r="B45" s="11"/>
      <c r="C45" s="150">
        <v>8169</v>
      </c>
      <c r="D45" s="83">
        <v>2.0119999999999987</v>
      </c>
      <c r="E45" s="84"/>
      <c r="F45" s="84"/>
      <c r="G45" s="92" t="s">
        <v>65</v>
      </c>
      <c r="H45" s="98" t="s">
        <v>33</v>
      </c>
      <c r="I45" s="86">
        <v>11</v>
      </c>
      <c r="J45" s="87">
        <v>107358</v>
      </c>
      <c r="K45" s="41">
        <f t="shared" si="4"/>
        <v>1180938</v>
      </c>
      <c r="L45" s="32"/>
      <c r="M45" s="32"/>
      <c r="N45" s="140"/>
      <c r="O45" s="140"/>
      <c r="P45" s="87"/>
      <c r="Q45" s="128">
        <f t="shared" si="0"/>
        <v>0</v>
      </c>
      <c r="R45" s="128">
        <f t="shared" si="1"/>
        <v>0</v>
      </c>
      <c r="S45" s="129" t="str">
        <f t="shared" si="2"/>
        <v>ERROR</v>
      </c>
      <c r="T45" s="24"/>
    </row>
    <row r="46" spans="1:20" ht="30" customHeight="1" x14ac:dyDescent="0.3">
      <c r="A46" s="5"/>
      <c r="B46" s="11"/>
      <c r="C46" s="150">
        <v>8166</v>
      </c>
      <c r="D46" s="83">
        <v>2.0129999999999986</v>
      </c>
      <c r="E46" s="84"/>
      <c r="F46" s="84"/>
      <c r="G46" s="92" t="s">
        <v>66</v>
      </c>
      <c r="H46" s="98" t="s">
        <v>33</v>
      </c>
      <c r="I46" s="86">
        <v>26</v>
      </c>
      <c r="J46" s="87">
        <v>107358</v>
      </c>
      <c r="K46" s="41">
        <f t="shared" si="4"/>
        <v>2791308</v>
      </c>
      <c r="L46" s="32"/>
      <c r="M46" s="32"/>
      <c r="N46" s="140"/>
      <c r="O46" s="140"/>
      <c r="P46" s="87"/>
      <c r="Q46" s="128">
        <f t="shared" si="0"/>
        <v>0</v>
      </c>
      <c r="R46" s="128">
        <f t="shared" si="1"/>
        <v>0</v>
      </c>
      <c r="S46" s="129" t="str">
        <f t="shared" si="2"/>
        <v>ERROR</v>
      </c>
      <c r="T46" s="24"/>
    </row>
    <row r="47" spans="1:20" ht="30" customHeight="1" x14ac:dyDescent="0.3">
      <c r="A47" s="5"/>
      <c r="B47" s="11"/>
      <c r="C47" s="150">
        <v>4856</v>
      </c>
      <c r="D47" s="83">
        <v>2.0139999999999985</v>
      </c>
      <c r="E47" s="84"/>
      <c r="F47" s="84"/>
      <c r="G47" s="92" t="s">
        <v>67</v>
      </c>
      <c r="H47" s="98" t="s">
        <v>33</v>
      </c>
      <c r="I47" s="86">
        <v>2761</v>
      </c>
      <c r="J47" s="87">
        <v>82165</v>
      </c>
      <c r="K47" s="41">
        <f t="shared" si="4"/>
        <v>226857565</v>
      </c>
      <c r="L47" s="32"/>
      <c r="M47" s="32"/>
      <c r="N47" s="140"/>
      <c r="O47" s="140"/>
      <c r="P47" s="87"/>
      <c r="Q47" s="128">
        <f t="shared" si="0"/>
        <v>0</v>
      </c>
      <c r="R47" s="128">
        <f t="shared" si="1"/>
        <v>0</v>
      </c>
      <c r="S47" s="129" t="str">
        <f t="shared" si="2"/>
        <v>ERROR</v>
      </c>
      <c r="T47" s="24"/>
    </row>
    <row r="48" spans="1:20" ht="30" customHeight="1" x14ac:dyDescent="0.3">
      <c r="A48" s="5"/>
      <c r="B48" s="11"/>
      <c r="C48" s="150">
        <v>8160</v>
      </c>
      <c r="D48" s="83">
        <v>2.0149999999999983</v>
      </c>
      <c r="E48" s="84"/>
      <c r="F48" s="84"/>
      <c r="G48" s="92" t="s">
        <v>68</v>
      </c>
      <c r="H48" s="98" t="s">
        <v>124</v>
      </c>
      <c r="I48" s="86">
        <v>3228</v>
      </c>
      <c r="J48" s="87">
        <v>18655</v>
      </c>
      <c r="K48" s="41">
        <f t="shared" si="4"/>
        <v>60218340</v>
      </c>
      <c r="L48" s="32"/>
      <c r="M48" s="32"/>
      <c r="N48" s="140"/>
      <c r="O48" s="140"/>
      <c r="P48" s="87"/>
      <c r="Q48" s="128">
        <f t="shared" si="0"/>
        <v>0</v>
      </c>
      <c r="R48" s="128">
        <f t="shared" si="1"/>
        <v>0</v>
      </c>
      <c r="S48" s="129" t="str">
        <f t="shared" si="2"/>
        <v>ERROR</v>
      </c>
      <c r="T48" s="24"/>
    </row>
    <row r="49" spans="1:20" ht="30" customHeight="1" x14ac:dyDescent="0.3">
      <c r="A49" s="5"/>
      <c r="B49" s="11"/>
      <c r="C49" s="150">
        <v>8776</v>
      </c>
      <c r="D49" s="83">
        <v>2.0159999999999982</v>
      </c>
      <c r="E49" s="84"/>
      <c r="F49" s="84"/>
      <c r="G49" s="92" t="s">
        <v>69</v>
      </c>
      <c r="H49" s="98" t="s">
        <v>124</v>
      </c>
      <c r="I49" s="86">
        <v>3224</v>
      </c>
      <c r="J49" s="87">
        <v>22632</v>
      </c>
      <c r="K49" s="41">
        <f t="shared" si="4"/>
        <v>72965568</v>
      </c>
      <c r="L49" s="32"/>
      <c r="M49" s="32"/>
      <c r="N49" s="140"/>
      <c r="O49" s="140"/>
      <c r="P49" s="87"/>
      <c r="Q49" s="128">
        <f t="shared" si="0"/>
        <v>0</v>
      </c>
      <c r="R49" s="128">
        <f t="shared" si="1"/>
        <v>0</v>
      </c>
      <c r="S49" s="129" t="str">
        <f t="shared" si="2"/>
        <v>ERROR</v>
      </c>
      <c r="T49" s="24"/>
    </row>
    <row r="50" spans="1:20" ht="30" customHeight="1" x14ac:dyDescent="0.3">
      <c r="A50" s="5"/>
      <c r="B50" s="11"/>
      <c r="C50" s="150">
        <v>8723</v>
      </c>
      <c r="D50" s="83">
        <v>2.0169999999999981</v>
      </c>
      <c r="E50" s="84"/>
      <c r="F50" s="84"/>
      <c r="G50" s="92" t="s">
        <v>70</v>
      </c>
      <c r="H50" s="98" t="s">
        <v>124</v>
      </c>
      <c r="I50" s="86">
        <v>853</v>
      </c>
      <c r="J50" s="87">
        <v>200451</v>
      </c>
      <c r="K50" s="41">
        <f t="shared" si="4"/>
        <v>170984703</v>
      </c>
      <c r="L50" s="32"/>
      <c r="M50" s="32"/>
      <c r="N50" s="140"/>
      <c r="O50" s="140"/>
      <c r="P50" s="87"/>
      <c r="Q50" s="128">
        <f t="shared" si="0"/>
        <v>0</v>
      </c>
      <c r="R50" s="128">
        <f t="shared" si="1"/>
        <v>0</v>
      </c>
      <c r="S50" s="129" t="str">
        <f t="shared" si="2"/>
        <v>ERROR</v>
      </c>
      <c r="T50" s="24"/>
    </row>
    <row r="51" spans="1:20" ht="30" customHeight="1" x14ac:dyDescent="0.3">
      <c r="A51" s="5"/>
      <c r="B51" s="11"/>
      <c r="C51" s="150">
        <v>4751</v>
      </c>
      <c r="D51" s="83">
        <v>2.017999999999998</v>
      </c>
      <c r="E51" s="84"/>
      <c r="F51" s="84"/>
      <c r="G51" s="92" t="s">
        <v>71</v>
      </c>
      <c r="H51" s="98" t="s">
        <v>124</v>
      </c>
      <c r="I51" s="86">
        <v>5510</v>
      </c>
      <c r="J51" s="87">
        <v>13574</v>
      </c>
      <c r="K51" s="41">
        <f t="shared" si="4"/>
        <v>74792740</v>
      </c>
      <c r="L51" s="32"/>
      <c r="M51" s="32"/>
      <c r="N51" s="140"/>
      <c r="O51" s="140"/>
      <c r="P51" s="87"/>
      <c r="Q51" s="128">
        <f t="shared" si="0"/>
        <v>0</v>
      </c>
      <c r="R51" s="128">
        <f t="shared" si="1"/>
        <v>0</v>
      </c>
      <c r="S51" s="129" t="str">
        <f t="shared" si="2"/>
        <v>ERROR</v>
      </c>
      <c r="T51" s="24"/>
    </row>
    <row r="52" spans="1:20" ht="30" customHeight="1" x14ac:dyDescent="0.3">
      <c r="A52" s="5"/>
      <c r="B52" s="11"/>
      <c r="C52" s="150">
        <v>3027</v>
      </c>
      <c r="D52" s="83">
        <v>2.0189999999999979</v>
      </c>
      <c r="E52" s="84"/>
      <c r="F52" s="84"/>
      <c r="G52" s="92" t="s">
        <v>72</v>
      </c>
      <c r="H52" s="98" t="s">
        <v>124</v>
      </c>
      <c r="I52" s="86">
        <v>7715</v>
      </c>
      <c r="J52" s="87">
        <v>67361</v>
      </c>
      <c r="K52" s="41">
        <f t="shared" si="4"/>
        <v>519690115</v>
      </c>
      <c r="L52" s="32"/>
      <c r="M52" s="32"/>
      <c r="N52" s="140"/>
      <c r="O52" s="140"/>
      <c r="P52" s="87"/>
      <c r="Q52" s="128">
        <f t="shared" si="0"/>
        <v>0</v>
      </c>
      <c r="R52" s="128">
        <f t="shared" si="1"/>
        <v>0</v>
      </c>
      <c r="S52" s="129" t="str">
        <f t="shared" si="2"/>
        <v>ERROR</v>
      </c>
      <c r="T52" s="24"/>
    </row>
    <row r="53" spans="1:20" ht="30" customHeight="1" x14ac:dyDescent="0.3">
      <c r="A53" s="5"/>
      <c r="B53" s="11"/>
      <c r="C53" s="150">
        <v>6475</v>
      </c>
      <c r="D53" s="83">
        <v>2.0199999999999978</v>
      </c>
      <c r="E53" s="84"/>
      <c r="F53" s="84"/>
      <c r="G53" s="92" t="s">
        <v>73</v>
      </c>
      <c r="H53" s="98" t="s">
        <v>124</v>
      </c>
      <c r="I53" s="86">
        <v>29014</v>
      </c>
      <c r="J53" s="87">
        <v>63083</v>
      </c>
      <c r="K53" s="41">
        <f t="shared" si="4"/>
        <v>1830290162</v>
      </c>
      <c r="L53" s="32"/>
      <c r="M53" s="32"/>
      <c r="N53" s="140"/>
      <c r="O53" s="140"/>
      <c r="P53" s="87"/>
      <c r="Q53" s="128">
        <f t="shared" si="0"/>
        <v>0</v>
      </c>
      <c r="R53" s="128">
        <f t="shared" si="1"/>
        <v>0</v>
      </c>
      <c r="S53" s="129" t="str">
        <f t="shared" si="2"/>
        <v>ERROR</v>
      </c>
      <c r="T53" s="24"/>
    </row>
    <row r="54" spans="1:20" ht="30" customHeight="1" x14ac:dyDescent="0.3">
      <c r="A54" s="5"/>
      <c r="B54" s="11"/>
      <c r="C54" s="150">
        <v>3751</v>
      </c>
      <c r="D54" s="83">
        <v>2.0209999999999977</v>
      </c>
      <c r="E54" s="84"/>
      <c r="F54" s="84"/>
      <c r="G54" s="92" t="s">
        <v>74</v>
      </c>
      <c r="H54" s="98" t="s">
        <v>124</v>
      </c>
      <c r="I54" s="86">
        <v>594</v>
      </c>
      <c r="J54" s="87">
        <v>52244</v>
      </c>
      <c r="K54" s="41">
        <f t="shared" si="4"/>
        <v>31032936</v>
      </c>
      <c r="L54" s="32"/>
      <c r="M54" s="32"/>
      <c r="N54" s="140"/>
      <c r="O54" s="140"/>
      <c r="P54" s="87"/>
      <c r="Q54" s="128">
        <f t="shared" si="0"/>
        <v>0</v>
      </c>
      <c r="R54" s="128">
        <f t="shared" si="1"/>
        <v>0</v>
      </c>
      <c r="S54" s="129" t="str">
        <f t="shared" si="2"/>
        <v>ERROR</v>
      </c>
      <c r="T54" s="24"/>
    </row>
    <row r="55" spans="1:20" ht="30" customHeight="1" x14ac:dyDescent="0.3">
      <c r="A55" s="5"/>
      <c r="B55" s="11"/>
      <c r="C55" s="150">
        <v>8107</v>
      </c>
      <c r="D55" s="83">
        <v>2.0219999999999976</v>
      </c>
      <c r="E55" s="84"/>
      <c r="F55" s="84"/>
      <c r="G55" s="92" t="s">
        <v>75</v>
      </c>
      <c r="H55" s="98" t="s">
        <v>41</v>
      </c>
      <c r="I55" s="86">
        <v>73</v>
      </c>
      <c r="J55" s="87">
        <v>45941</v>
      </c>
      <c r="K55" s="41">
        <f t="shared" si="4"/>
        <v>3353693</v>
      </c>
      <c r="L55" s="32"/>
      <c r="M55" s="32"/>
      <c r="N55" s="140"/>
      <c r="O55" s="140"/>
      <c r="P55" s="87"/>
      <c r="Q55" s="128">
        <f t="shared" si="0"/>
        <v>0</v>
      </c>
      <c r="R55" s="128">
        <f t="shared" si="1"/>
        <v>0</v>
      </c>
      <c r="S55" s="129" t="str">
        <f t="shared" si="2"/>
        <v>ERROR</v>
      </c>
      <c r="T55" s="24"/>
    </row>
    <row r="56" spans="1:20" ht="30" customHeight="1" x14ac:dyDescent="0.3">
      <c r="A56" s="5"/>
      <c r="B56" s="11"/>
      <c r="C56" s="149"/>
      <c r="D56" s="77"/>
      <c r="E56" s="78"/>
      <c r="F56" s="78"/>
      <c r="G56" s="91" t="s">
        <v>76</v>
      </c>
      <c r="H56" s="97"/>
      <c r="I56" s="80"/>
      <c r="J56" s="81"/>
      <c r="K56" s="41" t="str">
        <f t="shared" si="4"/>
        <v/>
      </c>
      <c r="L56" s="32"/>
      <c r="M56" s="32"/>
      <c r="N56" s="140"/>
      <c r="O56" s="140"/>
      <c r="P56" s="81"/>
      <c r="Q56" s="130"/>
      <c r="R56" s="130"/>
      <c r="S56" s="131"/>
      <c r="T56" s="24"/>
    </row>
    <row r="57" spans="1:20" ht="30" customHeight="1" x14ac:dyDescent="0.3">
      <c r="A57" s="5"/>
      <c r="B57" s="11"/>
      <c r="C57" s="150">
        <v>3745</v>
      </c>
      <c r="D57" s="83">
        <v>2.0229999999999975</v>
      </c>
      <c r="E57" s="84"/>
      <c r="F57" s="84"/>
      <c r="G57" s="92" t="s">
        <v>64</v>
      </c>
      <c r="H57" s="98" t="s">
        <v>33</v>
      </c>
      <c r="I57" s="86">
        <v>1117</v>
      </c>
      <c r="J57" s="87">
        <v>74806</v>
      </c>
      <c r="K57" s="41">
        <f t="shared" si="4"/>
        <v>83558302</v>
      </c>
      <c r="L57" s="32"/>
      <c r="M57" s="32"/>
      <c r="N57" s="140"/>
      <c r="O57" s="140"/>
      <c r="P57" s="87"/>
      <c r="Q57" s="128">
        <f t="shared" si="0"/>
        <v>0</v>
      </c>
      <c r="R57" s="128">
        <f t="shared" si="1"/>
        <v>0</v>
      </c>
      <c r="S57" s="129" t="str">
        <f t="shared" si="2"/>
        <v>ERROR</v>
      </c>
      <c r="T57" s="24"/>
    </row>
    <row r="58" spans="1:20" ht="30" customHeight="1" x14ac:dyDescent="0.3">
      <c r="A58" s="5"/>
      <c r="B58" s="11"/>
      <c r="C58" s="150">
        <v>3784</v>
      </c>
      <c r="D58" s="83">
        <v>2.0239999999999974</v>
      </c>
      <c r="E58" s="84"/>
      <c r="F58" s="84"/>
      <c r="G58" s="92" t="s">
        <v>77</v>
      </c>
      <c r="H58" s="98" t="s">
        <v>124</v>
      </c>
      <c r="I58" s="86">
        <v>296</v>
      </c>
      <c r="J58" s="87">
        <v>30856</v>
      </c>
      <c r="K58" s="41">
        <f t="shared" si="4"/>
        <v>9133376</v>
      </c>
      <c r="L58" s="32"/>
      <c r="M58" s="32"/>
      <c r="N58" s="140"/>
      <c r="O58" s="140"/>
      <c r="P58" s="87"/>
      <c r="Q58" s="128">
        <f t="shared" si="0"/>
        <v>0</v>
      </c>
      <c r="R58" s="128">
        <f t="shared" si="1"/>
        <v>0</v>
      </c>
      <c r="S58" s="129" t="str">
        <f t="shared" si="2"/>
        <v>ERROR</v>
      </c>
      <c r="T58" s="24"/>
    </row>
    <row r="59" spans="1:20" ht="30" customHeight="1" x14ac:dyDescent="0.3">
      <c r="A59" s="5"/>
      <c r="B59" s="11"/>
      <c r="C59" s="150">
        <v>4089</v>
      </c>
      <c r="D59" s="83">
        <v>2.0249999999999972</v>
      </c>
      <c r="E59" s="84"/>
      <c r="F59" s="84"/>
      <c r="G59" s="92" t="s">
        <v>78</v>
      </c>
      <c r="H59" s="98" t="s">
        <v>124</v>
      </c>
      <c r="I59" s="86">
        <v>2072</v>
      </c>
      <c r="J59" s="87">
        <v>49501</v>
      </c>
      <c r="K59" s="41">
        <f t="shared" si="4"/>
        <v>102566072</v>
      </c>
      <c r="L59" s="32"/>
      <c r="M59" s="32"/>
      <c r="N59" s="140"/>
      <c r="O59" s="140"/>
      <c r="P59" s="87"/>
      <c r="Q59" s="128">
        <f t="shared" si="0"/>
        <v>0</v>
      </c>
      <c r="R59" s="128">
        <f t="shared" si="1"/>
        <v>0</v>
      </c>
      <c r="S59" s="129" t="str">
        <f t="shared" si="2"/>
        <v>ERROR</v>
      </c>
      <c r="T59" s="24"/>
    </row>
    <row r="60" spans="1:20" ht="30" customHeight="1" x14ac:dyDescent="0.3">
      <c r="A60" s="5"/>
      <c r="B60" s="11"/>
      <c r="C60" s="150">
        <v>8158</v>
      </c>
      <c r="D60" s="83">
        <v>2.0259999999999971</v>
      </c>
      <c r="E60" s="84"/>
      <c r="F60" s="84"/>
      <c r="G60" s="92" t="s">
        <v>79</v>
      </c>
      <c r="H60" s="98" t="s">
        <v>35</v>
      </c>
      <c r="I60" s="86">
        <v>1087</v>
      </c>
      <c r="J60" s="87">
        <v>622531</v>
      </c>
      <c r="K60" s="41">
        <f t="shared" si="4"/>
        <v>676691197</v>
      </c>
      <c r="L60" s="32"/>
      <c r="M60" s="32"/>
      <c r="N60" s="140"/>
      <c r="O60" s="140"/>
      <c r="P60" s="87"/>
      <c r="Q60" s="128">
        <f t="shared" si="0"/>
        <v>0</v>
      </c>
      <c r="R60" s="128">
        <f t="shared" si="1"/>
        <v>0</v>
      </c>
      <c r="S60" s="129" t="str">
        <f t="shared" si="2"/>
        <v>ERROR</v>
      </c>
      <c r="T60" s="24"/>
    </row>
    <row r="61" spans="1:20" ht="30" customHeight="1" x14ac:dyDescent="0.3">
      <c r="A61" s="5"/>
      <c r="B61" s="11"/>
      <c r="C61" s="149"/>
      <c r="D61" s="77"/>
      <c r="E61" s="78"/>
      <c r="F61" s="78"/>
      <c r="G61" s="91" t="s">
        <v>80</v>
      </c>
      <c r="H61" s="97"/>
      <c r="I61" s="80"/>
      <c r="J61" s="81"/>
      <c r="K61" s="41" t="str">
        <f t="shared" si="4"/>
        <v/>
      </c>
      <c r="L61" s="32"/>
      <c r="M61" s="32"/>
      <c r="N61" s="140"/>
      <c r="O61" s="140"/>
      <c r="P61" s="81"/>
      <c r="Q61" s="130"/>
      <c r="R61" s="130"/>
      <c r="S61" s="131"/>
      <c r="T61" s="24"/>
    </row>
    <row r="62" spans="1:20" ht="30" customHeight="1" x14ac:dyDescent="0.3">
      <c r="A62" s="5"/>
      <c r="B62" s="11"/>
      <c r="C62" s="150">
        <v>4023</v>
      </c>
      <c r="D62" s="83">
        <v>2.026999999999997</v>
      </c>
      <c r="E62" s="84"/>
      <c r="F62" s="84"/>
      <c r="G62" s="92" t="s">
        <v>54</v>
      </c>
      <c r="H62" s="98" t="s">
        <v>33</v>
      </c>
      <c r="I62" s="86">
        <v>5006</v>
      </c>
      <c r="J62" s="87">
        <v>15471</v>
      </c>
      <c r="K62" s="41">
        <f t="shared" si="4"/>
        <v>77447826</v>
      </c>
      <c r="L62" s="32"/>
      <c r="M62" s="32"/>
      <c r="N62" s="140"/>
      <c r="O62" s="140"/>
      <c r="P62" s="87"/>
      <c r="Q62" s="128">
        <f t="shared" si="0"/>
        <v>0</v>
      </c>
      <c r="R62" s="128">
        <f t="shared" si="1"/>
        <v>0</v>
      </c>
      <c r="S62" s="129" t="str">
        <f t="shared" si="2"/>
        <v>ERROR</v>
      </c>
      <c r="T62" s="24"/>
    </row>
    <row r="63" spans="1:20" ht="30" customHeight="1" x14ac:dyDescent="0.3">
      <c r="A63" s="5"/>
      <c r="B63" s="11"/>
      <c r="C63" s="150">
        <v>3454</v>
      </c>
      <c r="D63" s="83">
        <v>2.0279999999999969</v>
      </c>
      <c r="E63" s="84"/>
      <c r="F63" s="84"/>
      <c r="G63" s="92" t="s">
        <v>55</v>
      </c>
      <c r="H63" s="98" t="s">
        <v>35</v>
      </c>
      <c r="I63" s="86">
        <v>1080</v>
      </c>
      <c r="J63" s="87">
        <v>98437</v>
      </c>
      <c r="K63" s="41">
        <f t="shared" si="4"/>
        <v>106311960</v>
      </c>
      <c r="L63" s="32"/>
      <c r="M63" s="32"/>
      <c r="N63" s="140"/>
      <c r="O63" s="140"/>
      <c r="P63" s="87"/>
      <c r="Q63" s="128">
        <f t="shared" si="0"/>
        <v>0</v>
      </c>
      <c r="R63" s="128">
        <f t="shared" si="1"/>
        <v>0</v>
      </c>
      <c r="S63" s="129" t="str">
        <f t="shared" si="2"/>
        <v>ERROR</v>
      </c>
      <c r="T63" s="24"/>
    </row>
    <row r="64" spans="1:20" ht="30" customHeight="1" x14ac:dyDescent="0.3">
      <c r="A64" s="5"/>
      <c r="B64" s="11"/>
      <c r="C64" s="150">
        <v>4513</v>
      </c>
      <c r="D64" s="83">
        <v>2.0289999999999968</v>
      </c>
      <c r="E64" s="84"/>
      <c r="F64" s="84"/>
      <c r="G64" s="92" t="s">
        <v>81</v>
      </c>
      <c r="H64" s="98" t="s">
        <v>35</v>
      </c>
      <c r="I64" s="86">
        <v>540</v>
      </c>
      <c r="J64" s="87">
        <v>188317</v>
      </c>
      <c r="K64" s="41">
        <f t="shared" si="4"/>
        <v>101691180</v>
      </c>
      <c r="L64" s="32"/>
      <c r="M64" s="32"/>
      <c r="N64" s="140"/>
      <c r="O64" s="140"/>
      <c r="P64" s="87"/>
      <c r="Q64" s="128">
        <f t="shared" si="0"/>
        <v>0</v>
      </c>
      <c r="R64" s="128">
        <f t="shared" si="1"/>
        <v>0</v>
      </c>
      <c r="S64" s="129" t="str">
        <f t="shared" si="2"/>
        <v>ERROR</v>
      </c>
      <c r="T64" s="24"/>
    </row>
    <row r="65" spans="1:20" ht="30" customHeight="1" x14ac:dyDescent="0.3">
      <c r="A65" s="5"/>
      <c r="B65" s="11"/>
      <c r="C65" s="150">
        <v>3394</v>
      </c>
      <c r="D65" s="83">
        <v>2.0299999999999967</v>
      </c>
      <c r="E65" s="84"/>
      <c r="F65" s="84"/>
      <c r="G65" s="92" t="s">
        <v>82</v>
      </c>
      <c r="H65" s="98" t="s">
        <v>35</v>
      </c>
      <c r="I65" s="86">
        <v>558</v>
      </c>
      <c r="J65" s="87">
        <v>667769</v>
      </c>
      <c r="K65" s="41">
        <f t="shared" si="4"/>
        <v>372615102</v>
      </c>
      <c r="L65" s="32"/>
      <c r="M65" s="32"/>
      <c r="N65" s="140"/>
      <c r="O65" s="140"/>
      <c r="P65" s="87"/>
      <c r="Q65" s="128">
        <f t="shared" si="0"/>
        <v>0</v>
      </c>
      <c r="R65" s="128">
        <f t="shared" si="1"/>
        <v>0</v>
      </c>
      <c r="S65" s="129" t="str">
        <f t="shared" si="2"/>
        <v>ERROR</v>
      </c>
      <c r="T65" s="24"/>
    </row>
    <row r="66" spans="1:20" ht="30" customHeight="1" x14ac:dyDescent="0.3">
      <c r="A66" s="5"/>
      <c r="B66" s="11"/>
      <c r="C66" s="150">
        <v>3708</v>
      </c>
      <c r="D66" s="83">
        <v>2.0309999999999966</v>
      </c>
      <c r="E66" s="84"/>
      <c r="F66" s="84"/>
      <c r="G66" s="92" t="s">
        <v>83</v>
      </c>
      <c r="H66" s="98" t="s">
        <v>125</v>
      </c>
      <c r="I66" s="86">
        <v>18007</v>
      </c>
      <c r="J66" s="87">
        <v>4357</v>
      </c>
      <c r="K66" s="41">
        <f t="shared" si="4"/>
        <v>78456499</v>
      </c>
      <c r="L66" s="32"/>
      <c r="M66" s="32"/>
      <c r="N66" s="140"/>
      <c r="O66" s="140"/>
      <c r="P66" s="87"/>
      <c r="Q66" s="128">
        <f t="shared" si="0"/>
        <v>0</v>
      </c>
      <c r="R66" s="128">
        <f t="shared" si="1"/>
        <v>0</v>
      </c>
      <c r="S66" s="129" t="str">
        <f t="shared" si="2"/>
        <v>ERROR</v>
      </c>
      <c r="T66" s="24"/>
    </row>
    <row r="67" spans="1:20" ht="30" customHeight="1" x14ac:dyDescent="0.3">
      <c r="A67" s="5"/>
      <c r="B67" s="11"/>
      <c r="C67" s="150">
        <v>6099</v>
      </c>
      <c r="D67" s="83">
        <v>2.0319999999999965</v>
      </c>
      <c r="E67" s="84"/>
      <c r="F67" s="84"/>
      <c r="G67" s="92" t="s">
        <v>84</v>
      </c>
      <c r="H67" s="98" t="s">
        <v>33</v>
      </c>
      <c r="I67" s="86">
        <v>3601</v>
      </c>
      <c r="J67" s="87">
        <v>46998</v>
      </c>
      <c r="K67" s="41">
        <f t="shared" si="4"/>
        <v>169239798</v>
      </c>
      <c r="L67" s="32"/>
      <c r="M67" s="32"/>
      <c r="N67" s="140"/>
      <c r="O67" s="140"/>
      <c r="P67" s="87"/>
      <c r="Q67" s="128">
        <f t="shared" si="0"/>
        <v>0</v>
      </c>
      <c r="R67" s="128">
        <f t="shared" si="1"/>
        <v>0</v>
      </c>
      <c r="S67" s="129" t="str">
        <f t="shared" si="2"/>
        <v>ERROR</v>
      </c>
      <c r="T67" s="24"/>
    </row>
    <row r="68" spans="1:20" ht="30" customHeight="1" x14ac:dyDescent="0.3">
      <c r="A68" s="5"/>
      <c r="B68" s="11"/>
      <c r="C68" s="150">
        <v>3837</v>
      </c>
      <c r="D68" s="83">
        <v>2.0329999999999964</v>
      </c>
      <c r="E68" s="84"/>
      <c r="F68" s="84"/>
      <c r="G68" s="92" t="s">
        <v>85</v>
      </c>
      <c r="H68" s="98" t="s">
        <v>124</v>
      </c>
      <c r="I68" s="86">
        <v>2739</v>
      </c>
      <c r="J68" s="87">
        <v>10230</v>
      </c>
      <c r="K68" s="41">
        <f t="shared" si="4"/>
        <v>28019970</v>
      </c>
      <c r="L68" s="32"/>
      <c r="M68" s="32"/>
      <c r="N68" s="140"/>
      <c r="O68" s="140"/>
      <c r="P68" s="87"/>
      <c r="Q68" s="128">
        <f t="shared" si="0"/>
        <v>0</v>
      </c>
      <c r="R68" s="128">
        <f t="shared" si="1"/>
        <v>0</v>
      </c>
      <c r="S68" s="129" t="str">
        <f t="shared" si="2"/>
        <v>ERROR</v>
      </c>
      <c r="T68" s="24"/>
    </row>
    <row r="69" spans="1:20" ht="30" customHeight="1" x14ac:dyDescent="0.3">
      <c r="A69" s="5"/>
      <c r="B69" s="11"/>
      <c r="C69" s="150">
        <v>4239</v>
      </c>
      <c r="D69" s="83">
        <v>2.0339999999999963</v>
      </c>
      <c r="E69" s="84"/>
      <c r="F69" s="84"/>
      <c r="G69" s="92" t="s">
        <v>86</v>
      </c>
      <c r="H69" s="98" t="s">
        <v>124</v>
      </c>
      <c r="I69" s="86">
        <v>2739</v>
      </c>
      <c r="J69" s="87">
        <v>5547</v>
      </c>
      <c r="K69" s="41">
        <f t="shared" si="4"/>
        <v>15193233</v>
      </c>
      <c r="L69" s="32"/>
      <c r="M69" s="32"/>
      <c r="N69" s="140"/>
      <c r="O69" s="140"/>
      <c r="P69" s="87"/>
      <c r="Q69" s="128">
        <f t="shared" si="0"/>
        <v>0</v>
      </c>
      <c r="R69" s="128">
        <f t="shared" si="1"/>
        <v>0</v>
      </c>
      <c r="S69" s="129" t="str">
        <f t="shared" si="2"/>
        <v>ERROR</v>
      </c>
      <c r="T69" s="24"/>
    </row>
    <row r="70" spans="1:20" ht="30" customHeight="1" x14ac:dyDescent="0.3">
      <c r="A70" s="5"/>
      <c r="B70" s="11"/>
      <c r="C70" s="150">
        <v>8512</v>
      </c>
      <c r="D70" s="83">
        <v>2.0349999999999961</v>
      </c>
      <c r="E70" s="84"/>
      <c r="F70" s="84"/>
      <c r="G70" s="92" t="s">
        <v>87</v>
      </c>
      <c r="H70" s="98" t="s">
        <v>124</v>
      </c>
      <c r="I70" s="86">
        <v>19</v>
      </c>
      <c r="J70" s="87">
        <v>213800</v>
      </c>
      <c r="K70" s="41">
        <f t="shared" si="4"/>
        <v>4062200</v>
      </c>
      <c r="L70" s="32"/>
      <c r="M70" s="32"/>
      <c r="N70" s="140"/>
      <c r="O70" s="140"/>
      <c r="P70" s="87"/>
      <c r="Q70" s="128">
        <f t="shared" si="0"/>
        <v>0</v>
      </c>
      <c r="R70" s="128">
        <f t="shared" si="1"/>
        <v>0</v>
      </c>
      <c r="S70" s="129" t="str">
        <f t="shared" si="2"/>
        <v>ERROR</v>
      </c>
      <c r="T70" s="24"/>
    </row>
    <row r="71" spans="1:20" ht="30" customHeight="1" x14ac:dyDescent="0.3">
      <c r="A71" s="5"/>
      <c r="B71" s="11"/>
      <c r="C71" s="150">
        <v>8501</v>
      </c>
      <c r="D71" s="83">
        <v>2.035999999999996</v>
      </c>
      <c r="E71" s="84"/>
      <c r="F71" s="84"/>
      <c r="G71" s="92" t="s">
        <v>88</v>
      </c>
      <c r="H71" s="98" t="s">
        <v>41</v>
      </c>
      <c r="I71" s="86">
        <v>8</v>
      </c>
      <c r="J71" s="87">
        <v>156147</v>
      </c>
      <c r="K71" s="41">
        <f t="shared" si="4"/>
        <v>1249176</v>
      </c>
      <c r="L71" s="32"/>
      <c r="M71" s="32"/>
      <c r="N71" s="140"/>
      <c r="O71" s="140"/>
      <c r="P71" s="87"/>
      <c r="Q71" s="128">
        <f t="shared" si="0"/>
        <v>0</v>
      </c>
      <c r="R71" s="128">
        <f t="shared" si="1"/>
        <v>0</v>
      </c>
      <c r="S71" s="129" t="str">
        <f t="shared" si="2"/>
        <v>ERROR</v>
      </c>
      <c r="T71" s="24"/>
    </row>
    <row r="72" spans="1:20" ht="30" customHeight="1" x14ac:dyDescent="0.3">
      <c r="A72" s="5"/>
      <c r="B72" s="11"/>
      <c r="C72" s="149"/>
      <c r="D72" s="77"/>
      <c r="E72" s="78"/>
      <c r="F72" s="78"/>
      <c r="G72" s="91" t="s">
        <v>89</v>
      </c>
      <c r="H72" s="97"/>
      <c r="I72" s="80"/>
      <c r="J72" s="81"/>
      <c r="K72" s="41" t="str">
        <f t="shared" si="4"/>
        <v/>
      </c>
      <c r="L72" s="32"/>
      <c r="M72" s="32"/>
      <c r="N72" s="140"/>
      <c r="O72" s="140"/>
      <c r="P72" s="81"/>
      <c r="Q72" s="130"/>
      <c r="R72" s="130"/>
      <c r="S72" s="131"/>
      <c r="T72" s="24"/>
    </row>
    <row r="73" spans="1:20" ht="30" customHeight="1" x14ac:dyDescent="0.3">
      <c r="A73" s="5"/>
      <c r="B73" s="11"/>
      <c r="C73" s="150">
        <v>4023</v>
      </c>
      <c r="D73" s="83">
        <v>2.0369999999999959</v>
      </c>
      <c r="E73" s="84"/>
      <c r="F73" s="84"/>
      <c r="G73" s="92" t="s">
        <v>54</v>
      </c>
      <c r="H73" s="98" t="s">
        <v>33</v>
      </c>
      <c r="I73" s="86">
        <v>168</v>
      </c>
      <c r="J73" s="87">
        <v>15471</v>
      </c>
      <c r="K73" s="41">
        <f t="shared" si="4"/>
        <v>2599128</v>
      </c>
      <c r="L73" s="32"/>
      <c r="M73" s="32"/>
      <c r="N73" s="140"/>
      <c r="O73" s="140"/>
      <c r="P73" s="87"/>
      <c r="Q73" s="128">
        <f t="shared" si="0"/>
        <v>0</v>
      </c>
      <c r="R73" s="128">
        <f t="shared" si="1"/>
        <v>0</v>
      </c>
      <c r="S73" s="129" t="str">
        <f t="shared" si="2"/>
        <v>ERROR</v>
      </c>
      <c r="T73" s="24"/>
    </row>
    <row r="74" spans="1:20" ht="30" customHeight="1" x14ac:dyDescent="0.3">
      <c r="A74" s="5"/>
      <c r="B74" s="11"/>
      <c r="C74" s="150">
        <v>3454</v>
      </c>
      <c r="D74" s="83">
        <v>2.0379999999999958</v>
      </c>
      <c r="E74" s="84"/>
      <c r="F74" s="84"/>
      <c r="G74" s="92" t="s">
        <v>55</v>
      </c>
      <c r="H74" s="98" t="s">
        <v>35</v>
      </c>
      <c r="I74" s="86">
        <v>43</v>
      </c>
      <c r="J74" s="87">
        <v>98437</v>
      </c>
      <c r="K74" s="41">
        <f t="shared" si="4"/>
        <v>4232791</v>
      </c>
      <c r="L74" s="32"/>
      <c r="M74" s="32"/>
      <c r="N74" s="140"/>
      <c r="O74" s="140"/>
      <c r="P74" s="87"/>
      <c r="Q74" s="128">
        <f t="shared" si="0"/>
        <v>0</v>
      </c>
      <c r="R74" s="128">
        <f t="shared" si="1"/>
        <v>0</v>
      </c>
      <c r="S74" s="129" t="str">
        <f t="shared" si="2"/>
        <v>ERROR</v>
      </c>
      <c r="T74" s="24"/>
    </row>
    <row r="75" spans="1:20" ht="30" customHeight="1" x14ac:dyDescent="0.3">
      <c r="A75" s="5"/>
      <c r="B75" s="11"/>
      <c r="C75" s="150">
        <v>4487</v>
      </c>
      <c r="D75" s="83">
        <v>2.0389999999999957</v>
      </c>
      <c r="E75" s="84"/>
      <c r="F75" s="84"/>
      <c r="G75" s="92" t="s">
        <v>90</v>
      </c>
      <c r="H75" s="98" t="s">
        <v>35</v>
      </c>
      <c r="I75" s="86">
        <v>21</v>
      </c>
      <c r="J75" s="87">
        <v>178018</v>
      </c>
      <c r="K75" s="41">
        <f t="shared" si="4"/>
        <v>3738378</v>
      </c>
      <c r="L75" s="32"/>
      <c r="M75" s="32"/>
      <c r="N75" s="140"/>
      <c r="O75" s="140"/>
      <c r="P75" s="87"/>
      <c r="Q75" s="128">
        <f t="shared" si="0"/>
        <v>0</v>
      </c>
      <c r="R75" s="128">
        <f t="shared" si="1"/>
        <v>0</v>
      </c>
      <c r="S75" s="129" t="str">
        <f t="shared" si="2"/>
        <v>ERROR</v>
      </c>
      <c r="T75" s="24"/>
    </row>
    <row r="76" spans="1:20" ht="30" customHeight="1" x14ac:dyDescent="0.3">
      <c r="A76" s="5"/>
      <c r="B76" s="11"/>
      <c r="C76" s="150">
        <v>3748</v>
      </c>
      <c r="D76" s="83">
        <v>2.0399999999999956</v>
      </c>
      <c r="E76" s="84"/>
      <c r="F76" s="84"/>
      <c r="G76" s="92" t="s">
        <v>91</v>
      </c>
      <c r="H76" s="98" t="s">
        <v>35</v>
      </c>
      <c r="I76" s="86">
        <v>30</v>
      </c>
      <c r="J76" s="87">
        <v>657536</v>
      </c>
      <c r="K76" s="41">
        <f t="shared" si="4"/>
        <v>19726080</v>
      </c>
      <c r="L76" s="32"/>
      <c r="M76" s="32"/>
      <c r="N76" s="140"/>
      <c r="O76" s="140"/>
      <c r="P76" s="87"/>
      <c r="Q76" s="128">
        <f t="shared" si="0"/>
        <v>0</v>
      </c>
      <c r="R76" s="128">
        <f t="shared" si="1"/>
        <v>0</v>
      </c>
      <c r="S76" s="129" t="str">
        <f t="shared" si="2"/>
        <v>ERROR</v>
      </c>
      <c r="T76" s="24"/>
    </row>
    <row r="77" spans="1:20" ht="30" customHeight="1" x14ac:dyDescent="0.3">
      <c r="A77" s="5"/>
      <c r="B77" s="11"/>
      <c r="C77" s="150">
        <v>3708</v>
      </c>
      <c r="D77" s="83">
        <v>2.0409999999999955</v>
      </c>
      <c r="E77" s="84"/>
      <c r="F77" s="84"/>
      <c r="G77" s="92" t="s">
        <v>83</v>
      </c>
      <c r="H77" s="98" t="s">
        <v>125</v>
      </c>
      <c r="I77" s="86">
        <v>1430</v>
      </c>
      <c r="J77" s="87">
        <v>4357</v>
      </c>
      <c r="K77" s="41">
        <f t="shared" si="4"/>
        <v>6230510</v>
      </c>
      <c r="L77" s="32"/>
      <c r="M77" s="32"/>
      <c r="N77" s="140"/>
      <c r="O77" s="140"/>
      <c r="P77" s="87"/>
      <c r="Q77" s="128">
        <f t="shared" ref="Q77:Q140" si="5">ROUND((+P77),0)</f>
        <v>0</v>
      </c>
      <c r="R77" s="128">
        <f t="shared" ref="R77:R140" si="6">ROUND((Q77*I77),0)</f>
        <v>0</v>
      </c>
      <c r="S77" s="129" t="str">
        <f t="shared" ref="S77:S140" si="7">IF(OR(R77&lt;=0,R77&gt;K77),"ERROR","OK")</f>
        <v>ERROR</v>
      </c>
      <c r="T77" s="24"/>
    </row>
    <row r="78" spans="1:20" ht="30" customHeight="1" x14ac:dyDescent="0.3">
      <c r="A78" s="5"/>
      <c r="B78" s="11"/>
      <c r="C78" s="150">
        <v>6099</v>
      </c>
      <c r="D78" s="83">
        <v>2.0419999999999954</v>
      </c>
      <c r="E78" s="84"/>
      <c r="F78" s="84"/>
      <c r="G78" s="92" t="s">
        <v>84</v>
      </c>
      <c r="H78" s="98" t="s">
        <v>33</v>
      </c>
      <c r="I78" s="86">
        <v>143</v>
      </c>
      <c r="J78" s="87">
        <v>46998</v>
      </c>
      <c r="K78" s="41">
        <f t="shared" si="4"/>
        <v>6720714</v>
      </c>
      <c r="L78" s="32"/>
      <c r="M78" s="32"/>
      <c r="N78" s="140"/>
      <c r="O78" s="140"/>
      <c r="P78" s="87"/>
      <c r="Q78" s="128">
        <f t="shared" si="5"/>
        <v>0</v>
      </c>
      <c r="R78" s="128">
        <f t="shared" si="6"/>
        <v>0</v>
      </c>
      <c r="S78" s="129" t="str">
        <f t="shared" si="7"/>
        <v>ERROR</v>
      </c>
      <c r="T78" s="24"/>
    </row>
    <row r="79" spans="1:20" ht="30" customHeight="1" x14ac:dyDescent="0.3">
      <c r="A79" s="5"/>
      <c r="B79" s="11"/>
      <c r="C79" s="150">
        <v>3837</v>
      </c>
      <c r="D79" s="83">
        <v>2.0429999999999953</v>
      </c>
      <c r="E79" s="84"/>
      <c r="F79" s="84"/>
      <c r="G79" s="92" t="s">
        <v>85</v>
      </c>
      <c r="H79" s="98" t="s">
        <v>124</v>
      </c>
      <c r="I79" s="86">
        <v>55</v>
      </c>
      <c r="J79" s="87">
        <v>10230</v>
      </c>
      <c r="K79" s="41">
        <f t="shared" si="4"/>
        <v>562650</v>
      </c>
      <c r="L79" s="32"/>
      <c r="M79" s="32"/>
      <c r="N79" s="140"/>
      <c r="O79" s="140"/>
      <c r="P79" s="87"/>
      <c r="Q79" s="128">
        <f t="shared" si="5"/>
        <v>0</v>
      </c>
      <c r="R79" s="128">
        <f t="shared" si="6"/>
        <v>0</v>
      </c>
      <c r="S79" s="129" t="str">
        <f t="shared" si="7"/>
        <v>ERROR</v>
      </c>
      <c r="T79" s="24"/>
    </row>
    <row r="80" spans="1:20" ht="30" customHeight="1" x14ac:dyDescent="0.3">
      <c r="A80" s="5"/>
      <c r="B80" s="11"/>
      <c r="C80" s="150">
        <v>4239</v>
      </c>
      <c r="D80" s="83">
        <v>2.0439999999999952</v>
      </c>
      <c r="E80" s="84"/>
      <c r="F80" s="84"/>
      <c r="G80" s="92" t="s">
        <v>86</v>
      </c>
      <c r="H80" s="98" t="s">
        <v>124</v>
      </c>
      <c r="I80" s="86">
        <v>55</v>
      </c>
      <c r="J80" s="87">
        <v>5547</v>
      </c>
      <c r="K80" s="41">
        <f t="shared" si="4"/>
        <v>305085</v>
      </c>
      <c r="L80" s="32"/>
      <c r="M80" s="32"/>
      <c r="N80" s="140"/>
      <c r="O80" s="140"/>
      <c r="P80" s="87"/>
      <c r="Q80" s="128">
        <f t="shared" si="5"/>
        <v>0</v>
      </c>
      <c r="R80" s="128">
        <f t="shared" si="6"/>
        <v>0</v>
      </c>
      <c r="S80" s="129" t="str">
        <f t="shared" si="7"/>
        <v>ERROR</v>
      </c>
      <c r="T80" s="24"/>
    </row>
    <row r="81" spans="1:20" ht="30" customHeight="1" x14ac:dyDescent="0.3">
      <c r="A81" s="5"/>
      <c r="B81" s="11"/>
      <c r="C81" s="150">
        <v>3454</v>
      </c>
      <c r="D81" s="83">
        <v>2.044999999999995</v>
      </c>
      <c r="E81" s="84"/>
      <c r="F81" s="84"/>
      <c r="G81" s="92" t="s">
        <v>55</v>
      </c>
      <c r="H81" s="98" t="s">
        <v>35</v>
      </c>
      <c r="I81" s="86">
        <v>1425</v>
      </c>
      <c r="J81" s="87">
        <v>98437</v>
      </c>
      <c r="K81" s="41">
        <f t="shared" si="4"/>
        <v>140272725</v>
      </c>
      <c r="L81" s="32"/>
      <c r="M81" s="32"/>
      <c r="N81" s="140"/>
      <c r="O81" s="140"/>
      <c r="P81" s="87"/>
      <c r="Q81" s="128">
        <f t="shared" si="5"/>
        <v>0</v>
      </c>
      <c r="R81" s="128">
        <f t="shared" si="6"/>
        <v>0</v>
      </c>
      <c r="S81" s="129" t="str">
        <f t="shared" si="7"/>
        <v>ERROR</v>
      </c>
      <c r="T81" s="24"/>
    </row>
    <row r="82" spans="1:20" ht="30" customHeight="1" x14ac:dyDescent="0.3">
      <c r="A82" s="5"/>
      <c r="B82" s="11"/>
      <c r="C82" s="149"/>
      <c r="D82" s="77"/>
      <c r="E82" s="78"/>
      <c r="F82" s="78"/>
      <c r="G82" s="91" t="s">
        <v>92</v>
      </c>
      <c r="H82" s="97"/>
      <c r="I82" s="80"/>
      <c r="J82" s="81"/>
      <c r="K82" s="41" t="str">
        <f t="shared" si="4"/>
        <v/>
      </c>
      <c r="L82" s="32"/>
      <c r="M82" s="32"/>
      <c r="N82" s="140"/>
      <c r="O82" s="140"/>
      <c r="P82" s="81"/>
      <c r="Q82" s="130"/>
      <c r="R82" s="130"/>
      <c r="S82" s="131"/>
      <c r="T82" s="24"/>
    </row>
    <row r="83" spans="1:20" ht="30" customHeight="1" x14ac:dyDescent="0.3">
      <c r="A83" s="5"/>
      <c r="B83" s="11"/>
      <c r="C83" s="150">
        <v>4023</v>
      </c>
      <c r="D83" s="83">
        <v>2.0459999999999949</v>
      </c>
      <c r="E83" s="84"/>
      <c r="F83" s="84"/>
      <c r="G83" s="92" t="s">
        <v>54</v>
      </c>
      <c r="H83" s="98" t="s">
        <v>33</v>
      </c>
      <c r="I83" s="86">
        <v>10542</v>
      </c>
      <c r="J83" s="87">
        <v>15471</v>
      </c>
      <c r="K83" s="41">
        <f t="shared" si="4"/>
        <v>163095282</v>
      </c>
      <c r="L83" s="32"/>
      <c r="M83" s="32"/>
      <c r="N83" s="140"/>
      <c r="O83" s="140"/>
      <c r="P83" s="87"/>
      <c r="Q83" s="128">
        <f t="shared" si="5"/>
        <v>0</v>
      </c>
      <c r="R83" s="128">
        <f t="shared" si="6"/>
        <v>0</v>
      </c>
      <c r="S83" s="129" t="str">
        <f t="shared" si="7"/>
        <v>ERROR</v>
      </c>
      <c r="T83" s="24"/>
    </row>
    <row r="84" spans="1:20" ht="30" customHeight="1" x14ac:dyDescent="0.3">
      <c r="A84" s="5"/>
      <c r="B84" s="11"/>
      <c r="C84" s="150">
        <v>3454</v>
      </c>
      <c r="D84" s="83">
        <v>2.0469999999999948</v>
      </c>
      <c r="E84" s="84"/>
      <c r="F84" s="84"/>
      <c r="G84" s="92" t="s">
        <v>55</v>
      </c>
      <c r="H84" s="98" t="s">
        <v>35</v>
      </c>
      <c r="I84" s="86">
        <v>1679</v>
      </c>
      <c r="J84" s="87">
        <v>98437</v>
      </c>
      <c r="K84" s="41">
        <f t="shared" si="4"/>
        <v>165275723</v>
      </c>
      <c r="L84" s="32"/>
      <c r="M84" s="32"/>
      <c r="N84" s="140"/>
      <c r="O84" s="140"/>
      <c r="P84" s="87"/>
      <c r="Q84" s="128">
        <f t="shared" si="5"/>
        <v>0</v>
      </c>
      <c r="R84" s="128">
        <f t="shared" si="6"/>
        <v>0</v>
      </c>
      <c r="S84" s="129" t="str">
        <f t="shared" si="7"/>
        <v>ERROR</v>
      </c>
      <c r="T84" s="24"/>
    </row>
    <row r="85" spans="1:20" ht="30" customHeight="1" x14ac:dyDescent="0.3">
      <c r="A85" s="5"/>
      <c r="B85" s="11"/>
      <c r="C85" s="150">
        <v>4513</v>
      </c>
      <c r="D85" s="83">
        <v>2.0479999999999947</v>
      </c>
      <c r="E85" s="84"/>
      <c r="F85" s="84"/>
      <c r="G85" s="92" t="s">
        <v>81</v>
      </c>
      <c r="H85" s="98" t="s">
        <v>35</v>
      </c>
      <c r="I85" s="86">
        <v>1119</v>
      </c>
      <c r="J85" s="87">
        <v>188317</v>
      </c>
      <c r="K85" s="41">
        <f t="shared" si="4"/>
        <v>210726723</v>
      </c>
      <c r="L85" s="32"/>
      <c r="M85" s="32"/>
      <c r="N85" s="140"/>
      <c r="O85" s="140"/>
      <c r="P85" s="87"/>
      <c r="Q85" s="128">
        <f t="shared" si="5"/>
        <v>0</v>
      </c>
      <c r="R85" s="128">
        <f t="shared" si="6"/>
        <v>0</v>
      </c>
      <c r="S85" s="129" t="str">
        <f t="shared" si="7"/>
        <v>ERROR</v>
      </c>
      <c r="T85" s="24"/>
    </row>
    <row r="86" spans="1:20" ht="30" customHeight="1" x14ac:dyDescent="0.3">
      <c r="A86" s="5"/>
      <c r="B86" s="11"/>
      <c r="C86" s="150">
        <v>3864</v>
      </c>
      <c r="D86" s="83">
        <v>2.0489999999999946</v>
      </c>
      <c r="E86" s="84"/>
      <c r="F86" s="84"/>
      <c r="G86" s="92" t="s">
        <v>93</v>
      </c>
      <c r="H86" s="98" t="s">
        <v>33</v>
      </c>
      <c r="I86" s="86">
        <v>5595</v>
      </c>
      <c r="J86" s="87">
        <v>2575</v>
      </c>
      <c r="K86" s="41">
        <f t="shared" si="4"/>
        <v>14407125</v>
      </c>
      <c r="L86" s="32"/>
      <c r="M86" s="32"/>
      <c r="N86" s="140"/>
      <c r="O86" s="140"/>
      <c r="P86" s="87"/>
      <c r="Q86" s="128">
        <f t="shared" si="5"/>
        <v>0</v>
      </c>
      <c r="R86" s="128">
        <f t="shared" si="6"/>
        <v>0</v>
      </c>
      <c r="S86" s="129" t="str">
        <f t="shared" si="7"/>
        <v>ERROR</v>
      </c>
      <c r="T86" s="24"/>
    </row>
    <row r="87" spans="1:20" ht="30" customHeight="1" x14ac:dyDescent="0.3">
      <c r="A87" s="5"/>
      <c r="B87" s="11"/>
      <c r="C87" s="150">
        <v>4567</v>
      </c>
      <c r="D87" s="83">
        <v>2.0499999999999945</v>
      </c>
      <c r="E87" s="84"/>
      <c r="F87" s="84"/>
      <c r="G87" s="92" t="s">
        <v>94</v>
      </c>
      <c r="H87" s="98" t="s">
        <v>35</v>
      </c>
      <c r="I87" s="86">
        <v>280</v>
      </c>
      <c r="J87" s="87">
        <v>1185131</v>
      </c>
      <c r="K87" s="41">
        <f t="shared" si="4"/>
        <v>331836680</v>
      </c>
      <c r="L87" s="32"/>
      <c r="M87" s="32"/>
      <c r="N87" s="140"/>
      <c r="O87" s="140"/>
      <c r="P87" s="87"/>
      <c r="Q87" s="128">
        <f t="shared" si="5"/>
        <v>0</v>
      </c>
      <c r="R87" s="128">
        <f t="shared" si="6"/>
        <v>0</v>
      </c>
      <c r="S87" s="129" t="str">
        <f t="shared" si="7"/>
        <v>ERROR</v>
      </c>
      <c r="T87" s="24"/>
    </row>
    <row r="88" spans="1:20" ht="30" customHeight="1" x14ac:dyDescent="0.3">
      <c r="A88" s="5"/>
      <c r="B88" s="11"/>
      <c r="C88" s="149"/>
      <c r="D88" s="77"/>
      <c r="E88" s="78"/>
      <c r="F88" s="78"/>
      <c r="G88" s="91" t="s">
        <v>95</v>
      </c>
      <c r="H88" s="97"/>
      <c r="I88" s="80"/>
      <c r="J88" s="81"/>
      <c r="K88" s="41" t="str">
        <f t="shared" si="4"/>
        <v/>
      </c>
      <c r="L88" s="32"/>
      <c r="M88" s="32"/>
      <c r="N88" s="140"/>
      <c r="O88" s="140"/>
      <c r="P88" s="81"/>
      <c r="Q88" s="130"/>
      <c r="R88" s="130"/>
      <c r="S88" s="131"/>
      <c r="T88" s="24"/>
    </row>
    <row r="89" spans="1:20" ht="30" customHeight="1" x14ac:dyDescent="0.3">
      <c r="A89" s="5"/>
      <c r="B89" s="11"/>
      <c r="C89" s="150">
        <v>4023</v>
      </c>
      <c r="D89" s="83">
        <v>2.0509999999999944</v>
      </c>
      <c r="E89" s="84"/>
      <c r="F89" s="84"/>
      <c r="G89" s="92" t="s">
        <v>54</v>
      </c>
      <c r="H89" s="98" t="s">
        <v>33</v>
      </c>
      <c r="I89" s="86">
        <v>4048</v>
      </c>
      <c r="J89" s="87">
        <v>15471</v>
      </c>
      <c r="K89" s="41">
        <f t="shared" si="4"/>
        <v>62626608</v>
      </c>
      <c r="L89" s="32"/>
      <c r="M89" s="32"/>
      <c r="N89" s="140"/>
      <c r="O89" s="140"/>
      <c r="P89" s="87"/>
      <c r="Q89" s="128">
        <f t="shared" si="5"/>
        <v>0</v>
      </c>
      <c r="R89" s="128">
        <f t="shared" si="6"/>
        <v>0</v>
      </c>
      <c r="S89" s="129" t="str">
        <f t="shared" si="7"/>
        <v>ERROR</v>
      </c>
      <c r="T89" s="24"/>
    </row>
    <row r="90" spans="1:20" ht="30" customHeight="1" x14ac:dyDescent="0.3">
      <c r="A90" s="5"/>
      <c r="B90" s="11"/>
      <c r="C90" s="150">
        <v>3454</v>
      </c>
      <c r="D90" s="83">
        <v>2.0519999999999943</v>
      </c>
      <c r="E90" s="84"/>
      <c r="F90" s="84"/>
      <c r="G90" s="92" t="s">
        <v>55</v>
      </c>
      <c r="H90" s="98" t="s">
        <v>35</v>
      </c>
      <c r="I90" s="86">
        <v>656</v>
      </c>
      <c r="J90" s="87">
        <v>98437</v>
      </c>
      <c r="K90" s="41">
        <f t="shared" si="4"/>
        <v>64574672</v>
      </c>
      <c r="L90" s="32"/>
      <c r="M90" s="32"/>
      <c r="N90" s="140"/>
      <c r="O90" s="140"/>
      <c r="P90" s="87"/>
      <c r="Q90" s="128">
        <f t="shared" si="5"/>
        <v>0</v>
      </c>
      <c r="R90" s="128">
        <f t="shared" si="6"/>
        <v>0</v>
      </c>
      <c r="S90" s="129" t="str">
        <f t="shared" si="7"/>
        <v>ERROR</v>
      </c>
      <c r="T90" s="24"/>
    </row>
    <row r="91" spans="1:20" ht="30" customHeight="1" x14ac:dyDescent="0.3">
      <c r="A91" s="5"/>
      <c r="B91" s="11"/>
      <c r="C91" s="150">
        <v>4557</v>
      </c>
      <c r="D91" s="83">
        <v>2.0529999999999942</v>
      </c>
      <c r="E91" s="84"/>
      <c r="F91" s="84"/>
      <c r="G91" s="92" t="s">
        <v>96</v>
      </c>
      <c r="H91" s="98" t="s">
        <v>35</v>
      </c>
      <c r="I91" s="86">
        <v>656</v>
      </c>
      <c r="J91" s="87">
        <v>178018</v>
      </c>
      <c r="K91" s="41">
        <f t="shared" si="4"/>
        <v>116779808</v>
      </c>
      <c r="L91" s="32"/>
      <c r="M91" s="32"/>
      <c r="N91" s="140"/>
      <c r="O91" s="140"/>
      <c r="P91" s="87"/>
      <c r="Q91" s="128">
        <f t="shared" si="5"/>
        <v>0</v>
      </c>
      <c r="R91" s="128">
        <f t="shared" si="6"/>
        <v>0</v>
      </c>
      <c r="S91" s="129" t="str">
        <f t="shared" si="7"/>
        <v>ERROR</v>
      </c>
      <c r="T91" s="24"/>
    </row>
    <row r="92" spans="1:20" ht="30" customHeight="1" x14ac:dyDescent="0.3">
      <c r="A92" s="5"/>
      <c r="B92" s="11"/>
      <c r="C92" s="150">
        <v>4513</v>
      </c>
      <c r="D92" s="83">
        <v>2.0539999999999941</v>
      </c>
      <c r="E92" s="84"/>
      <c r="F92" s="84"/>
      <c r="G92" s="92" t="s">
        <v>81</v>
      </c>
      <c r="H92" s="98" t="s">
        <v>35</v>
      </c>
      <c r="I92" s="86">
        <v>112</v>
      </c>
      <c r="J92" s="87">
        <v>188317</v>
      </c>
      <c r="K92" s="41">
        <f t="shared" si="4"/>
        <v>21091504</v>
      </c>
      <c r="L92" s="32"/>
      <c r="M92" s="32"/>
      <c r="N92" s="140"/>
      <c r="O92" s="140"/>
      <c r="P92" s="87"/>
      <c r="Q92" s="128">
        <f t="shared" si="5"/>
        <v>0</v>
      </c>
      <c r="R92" s="128">
        <f t="shared" si="6"/>
        <v>0</v>
      </c>
      <c r="S92" s="129" t="str">
        <f t="shared" si="7"/>
        <v>ERROR</v>
      </c>
      <c r="T92" s="24"/>
    </row>
    <row r="93" spans="1:20" ht="30" customHeight="1" x14ac:dyDescent="0.3">
      <c r="A93" s="5"/>
      <c r="B93" s="11"/>
      <c r="C93" s="150">
        <v>3864</v>
      </c>
      <c r="D93" s="83">
        <v>2.0549999999999939</v>
      </c>
      <c r="E93" s="84"/>
      <c r="F93" s="84"/>
      <c r="G93" s="92" t="s">
        <v>93</v>
      </c>
      <c r="H93" s="98" t="s">
        <v>33</v>
      </c>
      <c r="I93" s="86">
        <v>2186</v>
      </c>
      <c r="J93" s="87">
        <v>2575</v>
      </c>
      <c r="K93" s="41">
        <f t="shared" si="4"/>
        <v>5628950</v>
      </c>
      <c r="L93" s="32"/>
      <c r="M93" s="32"/>
      <c r="N93" s="140"/>
      <c r="O93" s="140"/>
      <c r="P93" s="87"/>
      <c r="Q93" s="128">
        <f t="shared" si="5"/>
        <v>0</v>
      </c>
      <c r="R93" s="128">
        <f t="shared" si="6"/>
        <v>0</v>
      </c>
      <c r="S93" s="129" t="str">
        <f t="shared" si="7"/>
        <v>ERROR</v>
      </c>
      <c r="T93" s="24"/>
    </row>
    <row r="94" spans="1:20" ht="30" customHeight="1" x14ac:dyDescent="0.3">
      <c r="A94" s="5"/>
      <c r="B94" s="11"/>
      <c r="C94" s="150">
        <v>4567</v>
      </c>
      <c r="D94" s="83">
        <v>2.0559999999999938</v>
      </c>
      <c r="E94" s="84"/>
      <c r="F94" s="84"/>
      <c r="G94" s="92" t="s">
        <v>94</v>
      </c>
      <c r="H94" s="98" t="s">
        <v>35</v>
      </c>
      <c r="I94" s="86">
        <v>350</v>
      </c>
      <c r="J94" s="87">
        <v>1185131</v>
      </c>
      <c r="K94" s="41">
        <f t="shared" si="4"/>
        <v>414795850</v>
      </c>
      <c r="L94" s="32"/>
      <c r="M94" s="32"/>
      <c r="N94" s="140"/>
      <c r="O94" s="140"/>
      <c r="P94" s="87"/>
      <c r="Q94" s="128">
        <f t="shared" si="5"/>
        <v>0</v>
      </c>
      <c r="R94" s="128">
        <f t="shared" si="6"/>
        <v>0</v>
      </c>
      <c r="S94" s="129" t="str">
        <f t="shared" si="7"/>
        <v>ERROR</v>
      </c>
      <c r="T94" s="24"/>
    </row>
    <row r="95" spans="1:20" ht="30" customHeight="1" x14ac:dyDescent="0.3">
      <c r="A95" s="5"/>
      <c r="B95" s="11"/>
      <c r="C95" s="150">
        <v>6309</v>
      </c>
      <c r="D95" s="83">
        <v>2.0569999999999937</v>
      </c>
      <c r="E95" s="84"/>
      <c r="F95" s="84"/>
      <c r="G95" s="92" t="s">
        <v>97</v>
      </c>
      <c r="H95" s="98" t="s">
        <v>33</v>
      </c>
      <c r="I95" s="86">
        <v>1446</v>
      </c>
      <c r="J95" s="87">
        <v>16261</v>
      </c>
      <c r="K95" s="41">
        <f t="shared" si="4"/>
        <v>23513406</v>
      </c>
      <c r="L95" s="32"/>
      <c r="M95" s="32"/>
      <c r="N95" s="140"/>
      <c r="O95" s="140"/>
      <c r="P95" s="87"/>
      <c r="Q95" s="128">
        <f t="shared" si="5"/>
        <v>0</v>
      </c>
      <c r="R95" s="128">
        <f t="shared" si="6"/>
        <v>0</v>
      </c>
      <c r="S95" s="129" t="str">
        <f t="shared" si="7"/>
        <v>ERROR</v>
      </c>
      <c r="T95" s="24"/>
    </row>
    <row r="96" spans="1:20" ht="30" customHeight="1" x14ac:dyDescent="0.3">
      <c r="A96" s="5"/>
      <c r="B96" s="11"/>
      <c r="C96" s="149"/>
      <c r="D96" s="77"/>
      <c r="E96" s="78"/>
      <c r="F96" s="78"/>
      <c r="G96" s="91" t="s">
        <v>98</v>
      </c>
      <c r="H96" s="97"/>
      <c r="I96" s="80"/>
      <c r="J96" s="81"/>
      <c r="K96" s="41" t="str">
        <f t="shared" si="4"/>
        <v/>
      </c>
      <c r="L96" s="32"/>
      <c r="M96" s="32"/>
      <c r="N96" s="140"/>
      <c r="O96" s="140"/>
      <c r="P96" s="81"/>
      <c r="Q96" s="130"/>
      <c r="R96" s="130"/>
      <c r="S96" s="131"/>
      <c r="T96" s="24"/>
    </row>
    <row r="97" spans="1:20" ht="30" customHeight="1" x14ac:dyDescent="0.3">
      <c r="A97" s="5"/>
      <c r="B97" s="11"/>
      <c r="C97" s="150">
        <v>7751</v>
      </c>
      <c r="D97" s="83">
        <v>2.0579999999999936</v>
      </c>
      <c r="E97" s="84"/>
      <c r="F97" s="84"/>
      <c r="G97" s="92" t="s">
        <v>99</v>
      </c>
      <c r="H97" s="98" t="s">
        <v>35</v>
      </c>
      <c r="I97" s="86">
        <v>80</v>
      </c>
      <c r="J97" s="87">
        <v>91503</v>
      </c>
      <c r="K97" s="41">
        <f t="shared" si="4"/>
        <v>7320240</v>
      </c>
      <c r="L97" s="32"/>
      <c r="M97" s="32"/>
      <c r="N97" s="140"/>
      <c r="O97" s="140"/>
      <c r="P97" s="87"/>
      <c r="Q97" s="128">
        <f t="shared" si="5"/>
        <v>0</v>
      </c>
      <c r="R97" s="128">
        <f t="shared" si="6"/>
        <v>0</v>
      </c>
      <c r="S97" s="129" t="str">
        <f t="shared" si="7"/>
        <v>ERROR</v>
      </c>
      <c r="T97" s="24"/>
    </row>
    <row r="98" spans="1:20" ht="30" customHeight="1" x14ac:dyDescent="0.3">
      <c r="A98" s="5"/>
      <c r="B98" s="11"/>
      <c r="C98" s="150">
        <v>4613</v>
      </c>
      <c r="D98" s="83">
        <v>2.0589999999999935</v>
      </c>
      <c r="E98" s="84"/>
      <c r="F98" s="84"/>
      <c r="G98" s="92" t="s">
        <v>34</v>
      </c>
      <c r="H98" s="98" t="s">
        <v>35</v>
      </c>
      <c r="I98" s="86">
        <v>104</v>
      </c>
      <c r="J98" s="87">
        <v>59050</v>
      </c>
      <c r="K98" s="41">
        <f t="shared" ref="K98:K125" si="8">IF(C98&gt;0,(ROUND(I98*J98,0)),"")</f>
        <v>6141200</v>
      </c>
      <c r="L98" s="32"/>
      <c r="M98" s="32"/>
      <c r="N98" s="140"/>
      <c r="O98" s="140"/>
      <c r="P98" s="87"/>
      <c r="Q98" s="128">
        <f t="shared" si="5"/>
        <v>0</v>
      </c>
      <c r="R98" s="128">
        <f t="shared" si="6"/>
        <v>0</v>
      </c>
      <c r="S98" s="129" t="str">
        <f t="shared" si="7"/>
        <v>ERROR</v>
      </c>
      <c r="T98" s="24"/>
    </row>
    <row r="99" spans="1:20" ht="30" customHeight="1" x14ac:dyDescent="0.3">
      <c r="A99" s="5"/>
      <c r="B99" s="11"/>
      <c r="C99" s="150">
        <v>3866</v>
      </c>
      <c r="D99" s="83">
        <v>2.0599999999999934</v>
      </c>
      <c r="E99" s="84"/>
      <c r="F99" s="84"/>
      <c r="G99" s="92" t="s">
        <v>100</v>
      </c>
      <c r="H99" s="98" t="s">
        <v>33</v>
      </c>
      <c r="I99" s="86">
        <v>998</v>
      </c>
      <c r="J99" s="87">
        <v>1907</v>
      </c>
      <c r="K99" s="41">
        <f t="shared" si="8"/>
        <v>1903186</v>
      </c>
      <c r="L99" s="32"/>
      <c r="M99" s="32"/>
      <c r="N99" s="140"/>
      <c r="O99" s="140"/>
      <c r="P99" s="87"/>
      <c r="Q99" s="128">
        <f t="shared" si="5"/>
        <v>0</v>
      </c>
      <c r="R99" s="128">
        <f t="shared" si="6"/>
        <v>0</v>
      </c>
      <c r="S99" s="129" t="str">
        <f t="shared" si="7"/>
        <v>ERROR</v>
      </c>
      <c r="T99" s="24"/>
    </row>
    <row r="100" spans="1:20" ht="30" customHeight="1" x14ac:dyDescent="0.3">
      <c r="A100" s="5"/>
      <c r="B100" s="11"/>
      <c r="C100" s="150">
        <v>4567</v>
      </c>
      <c r="D100" s="83">
        <v>2.0609999999999933</v>
      </c>
      <c r="E100" s="84"/>
      <c r="F100" s="84"/>
      <c r="G100" s="92" t="s">
        <v>94</v>
      </c>
      <c r="H100" s="98" t="s">
        <v>35</v>
      </c>
      <c r="I100" s="86">
        <v>80</v>
      </c>
      <c r="J100" s="87">
        <v>1185131</v>
      </c>
      <c r="K100" s="41">
        <f t="shared" si="8"/>
        <v>94810480</v>
      </c>
      <c r="L100" s="32"/>
      <c r="M100" s="32"/>
      <c r="N100" s="140"/>
      <c r="O100" s="140"/>
      <c r="P100" s="87"/>
      <c r="Q100" s="128">
        <f t="shared" si="5"/>
        <v>0</v>
      </c>
      <c r="R100" s="128">
        <f t="shared" si="6"/>
        <v>0</v>
      </c>
      <c r="S100" s="129" t="str">
        <f t="shared" si="7"/>
        <v>ERROR</v>
      </c>
      <c r="T100" s="24"/>
    </row>
    <row r="101" spans="1:20" ht="30" customHeight="1" x14ac:dyDescent="0.3">
      <c r="A101" s="5"/>
      <c r="B101" s="11"/>
      <c r="C101" s="149"/>
      <c r="D101" s="77"/>
      <c r="E101" s="78"/>
      <c r="F101" s="78"/>
      <c r="G101" s="91" t="s">
        <v>101</v>
      </c>
      <c r="H101" s="97"/>
      <c r="I101" s="80"/>
      <c r="J101" s="81"/>
      <c r="K101" s="41" t="str">
        <f t="shared" si="8"/>
        <v/>
      </c>
      <c r="L101" s="32"/>
      <c r="M101" s="32"/>
      <c r="N101" s="140"/>
      <c r="O101" s="140"/>
      <c r="P101" s="81"/>
      <c r="Q101" s="130"/>
      <c r="R101" s="130"/>
      <c r="S101" s="131"/>
      <c r="T101" s="24"/>
    </row>
    <row r="102" spans="1:20" ht="30" customHeight="1" x14ac:dyDescent="0.3">
      <c r="A102" s="5"/>
      <c r="B102" s="11"/>
      <c r="C102" s="150">
        <v>4697</v>
      </c>
      <c r="D102" s="83">
        <v>2.0619999999999932</v>
      </c>
      <c r="E102" s="84"/>
      <c r="F102" s="84"/>
      <c r="G102" s="92" t="s">
        <v>102</v>
      </c>
      <c r="H102" s="98" t="s">
        <v>41</v>
      </c>
      <c r="I102" s="86">
        <v>13</v>
      </c>
      <c r="J102" s="87">
        <v>190864</v>
      </c>
      <c r="K102" s="41">
        <f t="shared" si="8"/>
        <v>2481232</v>
      </c>
      <c r="L102" s="32"/>
      <c r="M102" s="32"/>
      <c r="N102" s="140"/>
      <c r="O102" s="140"/>
      <c r="P102" s="87"/>
      <c r="Q102" s="128">
        <f t="shared" si="5"/>
        <v>0</v>
      </c>
      <c r="R102" s="128">
        <f t="shared" si="6"/>
        <v>0</v>
      </c>
      <c r="S102" s="129" t="str">
        <f t="shared" si="7"/>
        <v>ERROR</v>
      </c>
      <c r="T102" s="24"/>
    </row>
    <row r="103" spans="1:20" ht="30" customHeight="1" x14ac:dyDescent="0.3">
      <c r="A103" s="5"/>
      <c r="B103" s="11"/>
      <c r="C103" s="150">
        <v>4699</v>
      </c>
      <c r="D103" s="83">
        <v>2.0629999999999931</v>
      </c>
      <c r="E103" s="84"/>
      <c r="F103" s="84"/>
      <c r="G103" s="92" t="s">
        <v>103</v>
      </c>
      <c r="H103" s="98" t="s">
        <v>41</v>
      </c>
      <c r="I103" s="86">
        <v>800</v>
      </c>
      <c r="J103" s="87">
        <v>188992</v>
      </c>
      <c r="K103" s="41">
        <f t="shared" si="8"/>
        <v>151193600</v>
      </c>
      <c r="L103" s="32"/>
      <c r="M103" s="32"/>
      <c r="N103" s="140"/>
      <c r="O103" s="140"/>
      <c r="P103" s="87"/>
      <c r="Q103" s="128">
        <f t="shared" si="5"/>
        <v>0</v>
      </c>
      <c r="R103" s="128">
        <f t="shared" si="6"/>
        <v>0</v>
      </c>
      <c r="S103" s="129" t="str">
        <f t="shared" si="7"/>
        <v>ERROR</v>
      </c>
      <c r="T103" s="24"/>
    </row>
    <row r="104" spans="1:20" ht="30" customHeight="1" x14ac:dyDescent="0.3">
      <c r="A104" s="5"/>
      <c r="B104" s="11"/>
      <c r="C104" s="150">
        <v>4920</v>
      </c>
      <c r="D104" s="83">
        <v>2.063999999999993</v>
      </c>
      <c r="E104" s="84"/>
      <c r="F104" s="84"/>
      <c r="G104" s="92" t="s">
        <v>104</v>
      </c>
      <c r="H104" s="98" t="s">
        <v>41</v>
      </c>
      <c r="I104" s="86">
        <v>74</v>
      </c>
      <c r="J104" s="87">
        <v>643412</v>
      </c>
      <c r="K104" s="41">
        <f t="shared" si="8"/>
        <v>47612488</v>
      </c>
      <c r="L104" s="32"/>
      <c r="M104" s="32"/>
      <c r="N104" s="140"/>
      <c r="O104" s="140"/>
      <c r="P104" s="87"/>
      <c r="Q104" s="128">
        <f t="shared" si="5"/>
        <v>0</v>
      </c>
      <c r="R104" s="128">
        <f t="shared" si="6"/>
        <v>0</v>
      </c>
      <c r="S104" s="129" t="str">
        <f t="shared" si="7"/>
        <v>ERROR</v>
      </c>
      <c r="T104" s="24"/>
    </row>
    <row r="105" spans="1:20" ht="30" customHeight="1" x14ac:dyDescent="0.3">
      <c r="A105" s="5"/>
      <c r="B105" s="11"/>
      <c r="C105" s="150">
        <v>3557</v>
      </c>
      <c r="D105" s="83">
        <v>2.0649999999999928</v>
      </c>
      <c r="E105" s="84"/>
      <c r="F105" s="84"/>
      <c r="G105" s="92" t="s">
        <v>105</v>
      </c>
      <c r="H105" s="98" t="s">
        <v>41</v>
      </c>
      <c r="I105" s="86">
        <v>5</v>
      </c>
      <c r="J105" s="87">
        <v>11667551</v>
      </c>
      <c r="K105" s="41">
        <f t="shared" si="8"/>
        <v>58337755</v>
      </c>
      <c r="L105" s="32"/>
      <c r="M105" s="32"/>
      <c r="N105" s="140"/>
      <c r="O105" s="140"/>
      <c r="P105" s="87"/>
      <c r="Q105" s="128">
        <f t="shared" si="5"/>
        <v>0</v>
      </c>
      <c r="R105" s="128">
        <f t="shared" si="6"/>
        <v>0</v>
      </c>
      <c r="S105" s="129" t="str">
        <f t="shared" si="7"/>
        <v>ERROR</v>
      </c>
      <c r="T105" s="24"/>
    </row>
    <row r="106" spans="1:20" ht="30" customHeight="1" x14ac:dyDescent="0.3">
      <c r="A106" s="5"/>
      <c r="B106" s="11"/>
      <c r="C106" s="149"/>
      <c r="D106" s="77"/>
      <c r="E106" s="78"/>
      <c r="F106" s="78"/>
      <c r="G106" s="91" t="s">
        <v>106</v>
      </c>
      <c r="H106" s="97"/>
      <c r="I106" s="80"/>
      <c r="J106" s="81"/>
      <c r="K106" s="41" t="str">
        <f t="shared" si="8"/>
        <v/>
      </c>
      <c r="L106" s="32"/>
      <c r="M106" s="32"/>
      <c r="N106" s="140"/>
      <c r="O106" s="140"/>
      <c r="P106" s="81"/>
      <c r="Q106" s="130"/>
      <c r="R106" s="130"/>
      <c r="S106" s="131"/>
      <c r="T106" s="24"/>
    </row>
    <row r="107" spans="1:20" ht="30" customHeight="1" x14ac:dyDescent="0.3">
      <c r="A107" s="5"/>
      <c r="B107" s="11"/>
      <c r="C107" s="150">
        <v>6167</v>
      </c>
      <c r="D107" s="83">
        <v>2.0659999999999927</v>
      </c>
      <c r="E107" s="84"/>
      <c r="F107" s="84"/>
      <c r="G107" s="92" t="s">
        <v>107</v>
      </c>
      <c r="H107" s="98" t="s">
        <v>33</v>
      </c>
      <c r="I107" s="86">
        <v>1622</v>
      </c>
      <c r="J107" s="87">
        <v>27619</v>
      </c>
      <c r="K107" s="41">
        <f t="shared" si="8"/>
        <v>44798018</v>
      </c>
      <c r="L107" s="32"/>
      <c r="M107" s="32"/>
      <c r="N107" s="140"/>
      <c r="O107" s="140"/>
      <c r="P107" s="87"/>
      <c r="Q107" s="128">
        <f t="shared" si="5"/>
        <v>0</v>
      </c>
      <c r="R107" s="128">
        <f t="shared" si="6"/>
        <v>0</v>
      </c>
      <c r="S107" s="129" t="str">
        <f t="shared" si="7"/>
        <v>ERROR</v>
      </c>
      <c r="T107" s="24"/>
    </row>
    <row r="108" spans="1:20" ht="30" customHeight="1" x14ac:dyDescent="0.3">
      <c r="A108" s="5"/>
      <c r="B108" s="11"/>
      <c r="C108" s="150">
        <v>4705</v>
      </c>
      <c r="D108" s="83">
        <v>2.0669999999999926</v>
      </c>
      <c r="E108" s="84"/>
      <c r="F108" s="84"/>
      <c r="G108" s="92" t="s">
        <v>108</v>
      </c>
      <c r="H108" s="98" t="s">
        <v>33</v>
      </c>
      <c r="I108" s="86">
        <v>180</v>
      </c>
      <c r="J108" s="87">
        <v>82545</v>
      </c>
      <c r="K108" s="41">
        <f t="shared" si="8"/>
        <v>14858100</v>
      </c>
      <c r="L108" s="32"/>
      <c r="M108" s="32"/>
      <c r="N108" s="140"/>
      <c r="O108" s="140"/>
      <c r="P108" s="87"/>
      <c r="Q108" s="128">
        <f t="shared" si="5"/>
        <v>0</v>
      </c>
      <c r="R108" s="128">
        <f t="shared" si="6"/>
        <v>0</v>
      </c>
      <c r="S108" s="129" t="str">
        <f t="shared" si="7"/>
        <v>ERROR</v>
      </c>
      <c r="T108" s="24"/>
    </row>
    <row r="109" spans="1:20" ht="30" customHeight="1" x14ac:dyDescent="0.3">
      <c r="A109" s="5"/>
      <c r="B109" s="11"/>
      <c r="C109" s="150">
        <v>4819</v>
      </c>
      <c r="D109" s="83">
        <v>2.0679999999999925</v>
      </c>
      <c r="E109" s="84"/>
      <c r="F109" s="84"/>
      <c r="G109" s="92" t="s">
        <v>109</v>
      </c>
      <c r="H109" s="98" t="s">
        <v>124</v>
      </c>
      <c r="I109" s="86">
        <v>1059</v>
      </c>
      <c r="J109" s="87">
        <v>170205</v>
      </c>
      <c r="K109" s="41">
        <f t="shared" si="8"/>
        <v>180247095</v>
      </c>
      <c r="L109" s="32"/>
      <c r="M109" s="32"/>
      <c r="N109" s="140"/>
      <c r="O109" s="140"/>
      <c r="P109" s="87"/>
      <c r="Q109" s="128">
        <f t="shared" si="5"/>
        <v>0</v>
      </c>
      <c r="R109" s="128">
        <f t="shared" si="6"/>
        <v>0</v>
      </c>
      <c r="S109" s="129" t="str">
        <f t="shared" si="7"/>
        <v>ERROR</v>
      </c>
      <c r="T109" s="24"/>
    </row>
    <row r="110" spans="1:20" ht="30" customHeight="1" x14ac:dyDescent="0.3">
      <c r="A110" s="5"/>
      <c r="B110" s="11"/>
      <c r="C110" s="149"/>
      <c r="D110" s="77"/>
      <c r="E110" s="78"/>
      <c r="F110" s="78"/>
      <c r="G110" s="91" t="s">
        <v>110</v>
      </c>
      <c r="H110" s="97"/>
      <c r="I110" s="80"/>
      <c r="J110" s="81"/>
      <c r="K110" s="41" t="str">
        <f t="shared" si="8"/>
        <v/>
      </c>
      <c r="L110" s="32"/>
      <c r="M110" s="32"/>
      <c r="N110" s="140"/>
      <c r="O110" s="140"/>
      <c r="P110" s="81"/>
      <c r="Q110" s="130"/>
      <c r="R110" s="130"/>
      <c r="S110" s="131"/>
      <c r="T110" s="24"/>
    </row>
    <row r="111" spans="1:20" ht="30" customHeight="1" x14ac:dyDescent="0.3">
      <c r="A111" s="5"/>
      <c r="B111" s="11"/>
      <c r="C111" s="149"/>
      <c r="D111" s="77"/>
      <c r="E111" s="78"/>
      <c r="F111" s="78"/>
      <c r="G111" s="91" t="s">
        <v>111</v>
      </c>
      <c r="H111" s="97"/>
      <c r="I111" s="80"/>
      <c r="J111" s="81"/>
      <c r="K111" s="41" t="str">
        <f t="shared" si="8"/>
        <v/>
      </c>
      <c r="L111" s="32"/>
      <c r="M111" s="32"/>
      <c r="N111" s="140"/>
      <c r="O111" s="140"/>
      <c r="P111" s="81"/>
      <c r="Q111" s="130"/>
      <c r="R111" s="130"/>
      <c r="S111" s="131"/>
      <c r="T111" s="24"/>
    </row>
    <row r="112" spans="1:20" ht="30" customHeight="1" x14ac:dyDescent="0.3">
      <c r="A112" s="5"/>
      <c r="B112" s="11"/>
      <c r="C112" s="150">
        <v>3721</v>
      </c>
      <c r="D112" s="83">
        <v>2.0689999999999924</v>
      </c>
      <c r="E112" s="84"/>
      <c r="F112" s="84"/>
      <c r="G112" s="92" t="s">
        <v>112</v>
      </c>
      <c r="H112" s="98" t="s">
        <v>33</v>
      </c>
      <c r="I112" s="86">
        <v>4792</v>
      </c>
      <c r="J112" s="87">
        <v>18141</v>
      </c>
      <c r="K112" s="41">
        <f t="shared" si="8"/>
        <v>86931672</v>
      </c>
      <c r="L112" s="32"/>
      <c r="M112" s="32"/>
      <c r="N112" s="140"/>
      <c r="O112" s="140"/>
      <c r="P112" s="87"/>
      <c r="Q112" s="128">
        <f t="shared" si="5"/>
        <v>0</v>
      </c>
      <c r="R112" s="128">
        <f t="shared" si="6"/>
        <v>0</v>
      </c>
      <c r="S112" s="129" t="str">
        <f t="shared" si="7"/>
        <v>ERROR</v>
      </c>
      <c r="T112" s="24"/>
    </row>
    <row r="113" spans="1:20" ht="30" customHeight="1" x14ac:dyDescent="0.3">
      <c r="A113" s="5"/>
      <c r="B113" s="11"/>
      <c r="C113" s="150">
        <v>3018</v>
      </c>
      <c r="D113" s="83">
        <v>2.0699999999999923</v>
      </c>
      <c r="E113" s="84"/>
      <c r="F113" s="84"/>
      <c r="G113" s="92" t="s">
        <v>113</v>
      </c>
      <c r="H113" s="98" t="s">
        <v>35</v>
      </c>
      <c r="I113" s="86">
        <v>3958</v>
      </c>
      <c r="J113" s="87">
        <v>70212</v>
      </c>
      <c r="K113" s="41">
        <f t="shared" si="8"/>
        <v>277899096</v>
      </c>
      <c r="L113" s="32"/>
      <c r="M113" s="32"/>
      <c r="N113" s="140"/>
      <c r="O113" s="140"/>
      <c r="P113" s="87"/>
      <c r="Q113" s="128">
        <f t="shared" si="5"/>
        <v>0</v>
      </c>
      <c r="R113" s="128">
        <f t="shared" si="6"/>
        <v>0</v>
      </c>
      <c r="S113" s="129" t="str">
        <f t="shared" si="7"/>
        <v>ERROR</v>
      </c>
      <c r="T113" s="24"/>
    </row>
    <row r="114" spans="1:20" ht="30" customHeight="1" x14ac:dyDescent="0.3">
      <c r="A114" s="5"/>
      <c r="B114" s="11"/>
      <c r="C114" s="149"/>
      <c r="D114" s="77"/>
      <c r="E114" s="78"/>
      <c r="F114" s="78"/>
      <c r="G114" s="91" t="s">
        <v>114</v>
      </c>
      <c r="H114" s="97"/>
      <c r="I114" s="80"/>
      <c r="J114" s="81"/>
      <c r="K114" s="41" t="str">
        <f t="shared" si="8"/>
        <v/>
      </c>
      <c r="L114" s="32"/>
      <c r="M114" s="32"/>
      <c r="N114" s="140"/>
      <c r="O114" s="140"/>
      <c r="P114" s="81"/>
      <c r="Q114" s="130"/>
      <c r="R114" s="130"/>
      <c r="S114" s="131"/>
      <c r="T114" s="24"/>
    </row>
    <row r="115" spans="1:20" ht="30" customHeight="1" x14ac:dyDescent="0.3">
      <c r="A115" s="5"/>
      <c r="B115" s="11"/>
      <c r="C115" s="150">
        <v>3464</v>
      </c>
      <c r="D115" s="83">
        <v>2.0709999999999922</v>
      </c>
      <c r="E115" s="84"/>
      <c r="F115" s="84"/>
      <c r="G115" s="92" t="s">
        <v>37</v>
      </c>
      <c r="H115" s="98" t="s">
        <v>35</v>
      </c>
      <c r="I115" s="86">
        <v>357</v>
      </c>
      <c r="J115" s="87">
        <v>37400</v>
      </c>
      <c r="K115" s="41">
        <f t="shared" si="8"/>
        <v>13351800</v>
      </c>
      <c r="L115" s="32"/>
      <c r="M115" s="32"/>
      <c r="N115" s="140"/>
      <c r="O115" s="140"/>
      <c r="P115" s="87"/>
      <c r="Q115" s="128">
        <f t="shared" si="5"/>
        <v>0</v>
      </c>
      <c r="R115" s="128">
        <f t="shared" si="6"/>
        <v>0</v>
      </c>
      <c r="S115" s="129" t="str">
        <f t="shared" si="7"/>
        <v>ERROR</v>
      </c>
      <c r="T115" s="24"/>
    </row>
    <row r="116" spans="1:20" ht="30" customHeight="1" x14ac:dyDescent="0.3">
      <c r="A116" s="5"/>
      <c r="B116" s="11"/>
      <c r="C116" s="150">
        <v>4613</v>
      </c>
      <c r="D116" s="83">
        <v>2.0719999999999921</v>
      </c>
      <c r="E116" s="84"/>
      <c r="F116" s="84"/>
      <c r="G116" s="92" t="s">
        <v>34</v>
      </c>
      <c r="H116" s="98" t="s">
        <v>35</v>
      </c>
      <c r="I116" s="86">
        <v>465</v>
      </c>
      <c r="J116" s="87">
        <v>59050</v>
      </c>
      <c r="K116" s="41">
        <f t="shared" si="8"/>
        <v>27458250</v>
      </c>
      <c r="L116" s="32"/>
      <c r="M116" s="32"/>
      <c r="N116" s="140"/>
      <c r="O116" s="140"/>
      <c r="P116" s="87"/>
      <c r="Q116" s="128">
        <f t="shared" si="5"/>
        <v>0</v>
      </c>
      <c r="R116" s="128">
        <f t="shared" si="6"/>
        <v>0</v>
      </c>
      <c r="S116" s="129" t="str">
        <f t="shared" si="7"/>
        <v>ERROR</v>
      </c>
      <c r="T116" s="24"/>
    </row>
    <row r="117" spans="1:20" ht="30" customHeight="1" x14ac:dyDescent="0.3">
      <c r="A117" s="5"/>
      <c r="B117" s="11"/>
      <c r="C117" s="150">
        <v>3403</v>
      </c>
      <c r="D117" s="83">
        <v>2.072999999999992</v>
      </c>
      <c r="E117" s="84"/>
      <c r="F117" s="84"/>
      <c r="G117" s="92" t="s">
        <v>115</v>
      </c>
      <c r="H117" s="98" t="s">
        <v>41</v>
      </c>
      <c r="I117" s="86">
        <v>77</v>
      </c>
      <c r="J117" s="87">
        <v>762624</v>
      </c>
      <c r="K117" s="41">
        <f t="shared" si="8"/>
        <v>58722048</v>
      </c>
      <c r="L117" s="32"/>
      <c r="M117" s="32"/>
      <c r="N117" s="140"/>
      <c r="O117" s="140"/>
      <c r="P117" s="87"/>
      <c r="Q117" s="128">
        <f t="shared" si="5"/>
        <v>0</v>
      </c>
      <c r="R117" s="128">
        <f t="shared" si="6"/>
        <v>0</v>
      </c>
      <c r="S117" s="129" t="str">
        <f t="shared" si="7"/>
        <v>ERROR</v>
      </c>
      <c r="T117" s="24"/>
    </row>
    <row r="118" spans="1:20" ht="30" customHeight="1" x14ac:dyDescent="0.3">
      <c r="A118" s="5"/>
      <c r="B118" s="11"/>
      <c r="C118" s="150">
        <v>4949</v>
      </c>
      <c r="D118" s="83">
        <v>2.0739999999999919</v>
      </c>
      <c r="E118" s="84"/>
      <c r="F118" s="84"/>
      <c r="G118" s="92" t="s">
        <v>116</v>
      </c>
      <c r="H118" s="98" t="s">
        <v>41</v>
      </c>
      <c r="I118" s="86">
        <v>17</v>
      </c>
      <c r="J118" s="87">
        <v>902738</v>
      </c>
      <c r="K118" s="41">
        <f t="shared" si="8"/>
        <v>15346546</v>
      </c>
      <c r="L118" s="32"/>
      <c r="M118" s="32"/>
      <c r="N118" s="140"/>
      <c r="O118" s="140"/>
      <c r="P118" s="87"/>
      <c r="Q118" s="128">
        <f t="shared" si="5"/>
        <v>0</v>
      </c>
      <c r="R118" s="128">
        <f t="shared" si="6"/>
        <v>0</v>
      </c>
      <c r="S118" s="129" t="str">
        <f t="shared" si="7"/>
        <v>ERROR</v>
      </c>
      <c r="T118" s="24"/>
    </row>
    <row r="119" spans="1:20" ht="30" customHeight="1" x14ac:dyDescent="0.3">
      <c r="A119" s="5"/>
      <c r="B119" s="11"/>
      <c r="C119" s="150">
        <v>5033</v>
      </c>
      <c r="D119" s="83">
        <v>2.0749999999999917</v>
      </c>
      <c r="E119" s="84"/>
      <c r="F119" s="84"/>
      <c r="G119" s="92" t="s">
        <v>117</v>
      </c>
      <c r="H119" s="98" t="s">
        <v>41</v>
      </c>
      <c r="I119" s="86">
        <v>10</v>
      </c>
      <c r="J119" s="87">
        <v>276496</v>
      </c>
      <c r="K119" s="41">
        <f t="shared" si="8"/>
        <v>2764960</v>
      </c>
      <c r="L119" s="32"/>
      <c r="M119" s="32"/>
      <c r="N119" s="140"/>
      <c r="O119" s="140"/>
      <c r="P119" s="87"/>
      <c r="Q119" s="128">
        <f t="shared" si="5"/>
        <v>0</v>
      </c>
      <c r="R119" s="128">
        <f t="shared" si="6"/>
        <v>0</v>
      </c>
      <c r="S119" s="129" t="str">
        <f t="shared" si="7"/>
        <v>ERROR</v>
      </c>
      <c r="T119" s="24"/>
    </row>
    <row r="120" spans="1:20" ht="30" customHeight="1" x14ac:dyDescent="0.3">
      <c r="A120" s="5"/>
      <c r="B120" s="11"/>
      <c r="C120" s="150">
        <v>5037</v>
      </c>
      <c r="D120" s="83">
        <v>2.0759999999999916</v>
      </c>
      <c r="E120" s="84"/>
      <c r="F120" s="84"/>
      <c r="G120" s="92" t="s">
        <v>118</v>
      </c>
      <c r="H120" s="98" t="s">
        <v>41</v>
      </c>
      <c r="I120" s="86">
        <v>10</v>
      </c>
      <c r="J120" s="87">
        <v>276496</v>
      </c>
      <c r="K120" s="41">
        <f t="shared" si="8"/>
        <v>2764960</v>
      </c>
      <c r="L120" s="32"/>
      <c r="M120" s="32"/>
      <c r="N120" s="140"/>
      <c r="O120" s="140"/>
      <c r="P120" s="87"/>
      <c r="Q120" s="128">
        <f t="shared" si="5"/>
        <v>0</v>
      </c>
      <c r="R120" s="128">
        <f t="shared" si="6"/>
        <v>0</v>
      </c>
      <c r="S120" s="129" t="str">
        <f t="shared" si="7"/>
        <v>ERROR</v>
      </c>
      <c r="T120" s="24"/>
    </row>
    <row r="121" spans="1:20" ht="30" customHeight="1" x14ac:dyDescent="0.3">
      <c r="A121" s="5"/>
      <c r="B121" s="11"/>
      <c r="C121" s="150">
        <v>5038</v>
      </c>
      <c r="D121" s="83">
        <v>2.0769999999999915</v>
      </c>
      <c r="E121" s="84"/>
      <c r="F121" s="84"/>
      <c r="G121" s="92" t="s">
        <v>119</v>
      </c>
      <c r="H121" s="98" t="s">
        <v>41</v>
      </c>
      <c r="I121" s="86">
        <v>10</v>
      </c>
      <c r="J121" s="87">
        <v>276496</v>
      </c>
      <c r="K121" s="41">
        <f t="shared" si="8"/>
        <v>2764960</v>
      </c>
      <c r="L121" s="32"/>
      <c r="M121" s="32"/>
      <c r="N121" s="140"/>
      <c r="O121" s="140"/>
      <c r="P121" s="87"/>
      <c r="Q121" s="128">
        <f t="shared" si="5"/>
        <v>0</v>
      </c>
      <c r="R121" s="128">
        <f t="shared" si="6"/>
        <v>0</v>
      </c>
      <c r="S121" s="129" t="str">
        <f t="shared" si="7"/>
        <v>ERROR</v>
      </c>
      <c r="T121" s="24"/>
    </row>
    <row r="122" spans="1:20" ht="30" customHeight="1" x14ac:dyDescent="0.3">
      <c r="A122" s="5"/>
      <c r="B122" s="11"/>
      <c r="C122" s="150">
        <v>4884</v>
      </c>
      <c r="D122" s="83">
        <v>2.0779999999999914</v>
      </c>
      <c r="E122" s="84"/>
      <c r="F122" s="84"/>
      <c r="G122" s="92" t="s">
        <v>120</v>
      </c>
      <c r="H122" s="98" t="s">
        <v>41</v>
      </c>
      <c r="I122" s="86">
        <v>40</v>
      </c>
      <c r="J122" s="87">
        <v>343073</v>
      </c>
      <c r="K122" s="41">
        <f t="shared" si="8"/>
        <v>13722920</v>
      </c>
      <c r="L122" s="32"/>
      <c r="M122" s="32"/>
      <c r="N122" s="140"/>
      <c r="O122" s="140"/>
      <c r="P122" s="87"/>
      <c r="Q122" s="128">
        <f t="shared" si="5"/>
        <v>0</v>
      </c>
      <c r="R122" s="128">
        <f t="shared" si="6"/>
        <v>0</v>
      </c>
      <c r="S122" s="129" t="str">
        <f t="shared" si="7"/>
        <v>ERROR</v>
      </c>
      <c r="T122" s="24"/>
    </row>
    <row r="123" spans="1:20" ht="30" customHeight="1" x14ac:dyDescent="0.3">
      <c r="A123" s="5"/>
      <c r="B123" s="11"/>
      <c r="C123" s="150">
        <v>4885</v>
      </c>
      <c r="D123" s="83">
        <v>2.0789999999999913</v>
      </c>
      <c r="E123" s="84"/>
      <c r="F123" s="84"/>
      <c r="G123" s="92" t="s">
        <v>121</v>
      </c>
      <c r="H123" s="98" t="s">
        <v>41</v>
      </c>
      <c r="I123" s="86">
        <v>1</v>
      </c>
      <c r="J123" s="87">
        <v>276496</v>
      </c>
      <c r="K123" s="41">
        <f t="shared" si="8"/>
        <v>276496</v>
      </c>
      <c r="L123" s="32"/>
      <c r="M123" s="32"/>
      <c r="N123" s="140"/>
      <c r="O123" s="140"/>
      <c r="P123" s="87"/>
      <c r="Q123" s="128">
        <f t="shared" si="5"/>
        <v>0</v>
      </c>
      <c r="R123" s="128">
        <f t="shared" si="6"/>
        <v>0</v>
      </c>
      <c r="S123" s="129" t="str">
        <f t="shared" si="7"/>
        <v>ERROR</v>
      </c>
      <c r="T123" s="24"/>
    </row>
    <row r="124" spans="1:20" ht="30" customHeight="1" x14ac:dyDescent="0.3">
      <c r="A124" s="5"/>
      <c r="B124" s="11"/>
      <c r="C124" s="150">
        <v>5036</v>
      </c>
      <c r="D124" s="83">
        <v>2.0799999999999912</v>
      </c>
      <c r="E124" s="84"/>
      <c r="F124" s="84"/>
      <c r="G124" s="92" t="s">
        <v>122</v>
      </c>
      <c r="H124" s="98" t="s">
        <v>41</v>
      </c>
      <c r="I124" s="86">
        <v>53</v>
      </c>
      <c r="J124" s="87">
        <v>260517</v>
      </c>
      <c r="K124" s="41">
        <f t="shared" si="8"/>
        <v>13807401</v>
      </c>
      <c r="L124" s="32"/>
      <c r="M124" s="32"/>
      <c r="N124" s="140"/>
      <c r="O124" s="140"/>
      <c r="P124" s="87"/>
      <c r="Q124" s="128">
        <f t="shared" si="5"/>
        <v>0</v>
      </c>
      <c r="R124" s="128">
        <f t="shared" si="6"/>
        <v>0</v>
      </c>
      <c r="S124" s="129" t="str">
        <f t="shared" si="7"/>
        <v>ERROR</v>
      </c>
      <c r="T124" s="24"/>
    </row>
    <row r="125" spans="1:20" ht="30" customHeight="1" x14ac:dyDescent="0.3">
      <c r="A125" s="5"/>
      <c r="B125" s="11"/>
      <c r="C125" s="150">
        <v>3552</v>
      </c>
      <c r="D125" s="83">
        <v>2.0809999999999911</v>
      </c>
      <c r="E125" s="84"/>
      <c r="F125" s="84"/>
      <c r="G125" s="92" t="s">
        <v>123</v>
      </c>
      <c r="H125" s="98" t="s">
        <v>41</v>
      </c>
      <c r="I125" s="86">
        <v>43</v>
      </c>
      <c r="J125" s="87">
        <v>190521</v>
      </c>
      <c r="K125" s="41">
        <f t="shared" si="8"/>
        <v>8192403</v>
      </c>
      <c r="L125" s="32"/>
      <c r="M125" s="32"/>
      <c r="N125" s="140"/>
      <c r="O125" s="140"/>
      <c r="P125" s="87"/>
      <c r="Q125" s="128">
        <f t="shared" si="5"/>
        <v>0</v>
      </c>
      <c r="R125" s="128">
        <f t="shared" si="6"/>
        <v>0</v>
      </c>
      <c r="S125" s="129" t="str">
        <f t="shared" si="7"/>
        <v>ERROR</v>
      </c>
      <c r="T125" s="24"/>
    </row>
    <row r="126" spans="1:20" ht="30" customHeight="1" thickBot="1" x14ac:dyDescent="0.35">
      <c r="A126" s="5"/>
      <c r="B126" s="11"/>
      <c r="C126" s="147" t="s">
        <v>13</v>
      </c>
      <c r="D126" s="47"/>
      <c r="E126" s="48"/>
      <c r="F126" s="47"/>
      <c r="G126" s="47"/>
      <c r="H126" s="103"/>
      <c r="I126" s="93"/>
      <c r="J126" s="47"/>
      <c r="K126" s="45">
        <f>SUM(K33:K125)</f>
        <v>14342671744</v>
      </c>
      <c r="L126" s="32"/>
      <c r="M126" s="32"/>
      <c r="N126" s="140"/>
      <c r="O126" s="140"/>
      <c r="P126" s="47"/>
      <c r="Q126" s="130"/>
      <c r="R126" s="45">
        <f>SUM(R33:R125)</f>
        <v>0</v>
      </c>
      <c r="S126" s="129" t="str">
        <f t="shared" si="7"/>
        <v>ERROR</v>
      </c>
      <c r="T126" s="24"/>
    </row>
    <row r="127" spans="1:20" ht="30" customHeight="1" thickBot="1" x14ac:dyDescent="0.35">
      <c r="A127" s="5"/>
      <c r="B127" s="11"/>
      <c r="C127" s="148"/>
      <c r="D127" s="110">
        <v>3</v>
      </c>
      <c r="E127" s="111"/>
      <c r="F127" s="111"/>
      <c r="G127" s="112" t="s">
        <v>202</v>
      </c>
      <c r="H127" s="96"/>
      <c r="I127" s="35"/>
      <c r="J127" s="35"/>
      <c r="K127" s="36"/>
      <c r="L127" s="32"/>
      <c r="M127" s="32"/>
      <c r="N127" s="140"/>
      <c r="O127" s="140"/>
      <c r="P127" s="35"/>
      <c r="Q127" s="133"/>
      <c r="R127" s="133"/>
      <c r="S127" s="134"/>
      <c r="T127" s="24"/>
    </row>
    <row r="128" spans="1:20" ht="30" customHeight="1" x14ac:dyDescent="0.3">
      <c r="A128" s="5"/>
      <c r="B128" s="11"/>
      <c r="C128" s="149"/>
      <c r="D128" s="77"/>
      <c r="E128" s="78"/>
      <c r="F128" s="78"/>
      <c r="G128" s="79" t="s">
        <v>203</v>
      </c>
      <c r="H128" s="98"/>
      <c r="I128" s="80"/>
      <c r="J128" s="81"/>
      <c r="K128" s="46"/>
      <c r="L128" s="32"/>
      <c r="M128" s="32"/>
      <c r="N128" s="140"/>
      <c r="O128" s="140"/>
      <c r="P128" s="81"/>
      <c r="Q128" s="130"/>
      <c r="R128" s="130"/>
      <c r="S128" s="131"/>
      <c r="T128" s="24"/>
    </row>
    <row r="129" spans="1:20" ht="30" customHeight="1" x14ac:dyDescent="0.3">
      <c r="A129" s="5"/>
      <c r="B129" s="11"/>
      <c r="C129" s="150"/>
      <c r="D129" s="83"/>
      <c r="E129" s="84"/>
      <c r="F129" s="84"/>
      <c r="G129" s="79" t="s">
        <v>129</v>
      </c>
      <c r="H129" s="98"/>
      <c r="I129" s="80"/>
      <c r="J129" s="81"/>
      <c r="K129" s="46"/>
      <c r="L129" s="32"/>
      <c r="M129" s="32"/>
      <c r="N129" s="140"/>
      <c r="O129" s="140"/>
      <c r="P129" s="81"/>
      <c r="Q129" s="130"/>
      <c r="R129" s="130"/>
      <c r="S129" s="131"/>
      <c r="T129" s="24"/>
    </row>
    <row r="130" spans="1:20" ht="30" customHeight="1" x14ac:dyDescent="0.3">
      <c r="A130" s="5"/>
      <c r="B130" s="11"/>
      <c r="C130" s="150"/>
      <c r="D130" s="83"/>
      <c r="E130" s="84"/>
      <c r="F130" s="84"/>
      <c r="G130" s="79" t="s">
        <v>204</v>
      </c>
      <c r="H130" s="98"/>
      <c r="I130" s="80"/>
      <c r="J130" s="81"/>
      <c r="K130" s="46"/>
      <c r="L130" s="32"/>
      <c r="M130" s="32"/>
      <c r="N130" s="140"/>
      <c r="O130" s="140"/>
      <c r="P130" s="81"/>
      <c r="Q130" s="130"/>
      <c r="R130" s="130"/>
      <c r="S130" s="131"/>
      <c r="T130" s="24"/>
    </row>
    <row r="131" spans="1:20" ht="30" customHeight="1" x14ac:dyDescent="0.3">
      <c r="A131" s="5"/>
      <c r="B131" s="11"/>
      <c r="C131" s="150">
        <v>5023</v>
      </c>
      <c r="D131" s="83">
        <v>3.0009999999999999</v>
      </c>
      <c r="E131" s="84"/>
      <c r="F131" s="84"/>
      <c r="G131" s="85" t="s">
        <v>205</v>
      </c>
      <c r="H131" s="94" t="s">
        <v>124</v>
      </c>
      <c r="I131" s="86">
        <v>3335</v>
      </c>
      <c r="J131" s="87">
        <v>23060</v>
      </c>
      <c r="K131" s="41">
        <f t="shared" ref="K131:K176" si="9">IF(C131&gt;0,(ROUND(I131*J131,0)),"")</f>
        <v>76905100</v>
      </c>
      <c r="L131" s="32"/>
      <c r="M131" s="32"/>
      <c r="N131" s="140"/>
      <c r="O131" s="140"/>
      <c r="P131" s="87"/>
      <c r="Q131" s="128">
        <f t="shared" si="5"/>
        <v>0</v>
      </c>
      <c r="R131" s="128">
        <f t="shared" si="6"/>
        <v>0</v>
      </c>
      <c r="S131" s="129" t="str">
        <f t="shared" si="7"/>
        <v>ERROR</v>
      </c>
      <c r="T131" s="24"/>
    </row>
    <row r="132" spans="1:20" ht="30" customHeight="1" x14ac:dyDescent="0.3">
      <c r="A132" s="5"/>
      <c r="B132" s="11"/>
      <c r="C132" s="150">
        <v>4907</v>
      </c>
      <c r="D132" s="83">
        <v>3.0019999999999998</v>
      </c>
      <c r="E132" s="84"/>
      <c r="F132" s="84"/>
      <c r="G132" s="85" t="s">
        <v>206</v>
      </c>
      <c r="H132" s="94" t="s">
        <v>35</v>
      </c>
      <c r="I132" s="86">
        <v>591</v>
      </c>
      <c r="J132" s="87">
        <v>147119</v>
      </c>
      <c r="K132" s="41">
        <f t="shared" si="9"/>
        <v>86947329</v>
      </c>
      <c r="L132" s="32"/>
      <c r="M132" s="32"/>
      <c r="N132" s="140"/>
      <c r="O132" s="140"/>
      <c r="P132" s="87"/>
      <c r="Q132" s="128">
        <f t="shared" si="5"/>
        <v>0</v>
      </c>
      <c r="R132" s="128">
        <f t="shared" si="6"/>
        <v>0</v>
      </c>
      <c r="S132" s="129" t="str">
        <f t="shared" si="7"/>
        <v>ERROR</v>
      </c>
      <c r="T132" s="24"/>
    </row>
    <row r="133" spans="1:20" ht="30" customHeight="1" x14ac:dyDescent="0.3">
      <c r="A133" s="5"/>
      <c r="B133" s="11"/>
      <c r="C133" s="150">
        <v>3024</v>
      </c>
      <c r="D133" s="83">
        <v>3.0029999999999997</v>
      </c>
      <c r="E133" s="84"/>
      <c r="F133" s="84"/>
      <c r="G133" s="85" t="s">
        <v>207</v>
      </c>
      <c r="H133" s="94" t="s">
        <v>35</v>
      </c>
      <c r="I133" s="86">
        <v>364</v>
      </c>
      <c r="J133" s="87">
        <v>127313</v>
      </c>
      <c r="K133" s="41">
        <f t="shared" si="9"/>
        <v>46341932</v>
      </c>
      <c r="L133" s="32"/>
      <c r="M133" s="32"/>
      <c r="N133" s="140"/>
      <c r="O133" s="140"/>
      <c r="P133" s="87"/>
      <c r="Q133" s="128">
        <f t="shared" si="5"/>
        <v>0</v>
      </c>
      <c r="R133" s="128">
        <f t="shared" si="6"/>
        <v>0</v>
      </c>
      <c r="S133" s="129" t="str">
        <f t="shared" si="7"/>
        <v>ERROR</v>
      </c>
      <c r="T133" s="24"/>
    </row>
    <row r="134" spans="1:20" ht="30" customHeight="1" x14ac:dyDescent="0.3">
      <c r="A134" s="5"/>
      <c r="B134" s="11"/>
      <c r="C134" s="150">
        <v>8737</v>
      </c>
      <c r="D134" s="83">
        <v>3.0039999999999996</v>
      </c>
      <c r="E134" s="84"/>
      <c r="F134" s="84"/>
      <c r="G134" s="85" t="s">
        <v>208</v>
      </c>
      <c r="H134" s="94" t="s">
        <v>41</v>
      </c>
      <c r="I134" s="86">
        <v>1390</v>
      </c>
      <c r="J134" s="87">
        <v>6868</v>
      </c>
      <c r="K134" s="41">
        <f t="shared" si="9"/>
        <v>9546520</v>
      </c>
      <c r="L134" s="32"/>
      <c r="M134" s="32"/>
      <c r="N134" s="140"/>
      <c r="O134" s="140"/>
      <c r="P134" s="87"/>
      <c r="Q134" s="128">
        <f t="shared" si="5"/>
        <v>0</v>
      </c>
      <c r="R134" s="128">
        <f t="shared" si="6"/>
        <v>0</v>
      </c>
      <c r="S134" s="129" t="str">
        <f t="shared" si="7"/>
        <v>ERROR</v>
      </c>
      <c r="T134" s="24"/>
    </row>
    <row r="135" spans="1:20" ht="30" customHeight="1" x14ac:dyDescent="0.3">
      <c r="A135" s="5"/>
      <c r="B135" s="11"/>
      <c r="C135" s="150"/>
      <c r="D135" s="83"/>
      <c r="E135" s="84"/>
      <c r="F135" s="84"/>
      <c r="G135" s="79" t="s">
        <v>209</v>
      </c>
      <c r="H135" s="94"/>
      <c r="I135" s="86"/>
      <c r="J135" s="87"/>
      <c r="K135" s="41" t="str">
        <f t="shared" si="9"/>
        <v/>
      </c>
      <c r="L135" s="32"/>
      <c r="M135" s="32"/>
      <c r="N135" s="140"/>
      <c r="O135" s="140"/>
      <c r="P135" s="87"/>
      <c r="Q135" s="130"/>
      <c r="R135" s="130"/>
      <c r="S135" s="131"/>
      <c r="T135" s="24"/>
    </row>
    <row r="136" spans="1:20" ht="30" customHeight="1" x14ac:dyDescent="0.3">
      <c r="A136" s="5"/>
      <c r="B136" s="11"/>
      <c r="C136" s="150"/>
      <c r="D136" s="83"/>
      <c r="E136" s="84"/>
      <c r="F136" s="84"/>
      <c r="G136" s="79" t="s">
        <v>129</v>
      </c>
      <c r="H136" s="94"/>
      <c r="I136" s="86"/>
      <c r="J136" s="87"/>
      <c r="K136" s="41" t="str">
        <f t="shared" si="9"/>
        <v/>
      </c>
      <c r="L136" s="32"/>
      <c r="M136" s="32"/>
      <c r="N136" s="140"/>
      <c r="O136" s="140"/>
      <c r="P136" s="87"/>
      <c r="Q136" s="130"/>
      <c r="R136" s="130"/>
      <c r="S136" s="131"/>
      <c r="T136" s="24"/>
    </row>
    <row r="137" spans="1:20" ht="30" customHeight="1" x14ac:dyDescent="0.3">
      <c r="A137" s="5"/>
      <c r="B137" s="11"/>
      <c r="C137" s="150">
        <v>3009</v>
      </c>
      <c r="D137" s="83">
        <v>3.0049999999999994</v>
      </c>
      <c r="E137" s="84"/>
      <c r="F137" s="84"/>
      <c r="G137" s="85" t="s">
        <v>131</v>
      </c>
      <c r="H137" s="94" t="s">
        <v>35</v>
      </c>
      <c r="I137" s="86">
        <v>1</v>
      </c>
      <c r="J137" s="87">
        <v>37400</v>
      </c>
      <c r="K137" s="41">
        <f t="shared" si="9"/>
        <v>37400</v>
      </c>
      <c r="L137" s="32"/>
      <c r="M137" s="32"/>
      <c r="N137" s="140"/>
      <c r="O137" s="140"/>
      <c r="P137" s="87"/>
      <c r="Q137" s="128">
        <f t="shared" si="5"/>
        <v>0</v>
      </c>
      <c r="R137" s="128">
        <f t="shared" si="6"/>
        <v>0</v>
      </c>
      <c r="S137" s="129" t="str">
        <f t="shared" si="7"/>
        <v>ERROR</v>
      </c>
      <c r="T137" s="24"/>
    </row>
    <row r="138" spans="1:20" ht="30" customHeight="1" x14ac:dyDescent="0.3">
      <c r="A138" s="5"/>
      <c r="B138" s="11"/>
      <c r="C138" s="150">
        <v>4613</v>
      </c>
      <c r="D138" s="83">
        <v>3.0059999999999993</v>
      </c>
      <c r="E138" s="84"/>
      <c r="F138" s="84"/>
      <c r="G138" s="85" t="s">
        <v>34</v>
      </c>
      <c r="H138" s="94" t="s">
        <v>35</v>
      </c>
      <c r="I138" s="86">
        <v>50</v>
      </c>
      <c r="J138" s="87">
        <v>59050</v>
      </c>
      <c r="K138" s="41">
        <f t="shared" si="9"/>
        <v>2952500</v>
      </c>
      <c r="L138" s="32"/>
      <c r="M138" s="32"/>
      <c r="N138" s="140"/>
      <c r="O138" s="140"/>
      <c r="P138" s="87"/>
      <c r="Q138" s="128">
        <f t="shared" si="5"/>
        <v>0</v>
      </c>
      <c r="R138" s="128">
        <f t="shared" si="6"/>
        <v>0</v>
      </c>
      <c r="S138" s="129" t="str">
        <f t="shared" si="7"/>
        <v>ERROR</v>
      </c>
      <c r="T138" s="24"/>
    </row>
    <row r="139" spans="1:20" ht="30" customHeight="1" x14ac:dyDescent="0.3">
      <c r="A139" s="5"/>
      <c r="B139" s="11"/>
      <c r="C139" s="150">
        <v>8545</v>
      </c>
      <c r="D139" s="83">
        <v>3.0069999999999992</v>
      </c>
      <c r="E139" s="84"/>
      <c r="F139" s="84"/>
      <c r="G139" s="85" t="s">
        <v>210</v>
      </c>
      <c r="H139" s="94" t="s">
        <v>35</v>
      </c>
      <c r="I139" s="86">
        <v>35</v>
      </c>
      <c r="J139" s="87">
        <v>39378</v>
      </c>
      <c r="K139" s="41">
        <f t="shared" si="9"/>
        <v>1378230</v>
      </c>
      <c r="L139" s="32"/>
      <c r="M139" s="32"/>
      <c r="N139" s="140"/>
      <c r="O139" s="140"/>
      <c r="P139" s="87"/>
      <c r="Q139" s="128">
        <f t="shared" si="5"/>
        <v>0</v>
      </c>
      <c r="R139" s="128">
        <f t="shared" si="6"/>
        <v>0</v>
      </c>
      <c r="S139" s="129" t="str">
        <f t="shared" si="7"/>
        <v>ERROR</v>
      </c>
      <c r="T139" s="24"/>
    </row>
    <row r="140" spans="1:20" ht="30" customHeight="1" x14ac:dyDescent="0.3">
      <c r="A140" s="5"/>
      <c r="B140" s="11"/>
      <c r="C140" s="150">
        <v>6089</v>
      </c>
      <c r="D140" s="83">
        <v>3.0079999999999991</v>
      </c>
      <c r="E140" s="84"/>
      <c r="F140" s="84"/>
      <c r="G140" s="85" t="s">
        <v>211</v>
      </c>
      <c r="H140" s="94" t="s">
        <v>41</v>
      </c>
      <c r="I140" s="86">
        <v>109</v>
      </c>
      <c r="J140" s="87">
        <v>2553485</v>
      </c>
      <c r="K140" s="41">
        <f t="shared" si="9"/>
        <v>278329865</v>
      </c>
      <c r="L140" s="32"/>
      <c r="M140" s="32"/>
      <c r="N140" s="140"/>
      <c r="O140" s="140"/>
      <c r="P140" s="87"/>
      <c r="Q140" s="128">
        <f t="shared" si="5"/>
        <v>0</v>
      </c>
      <c r="R140" s="128">
        <f t="shared" si="6"/>
        <v>0</v>
      </c>
      <c r="S140" s="129" t="str">
        <f t="shared" si="7"/>
        <v>ERROR</v>
      </c>
      <c r="T140" s="24"/>
    </row>
    <row r="141" spans="1:20" ht="30" customHeight="1" x14ac:dyDescent="0.3">
      <c r="A141" s="5"/>
      <c r="B141" s="11"/>
      <c r="C141" s="150">
        <v>6687</v>
      </c>
      <c r="D141" s="83">
        <v>3.008999999999999</v>
      </c>
      <c r="E141" s="84"/>
      <c r="F141" s="84"/>
      <c r="G141" s="85" t="s">
        <v>212</v>
      </c>
      <c r="H141" s="94" t="s">
        <v>41</v>
      </c>
      <c r="I141" s="86">
        <v>3</v>
      </c>
      <c r="J141" s="87">
        <v>2050397</v>
      </c>
      <c r="K141" s="41">
        <f t="shared" si="9"/>
        <v>6151191</v>
      </c>
      <c r="L141" s="32"/>
      <c r="M141" s="32"/>
      <c r="N141" s="140"/>
      <c r="O141" s="140"/>
      <c r="P141" s="87"/>
      <c r="Q141" s="128">
        <f t="shared" ref="Q141:Q204" si="10">ROUND((+P141),0)</f>
        <v>0</v>
      </c>
      <c r="R141" s="128">
        <f t="shared" ref="R141:R204" si="11">ROUND((Q141*I141),0)</f>
        <v>0</v>
      </c>
      <c r="S141" s="129" t="str">
        <f t="shared" ref="S141:S204" si="12">IF(OR(R141&lt;=0,R141&gt;K141),"ERROR","OK")</f>
        <v>ERROR</v>
      </c>
      <c r="T141" s="24"/>
    </row>
    <row r="142" spans="1:20" ht="30" customHeight="1" x14ac:dyDescent="0.3">
      <c r="A142" s="5"/>
      <c r="B142" s="11"/>
      <c r="C142" s="150">
        <v>8155</v>
      </c>
      <c r="D142" s="83">
        <v>3.0099999999999989</v>
      </c>
      <c r="E142" s="84"/>
      <c r="F142" s="84"/>
      <c r="G142" s="85" t="s">
        <v>213</v>
      </c>
      <c r="H142" s="94" t="s">
        <v>41</v>
      </c>
      <c r="I142" s="86">
        <v>9</v>
      </c>
      <c r="J142" s="87">
        <v>1446319</v>
      </c>
      <c r="K142" s="41">
        <f t="shared" si="9"/>
        <v>13016871</v>
      </c>
      <c r="L142" s="32"/>
      <c r="M142" s="32"/>
      <c r="N142" s="140"/>
      <c r="O142" s="140"/>
      <c r="P142" s="87"/>
      <c r="Q142" s="128">
        <f t="shared" si="10"/>
        <v>0</v>
      </c>
      <c r="R142" s="128">
        <f t="shared" si="11"/>
        <v>0</v>
      </c>
      <c r="S142" s="129" t="str">
        <f t="shared" si="12"/>
        <v>ERROR</v>
      </c>
      <c r="T142" s="24"/>
    </row>
    <row r="143" spans="1:20" ht="30" customHeight="1" x14ac:dyDescent="0.3">
      <c r="A143" s="5"/>
      <c r="B143" s="11"/>
      <c r="C143" s="150">
        <v>6715</v>
      </c>
      <c r="D143" s="83">
        <v>3.0109999999999988</v>
      </c>
      <c r="E143" s="84"/>
      <c r="F143" s="84"/>
      <c r="G143" s="85" t="s">
        <v>214</v>
      </c>
      <c r="H143" s="94" t="s">
        <v>41</v>
      </c>
      <c r="I143" s="86">
        <v>1</v>
      </c>
      <c r="J143" s="87">
        <v>2579485</v>
      </c>
      <c r="K143" s="41">
        <f t="shared" si="9"/>
        <v>2579485</v>
      </c>
      <c r="L143" s="32"/>
      <c r="M143" s="32"/>
      <c r="N143" s="140"/>
      <c r="O143" s="140"/>
      <c r="P143" s="87"/>
      <c r="Q143" s="128">
        <f t="shared" si="10"/>
        <v>0</v>
      </c>
      <c r="R143" s="128">
        <f t="shared" si="11"/>
        <v>0</v>
      </c>
      <c r="S143" s="129" t="str">
        <f t="shared" si="12"/>
        <v>ERROR</v>
      </c>
      <c r="T143" s="24"/>
    </row>
    <row r="144" spans="1:20" ht="30" customHeight="1" x14ac:dyDescent="0.3">
      <c r="A144" s="5"/>
      <c r="B144" s="11"/>
      <c r="C144" s="150">
        <v>6090</v>
      </c>
      <c r="D144" s="83">
        <v>3.0119999999999987</v>
      </c>
      <c r="E144" s="84"/>
      <c r="F144" s="84"/>
      <c r="G144" s="85" t="s">
        <v>215</v>
      </c>
      <c r="H144" s="94" t="s">
        <v>41</v>
      </c>
      <c r="I144" s="86">
        <v>51</v>
      </c>
      <c r="J144" s="87">
        <v>2737192</v>
      </c>
      <c r="K144" s="41">
        <f t="shared" si="9"/>
        <v>139596792</v>
      </c>
      <c r="L144" s="32"/>
      <c r="M144" s="32"/>
      <c r="N144" s="140"/>
      <c r="O144" s="140"/>
      <c r="P144" s="87"/>
      <c r="Q144" s="128">
        <f t="shared" si="10"/>
        <v>0</v>
      </c>
      <c r="R144" s="128">
        <f t="shared" si="11"/>
        <v>0</v>
      </c>
      <c r="S144" s="129" t="str">
        <f t="shared" si="12"/>
        <v>ERROR</v>
      </c>
      <c r="T144" s="24"/>
    </row>
    <row r="145" spans="1:20" ht="30" customHeight="1" x14ac:dyDescent="0.3">
      <c r="A145" s="5"/>
      <c r="B145" s="11"/>
      <c r="C145" s="150">
        <v>6717</v>
      </c>
      <c r="D145" s="83">
        <v>3.0129999999999986</v>
      </c>
      <c r="E145" s="84"/>
      <c r="F145" s="84"/>
      <c r="G145" s="85" t="s">
        <v>216</v>
      </c>
      <c r="H145" s="94" t="s">
        <v>41</v>
      </c>
      <c r="I145" s="86">
        <v>2</v>
      </c>
      <c r="J145" s="87">
        <v>2303191</v>
      </c>
      <c r="K145" s="41">
        <f t="shared" si="9"/>
        <v>4606382</v>
      </c>
      <c r="L145" s="32"/>
      <c r="M145" s="32"/>
      <c r="N145" s="140"/>
      <c r="O145" s="140"/>
      <c r="P145" s="87"/>
      <c r="Q145" s="128">
        <f t="shared" si="10"/>
        <v>0</v>
      </c>
      <c r="R145" s="128">
        <f t="shared" si="11"/>
        <v>0</v>
      </c>
      <c r="S145" s="129" t="str">
        <f t="shared" si="12"/>
        <v>ERROR</v>
      </c>
      <c r="T145" s="24"/>
    </row>
    <row r="146" spans="1:20" ht="30" customHeight="1" x14ac:dyDescent="0.3">
      <c r="A146" s="5"/>
      <c r="B146" s="11"/>
      <c r="C146" s="150">
        <v>8168</v>
      </c>
      <c r="D146" s="83">
        <v>3.0139999999999985</v>
      </c>
      <c r="E146" s="84"/>
      <c r="F146" s="84"/>
      <c r="G146" s="85" t="s">
        <v>217</v>
      </c>
      <c r="H146" s="94" t="s">
        <v>41</v>
      </c>
      <c r="I146" s="86">
        <v>1</v>
      </c>
      <c r="J146" s="87">
        <v>2028535</v>
      </c>
      <c r="K146" s="41">
        <f t="shared" si="9"/>
        <v>2028535</v>
      </c>
      <c r="L146" s="32"/>
      <c r="M146" s="32"/>
      <c r="N146" s="140"/>
      <c r="O146" s="140"/>
      <c r="P146" s="87"/>
      <c r="Q146" s="128">
        <f t="shared" si="10"/>
        <v>0</v>
      </c>
      <c r="R146" s="128">
        <f t="shared" si="11"/>
        <v>0</v>
      </c>
      <c r="S146" s="129" t="str">
        <f t="shared" si="12"/>
        <v>ERROR</v>
      </c>
      <c r="T146" s="24"/>
    </row>
    <row r="147" spans="1:20" ht="30" customHeight="1" x14ac:dyDescent="0.3">
      <c r="A147" s="5"/>
      <c r="B147" s="11"/>
      <c r="C147" s="150">
        <v>6718</v>
      </c>
      <c r="D147" s="83">
        <v>3.0149999999999983</v>
      </c>
      <c r="E147" s="84"/>
      <c r="F147" s="84"/>
      <c r="G147" s="85" t="s">
        <v>218</v>
      </c>
      <c r="H147" s="94" t="s">
        <v>41</v>
      </c>
      <c r="I147" s="86">
        <v>1</v>
      </c>
      <c r="J147" s="87">
        <v>2388314</v>
      </c>
      <c r="K147" s="41">
        <f t="shared" si="9"/>
        <v>2388314</v>
      </c>
      <c r="L147" s="32"/>
      <c r="M147" s="32"/>
      <c r="N147" s="140"/>
      <c r="O147" s="140"/>
      <c r="P147" s="87"/>
      <c r="Q147" s="128">
        <f t="shared" si="10"/>
        <v>0</v>
      </c>
      <c r="R147" s="128">
        <f t="shared" si="11"/>
        <v>0</v>
      </c>
      <c r="S147" s="129" t="str">
        <f t="shared" si="12"/>
        <v>ERROR</v>
      </c>
      <c r="T147" s="24"/>
    </row>
    <row r="148" spans="1:20" ht="30" customHeight="1" x14ac:dyDescent="0.3">
      <c r="A148" s="5"/>
      <c r="B148" s="11"/>
      <c r="C148" s="150">
        <v>8120</v>
      </c>
      <c r="D148" s="83">
        <v>3.0159999999999982</v>
      </c>
      <c r="E148" s="84"/>
      <c r="F148" s="84"/>
      <c r="G148" s="85" t="s">
        <v>219</v>
      </c>
      <c r="H148" s="94" t="s">
        <v>41</v>
      </c>
      <c r="I148" s="86">
        <v>24</v>
      </c>
      <c r="J148" s="87">
        <v>1828055</v>
      </c>
      <c r="K148" s="41">
        <f t="shared" si="9"/>
        <v>43873320</v>
      </c>
      <c r="L148" s="32"/>
      <c r="M148" s="32"/>
      <c r="N148" s="140"/>
      <c r="O148" s="140"/>
      <c r="P148" s="87"/>
      <c r="Q148" s="128">
        <f t="shared" si="10"/>
        <v>0</v>
      </c>
      <c r="R148" s="128">
        <f t="shared" si="11"/>
        <v>0</v>
      </c>
      <c r="S148" s="129" t="str">
        <f t="shared" si="12"/>
        <v>ERROR</v>
      </c>
      <c r="T148" s="24"/>
    </row>
    <row r="149" spans="1:20" ht="30" customHeight="1" x14ac:dyDescent="0.3">
      <c r="A149" s="5"/>
      <c r="B149" s="11"/>
      <c r="C149" s="150">
        <v>6719</v>
      </c>
      <c r="D149" s="83">
        <v>3.0169999999999981</v>
      </c>
      <c r="E149" s="84"/>
      <c r="F149" s="84"/>
      <c r="G149" s="85" t="s">
        <v>220</v>
      </c>
      <c r="H149" s="94" t="s">
        <v>41</v>
      </c>
      <c r="I149" s="86">
        <v>1</v>
      </c>
      <c r="J149" s="87">
        <v>2794606</v>
      </c>
      <c r="K149" s="41">
        <f t="shared" si="9"/>
        <v>2794606</v>
      </c>
      <c r="L149" s="32"/>
      <c r="M149" s="32"/>
      <c r="N149" s="140"/>
      <c r="O149" s="140"/>
      <c r="P149" s="87"/>
      <c r="Q149" s="128">
        <f t="shared" si="10"/>
        <v>0</v>
      </c>
      <c r="R149" s="128">
        <f t="shared" si="11"/>
        <v>0</v>
      </c>
      <c r="S149" s="129" t="str">
        <f t="shared" si="12"/>
        <v>ERROR</v>
      </c>
      <c r="T149" s="24"/>
    </row>
    <row r="150" spans="1:20" ht="30" customHeight="1" x14ac:dyDescent="0.3">
      <c r="A150" s="5"/>
      <c r="B150" s="11"/>
      <c r="C150" s="150">
        <v>8121</v>
      </c>
      <c r="D150" s="83">
        <v>3.017999999999998</v>
      </c>
      <c r="E150" s="84"/>
      <c r="F150" s="84"/>
      <c r="G150" s="85" t="s">
        <v>221</v>
      </c>
      <c r="H150" s="94" t="s">
        <v>41</v>
      </c>
      <c r="I150" s="86">
        <v>8</v>
      </c>
      <c r="J150" s="87">
        <v>2013046</v>
      </c>
      <c r="K150" s="41">
        <f t="shared" si="9"/>
        <v>16104368</v>
      </c>
      <c r="L150" s="32"/>
      <c r="M150" s="32"/>
      <c r="N150" s="140"/>
      <c r="O150" s="140"/>
      <c r="P150" s="87"/>
      <c r="Q150" s="128">
        <f t="shared" si="10"/>
        <v>0</v>
      </c>
      <c r="R150" s="128">
        <f t="shared" si="11"/>
        <v>0</v>
      </c>
      <c r="S150" s="129" t="str">
        <f t="shared" si="12"/>
        <v>ERROR</v>
      </c>
      <c r="T150" s="24"/>
    </row>
    <row r="151" spans="1:20" ht="30" customHeight="1" x14ac:dyDescent="0.3">
      <c r="A151" s="5"/>
      <c r="B151" s="11"/>
      <c r="C151" s="150">
        <v>6091</v>
      </c>
      <c r="D151" s="83">
        <v>3.0189999999999979</v>
      </c>
      <c r="E151" s="84"/>
      <c r="F151" s="84"/>
      <c r="G151" s="85" t="s">
        <v>222</v>
      </c>
      <c r="H151" s="94" t="s">
        <v>41</v>
      </c>
      <c r="I151" s="86">
        <v>51</v>
      </c>
      <c r="J151" s="87">
        <v>1230768</v>
      </c>
      <c r="K151" s="41">
        <f t="shared" si="9"/>
        <v>62769168</v>
      </c>
      <c r="L151" s="32"/>
      <c r="M151" s="32"/>
      <c r="N151" s="140"/>
      <c r="O151" s="140"/>
      <c r="P151" s="87"/>
      <c r="Q151" s="128">
        <f t="shared" si="10"/>
        <v>0</v>
      </c>
      <c r="R151" s="128">
        <f t="shared" si="11"/>
        <v>0</v>
      </c>
      <c r="S151" s="129" t="str">
        <f t="shared" si="12"/>
        <v>ERROR</v>
      </c>
      <c r="T151" s="24"/>
    </row>
    <row r="152" spans="1:20" ht="30" customHeight="1" x14ac:dyDescent="0.3">
      <c r="A152" s="5"/>
      <c r="B152" s="11"/>
      <c r="C152" s="150">
        <v>8122</v>
      </c>
      <c r="D152" s="83">
        <v>3.0199999999999978</v>
      </c>
      <c r="E152" s="84"/>
      <c r="F152" s="84"/>
      <c r="G152" s="85" t="s">
        <v>223</v>
      </c>
      <c r="H152" s="94" t="s">
        <v>41</v>
      </c>
      <c r="I152" s="86">
        <v>51</v>
      </c>
      <c r="J152" s="87">
        <v>775538</v>
      </c>
      <c r="K152" s="41">
        <f t="shared" si="9"/>
        <v>39552438</v>
      </c>
      <c r="L152" s="32"/>
      <c r="M152" s="32"/>
      <c r="N152" s="140"/>
      <c r="O152" s="140"/>
      <c r="P152" s="87"/>
      <c r="Q152" s="128">
        <f t="shared" si="10"/>
        <v>0</v>
      </c>
      <c r="R152" s="128">
        <f t="shared" si="11"/>
        <v>0</v>
      </c>
      <c r="S152" s="129" t="str">
        <f t="shared" si="12"/>
        <v>ERROR</v>
      </c>
      <c r="T152" s="24"/>
    </row>
    <row r="153" spans="1:20" ht="30" customHeight="1" x14ac:dyDescent="0.3">
      <c r="A153" s="5"/>
      <c r="B153" s="11"/>
      <c r="C153" s="150">
        <v>8154</v>
      </c>
      <c r="D153" s="83">
        <v>3.0209999999999977</v>
      </c>
      <c r="E153" s="84"/>
      <c r="F153" s="84"/>
      <c r="G153" s="85" t="s">
        <v>224</v>
      </c>
      <c r="H153" s="94" t="s">
        <v>41</v>
      </c>
      <c r="I153" s="86">
        <v>1</v>
      </c>
      <c r="J153" s="87">
        <v>625712</v>
      </c>
      <c r="K153" s="41">
        <f t="shared" si="9"/>
        <v>625712</v>
      </c>
      <c r="L153" s="32"/>
      <c r="M153" s="32"/>
      <c r="N153" s="140"/>
      <c r="O153" s="140"/>
      <c r="P153" s="87"/>
      <c r="Q153" s="128">
        <f t="shared" si="10"/>
        <v>0</v>
      </c>
      <c r="R153" s="128">
        <f t="shared" si="11"/>
        <v>0</v>
      </c>
      <c r="S153" s="129" t="str">
        <f t="shared" si="12"/>
        <v>ERROR</v>
      </c>
      <c r="T153" s="24"/>
    </row>
    <row r="154" spans="1:20" ht="30" customHeight="1" x14ac:dyDescent="0.3">
      <c r="A154" s="5"/>
      <c r="B154" s="11"/>
      <c r="C154" s="150"/>
      <c r="D154" s="83"/>
      <c r="E154" s="84"/>
      <c r="F154" s="84"/>
      <c r="G154" s="79" t="s">
        <v>225</v>
      </c>
      <c r="H154" s="94"/>
      <c r="I154" s="86"/>
      <c r="J154" s="87"/>
      <c r="K154" s="41" t="str">
        <f t="shared" si="9"/>
        <v/>
      </c>
      <c r="L154" s="32"/>
      <c r="M154" s="32"/>
      <c r="N154" s="140"/>
      <c r="O154" s="140"/>
      <c r="P154" s="87"/>
      <c r="Q154" s="130"/>
      <c r="R154" s="130"/>
      <c r="S154" s="131"/>
      <c r="T154" s="24"/>
    </row>
    <row r="155" spans="1:20" ht="30" customHeight="1" x14ac:dyDescent="0.3">
      <c r="A155" s="5"/>
      <c r="B155" s="11"/>
      <c r="C155" s="150"/>
      <c r="D155" s="83"/>
      <c r="E155" s="84"/>
      <c r="F155" s="84"/>
      <c r="G155" s="79" t="s">
        <v>129</v>
      </c>
      <c r="H155" s="94"/>
      <c r="I155" s="86"/>
      <c r="J155" s="87"/>
      <c r="K155" s="41" t="str">
        <f t="shared" si="9"/>
        <v/>
      </c>
      <c r="L155" s="32"/>
      <c r="M155" s="32"/>
      <c r="N155" s="140"/>
      <c r="O155" s="140"/>
      <c r="P155" s="87"/>
      <c r="Q155" s="130"/>
      <c r="R155" s="130"/>
      <c r="S155" s="131"/>
      <c r="T155" s="24"/>
    </row>
    <row r="156" spans="1:20" ht="30" customHeight="1" x14ac:dyDescent="0.3">
      <c r="A156" s="5"/>
      <c r="B156" s="11"/>
      <c r="C156" s="150">
        <v>3009</v>
      </c>
      <c r="D156" s="83">
        <v>3.0219999999999976</v>
      </c>
      <c r="E156" s="84"/>
      <c r="F156" s="84"/>
      <c r="G156" s="85" t="s">
        <v>131</v>
      </c>
      <c r="H156" s="94" t="s">
        <v>35</v>
      </c>
      <c r="I156" s="86">
        <v>143</v>
      </c>
      <c r="J156" s="87">
        <v>37400</v>
      </c>
      <c r="K156" s="41">
        <f t="shared" si="9"/>
        <v>5348200</v>
      </c>
      <c r="L156" s="32"/>
      <c r="M156" s="32"/>
      <c r="N156" s="140"/>
      <c r="O156" s="140"/>
      <c r="P156" s="87"/>
      <c r="Q156" s="128">
        <f t="shared" si="10"/>
        <v>0</v>
      </c>
      <c r="R156" s="128">
        <f t="shared" si="11"/>
        <v>0</v>
      </c>
      <c r="S156" s="129" t="str">
        <f t="shared" si="12"/>
        <v>ERROR</v>
      </c>
      <c r="T156" s="24"/>
    </row>
    <row r="157" spans="1:20" ht="30" customHeight="1" x14ac:dyDescent="0.3">
      <c r="A157" s="5"/>
      <c r="B157" s="11"/>
      <c r="C157" s="150">
        <v>3024</v>
      </c>
      <c r="D157" s="83">
        <v>3.0229999999999975</v>
      </c>
      <c r="E157" s="84"/>
      <c r="F157" s="84"/>
      <c r="G157" s="85" t="s">
        <v>207</v>
      </c>
      <c r="H157" s="94" t="s">
        <v>35</v>
      </c>
      <c r="I157" s="86">
        <v>48</v>
      </c>
      <c r="J157" s="87">
        <v>127313</v>
      </c>
      <c r="K157" s="41">
        <f t="shared" si="9"/>
        <v>6111024</v>
      </c>
      <c r="L157" s="32"/>
      <c r="M157" s="32"/>
      <c r="N157" s="140"/>
      <c r="O157" s="140"/>
      <c r="P157" s="87"/>
      <c r="Q157" s="128">
        <f t="shared" si="10"/>
        <v>0</v>
      </c>
      <c r="R157" s="128">
        <f t="shared" si="11"/>
        <v>0</v>
      </c>
      <c r="S157" s="129" t="str">
        <f t="shared" si="12"/>
        <v>ERROR</v>
      </c>
      <c r="T157" s="24"/>
    </row>
    <row r="158" spans="1:20" ht="30" customHeight="1" x14ac:dyDescent="0.3">
      <c r="A158" s="5"/>
      <c r="B158" s="11"/>
      <c r="C158" s="150">
        <v>3851</v>
      </c>
      <c r="D158" s="83">
        <v>3.0239999999999974</v>
      </c>
      <c r="E158" s="84"/>
      <c r="F158" s="84"/>
      <c r="G158" s="85" t="s">
        <v>226</v>
      </c>
      <c r="H158" s="94" t="s">
        <v>35</v>
      </c>
      <c r="I158" s="86">
        <v>19</v>
      </c>
      <c r="J158" s="87">
        <v>105921</v>
      </c>
      <c r="K158" s="41">
        <f t="shared" si="9"/>
        <v>2012499</v>
      </c>
      <c r="L158" s="32"/>
      <c r="M158" s="32"/>
      <c r="N158" s="140"/>
      <c r="O158" s="140"/>
      <c r="P158" s="87"/>
      <c r="Q158" s="128">
        <f t="shared" si="10"/>
        <v>0</v>
      </c>
      <c r="R158" s="128">
        <f t="shared" si="11"/>
        <v>0</v>
      </c>
      <c r="S158" s="129" t="str">
        <f t="shared" si="12"/>
        <v>ERROR</v>
      </c>
      <c r="T158" s="24"/>
    </row>
    <row r="159" spans="1:20" ht="30" customHeight="1" x14ac:dyDescent="0.3">
      <c r="A159" s="5"/>
      <c r="B159" s="11"/>
      <c r="C159" s="150">
        <v>4613</v>
      </c>
      <c r="D159" s="83">
        <v>3.0249999999999972</v>
      </c>
      <c r="E159" s="84"/>
      <c r="F159" s="84"/>
      <c r="G159" s="85" t="s">
        <v>34</v>
      </c>
      <c r="H159" s="94" t="s">
        <v>35</v>
      </c>
      <c r="I159" s="86">
        <v>321</v>
      </c>
      <c r="J159" s="87">
        <v>59050</v>
      </c>
      <c r="K159" s="41">
        <f t="shared" si="9"/>
        <v>18955050</v>
      </c>
      <c r="L159" s="32"/>
      <c r="M159" s="32"/>
      <c r="N159" s="140"/>
      <c r="O159" s="140"/>
      <c r="P159" s="87"/>
      <c r="Q159" s="128">
        <f t="shared" si="10"/>
        <v>0</v>
      </c>
      <c r="R159" s="128">
        <f t="shared" si="11"/>
        <v>0</v>
      </c>
      <c r="S159" s="129" t="str">
        <f t="shared" si="12"/>
        <v>ERROR</v>
      </c>
      <c r="T159" s="24"/>
    </row>
    <row r="160" spans="1:20" ht="44.25" customHeight="1" x14ac:dyDescent="0.3">
      <c r="A160" s="5"/>
      <c r="B160" s="11"/>
      <c r="C160" s="150">
        <v>8643</v>
      </c>
      <c r="D160" s="83">
        <v>3.0259999999999971</v>
      </c>
      <c r="E160" s="84"/>
      <c r="F160" s="84"/>
      <c r="G160" s="85" t="s">
        <v>135</v>
      </c>
      <c r="H160" s="94" t="s">
        <v>201</v>
      </c>
      <c r="I160" s="86">
        <v>68</v>
      </c>
      <c r="J160" s="87">
        <v>69612</v>
      </c>
      <c r="K160" s="41">
        <f t="shared" si="9"/>
        <v>4733616</v>
      </c>
      <c r="L160" s="32"/>
      <c r="M160" s="32"/>
      <c r="N160" s="140"/>
      <c r="O160" s="140"/>
      <c r="P160" s="87"/>
      <c r="Q160" s="128">
        <f t="shared" si="10"/>
        <v>0</v>
      </c>
      <c r="R160" s="128">
        <f t="shared" si="11"/>
        <v>0</v>
      </c>
      <c r="S160" s="129" t="str">
        <f t="shared" si="12"/>
        <v>ERROR</v>
      </c>
      <c r="T160" s="24"/>
    </row>
    <row r="161" spans="1:20" ht="30" customHeight="1" x14ac:dyDescent="0.3">
      <c r="A161" s="5"/>
      <c r="B161" s="11"/>
      <c r="C161" s="150">
        <v>8545</v>
      </c>
      <c r="D161" s="83">
        <v>3.026999999999997</v>
      </c>
      <c r="E161" s="84"/>
      <c r="F161" s="84"/>
      <c r="G161" s="85" t="s">
        <v>210</v>
      </c>
      <c r="H161" s="94" t="s">
        <v>35</v>
      </c>
      <c r="I161" s="86">
        <v>97</v>
      </c>
      <c r="J161" s="87">
        <v>39378</v>
      </c>
      <c r="K161" s="41">
        <f t="shared" si="9"/>
        <v>3819666</v>
      </c>
      <c r="L161" s="32"/>
      <c r="M161" s="32"/>
      <c r="N161" s="140"/>
      <c r="O161" s="140"/>
      <c r="P161" s="87"/>
      <c r="Q161" s="128">
        <f t="shared" si="10"/>
        <v>0</v>
      </c>
      <c r="R161" s="128">
        <f t="shared" si="11"/>
        <v>0</v>
      </c>
      <c r="S161" s="129" t="str">
        <f t="shared" si="12"/>
        <v>ERROR</v>
      </c>
      <c r="T161" s="24"/>
    </row>
    <row r="162" spans="1:20" ht="30" customHeight="1" x14ac:dyDescent="0.3">
      <c r="A162" s="5"/>
      <c r="B162" s="11"/>
      <c r="C162" s="150">
        <v>4328</v>
      </c>
      <c r="D162" s="83">
        <v>3.0279999999999969</v>
      </c>
      <c r="E162" s="84"/>
      <c r="F162" s="84"/>
      <c r="G162" s="85" t="s">
        <v>227</v>
      </c>
      <c r="H162" s="94" t="s">
        <v>41</v>
      </c>
      <c r="I162" s="86">
        <v>9</v>
      </c>
      <c r="J162" s="87">
        <v>3535892</v>
      </c>
      <c r="K162" s="41">
        <f t="shared" si="9"/>
        <v>31823028</v>
      </c>
      <c r="L162" s="32"/>
      <c r="M162" s="32"/>
      <c r="N162" s="140"/>
      <c r="O162" s="140"/>
      <c r="P162" s="87"/>
      <c r="Q162" s="128">
        <f t="shared" si="10"/>
        <v>0</v>
      </c>
      <c r="R162" s="128">
        <f t="shared" si="11"/>
        <v>0</v>
      </c>
      <c r="S162" s="129" t="str">
        <f t="shared" si="12"/>
        <v>ERROR</v>
      </c>
      <c r="T162" s="24"/>
    </row>
    <row r="163" spans="1:20" ht="30" customHeight="1" x14ac:dyDescent="0.3">
      <c r="A163" s="5"/>
      <c r="B163" s="11"/>
      <c r="C163" s="150">
        <v>4330</v>
      </c>
      <c r="D163" s="83">
        <v>3.0289999999999968</v>
      </c>
      <c r="E163" s="84"/>
      <c r="F163" s="84"/>
      <c r="G163" s="85" t="s">
        <v>228</v>
      </c>
      <c r="H163" s="94" t="s">
        <v>41</v>
      </c>
      <c r="I163" s="86">
        <v>5</v>
      </c>
      <c r="J163" s="87">
        <v>860574</v>
      </c>
      <c r="K163" s="41">
        <f t="shared" si="9"/>
        <v>4302870</v>
      </c>
      <c r="L163" s="32"/>
      <c r="M163" s="32"/>
      <c r="N163" s="140"/>
      <c r="O163" s="140"/>
      <c r="P163" s="87"/>
      <c r="Q163" s="128">
        <f t="shared" si="10"/>
        <v>0</v>
      </c>
      <c r="R163" s="128">
        <f t="shared" si="11"/>
        <v>0</v>
      </c>
      <c r="S163" s="129" t="str">
        <f t="shared" si="12"/>
        <v>ERROR</v>
      </c>
      <c r="T163" s="24"/>
    </row>
    <row r="164" spans="1:20" ht="30" customHeight="1" x14ac:dyDescent="0.3">
      <c r="A164" s="5"/>
      <c r="B164" s="11"/>
      <c r="C164" s="150">
        <v>4790</v>
      </c>
      <c r="D164" s="83">
        <v>3.0299999999999967</v>
      </c>
      <c r="E164" s="84"/>
      <c r="F164" s="84"/>
      <c r="G164" s="85" t="s">
        <v>229</v>
      </c>
      <c r="H164" s="94" t="s">
        <v>124</v>
      </c>
      <c r="I164" s="86">
        <v>47</v>
      </c>
      <c r="J164" s="87">
        <v>11169</v>
      </c>
      <c r="K164" s="41">
        <f t="shared" si="9"/>
        <v>524943</v>
      </c>
      <c r="L164" s="32"/>
      <c r="M164" s="32"/>
      <c r="N164" s="140"/>
      <c r="O164" s="140"/>
      <c r="P164" s="87"/>
      <c r="Q164" s="128">
        <f t="shared" si="10"/>
        <v>0</v>
      </c>
      <c r="R164" s="128">
        <f t="shared" si="11"/>
        <v>0</v>
      </c>
      <c r="S164" s="129" t="str">
        <f t="shared" si="12"/>
        <v>ERROR</v>
      </c>
      <c r="T164" s="24"/>
    </row>
    <row r="165" spans="1:20" ht="30" customHeight="1" x14ac:dyDescent="0.3">
      <c r="A165" s="5"/>
      <c r="B165" s="11"/>
      <c r="C165" s="150">
        <v>4791</v>
      </c>
      <c r="D165" s="83">
        <v>3.0309999999999966</v>
      </c>
      <c r="E165" s="84"/>
      <c r="F165" s="84"/>
      <c r="G165" s="85" t="s">
        <v>230</v>
      </c>
      <c r="H165" s="94" t="s">
        <v>124</v>
      </c>
      <c r="I165" s="86">
        <v>829</v>
      </c>
      <c r="J165" s="87">
        <v>26157</v>
      </c>
      <c r="K165" s="41">
        <f t="shared" si="9"/>
        <v>21684153</v>
      </c>
      <c r="L165" s="32"/>
      <c r="M165" s="32"/>
      <c r="N165" s="140"/>
      <c r="O165" s="140"/>
      <c r="P165" s="87"/>
      <c r="Q165" s="128">
        <f t="shared" si="10"/>
        <v>0</v>
      </c>
      <c r="R165" s="128">
        <f t="shared" si="11"/>
        <v>0</v>
      </c>
      <c r="S165" s="129" t="str">
        <f t="shared" si="12"/>
        <v>ERROR</v>
      </c>
      <c r="T165" s="24"/>
    </row>
    <row r="166" spans="1:20" ht="30" customHeight="1" x14ac:dyDescent="0.3">
      <c r="A166" s="5"/>
      <c r="B166" s="11"/>
      <c r="C166" s="150">
        <v>8134</v>
      </c>
      <c r="D166" s="83">
        <v>3.0319999999999965</v>
      </c>
      <c r="E166" s="84"/>
      <c r="F166" s="84"/>
      <c r="G166" s="85" t="s">
        <v>231</v>
      </c>
      <c r="H166" s="94" t="s">
        <v>41</v>
      </c>
      <c r="I166" s="86">
        <v>8</v>
      </c>
      <c r="J166" s="87">
        <v>783731</v>
      </c>
      <c r="K166" s="41">
        <f t="shared" si="9"/>
        <v>6269848</v>
      </c>
      <c r="L166" s="32"/>
      <c r="M166" s="32"/>
      <c r="N166" s="140"/>
      <c r="O166" s="140"/>
      <c r="P166" s="87"/>
      <c r="Q166" s="128">
        <f t="shared" si="10"/>
        <v>0</v>
      </c>
      <c r="R166" s="128">
        <f t="shared" si="11"/>
        <v>0</v>
      </c>
      <c r="S166" s="129" t="str">
        <f t="shared" si="12"/>
        <v>ERROR</v>
      </c>
      <c r="T166" s="24"/>
    </row>
    <row r="167" spans="1:20" ht="30" customHeight="1" x14ac:dyDescent="0.3">
      <c r="A167" s="5"/>
      <c r="B167" s="11"/>
      <c r="C167" s="150">
        <v>8140</v>
      </c>
      <c r="D167" s="83">
        <v>3.0329999999999964</v>
      </c>
      <c r="E167" s="84"/>
      <c r="F167" s="84"/>
      <c r="G167" s="85" t="s">
        <v>232</v>
      </c>
      <c r="H167" s="94" t="s">
        <v>41</v>
      </c>
      <c r="I167" s="86">
        <v>14</v>
      </c>
      <c r="J167" s="87">
        <v>1317801</v>
      </c>
      <c r="K167" s="41">
        <f t="shared" si="9"/>
        <v>18449214</v>
      </c>
      <c r="L167" s="32"/>
      <c r="M167" s="32"/>
      <c r="N167" s="140"/>
      <c r="O167" s="140"/>
      <c r="P167" s="87"/>
      <c r="Q167" s="128">
        <f t="shared" si="10"/>
        <v>0</v>
      </c>
      <c r="R167" s="128">
        <f t="shared" si="11"/>
        <v>0</v>
      </c>
      <c r="S167" s="129" t="str">
        <f t="shared" si="12"/>
        <v>ERROR</v>
      </c>
      <c r="T167" s="24"/>
    </row>
    <row r="168" spans="1:20" ht="30" customHeight="1" x14ac:dyDescent="0.3">
      <c r="A168" s="5"/>
      <c r="B168" s="11"/>
      <c r="C168" s="150">
        <v>8145</v>
      </c>
      <c r="D168" s="83">
        <v>3.0339999999999963</v>
      </c>
      <c r="E168" s="84"/>
      <c r="F168" s="84"/>
      <c r="G168" s="85" t="s">
        <v>233</v>
      </c>
      <c r="H168" s="94" t="s">
        <v>41</v>
      </c>
      <c r="I168" s="86">
        <v>29</v>
      </c>
      <c r="J168" s="87">
        <v>737674</v>
      </c>
      <c r="K168" s="41">
        <f t="shared" si="9"/>
        <v>21392546</v>
      </c>
      <c r="L168" s="32"/>
      <c r="M168" s="32"/>
      <c r="N168" s="140"/>
      <c r="O168" s="140"/>
      <c r="P168" s="87"/>
      <c r="Q168" s="128">
        <f t="shared" si="10"/>
        <v>0</v>
      </c>
      <c r="R168" s="128">
        <f t="shared" si="11"/>
        <v>0</v>
      </c>
      <c r="S168" s="129" t="str">
        <f t="shared" si="12"/>
        <v>ERROR</v>
      </c>
      <c r="T168" s="24"/>
    </row>
    <row r="169" spans="1:20" ht="30" customHeight="1" x14ac:dyDescent="0.3">
      <c r="A169" s="5"/>
      <c r="B169" s="11"/>
      <c r="C169" s="150">
        <v>8146</v>
      </c>
      <c r="D169" s="83">
        <v>3.0349999999999961</v>
      </c>
      <c r="E169" s="84"/>
      <c r="F169" s="84"/>
      <c r="G169" s="85" t="s">
        <v>234</v>
      </c>
      <c r="H169" s="94" t="s">
        <v>41</v>
      </c>
      <c r="I169" s="86">
        <v>2</v>
      </c>
      <c r="J169" s="87">
        <v>316407</v>
      </c>
      <c r="K169" s="41">
        <f t="shared" si="9"/>
        <v>632814</v>
      </c>
      <c r="L169" s="32"/>
      <c r="M169" s="32"/>
      <c r="N169" s="140"/>
      <c r="O169" s="140"/>
      <c r="P169" s="87"/>
      <c r="Q169" s="128">
        <f t="shared" si="10"/>
        <v>0</v>
      </c>
      <c r="R169" s="128">
        <f t="shared" si="11"/>
        <v>0</v>
      </c>
      <c r="S169" s="129" t="str">
        <f t="shared" si="12"/>
        <v>ERROR</v>
      </c>
      <c r="T169" s="24"/>
    </row>
    <row r="170" spans="1:20" ht="30" customHeight="1" x14ac:dyDescent="0.3">
      <c r="A170" s="5"/>
      <c r="B170" s="11"/>
      <c r="C170" s="150"/>
      <c r="D170" s="83"/>
      <c r="E170" s="84"/>
      <c r="F170" s="84"/>
      <c r="G170" s="79" t="s">
        <v>235</v>
      </c>
      <c r="H170" s="94"/>
      <c r="I170" s="86"/>
      <c r="J170" s="87"/>
      <c r="K170" s="41" t="str">
        <f t="shared" si="9"/>
        <v/>
      </c>
      <c r="L170" s="32"/>
      <c r="M170" s="32"/>
      <c r="N170" s="140"/>
      <c r="O170" s="140"/>
      <c r="P170" s="87"/>
      <c r="Q170" s="130"/>
      <c r="R170" s="130"/>
      <c r="S170" s="131"/>
      <c r="T170" s="24"/>
    </row>
    <row r="171" spans="1:20" ht="30" customHeight="1" x14ac:dyDescent="0.3">
      <c r="A171" s="5"/>
      <c r="B171" s="11"/>
      <c r="C171" s="150"/>
      <c r="D171" s="83"/>
      <c r="E171" s="84"/>
      <c r="F171" s="84"/>
      <c r="G171" s="79" t="s">
        <v>129</v>
      </c>
      <c r="H171" s="94"/>
      <c r="I171" s="86"/>
      <c r="J171" s="87"/>
      <c r="K171" s="41" t="str">
        <f t="shared" si="9"/>
        <v/>
      </c>
      <c r="L171" s="32"/>
      <c r="M171" s="32"/>
      <c r="N171" s="140"/>
      <c r="O171" s="140"/>
      <c r="P171" s="87"/>
      <c r="Q171" s="130"/>
      <c r="R171" s="130"/>
      <c r="S171" s="131"/>
      <c r="T171" s="24"/>
    </row>
    <row r="172" spans="1:20" ht="30" customHeight="1" x14ac:dyDescent="0.3">
      <c r="A172" s="5"/>
      <c r="B172" s="11"/>
      <c r="C172" s="150"/>
      <c r="D172" s="83"/>
      <c r="E172" s="84"/>
      <c r="F172" s="84"/>
      <c r="G172" s="79" t="s">
        <v>236</v>
      </c>
      <c r="H172" s="94"/>
      <c r="I172" s="86"/>
      <c r="J172" s="87"/>
      <c r="K172" s="41" t="str">
        <f t="shared" si="9"/>
        <v/>
      </c>
      <c r="L172" s="32"/>
      <c r="M172" s="32"/>
      <c r="N172" s="140"/>
      <c r="O172" s="140"/>
      <c r="P172" s="87"/>
      <c r="Q172" s="130"/>
      <c r="R172" s="130"/>
      <c r="S172" s="131"/>
      <c r="T172" s="24"/>
    </row>
    <row r="173" spans="1:20" ht="30" customHeight="1" x14ac:dyDescent="0.3">
      <c r="A173" s="5"/>
      <c r="B173" s="11"/>
      <c r="C173" s="150">
        <v>3009</v>
      </c>
      <c r="D173" s="83">
        <v>3.035999999999996</v>
      </c>
      <c r="E173" s="84"/>
      <c r="F173" s="84"/>
      <c r="G173" s="85" t="s">
        <v>131</v>
      </c>
      <c r="H173" s="94" t="s">
        <v>35</v>
      </c>
      <c r="I173" s="86">
        <v>1967</v>
      </c>
      <c r="J173" s="87">
        <v>37400</v>
      </c>
      <c r="K173" s="41">
        <f t="shared" si="9"/>
        <v>73565800</v>
      </c>
      <c r="L173" s="32"/>
      <c r="M173" s="32"/>
      <c r="N173" s="140"/>
      <c r="O173" s="140"/>
      <c r="P173" s="87"/>
      <c r="Q173" s="128">
        <f t="shared" si="10"/>
        <v>0</v>
      </c>
      <c r="R173" s="128">
        <f t="shared" si="11"/>
        <v>0</v>
      </c>
      <c r="S173" s="129" t="str">
        <f t="shared" si="12"/>
        <v>ERROR</v>
      </c>
      <c r="T173" s="24"/>
    </row>
    <row r="174" spans="1:20" ht="30" customHeight="1" x14ac:dyDescent="0.3">
      <c r="A174" s="5"/>
      <c r="B174" s="11"/>
      <c r="C174" s="150">
        <v>4792</v>
      </c>
      <c r="D174" s="83">
        <v>3.0369999999999959</v>
      </c>
      <c r="E174" s="84"/>
      <c r="F174" s="84"/>
      <c r="G174" s="85" t="s">
        <v>237</v>
      </c>
      <c r="H174" s="94" t="s">
        <v>35</v>
      </c>
      <c r="I174" s="86">
        <v>1312</v>
      </c>
      <c r="J174" s="87">
        <v>98302</v>
      </c>
      <c r="K174" s="41">
        <f t="shared" si="9"/>
        <v>128972224</v>
      </c>
      <c r="L174" s="32"/>
      <c r="M174" s="32"/>
      <c r="N174" s="140"/>
      <c r="O174" s="140"/>
      <c r="P174" s="87"/>
      <c r="Q174" s="128">
        <f t="shared" si="10"/>
        <v>0</v>
      </c>
      <c r="R174" s="128">
        <f t="shared" si="11"/>
        <v>0</v>
      </c>
      <c r="S174" s="129" t="str">
        <f t="shared" si="12"/>
        <v>ERROR</v>
      </c>
      <c r="T174" s="24"/>
    </row>
    <row r="175" spans="1:20" ht="30" customHeight="1" x14ac:dyDescent="0.3">
      <c r="A175" s="5"/>
      <c r="B175" s="11"/>
      <c r="C175" s="150">
        <v>4613</v>
      </c>
      <c r="D175" s="83">
        <v>3.0379999999999958</v>
      </c>
      <c r="E175" s="84"/>
      <c r="F175" s="84"/>
      <c r="G175" s="85" t="s">
        <v>34</v>
      </c>
      <c r="H175" s="94" t="s">
        <v>35</v>
      </c>
      <c r="I175" s="86">
        <v>2558</v>
      </c>
      <c r="J175" s="87">
        <v>59050</v>
      </c>
      <c r="K175" s="41">
        <f t="shared" si="9"/>
        <v>151049900</v>
      </c>
      <c r="L175" s="32"/>
      <c r="M175" s="32"/>
      <c r="N175" s="140"/>
      <c r="O175" s="140"/>
      <c r="P175" s="87"/>
      <c r="Q175" s="128">
        <f t="shared" si="10"/>
        <v>0</v>
      </c>
      <c r="R175" s="128">
        <f t="shared" si="11"/>
        <v>0</v>
      </c>
      <c r="S175" s="129" t="str">
        <f t="shared" si="12"/>
        <v>ERROR</v>
      </c>
      <c r="T175" s="24"/>
    </row>
    <row r="176" spans="1:20" ht="30" customHeight="1" x14ac:dyDescent="0.3">
      <c r="A176" s="5"/>
      <c r="B176" s="11"/>
      <c r="C176" s="150">
        <v>8165</v>
      </c>
      <c r="D176" s="83">
        <v>3.0389999999999957</v>
      </c>
      <c r="E176" s="84"/>
      <c r="F176" s="84"/>
      <c r="G176" s="85" t="s">
        <v>238</v>
      </c>
      <c r="H176" s="94" t="s">
        <v>41</v>
      </c>
      <c r="I176" s="86">
        <v>3</v>
      </c>
      <c r="J176" s="87">
        <v>417335</v>
      </c>
      <c r="K176" s="41">
        <f t="shared" si="9"/>
        <v>1252005</v>
      </c>
      <c r="L176" s="32"/>
      <c r="M176" s="32"/>
      <c r="N176" s="140"/>
      <c r="O176" s="140"/>
      <c r="P176" s="87"/>
      <c r="Q176" s="128">
        <f t="shared" si="10"/>
        <v>0</v>
      </c>
      <c r="R176" s="128">
        <f t="shared" si="11"/>
        <v>0</v>
      </c>
      <c r="S176" s="129" t="str">
        <f t="shared" si="12"/>
        <v>ERROR</v>
      </c>
      <c r="T176" s="24"/>
    </row>
    <row r="177" spans="1:20" ht="30" customHeight="1" thickBot="1" x14ac:dyDescent="0.35">
      <c r="A177" s="5"/>
      <c r="B177" s="11"/>
      <c r="C177" s="151" t="s">
        <v>13</v>
      </c>
      <c r="D177" s="105"/>
      <c r="E177" s="105"/>
      <c r="F177" s="105"/>
      <c r="G177" s="106"/>
      <c r="H177" s="105"/>
      <c r="I177" s="39"/>
      <c r="J177" s="51"/>
      <c r="K177" s="52">
        <f>SUM(K128:K176)</f>
        <v>1339425458</v>
      </c>
      <c r="L177" s="32"/>
      <c r="M177" s="32"/>
      <c r="N177" s="140"/>
      <c r="O177" s="140"/>
      <c r="P177" s="51"/>
      <c r="Q177" s="130"/>
      <c r="R177" s="52">
        <f>SUM(R128:R176)</f>
        <v>0</v>
      </c>
      <c r="S177" s="129" t="str">
        <f t="shared" si="12"/>
        <v>ERROR</v>
      </c>
      <c r="T177" s="24"/>
    </row>
    <row r="178" spans="1:20" ht="30" customHeight="1" thickBot="1" x14ac:dyDescent="0.35">
      <c r="A178" s="5"/>
      <c r="B178" s="11"/>
      <c r="C178" s="148"/>
      <c r="D178" s="110">
        <v>4</v>
      </c>
      <c r="E178" s="111"/>
      <c r="F178" s="111"/>
      <c r="G178" s="112" t="s">
        <v>126</v>
      </c>
      <c r="H178" s="96"/>
      <c r="I178" s="35"/>
      <c r="J178" s="35"/>
      <c r="K178" s="36"/>
      <c r="L178" s="32"/>
      <c r="M178" s="32"/>
      <c r="N178" s="140"/>
      <c r="O178" s="140"/>
      <c r="P178" s="35"/>
      <c r="Q178" s="133"/>
      <c r="R178" s="133"/>
      <c r="S178" s="134"/>
      <c r="T178" s="24"/>
    </row>
    <row r="179" spans="1:20" ht="30" customHeight="1" x14ac:dyDescent="0.3">
      <c r="A179" s="5"/>
      <c r="B179" s="11"/>
      <c r="C179" s="149"/>
      <c r="D179" s="104"/>
      <c r="E179" s="78"/>
      <c r="F179" s="78"/>
      <c r="G179" s="79" t="s">
        <v>127</v>
      </c>
      <c r="H179" s="98"/>
      <c r="I179" s="80"/>
      <c r="J179" s="81"/>
      <c r="K179" s="46"/>
      <c r="L179" s="32"/>
      <c r="M179" s="32"/>
      <c r="N179" s="140"/>
      <c r="O179" s="140"/>
      <c r="P179" s="81"/>
      <c r="Q179" s="130"/>
      <c r="R179" s="130"/>
      <c r="S179" s="131"/>
      <c r="T179" s="24"/>
    </row>
    <row r="180" spans="1:20" ht="30" customHeight="1" x14ac:dyDescent="0.3">
      <c r="A180" s="5"/>
      <c r="B180" s="11"/>
      <c r="C180" s="149"/>
      <c r="D180" s="104"/>
      <c r="E180" s="78"/>
      <c r="F180" s="78"/>
      <c r="G180" s="79" t="s">
        <v>128</v>
      </c>
      <c r="H180" s="98"/>
      <c r="I180" s="80"/>
      <c r="J180" s="81"/>
      <c r="K180" s="46"/>
      <c r="L180" s="32"/>
      <c r="M180" s="32"/>
      <c r="N180" s="140"/>
      <c r="O180" s="140"/>
      <c r="P180" s="81"/>
      <c r="Q180" s="130"/>
      <c r="R180" s="130"/>
      <c r="S180" s="131"/>
      <c r="T180" s="24"/>
    </row>
    <row r="181" spans="1:20" ht="30" customHeight="1" x14ac:dyDescent="0.3">
      <c r="A181" s="5"/>
      <c r="B181" s="11"/>
      <c r="C181" s="149"/>
      <c r="D181" s="104"/>
      <c r="E181" s="78"/>
      <c r="F181" s="78"/>
      <c r="G181" s="79" t="s">
        <v>129</v>
      </c>
      <c r="H181" s="98"/>
      <c r="I181" s="80"/>
      <c r="J181" s="81"/>
      <c r="K181" s="46"/>
      <c r="L181" s="32"/>
      <c r="M181" s="32"/>
      <c r="N181" s="140"/>
      <c r="O181" s="140"/>
      <c r="P181" s="81"/>
      <c r="Q181" s="130"/>
      <c r="R181" s="130"/>
      <c r="S181" s="131"/>
      <c r="T181" s="24"/>
    </row>
    <row r="182" spans="1:20" ht="30" customHeight="1" x14ac:dyDescent="0.3">
      <c r="A182" s="5"/>
      <c r="B182" s="11"/>
      <c r="C182" s="150"/>
      <c r="D182" s="83"/>
      <c r="E182" s="84"/>
      <c r="F182" s="84"/>
      <c r="G182" s="79" t="s">
        <v>130</v>
      </c>
      <c r="H182" s="98"/>
      <c r="I182" s="86"/>
      <c r="J182" s="87"/>
      <c r="K182" s="46"/>
      <c r="L182" s="32"/>
      <c r="M182" s="32"/>
      <c r="N182" s="140"/>
      <c r="O182" s="140"/>
      <c r="P182" s="87"/>
      <c r="Q182" s="130"/>
      <c r="R182" s="130"/>
      <c r="S182" s="131"/>
      <c r="T182" s="24"/>
    </row>
    <row r="183" spans="1:20" ht="30" customHeight="1" x14ac:dyDescent="0.3">
      <c r="A183" s="5"/>
      <c r="B183" s="11"/>
      <c r="C183" s="150">
        <v>3009</v>
      </c>
      <c r="D183" s="83">
        <v>4.0010000000000003</v>
      </c>
      <c r="E183" s="84"/>
      <c r="F183" s="84"/>
      <c r="G183" s="85" t="s">
        <v>131</v>
      </c>
      <c r="H183" s="98" t="s">
        <v>35</v>
      </c>
      <c r="I183" s="86">
        <v>2213</v>
      </c>
      <c r="J183" s="87">
        <v>37400</v>
      </c>
      <c r="K183" s="41">
        <f t="shared" ref="K183:K246" si="13">IF(C183&gt;0,(ROUND(I183*J183,0)),"")</f>
        <v>82766200</v>
      </c>
      <c r="L183" s="32"/>
      <c r="M183" s="32"/>
      <c r="N183" s="140"/>
      <c r="O183" s="140"/>
      <c r="P183" s="87"/>
      <c r="Q183" s="128">
        <f t="shared" si="10"/>
        <v>0</v>
      </c>
      <c r="R183" s="128">
        <f t="shared" si="11"/>
        <v>0</v>
      </c>
      <c r="S183" s="129" t="str">
        <f t="shared" si="12"/>
        <v>ERROR</v>
      </c>
      <c r="T183" s="24"/>
    </row>
    <row r="184" spans="1:20" ht="30" customHeight="1" x14ac:dyDescent="0.3">
      <c r="A184" s="5"/>
      <c r="B184" s="11"/>
      <c r="C184" s="150">
        <v>3464</v>
      </c>
      <c r="D184" s="83">
        <v>4.0020000000000007</v>
      </c>
      <c r="E184" s="84"/>
      <c r="F184" s="84"/>
      <c r="G184" s="85" t="s">
        <v>37</v>
      </c>
      <c r="H184" s="98" t="s">
        <v>35</v>
      </c>
      <c r="I184" s="86">
        <v>628</v>
      </c>
      <c r="J184" s="87">
        <v>37400</v>
      </c>
      <c r="K184" s="41">
        <f t="shared" si="13"/>
        <v>23487200</v>
      </c>
      <c r="L184" s="32"/>
      <c r="M184" s="32"/>
      <c r="N184" s="140"/>
      <c r="O184" s="140"/>
      <c r="P184" s="87"/>
      <c r="Q184" s="128">
        <f t="shared" si="10"/>
        <v>0</v>
      </c>
      <c r="R184" s="128">
        <f t="shared" si="11"/>
        <v>0</v>
      </c>
      <c r="S184" s="129" t="str">
        <f t="shared" si="12"/>
        <v>ERROR</v>
      </c>
      <c r="T184" s="24"/>
    </row>
    <row r="185" spans="1:20" ht="30" customHeight="1" x14ac:dyDescent="0.3">
      <c r="A185" s="5"/>
      <c r="B185" s="11"/>
      <c r="C185" s="150">
        <v>4837</v>
      </c>
      <c r="D185" s="83">
        <v>4.003000000000001</v>
      </c>
      <c r="E185" s="84"/>
      <c r="F185" s="84"/>
      <c r="G185" s="85" t="s">
        <v>132</v>
      </c>
      <c r="H185" s="98" t="s">
        <v>35</v>
      </c>
      <c r="I185" s="86">
        <v>287</v>
      </c>
      <c r="J185" s="87">
        <v>202510</v>
      </c>
      <c r="K185" s="41">
        <f t="shared" si="13"/>
        <v>58120370</v>
      </c>
      <c r="L185" s="32"/>
      <c r="M185" s="32"/>
      <c r="N185" s="140"/>
      <c r="O185" s="140"/>
      <c r="P185" s="87"/>
      <c r="Q185" s="128">
        <f t="shared" si="10"/>
        <v>0</v>
      </c>
      <c r="R185" s="128">
        <f t="shared" si="11"/>
        <v>0</v>
      </c>
      <c r="S185" s="129" t="str">
        <f t="shared" si="12"/>
        <v>ERROR</v>
      </c>
      <c r="T185" s="24"/>
    </row>
    <row r="186" spans="1:20" ht="30" customHeight="1" x14ac:dyDescent="0.3">
      <c r="A186" s="5"/>
      <c r="B186" s="11"/>
      <c r="C186" s="150">
        <v>3052</v>
      </c>
      <c r="D186" s="83">
        <v>4.0040000000000013</v>
      </c>
      <c r="E186" s="84"/>
      <c r="F186" s="84"/>
      <c r="G186" s="85" t="s">
        <v>133</v>
      </c>
      <c r="H186" s="98" t="s">
        <v>35</v>
      </c>
      <c r="I186" s="86">
        <v>161</v>
      </c>
      <c r="J186" s="87">
        <v>104200</v>
      </c>
      <c r="K186" s="41">
        <f t="shared" si="13"/>
        <v>16776200</v>
      </c>
      <c r="L186" s="32"/>
      <c r="M186" s="32"/>
      <c r="N186" s="140"/>
      <c r="O186" s="140"/>
      <c r="P186" s="87"/>
      <c r="Q186" s="128">
        <f t="shared" si="10"/>
        <v>0</v>
      </c>
      <c r="R186" s="128">
        <f t="shared" si="11"/>
        <v>0</v>
      </c>
      <c r="S186" s="129" t="str">
        <f t="shared" si="12"/>
        <v>ERROR</v>
      </c>
      <c r="T186" s="24"/>
    </row>
    <row r="187" spans="1:20" ht="30" customHeight="1" x14ac:dyDescent="0.3">
      <c r="A187" s="5"/>
      <c r="B187" s="11"/>
      <c r="C187" s="150">
        <v>3050</v>
      </c>
      <c r="D187" s="83">
        <v>4.0050000000000017</v>
      </c>
      <c r="E187" s="84"/>
      <c r="F187" s="84"/>
      <c r="G187" s="85" t="s">
        <v>134</v>
      </c>
      <c r="H187" s="98" t="s">
        <v>35</v>
      </c>
      <c r="I187" s="86">
        <v>745</v>
      </c>
      <c r="J187" s="87">
        <v>32966</v>
      </c>
      <c r="K187" s="41">
        <f t="shared" si="13"/>
        <v>24559670</v>
      </c>
      <c r="L187" s="32"/>
      <c r="M187" s="32"/>
      <c r="N187" s="140"/>
      <c r="O187" s="140"/>
      <c r="P187" s="87"/>
      <c r="Q187" s="128">
        <f t="shared" si="10"/>
        <v>0</v>
      </c>
      <c r="R187" s="128">
        <f t="shared" si="11"/>
        <v>0</v>
      </c>
      <c r="S187" s="129" t="str">
        <f t="shared" si="12"/>
        <v>ERROR</v>
      </c>
      <c r="T187" s="24"/>
    </row>
    <row r="188" spans="1:20" ht="30" customHeight="1" x14ac:dyDescent="0.3">
      <c r="A188" s="5"/>
      <c r="B188" s="11"/>
      <c r="C188" s="150">
        <v>4487</v>
      </c>
      <c r="D188" s="83">
        <v>4.006000000000002</v>
      </c>
      <c r="E188" s="84"/>
      <c r="F188" s="84"/>
      <c r="G188" s="85" t="s">
        <v>90</v>
      </c>
      <c r="H188" s="98" t="s">
        <v>35</v>
      </c>
      <c r="I188" s="86">
        <v>195</v>
      </c>
      <c r="J188" s="87">
        <v>178018</v>
      </c>
      <c r="K188" s="41">
        <f t="shared" si="13"/>
        <v>34713510</v>
      </c>
      <c r="L188" s="32"/>
      <c r="M188" s="32"/>
      <c r="N188" s="140"/>
      <c r="O188" s="140"/>
      <c r="P188" s="87"/>
      <c r="Q188" s="128">
        <f t="shared" si="10"/>
        <v>0</v>
      </c>
      <c r="R188" s="128">
        <f t="shared" si="11"/>
        <v>0</v>
      </c>
      <c r="S188" s="129" t="str">
        <f t="shared" si="12"/>
        <v>ERROR</v>
      </c>
      <c r="T188" s="24"/>
    </row>
    <row r="189" spans="1:20" ht="30" customHeight="1" x14ac:dyDescent="0.3">
      <c r="A189" s="5"/>
      <c r="B189" s="11"/>
      <c r="C189" s="150">
        <v>4567</v>
      </c>
      <c r="D189" s="83">
        <v>4.0070000000000023</v>
      </c>
      <c r="E189" s="84"/>
      <c r="F189" s="84"/>
      <c r="G189" s="85" t="s">
        <v>94</v>
      </c>
      <c r="H189" s="98" t="s">
        <v>35</v>
      </c>
      <c r="I189" s="86">
        <v>174</v>
      </c>
      <c r="J189" s="87">
        <v>1185131</v>
      </c>
      <c r="K189" s="41">
        <f t="shared" si="13"/>
        <v>206212794</v>
      </c>
      <c r="L189" s="32"/>
      <c r="M189" s="32"/>
      <c r="N189" s="140"/>
      <c r="O189" s="140"/>
      <c r="P189" s="87"/>
      <c r="Q189" s="128">
        <f t="shared" si="10"/>
        <v>0</v>
      </c>
      <c r="R189" s="128">
        <f t="shared" si="11"/>
        <v>0</v>
      </c>
      <c r="S189" s="129" t="str">
        <f t="shared" si="12"/>
        <v>ERROR</v>
      </c>
      <c r="T189" s="24"/>
    </row>
    <row r="190" spans="1:20" ht="30" customHeight="1" x14ac:dyDescent="0.3">
      <c r="A190" s="5"/>
      <c r="B190" s="11"/>
      <c r="C190" s="150">
        <v>4613</v>
      </c>
      <c r="D190" s="83">
        <v>4.0080000000000027</v>
      </c>
      <c r="E190" s="84"/>
      <c r="F190" s="84"/>
      <c r="G190" s="85" t="s">
        <v>34</v>
      </c>
      <c r="H190" s="98" t="s">
        <v>35</v>
      </c>
      <c r="I190" s="86">
        <v>2725</v>
      </c>
      <c r="J190" s="87">
        <v>59050</v>
      </c>
      <c r="K190" s="41">
        <f t="shared" si="13"/>
        <v>160911250</v>
      </c>
      <c r="L190" s="32"/>
      <c r="M190" s="32"/>
      <c r="N190" s="140"/>
      <c r="O190" s="140"/>
      <c r="P190" s="87"/>
      <c r="Q190" s="128">
        <f t="shared" si="10"/>
        <v>0</v>
      </c>
      <c r="R190" s="128">
        <f t="shared" si="11"/>
        <v>0</v>
      </c>
      <c r="S190" s="129" t="str">
        <f t="shared" si="12"/>
        <v>ERROR</v>
      </c>
      <c r="T190" s="24"/>
    </row>
    <row r="191" spans="1:20" ht="30" customHeight="1" x14ac:dyDescent="0.3">
      <c r="A191" s="5"/>
      <c r="B191" s="11"/>
      <c r="C191" s="150">
        <v>8643</v>
      </c>
      <c r="D191" s="83">
        <v>4.009000000000003</v>
      </c>
      <c r="E191" s="84"/>
      <c r="F191" s="84"/>
      <c r="G191" s="85" t="s">
        <v>135</v>
      </c>
      <c r="H191" s="98" t="s">
        <v>201</v>
      </c>
      <c r="I191" s="86">
        <v>2265</v>
      </c>
      <c r="J191" s="87">
        <v>69612</v>
      </c>
      <c r="K191" s="41">
        <f t="shared" si="13"/>
        <v>157671180</v>
      </c>
      <c r="L191" s="32"/>
      <c r="M191" s="32"/>
      <c r="N191" s="140"/>
      <c r="O191" s="140"/>
      <c r="P191" s="87"/>
      <c r="Q191" s="128">
        <f t="shared" si="10"/>
        <v>0</v>
      </c>
      <c r="R191" s="128">
        <f t="shared" si="11"/>
        <v>0</v>
      </c>
      <c r="S191" s="129" t="str">
        <f t="shared" si="12"/>
        <v>ERROR</v>
      </c>
      <c r="T191" s="24"/>
    </row>
    <row r="192" spans="1:20" ht="30" customHeight="1" x14ac:dyDescent="0.3">
      <c r="A192" s="5"/>
      <c r="B192" s="11"/>
      <c r="C192" s="150"/>
      <c r="D192" s="83"/>
      <c r="E192" s="84"/>
      <c r="F192" s="84"/>
      <c r="G192" s="79" t="s">
        <v>136</v>
      </c>
      <c r="H192" s="98"/>
      <c r="I192" s="86"/>
      <c r="J192" s="87"/>
      <c r="K192" s="41" t="str">
        <f t="shared" si="13"/>
        <v/>
      </c>
      <c r="L192" s="32"/>
      <c r="M192" s="32"/>
      <c r="N192" s="140"/>
      <c r="O192" s="140"/>
      <c r="P192" s="87"/>
      <c r="Q192" s="130"/>
      <c r="R192" s="130"/>
      <c r="S192" s="131"/>
      <c r="T192" s="24"/>
    </row>
    <row r="193" spans="1:20" ht="30" customHeight="1" x14ac:dyDescent="0.3">
      <c r="A193" s="5"/>
      <c r="B193" s="11"/>
      <c r="C193" s="150">
        <v>3044</v>
      </c>
      <c r="D193" s="83">
        <v>4.0100000000000033</v>
      </c>
      <c r="E193" s="84"/>
      <c r="F193" s="84"/>
      <c r="G193" s="85" t="s">
        <v>137</v>
      </c>
      <c r="H193" s="98" t="s">
        <v>124</v>
      </c>
      <c r="I193" s="86">
        <v>1288</v>
      </c>
      <c r="J193" s="87">
        <v>97862</v>
      </c>
      <c r="K193" s="41">
        <f t="shared" si="13"/>
        <v>126046256</v>
      </c>
      <c r="L193" s="32"/>
      <c r="M193" s="32"/>
      <c r="N193" s="140"/>
      <c r="O193" s="140"/>
      <c r="P193" s="87"/>
      <c r="Q193" s="128">
        <f t="shared" si="10"/>
        <v>0</v>
      </c>
      <c r="R193" s="128">
        <f t="shared" si="11"/>
        <v>0</v>
      </c>
      <c r="S193" s="129" t="str">
        <f t="shared" si="12"/>
        <v>ERROR</v>
      </c>
      <c r="T193" s="24"/>
    </row>
    <row r="194" spans="1:20" ht="30" customHeight="1" x14ac:dyDescent="0.3">
      <c r="A194" s="5"/>
      <c r="B194" s="11"/>
      <c r="C194" s="150">
        <v>3045</v>
      </c>
      <c r="D194" s="83">
        <v>4.0110000000000037</v>
      </c>
      <c r="E194" s="84"/>
      <c r="F194" s="84"/>
      <c r="G194" s="85" t="s">
        <v>138</v>
      </c>
      <c r="H194" s="98" t="s">
        <v>124</v>
      </c>
      <c r="I194" s="86">
        <v>155</v>
      </c>
      <c r="J194" s="87">
        <v>140398</v>
      </c>
      <c r="K194" s="41">
        <f t="shared" si="13"/>
        <v>21761690</v>
      </c>
      <c r="L194" s="32"/>
      <c r="M194" s="32"/>
      <c r="N194" s="140"/>
      <c r="O194" s="140"/>
      <c r="P194" s="87"/>
      <c r="Q194" s="128">
        <f t="shared" si="10"/>
        <v>0</v>
      </c>
      <c r="R194" s="128">
        <f t="shared" si="11"/>
        <v>0</v>
      </c>
      <c r="S194" s="129" t="str">
        <f t="shared" si="12"/>
        <v>ERROR</v>
      </c>
      <c r="T194" s="24"/>
    </row>
    <row r="195" spans="1:20" ht="30" customHeight="1" x14ac:dyDescent="0.3">
      <c r="A195" s="5"/>
      <c r="B195" s="11"/>
      <c r="C195" s="150"/>
      <c r="D195" s="83"/>
      <c r="E195" s="84"/>
      <c r="F195" s="84"/>
      <c r="G195" s="79" t="s">
        <v>139</v>
      </c>
      <c r="H195" s="98"/>
      <c r="I195" s="86"/>
      <c r="J195" s="87"/>
      <c r="K195" s="41" t="str">
        <f t="shared" si="13"/>
        <v/>
      </c>
      <c r="L195" s="32"/>
      <c r="M195" s="32"/>
      <c r="N195" s="140"/>
      <c r="O195" s="140"/>
      <c r="P195" s="87"/>
      <c r="Q195" s="130"/>
      <c r="R195" s="130"/>
      <c r="S195" s="131"/>
      <c r="T195" s="24"/>
    </row>
    <row r="196" spans="1:20" ht="30" customHeight="1" x14ac:dyDescent="0.3">
      <c r="A196" s="5"/>
      <c r="B196" s="11"/>
      <c r="C196" s="150">
        <v>3155</v>
      </c>
      <c r="D196" s="83">
        <v>4.012000000000004</v>
      </c>
      <c r="E196" s="84"/>
      <c r="F196" s="84"/>
      <c r="G196" s="85" t="s">
        <v>140</v>
      </c>
      <c r="H196" s="98" t="s">
        <v>41</v>
      </c>
      <c r="I196" s="86">
        <v>101</v>
      </c>
      <c r="J196" s="87">
        <v>208587</v>
      </c>
      <c r="K196" s="41">
        <f t="shared" si="13"/>
        <v>21067287</v>
      </c>
      <c r="L196" s="32"/>
      <c r="M196" s="32"/>
      <c r="N196" s="140"/>
      <c r="O196" s="140"/>
      <c r="P196" s="87"/>
      <c r="Q196" s="128">
        <f t="shared" si="10"/>
        <v>0</v>
      </c>
      <c r="R196" s="128">
        <f t="shared" si="11"/>
        <v>0</v>
      </c>
      <c r="S196" s="129" t="str">
        <f t="shared" si="12"/>
        <v>ERROR</v>
      </c>
      <c r="T196" s="24"/>
    </row>
    <row r="197" spans="1:20" ht="30" customHeight="1" x14ac:dyDescent="0.3">
      <c r="A197" s="5"/>
      <c r="B197" s="11"/>
      <c r="C197" s="150">
        <v>4613</v>
      </c>
      <c r="D197" s="83">
        <v>4.0130000000000043</v>
      </c>
      <c r="E197" s="84"/>
      <c r="F197" s="84"/>
      <c r="G197" s="85" t="s">
        <v>34</v>
      </c>
      <c r="H197" s="98" t="s">
        <v>35</v>
      </c>
      <c r="I197" s="86">
        <v>317</v>
      </c>
      <c r="J197" s="87">
        <v>59050</v>
      </c>
      <c r="K197" s="41">
        <f t="shared" si="13"/>
        <v>18718850</v>
      </c>
      <c r="L197" s="32"/>
      <c r="M197" s="32"/>
      <c r="N197" s="140"/>
      <c r="O197" s="140"/>
      <c r="P197" s="87"/>
      <c r="Q197" s="128">
        <f t="shared" si="10"/>
        <v>0</v>
      </c>
      <c r="R197" s="128">
        <f t="shared" si="11"/>
        <v>0</v>
      </c>
      <c r="S197" s="129" t="str">
        <f t="shared" si="12"/>
        <v>ERROR</v>
      </c>
      <c r="T197" s="24"/>
    </row>
    <row r="198" spans="1:20" ht="30" customHeight="1" x14ac:dyDescent="0.3">
      <c r="A198" s="5"/>
      <c r="B198" s="11"/>
      <c r="C198" s="150">
        <v>4558</v>
      </c>
      <c r="D198" s="83">
        <v>4.0140000000000047</v>
      </c>
      <c r="E198" s="84"/>
      <c r="F198" s="84"/>
      <c r="G198" s="85" t="s">
        <v>141</v>
      </c>
      <c r="H198" s="98" t="s">
        <v>41</v>
      </c>
      <c r="I198" s="86">
        <v>154</v>
      </c>
      <c r="J198" s="87">
        <v>5855560</v>
      </c>
      <c r="K198" s="41">
        <f t="shared" si="13"/>
        <v>901756240</v>
      </c>
      <c r="L198" s="32"/>
      <c r="M198" s="32"/>
      <c r="N198" s="140"/>
      <c r="O198" s="140"/>
      <c r="P198" s="87"/>
      <c r="Q198" s="128">
        <f t="shared" si="10"/>
        <v>0</v>
      </c>
      <c r="R198" s="128">
        <f t="shared" si="11"/>
        <v>0</v>
      </c>
      <c r="S198" s="129" t="str">
        <f t="shared" si="12"/>
        <v>ERROR</v>
      </c>
      <c r="T198" s="24"/>
    </row>
    <row r="199" spans="1:20" ht="30" customHeight="1" x14ac:dyDescent="0.3">
      <c r="A199" s="5"/>
      <c r="B199" s="11"/>
      <c r="C199" s="150">
        <v>8638</v>
      </c>
      <c r="D199" s="83">
        <v>4.015000000000005</v>
      </c>
      <c r="E199" s="84"/>
      <c r="F199" s="84"/>
      <c r="G199" s="85" t="s">
        <v>142</v>
      </c>
      <c r="H199" s="98" t="s">
        <v>41</v>
      </c>
      <c r="I199" s="86">
        <v>16</v>
      </c>
      <c r="J199" s="87">
        <v>3652310</v>
      </c>
      <c r="K199" s="41">
        <f t="shared" si="13"/>
        <v>58436960</v>
      </c>
      <c r="L199" s="32"/>
      <c r="M199" s="32"/>
      <c r="N199" s="140"/>
      <c r="O199" s="140"/>
      <c r="P199" s="87"/>
      <c r="Q199" s="128">
        <f t="shared" si="10"/>
        <v>0</v>
      </c>
      <c r="R199" s="128">
        <f t="shared" si="11"/>
        <v>0</v>
      </c>
      <c r="S199" s="129" t="str">
        <f t="shared" si="12"/>
        <v>ERROR</v>
      </c>
      <c r="T199" s="24"/>
    </row>
    <row r="200" spans="1:20" ht="30" customHeight="1" x14ac:dyDescent="0.3">
      <c r="A200" s="5"/>
      <c r="B200" s="11"/>
      <c r="C200" s="150">
        <v>3779</v>
      </c>
      <c r="D200" s="83">
        <v>4.0160000000000053</v>
      </c>
      <c r="E200" s="84"/>
      <c r="F200" s="84"/>
      <c r="G200" s="85" t="s">
        <v>143</v>
      </c>
      <c r="H200" s="98" t="s">
        <v>41</v>
      </c>
      <c r="I200" s="86">
        <v>232</v>
      </c>
      <c r="J200" s="87">
        <v>437609</v>
      </c>
      <c r="K200" s="41">
        <f t="shared" si="13"/>
        <v>101525288</v>
      </c>
      <c r="L200" s="32"/>
      <c r="M200" s="32"/>
      <c r="N200" s="140"/>
      <c r="O200" s="140"/>
      <c r="P200" s="87"/>
      <c r="Q200" s="128">
        <f t="shared" si="10"/>
        <v>0</v>
      </c>
      <c r="R200" s="128">
        <f t="shared" si="11"/>
        <v>0</v>
      </c>
      <c r="S200" s="129" t="str">
        <f t="shared" si="12"/>
        <v>ERROR</v>
      </c>
      <c r="T200" s="24"/>
    </row>
    <row r="201" spans="1:20" ht="30" customHeight="1" x14ac:dyDescent="0.3">
      <c r="A201" s="5"/>
      <c r="B201" s="11"/>
      <c r="C201" s="150">
        <v>4553</v>
      </c>
      <c r="D201" s="83">
        <v>4.0170000000000057</v>
      </c>
      <c r="E201" s="84"/>
      <c r="F201" s="84"/>
      <c r="G201" s="85" t="s">
        <v>144</v>
      </c>
      <c r="H201" s="98" t="s">
        <v>41</v>
      </c>
      <c r="I201" s="86">
        <v>11</v>
      </c>
      <c r="J201" s="87">
        <v>3285331</v>
      </c>
      <c r="K201" s="41">
        <f t="shared" si="13"/>
        <v>36138641</v>
      </c>
      <c r="L201" s="32"/>
      <c r="M201" s="32"/>
      <c r="N201" s="140"/>
      <c r="O201" s="140"/>
      <c r="P201" s="87"/>
      <c r="Q201" s="128">
        <f t="shared" si="10"/>
        <v>0</v>
      </c>
      <c r="R201" s="128">
        <f t="shared" si="11"/>
        <v>0</v>
      </c>
      <c r="S201" s="129" t="str">
        <f t="shared" si="12"/>
        <v>ERROR</v>
      </c>
      <c r="T201" s="24"/>
    </row>
    <row r="202" spans="1:20" ht="30" customHeight="1" x14ac:dyDescent="0.3">
      <c r="A202" s="5"/>
      <c r="B202" s="11"/>
      <c r="C202" s="150"/>
      <c r="D202" s="83"/>
      <c r="E202" s="84"/>
      <c r="F202" s="84"/>
      <c r="G202" s="79" t="s">
        <v>145</v>
      </c>
      <c r="H202" s="98"/>
      <c r="I202" s="86"/>
      <c r="J202" s="87"/>
      <c r="K202" s="41" t="str">
        <f t="shared" si="13"/>
        <v/>
      </c>
      <c r="L202" s="32"/>
      <c r="M202" s="32"/>
      <c r="N202" s="140"/>
      <c r="O202" s="140"/>
      <c r="P202" s="87"/>
      <c r="Q202" s="130"/>
      <c r="R202" s="130"/>
      <c r="S202" s="131"/>
      <c r="T202" s="24"/>
    </row>
    <row r="203" spans="1:20" ht="30" customHeight="1" x14ac:dyDescent="0.3">
      <c r="A203" s="5"/>
      <c r="B203" s="11"/>
      <c r="C203" s="150">
        <v>8509</v>
      </c>
      <c r="D203" s="83">
        <v>4.018000000000006</v>
      </c>
      <c r="E203" s="84"/>
      <c r="F203" s="84"/>
      <c r="G203" s="85" t="s">
        <v>146</v>
      </c>
      <c r="H203" s="98" t="s">
        <v>124</v>
      </c>
      <c r="I203" s="86">
        <v>100</v>
      </c>
      <c r="J203" s="87">
        <v>518789</v>
      </c>
      <c r="K203" s="41">
        <f t="shared" si="13"/>
        <v>51878900</v>
      </c>
      <c r="L203" s="32"/>
      <c r="M203" s="32"/>
      <c r="N203" s="140"/>
      <c r="O203" s="140"/>
      <c r="P203" s="87"/>
      <c r="Q203" s="128">
        <f t="shared" si="10"/>
        <v>0</v>
      </c>
      <c r="R203" s="128">
        <f t="shared" si="11"/>
        <v>0</v>
      </c>
      <c r="S203" s="129" t="str">
        <f t="shared" si="12"/>
        <v>ERROR</v>
      </c>
      <c r="T203" s="24"/>
    </row>
    <row r="204" spans="1:20" ht="30" customHeight="1" x14ac:dyDescent="0.3">
      <c r="A204" s="5"/>
      <c r="B204" s="11"/>
      <c r="C204" s="150">
        <v>8629</v>
      </c>
      <c r="D204" s="83">
        <v>4.0190000000000063</v>
      </c>
      <c r="E204" s="84"/>
      <c r="F204" s="84"/>
      <c r="G204" s="85" t="s">
        <v>147</v>
      </c>
      <c r="H204" s="98" t="s">
        <v>124</v>
      </c>
      <c r="I204" s="86">
        <v>10</v>
      </c>
      <c r="J204" s="87">
        <v>685783</v>
      </c>
      <c r="K204" s="41">
        <f t="shared" si="13"/>
        <v>6857830</v>
      </c>
      <c r="L204" s="32"/>
      <c r="M204" s="32"/>
      <c r="N204" s="140"/>
      <c r="O204" s="140"/>
      <c r="P204" s="87"/>
      <c r="Q204" s="128">
        <f t="shared" si="10"/>
        <v>0</v>
      </c>
      <c r="R204" s="128">
        <f t="shared" si="11"/>
        <v>0</v>
      </c>
      <c r="S204" s="129" t="str">
        <f t="shared" si="12"/>
        <v>ERROR</v>
      </c>
      <c r="T204" s="24"/>
    </row>
    <row r="205" spans="1:20" ht="30" customHeight="1" x14ac:dyDescent="0.3">
      <c r="A205" s="5"/>
      <c r="B205" s="11"/>
      <c r="C205" s="150"/>
      <c r="D205" s="83"/>
      <c r="E205" s="84"/>
      <c r="F205" s="84"/>
      <c r="G205" s="79" t="s">
        <v>148</v>
      </c>
      <c r="H205" s="98"/>
      <c r="I205" s="86"/>
      <c r="J205" s="87"/>
      <c r="K205" s="41" t="str">
        <f t="shared" si="13"/>
        <v/>
      </c>
      <c r="L205" s="32"/>
      <c r="M205" s="32"/>
      <c r="N205" s="140"/>
      <c r="O205" s="140"/>
      <c r="P205" s="87"/>
      <c r="Q205" s="130"/>
      <c r="R205" s="130"/>
      <c r="S205" s="131"/>
      <c r="T205" s="24"/>
    </row>
    <row r="206" spans="1:20" ht="30" customHeight="1" x14ac:dyDescent="0.3">
      <c r="A206" s="5"/>
      <c r="B206" s="11"/>
      <c r="C206" s="150"/>
      <c r="D206" s="83"/>
      <c r="E206" s="84"/>
      <c r="F206" s="84"/>
      <c r="G206" s="79" t="s">
        <v>129</v>
      </c>
      <c r="H206" s="98"/>
      <c r="I206" s="86"/>
      <c r="J206" s="87"/>
      <c r="K206" s="41" t="str">
        <f t="shared" si="13"/>
        <v/>
      </c>
      <c r="L206" s="32"/>
      <c r="M206" s="32"/>
      <c r="N206" s="140"/>
      <c r="O206" s="140"/>
      <c r="P206" s="87"/>
      <c r="Q206" s="130"/>
      <c r="R206" s="130"/>
      <c r="S206" s="131"/>
      <c r="T206" s="24"/>
    </row>
    <row r="207" spans="1:20" ht="30" customHeight="1" x14ac:dyDescent="0.3">
      <c r="A207" s="5"/>
      <c r="B207" s="11"/>
      <c r="C207" s="150"/>
      <c r="D207" s="83"/>
      <c r="E207" s="84"/>
      <c r="F207" s="84"/>
      <c r="G207" s="79" t="s">
        <v>130</v>
      </c>
      <c r="H207" s="98"/>
      <c r="I207" s="86"/>
      <c r="J207" s="87"/>
      <c r="K207" s="41" t="str">
        <f t="shared" si="13"/>
        <v/>
      </c>
      <c r="L207" s="32"/>
      <c r="M207" s="32"/>
      <c r="N207" s="140"/>
      <c r="O207" s="140"/>
      <c r="P207" s="87"/>
      <c r="Q207" s="130"/>
      <c r="R207" s="130"/>
      <c r="S207" s="131"/>
      <c r="T207" s="24"/>
    </row>
    <row r="208" spans="1:20" ht="30" customHeight="1" x14ac:dyDescent="0.3">
      <c r="A208" s="5"/>
      <c r="B208" s="11"/>
      <c r="C208" s="150">
        <v>3009</v>
      </c>
      <c r="D208" s="83">
        <v>4.0200000000000067</v>
      </c>
      <c r="E208" s="84"/>
      <c r="F208" s="84"/>
      <c r="G208" s="85" t="s">
        <v>131</v>
      </c>
      <c r="H208" s="98" t="s">
        <v>35</v>
      </c>
      <c r="I208" s="86">
        <v>708</v>
      </c>
      <c r="J208" s="87">
        <v>37400</v>
      </c>
      <c r="K208" s="41">
        <f t="shared" si="13"/>
        <v>26479200</v>
      </c>
      <c r="L208" s="32"/>
      <c r="M208" s="32"/>
      <c r="N208" s="140"/>
      <c r="O208" s="140"/>
      <c r="P208" s="87"/>
      <c r="Q208" s="128">
        <f t="shared" ref="Q208:Q265" si="14">ROUND((+P208),0)</f>
        <v>0</v>
      </c>
      <c r="R208" s="128">
        <f t="shared" ref="R208:R265" si="15">ROUND((Q208*I208),0)</f>
        <v>0</v>
      </c>
      <c r="S208" s="129" t="str">
        <f t="shared" ref="S208:S266" si="16">IF(OR(R208&lt;=0,R208&gt;K208),"ERROR","OK")</f>
        <v>ERROR</v>
      </c>
      <c r="T208" s="24"/>
    </row>
    <row r="209" spans="1:20" ht="30" customHeight="1" x14ac:dyDescent="0.3">
      <c r="A209" s="5"/>
      <c r="B209" s="11"/>
      <c r="C209" s="150">
        <v>4837</v>
      </c>
      <c r="D209" s="83">
        <v>4.021000000000007</v>
      </c>
      <c r="E209" s="84"/>
      <c r="F209" s="84"/>
      <c r="G209" s="85" t="s">
        <v>132</v>
      </c>
      <c r="H209" s="98" t="s">
        <v>35</v>
      </c>
      <c r="I209" s="86">
        <v>217</v>
      </c>
      <c r="J209" s="87">
        <v>202510</v>
      </c>
      <c r="K209" s="41">
        <f t="shared" si="13"/>
        <v>43944670</v>
      </c>
      <c r="L209" s="32"/>
      <c r="M209" s="32"/>
      <c r="N209" s="140"/>
      <c r="O209" s="140"/>
      <c r="P209" s="87"/>
      <c r="Q209" s="128">
        <f t="shared" si="14"/>
        <v>0</v>
      </c>
      <c r="R209" s="128">
        <f t="shared" si="15"/>
        <v>0</v>
      </c>
      <c r="S209" s="129" t="str">
        <f t="shared" si="16"/>
        <v>ERROR</v>
      </c>
      <c r="T209" s="24"/>
    </row>
    <row r="210" spans="1:20" ht="30" customHeight="1" x14ac:dyDescent="0.3">
      <c r="A210" s="5"/>
      <c r="B210" s="11"/>
      <c r="C210" s="150">
        <v>3050</v>
      </c>
      <c r="D210" s="83">
        <v>4.0220000000000073</v>
      </c>
      <c r="E210" s="84"/>
      <c r="F210" s="84"/>
      <c r="G210" s="85" t="s">
        <v>134</v>
      </c>
      <c r="H210" s="98" t="s">
        <v>35</v>
      </c>
      <c r="I210" s="86">
        <v>56</v>
      </c>
      <c r="J210" s="87">
        <v>32966</v>
      </c>
      <c r="K210" s="41">
        <f t="shared" si="13"/>
        <v>1846096</v>
      </c>
      <c r="L210" s="32"/>
      <c r="M210" s="32"/>
      <c r="N210" s="140"/>
      <c r="O210" s="140"/>
      <c r="P210" s="87"/>
      <c r="Q210" s="128">
        <f t="shared" si="14"/>
        <v>0</v>
      </c>
      <c r="R210" s="128">
        <f t="shared" si="15"/>
        <v>0</v>
      </c>
      <c r="S210" s="129" t="str">
        <f t="shared" si="16"/>
        <v>ERROR</v>
      </c>
      <c r="T210" s="24"/>
    </row>
    <row r="211" spans="1:20" ht="30" customHeight="1" x14ac:dyDescent="0.3">
      <c r="A211" s="5"/>
      <c r="B211" s="11"/>
      <c r="C211" s="150">
        <v>3052</v>
      </c>
      <c r="D211" s="83">
        <v>4.0230000000000077</v>
      </c>
      <c r="E211" s="84"/>
      <c r="F211" s="84"/>
      <c r="G211" s="85" t="s">
        <v>133</v>
      </c>
      <c r="H211" s="98" t="s">
        <v>35</v>
      </c>
      <c r="I211" s="86">
        <v>398</v>
      </c>
      <c r="J211" s="87">
        <v>104200</v>
      </c>
      <c r="K211" s="41">
        <f t="shared" si="13"/>
        <v>41471600</v>
      </c>
      <c r="L211" s="32"/>
      <c r="M211" s="32"/>
      <c r="N211" s="140"/>
      <c r="O211" s="140"/>
      <c r="P211" s="87"/>
      <c r="Q211" s="128">
        <f t="shared" si="14"/>
        <v>0</v>
      </c>
      <c r="R211" s="128">
        <f t="shared" si="15"/>
        <v>0</v>
      </c>
      <c r="S211" s="129" t="str">
        <f t="shared" si="16"/>
        <v>ERROR</v>
      </c>
      <c r="T211" s="24"/>
    </row>
    <row r="212" spans="1:20" ht="30" customHeight="1" x14ac:dyDescent="0.3">
      <c r="A212" s="5"/>
      <c r="B212" s="11"/>
      <c r="C212" s="150">
        <v>4613</v>
      </c>
      <c r="D212" s="83">
        <v>4.024000000000008</v>
      </c>
      <c r="E212" s="84"/>
      <c r="F212" s="84"/>
      <c r="G212" s="85" t="s">
        <v>34</v>
      </c>
      <c r="H212" s="98" t="s">
        <v>35</v>
      </c>
      <c r="I212" s="86">
        <v>847</v>
      </c>
      <c r="J212" s="87">
        <v>59050</v>
      </c>
      <c r="K212" s="41">
        <f t="shared" si="13"/>
        <v>50015350</v>
      </c>
      <c r="L212" s="32"/>
      <c r="M212" s="32"/>
      <c r="N212" s="140"/>
      <c r="O212" s="140"/>
      <c r="P212" s="87"/>
      <c r="Q212" s="128">
        <f t="shared" si="14"/>
        <v>0</v>
      </c>
      <c r="R212" s="128">
        <f t="shared" si="15"/>
        <v>0</v>
      </c>
      <c r="S212" s="129" t="str">
        <f t="shared" si="16"/>
        <v>ERROR</v>
      </c>
      <c r="T212" s="24"/>
    </row>
    <row r="213" spans="1:20" ht="30" customHeight="1" x14ac:dyDescent="0.3">
      <c r="A213" s="5"/>
      <c r="B213" s="11"/>
      <c r="C213" s="150"/>
      <c r="D213" s="83"/>
      <c r="E213" s="84"/>
      <c r="F213" s="84"/>
      <c r="G213" s="79" t="s">
        <v>136</v>
      </c>
      <c r="H213" s="98"/>
      <c r="I213" s="86"/>
      <c r="J213" s="87"/>
      <c r="K213" s="41" t="str">
        <f t="shared" si="13"/>
        <v/>
      </c>
      <c r="L213" s="32"/>
      <c r="M213" s="32"/>
      <c r="N213" s="140"/>
      <c r="O213" s="140"/>
      <c r="P213" s="87"/>
      <c r="Q213" s="130"/>
      <c r="R213" s="130"/>
      <c r="S213" s="131"/>
      <c r="T213" s="24"/>
    </row>
    <row r="214" spans="1:20" ht="30" customHeight="1" x14ac:dyDescent="0.3">
      <c r="A214" s="5"/>
      <c r="B214" s="11"/>
      <c r="C214" s="150">
        <v>3226</v>
      </c>
      <c r="D214" s="83">
        <v>4.0250000000000083</v>
      </c>
      <c r="E214" s="84"/>
      <c r="F214" s="84"/>
      <c r="G214" s="85" t="s">
        <v>149</v>
      </c>
      <c r="H214" s="98" t="s">
        <v>124</v>
      </c>
      <c r="I214" s="86">
        <v>1399</v>
      </c>
      <c r="J214" s="87">
        <v>57183</v>
      </c>
      <c r="K214" s="41">
        <f t="shared" si="13"/>
        <v>79999017</v>
      </c>
      <c r="L214" s="32"/>
      <c r="M214" s="32"/>
      <c r="N214" s="140"/>
      <c r="O214" s="140"/>
      <c r="P214" s="87"/>
      <c r="Q214" s="128">
        <f t="shared" si="14"/>
        <v>0</v>
      </c>
      <c r="R214" s="128">
        <f t="shared" si="15"/>
        <v>0</v>
      </c>
      <c r="S214" s="129" t="str">
        <f t="shared" si="16"/>
        <v>ERROR</v>
      </c>
      <c r="T214" s="24"/>
    </row>
    <row r="215" spans="1:20" ht="30" customHeight="1" x14ac:dyDescent="0.3">
      <c r="A215" s="5"/>
      <c r="B215" s="11"/>
      <c r="C215" s="150">
        <v>3227</v>
      </c>
      <c r="D215" s="83">
        <v>4.0260000000000087</v>
      </c>
      <c r="E215" s="84"/>
      <c r="F215" s="84"/>
      <c r="G215" s="85" t="s">
        <v>150</v>
      </c>
      <c r="H215" s="98" t="s">
        <v>124</v>
      </c>
      <c r="I215" s="86">
        <v>921</v>
      </c>
      <c r="J215" s="87">
        <v>120432</v>
      </c>
      <c r="K215" s="41">
        <f t="shared" si="13"/>
        <v>110917872</v>
      </c>
      <c r="L215" s="32"/>
      <c r="M215" s="32"/>
      <c r="N215" s="140"/>
      <c r="O215" s="140"/>
      <c r="P215" s="87"/>
      <c r="Q215" s="128">
        <f t="shared" si="14"/>
        <v>0</v>
      </c>
      <c r="R215" s="128">
        <f t="shared" si="15"/>
        <v>0</v>
      </c>
      <c r="S215" s="129" t="str">
        <f t="shared" si="16"/>
        <v>ERROR</v>
      </c>
      <c r="T215" s="24"/>
    </row>
    <row r="216" spans="1:20" ht="30" customHeight="1" x14ac:dyDescent="0.3">
      <c r="A216" s="5"/>
      <c r="B216" s="11"/>
      <c r="C216" s="150">
        <v>3228</v>
      </c>
      <c r="D216" s="83">
        <v>4.027000000000009</v>
      </c>
      <c r="E216" s="84"/>
      <c r="F216" s="84"/>
      <c r="G216" s="85" t="s">
        <v>151</v>
      </c>
      <c r="H216" s="98" t="s">
        <v>124</v>
      </c>
      <c r="I216" s="86">
        <v>109</v>
      </c>
      <c r="J216" s="87">
        <v>199473</v>
      </c>
      <c r="K216" s="41">
        <f t="shared" si="13"/>
        <v>21742557</v>
      </c>
      <c r="L216" s="32"/>
      <c r="M216" s="32"/>
      <c r="N216" s="140"/>
      <c r="O216" s="140"/>
      <c r="P216" s="87"/>
      <c r="Q216" s="128">
        <f t="shared" si="14"/>
        <v>0</v>
      </c>
      <c r="R216" s="128">
        <f t="shared" si="15"/>
        <v>0</v>
      </c>
      <c r="S216" s="129" t="str">
        <f t="shared" si="16"/>
        <v>ERROR</v>
      </c>
      <c r="T216" s="24"/>
    </row>
    <row r="217" spans="1:20" ht="30" customHeight="1" x14ac:dyDescent="0.3">
      <c r="A217" s="5"/>
      <c r="B217" s="11"/>
      <c r="C217" s="150">
        <v>3230</v>
      </c>
      <c r="D217" s="83">
        <v>4.0280000000000094</v>
      </c>
      <c r="E217" s="84"/>
      <c r="F217" s="84"/>
      <c r="G217" s="85" t="s">
        <v>152</v>
      </c>
      <c r="H217" s="98" t="s">
        <v>124</v>
      </c>
      <c r="I217" s="86">
        <v>61</v>
      </c>
      <c r="J217" s="87">
        <v>426878</v>
      </c>
      <c r="K217" s="41">
        <f t="shared" si="13"/>
        <v>26039558</v>
      </c>
      <c r="L217" s="32"/>
      <c r="M217" s="32"/>
      <c r="N217" s="140"/>
      <c r="O217" s="140"/>
      <c r="P217" s="87"/>
      <c r="Q217" s="128">
        <f t="shared" si="14"/>
        <v>0</v>
      </c>
      <c r="R217" s="128">
        <f t="shared" si="15"/>
        <v>0</v>
      </c>
      <c r="S217" s="129" t="str">
        <f t="shared" si="16"/>
        <v>ERROR</v>
      </c>
      <c r="T217" s="24"/>
    </row>
    <row r="218" spans="1:20" ht="30" customHeight="1" x14ac:dyDescent="0.3">
      <c r="A218" s="5"/>
      <c r="B218" s="11"/>
      <c r="C218" s="150">
        <v>8728</v>
      </c>
      <c r="D218" s="83">
        <v>4.0290000000000097</v>
      </c>
      <c r="E218" s="84"/>
      <c r="F218" s="84"/>
      <c r="G218" s="85" t="s">
        <v>153</v>
      </c>
      <c r="H218" s="98" t="s">
        <v>124</v>
      </c>
      <c r="I218" s="86">
        <v>36</v>
      </c>
      <c r="J218" s="87">
        <v>1072522</v>
      </c>
      <c r="K218" s="41">
        <f t="shared" si="13"/>
        <v>38610792</v>
      </c>
      <c r="L218" s="32"/>
      <c r="M218" s="32"/>
      <c r="N218" s="140"/>
      <c r="O218" s="140"/>
      <c r="P218" s="87"/>
      <c r="Q218" s="128">
        <f t="shared" si="14"/>
        <v>0</v>
      </c>
      <c r="R218" s="128">
        <f t="shared" si="15"/>
        <v>0</v>
      </c>
      <c r="S218" s="129" t="str">
        <f t="shared" si="16"/>
        <v>ERROR</v>
      </c>
      <c r="T218" s="24"/>
    </row>
    <row r="219" spans="1:20" ht="30" customHeight="1" x14ac:dyDescent="0.3">
      <c r="A219" s="5"/>
      <c r="B219" s="11"/>
      <c r="C219" s="150">
        <v>8721</v>
      </c>
      <c r="D219" s="83">
        <v>4.03000000000001</v>
      </c>
      <c r="E219" s="84"/>
      <c r="F219" s="84"/>
      <c r="G219" s="85" t="s">
        <v>154</v>
      </c>
      <c r="H219" s="98" t="s">
        <v>124</v>
      </c>
      <c r="I219" s="86">
        <v>29</v>
      </c>
      <c r="J219" s="87">
        <v>1461046</v>
      </c>
      <c r="K219" s="41">
        <f t="shared" si="13"/>
        <v>42370334</v>
      </c>
      <c r="L219" s="32"/>
      <c r="M219" s="32"/>
      <c r="N219" s="140"/>
      <c r="O219" s="140"/>
      <c r="P219" s="87"/>
      <c r="Q219" s="128">
        <f t="shared" si="14"/>
        <v>0</v>
      </c>
      <c r="R219" s="128">
        <f t="shared" si="15"/>
        <v>0</v>
      </c>
      <c r="S219" s="129" t="str">
        <f t="shared" si="16"/>
        <v>ERROR</v>
      </c>
      <c r="T219" s="24"/>
    </row>
    <row r="220" spans="1:20" ht="30" customHeight="1" x14ac:dyDescent="0.3">
      <c r="A220" s="5"/>
      <c r="B220" s="11"/>
      <c r="C220" s="150">
        <v>8729</v>
      </c>
      <c r="D220" s="83">
        <v>4.0310000000000104</v>
      </c>
      <c r="E220" s="84"/>
      <c r="F220" s="84"/>
      <c r="G220" s="85" t="s">
        <v>155</v>
      </c>
      <c r="H220" s="98" t="s">
        <v>124</v>
      </c>
      <c r="I220" s="86">
        <v>31</v>
      </c>
      <c r="J220" s="87">
        <v>2203897</v>
      </c>
      <c r="K220" s="41">
        <f t="shared" si="13"/>
        <v>68320807</v>
      </c>
      <c r="L220" s="32"/>
      <c r="M220" s="32"/>
      <c r="N220" s="140"/>
      <c r="O220" s="140"/>
      <c r="P220" s="87"/>
      <c r="Q220" s="128">
        <f t="shared" si="14"/>
        <v>0</v>
      </c>
      <c r="R220" s="128">
        <f t="shared" si="15"/>
        <v>0</v>
      </c>
      <c r="S220" s="129" t="str">
        <f t="shared" si="16"/>
        <v>ERROR</v>
      </c>
      <c r="T220" s="24"/>
    </row>
    <row r="221" spans="1:20" ht="30" customHeight="1" x14ac:dyDescent="0.3">
      <c r="A221" s="5"/>
      <c r="B221" s="11"/>
      <c r="C221" s="150"/>
      <c r="D221" s="83"/>
      <c r="E221" s="84"/>
      <c r="F221" s="84"/>
      <c r="G221" s="79" t="s">
        <v>156</v>
      </c>
      <c r="H221" s="98"/>
      <c r="I221" s="86"/>
      <c r="J221" s="87"/>
      <c r="K221" s="41" t="str">
        <f t="shared" si="13"/>
        <v/>
      </c>
      <c r="L221" s="32"/>
      <c r="M221" s="32"/>
      <c r="N221" s="140"/>
      <c r="O221" s="140"/>
      <c r="P221" s="87"/>
      <c r="Q221" s="130"/>
      <c r="R221" s="130"/>
      <c r="S221" s="131"/>
      <c r="T221" s="24"/>
    </row>
    <row r="222" spans="1:20" ht="30" customHeight="1" x14ac:dyDescent="0.3">
      <c r="A222" s="5"/>
      <c r="B222" s="11"/>
      <c r="C222" s="150">
        <v>3620</v>
      </c>
      <c r="D222" s="83">
        <v>4.0320000000000107</v>
      </c>
      <c r="E222" s="84"/>
      <c r="F222" s="84"/>
      <c r="G222" s="85" t="s">
        <v>157</v>
      </c>
      <c r="H222" s="98" t="s">
        <v>41</v>
      </c>
      <c r="I222" s="86">
        <v>2</v>
      </c>
      <c r="J222" s="87">
        <v>213231</v>
      </c>
      <c r="K222" s="41">
        <f t="shared" si="13"/>
        <v>426462</v>
      </c>
      <c r="L222" s="32"/>
      <c r="M222" s="32"/>
      <c r="N222" s="140"/>
      <c r="O222" s="140"/>
      <c r="P222" s="87"/>
      <c r="Q222" s="128">
        <f t="shared" si="14"/>
        <v>0</v>
      </c>
      <c r="R222" s="128">
        <f t="shared" si="15"/>
        <v>0</v>
      </c>
      <c r="S222" s="129" t="str">
        <f t="shared" si="16"/>
        <v>ERROR</v>
      </c>
      <c r="T222" s="24"/>
    </row>
    <row r="223" spans="1:20" ht="30" customHeight="1" x14ac:dyDescent="0.3">
      <c r="A223" s="5"/>
      <c r="B223" s="11"/>
      <c r="C223" s="150">
        <v>3391</v>
      </c>
      <c r="D223" s="83">
        <v>4.033000000000011</v>
      </c>
      <c r="E223" s="84"/>
      <c r="F223" s="84"/>
      <c r="G223" s="85" t="s">
        <v>158</v>
      </c>
      <c r="H223" s="98" t="s">
        <v>41</v>
      </c>
      <c r="I223" s="86">
        <v>12</v>
      </c>
      <c r="J223" s="87">
        <v>221154</v>
      </c>
      <c r="K223" s="41">
        <f t="shared" si="13"/>
        <v>2653848</v>
      </c>
      <c r="L223" s="32"/>
      <c r="M223" s="32"/>
      <c r="N223" s="140"/>
      <c r="O223" s="140"/>
      <c r="P223" s="87"/>
      <c r="Q223" s="128">
        <f t="shared" si="14"/>
        <v>0</v>
      </c>
      <c r="R223" s="128">
        <f t="shared" si="15"/>
        <v>0</v>
      </c>
      <c r="S223" s="129" t="str">
        <f t="shared" si="16"/>
        <v>ERROR</v>
      </c>
      <c r="T223" s="24"/>
    </row>
    <row r="224" spans="1:20" ht="30" customHeight="1" x14ac:dyDescent="0.3">
      <c r="A224" s="5"/>
      <c r="B224" s="11"/>
      <c r="C224" s="150">
        <v>3305</v>
      </c>
      <c r="D224" s="83">
        <v>4.0340000000000114</v>
      </c>
      <c r="E224" s="84"/>
      <c r="F224" s="84"/>
      <c r="G224" s="85" t="s">
        <v>159</v>
      </c>
      <c r="H224" s="98" t="s">
        <v>41</v>
      </c>
      <c r="I224" s="86">
        <v>138</v>
      </c>
      <c r="J224" s="87">
        <v>221154</v>
      </c>
      <c r="K224" s="41">
        <f t="shared" si="13"/>
        <v>30519252</v>
      </c>
      <c r="L224" s="32"/>
      <c r="M224" s="32"/>
      <c r="N224" s="140"/>
      <c r="O224" s="140"/>
      <c r="P224" s="87"/>
      <c r="Q224" s="128">
        <f t="shared" si="14"/>
        <v>0</v>
      </c>
      <c r="R224" s="128">
        <f t="shared" si="15"/>
        <v>0</v>
      </c>
      <c r="S224" s="129" t="str">
        <f t="shared" si="16"/>
        <v>ERROR</v>
      </c>
      <c r="T224" s="24"/>
    </row>
    <row r="225" spans="1:20" ht="30" customHeight="1" x14ac:dyDescent="0.3">
      <c r="A225" s="5"/>
      <c r="B225" s="11"/>
      <c r="C225" s="150">
        <v>3293</v>
      </c>
      <c r="D225" s="83">
        <v>4.0350000000000117</v>
      </c>
      <c r="E225" s="84"/>
      <c r="F225" s="84"/>
      <c r="G225" s="85" t="s">
        <v>160</v>
      </c>
      <c r="H225" s="98" t="s">
        <v>41</v>
      </c>
      <c r="I225" s="86">
        <v>3</v>
      </c>
      <c r="J225" s="87">
        <v>263937</v>
      </c>
      <c r="K225" s="41">
        <f t="shared" si="13"/>
        <v>791811</v>
      </c>
      <c r="L225" s="32"/>
      <c r="M225" s="32"/>
      <c r="N225" s="140"/>
      <c r="O225" s="140"/>
      <c r="P225" s="87"/>
      <c r="Q225" s="128">
        <f t="shared" si="14"/>
        <v>0</v>
      </c>
      <c r="R225" s="128">
        <f t="shared" si="15"/>
        <v>0</v>
      </c>
      <c r="S225" s="129" t="str">
        <f t="shared" si="16"/>
        <v>ERROR</v>
      </c>
      <c r="T225" s="24"/>
    </row>
    <row r="226" spans="1:20" ht="30" customHeight="1" x14ac:dyDescent="0.3">
      <c r="A226" s="5"/>
      <c r="B226" s="11"/>
      <c r="C226" s="150">
        <v>3317</v>
      </c>
      <c r="D226" s="83">
        <v>4.036000000000012</v>
      </c>
      <c r="E226" s="84"/>
      <c r="F226" s="84"/>
      <c r="G226" s="85" t="s">
        <v>161</v>
      </c>
      <c r="H226" s="98" t="s">
        <v>41</v>
      </c>
      <c r="I226" s="86">
        <v>2</v>
      </c>
      <c r="J226" s="87">
        <v>367269</v>
      </c>
      <c r="K226" s="41">
        <f t="shared" si="13"/>
        <v>734538</v>
      </c>
      <c r="L226" s="32"/>
      <c r="M226" s="32"/>
      <c r="N226" s="140"/>
      <c r="O226" s="140"/>
      <c r="P226" s="87"/>
      <c r="Q226" s="128">
        <f t="shared" si="14"/>
        <v>0</v>
      </c>
      <c r="R226" s="128">
        <f t="shared" si="15"/>
        <v>0</v>
      </c>
      <c r="S226" s="129" t="str">
        <f t="shared" si="16"/>
        <v>ERROR</v>
      </c>
      <c r="T226" s="24"/>
    </row>
    <row r="227" spans="1:20" ht="30" customHeight="1" x14ac:dyDescent="0.3">
      <c r="A227" s="5"/>
      <c r="B227" s="11"/>
      <c r="C227" s="150">
        <v>3315</v>
      </c>
      <c r="D227" s="83">
        <v>4.0370000000000124</v>
      </c>
      <c r="E227" s="84"/>
      <c r="F227" s="84"/>
      <c r="G227" s="85" t="s">
        <v>162</v>
      </c>
      <c r="H227" s="98" t="s">
        <v>41</v>
      </c>
      <c r="I227" s="86">
        <v>14</v>
      </c>
      <c r="J227" s="87">
        <v>375192</v>
      </c>
      <c r="K227" s="41">
        <f t="shared" si="13"/>
        <v>5252688</v>
      </c>
      <c r="L227" s="32"/>
      <c r="M227" s="32"/>
      <c r="N227" s="140"/>
      <c r="O227" s="140"/>
      <c r="P227" s="87"/>
      <c r="Q227" s="128">
        <f t="shared" si="14"/>
        <v>0</v>
      </c>
      <c r="R227" s="128">
        <f t="shared" si="15"/>
        <v>0</v>
      </c>
      <c r="S227" s="129" t="str">
        <f t="shared" si="16"/>
        <v>ERROR</v>
      </c>
      <c r="T227" s="24"/>
    </row>
    <row r="228" spans="1:20" ht="30" customHeight="1" x14ac:dyDescent="0.3">
      <c r="A228" s="5"/>
      <c r="B228" s="11"/>
      <c r="C228" s="150">
        <v>3306</v>
      </c>
      <c r="D228" s="83">
        <v>4.0380000000000127</v>
      </c>
      <c r="E228" s="84"/>
      <c r="F228" s="84"/>
      <c r="G228" s="85" t="s">
        <v>163</v>
      </c>
      <c r="H228" s="98" t="s">
        <v>41</v>
      </c>
      <c r="I228" s="86">
        <v>154</v>
      </c>
      <c r="J228" s="87">
        <v>452834</v>
      </c>
      <c r="K228" s="41">
        <f t="shared" si="13"/>
        <v>69736436</v>
      </c>
      <c r="L228" s="32"/>
      <c r="M228" s="32"/>
      <c r="N228" s="140"/>
      <c r="O228" s="140"/>
      <c r="P228" s="87"/>
      <c r="Q228" s="128">
        <f t="shared" si="14"/>
        <v>0</v>
      </c>
      <c r="R228" s="128">
        <f t="shared" si="15"/>
        <v>0</v>
      </c>
      <c r="S228" s="129" t="str">
        <f t="shared" si="16"/>
        <v>ERROR</v>
      </c>
      <c r="T228" s="24"/>
    </row>
    <row r="229" spans="1:20" ht="30" customHeight="1" x14ac:dyDescent="0.3">
      <c r="A229" s="5"/>
      <c r="B229" s="11"/>
      <c r="C229" s="150">
        <v>3294</v>
      </c>
      <c r="D229" s="83">
        <v>4.039000000000013</v>
      </c>
      <c r="E229" s="84"/>
      <c r="F229" s="84"/>
      <c r="G229" s="85" t="s">
        <v>164</v>
      </c>
      <c r="H229" s="98" t="s">
        <v>41</v>
      </c>
      <c r="I229" s="86">
        <v>1</v>
      </c>
      <c r="J229" s="87">
        <v>530476</v>
      </c>
      <c r="K229" s="41">
        <f t="shared" si="13"/>
        <v>530476</v>
      </c>
      <c r="L229" s="32"/>
      <c r="M229" s="32"/>
      <c r="N229" s="140"/>
      <c r="O229" s="140"/>
      <c r="P229" s="87"/>
      <c r="Q229" s="128">
        <f t="shared" si="14"/>
        <v>0</v>
      </c>
      <c r="R229" s="128">
        <f t="shared" si="15"/>
        <v>0</v>
      </c>
      <c r="S229" s="129" t="str">
        <f t="shared" si="16"/>
        <v>ERROR</v>
      </c>
      <c r="T229" s="24"/>
    </row>
    <row r="230" spans="1:20" ht="30" customHeight="1" x14ac:dyDescent="0.3">
      <c r="A230" s="5"/>
      <c r="B230" s="11"/>
      <c r="C230" s="150">
        <v>4996</v>
      </c>
      <c r="D230" s="83">
        <v>4.0400000000000134</v>
      </c>
      <c r="E230" s="84"/>
      <c r="F230" s="84"/>
      <c r="G230" s="85" t="s">
        <v>165</v>
      </c>
      <c r="H230" s="98" t="s">
        <v>41</v>
      </c>
      <c r="I230" s="86">
        <v>3</v>
      </c>
      <c r="J230" s="87">
        <v>616808</v>
      </c>
      <c r="K230" s="41">
        <f t="shared" si="13"/>
        <v>1850424</v>
      </c>
      <c r="L230" s="32"/>
      <c r="M230" s="32"/>
      <c r="N230" s="140"/>
      <c r="O230" s="140"/>
      <c r="P230" s="87"/>
      <c r="Q230" s="128">
        <f t="shared" si="14"/>
        <v>0</v>
      </c>
      <c r="R230" s="128">
        <f t="shared" si="15"/>
        <v>0</v>
      </c>
      <c r="S230" s="129" t="str">
        <f t="shared" si="16"/>
        <v>ERROR</v>
      </c>
      <c r="T230" s="24"/>
    </row>
    <row r="231" spans="1:20" ht="30" customHeight="1" x14ac:dyDescent="0.3">
      <c r="A231" s="5"/>
      <c r="B231" s="11"/>
      <c r="C231" s="150">
        <v>3307</v>
      </c>
      <c r="D231" s="83">
        <v>4.0410000000000137</v>
      </c>
      <c r="E231" s="84"/>
      <c r="F231" s="84"/>
      <c r="G231" s="85" t="s">
        <v>166</v>
      </c>
      <c r="H231" s="98" t="s">
        <v>41</v>
      </c>
      <c r="I231" s="86">
        <v>12</v>
      </c>
      <c r="J231" s="87">
        <v>917000</v>
      </c>
      <c r="K231" s="41">
        <f t="shared" si="13"/>
        <v>11004000</v>
      </c>
      <c r="L231" s="32"/>
      <c r="M231" s="32"/>
      <c r="N231" s="140"/>
      <c r="O231" s="140"/>
      <c r="P231" s="87"/>
      <c r="Q231" s="128">
        <f t="shared" si="14"/>
        <v>0</v>
      </c>
      <c r="R231" s="128">
        <f t="shared" si="15"/>
        <v>0</v>
      </c>
      <c r="S231" s="129" t="str">
        <f t="shared" si="16"/>
        <v>ERROR</v>
      </c>
      <c r="T231" s="24"/>
    </row>
    <row r="232" spans="1:20" ht="30" customHeight="1" x14ac:dyDescent="0.3">
      <c r="A232" s="5"/>
      <c r="B232" s="11"/>
      <c r="C232" s="150">
        <v>3318</v>
      </c>
      <c r="D232" s="83">
        <v>4.042000000000014</v>
      </c>
      <c r="E232" s="84"/>
      <c r="F232" s="84"/>
      <c r="G232" s="85" t="s">
        <v>167</v>
      </c>
      <c r="H232" s="98" t="s">
        <v>41</v>
      </c>
      <c r="I232" s="86">
        <v>2</v>
      </c>
      <c r="J232" s="87">
        <v>1569501</v>
      </c>
      <c r="K232" s="41">
        <f t="shared" si="13"/>
        <v>3139002</v>
      </c>
      <c r="L232" s="32"/>
      <c r="M232" s="32"/>
      <c r="N232" s="140"/>
      <c r="O232" s="140"/>
      <c r="P232" s="87"/>
      <c r="Q232" s="128">
        <f t="shared" si="14"/>
        <v>0</v>
      </c>
      <c r="R232" s="128">
        <f t="shared" si="15"/>
        <v>0</v>
      </c>
      <c r="S232" s="129" t="str">
        <f t="shared" si="16"/>
        <v>ERROR</v>
      </c>
      <c r="T232" s="24"/>
    </row>
    <row r="233" spans="1:20" ht="30" customHeight="1" x14ac:dyDescent="0.3">
      <c r="A233" s="5"/>
      <c r="B233" s="11"/>
      <c r="C233" s="150">
        <v>3316</v>
      </c>
      <c r="D233" s="83">
        <v>4.0430000000000144</v>
      </c>
      <c r="E233" s="84"/>
      <c r="F233" s="84"/>
      <c r="G233" s="85" t="s">
        <v>168</v>
      </c>
      <c r="H233" s="98" t="s">
        <v>41</v>
      </c>
      <c r="I233" s="86">
        <v>6</v>
      </c>
      <c r="J233" s="87">
        <v>1808765</v>
      </c>
      <c r="K233" s="41">
        <f t="shared" si="13"/>
        <v>10852590</v>
      </c>
      <c r="L233" s="32"/>
      <c r="M233" s="32"/>
      <c r="N233" s="140"/>
      <c r="O233" s="140"/>
      <c r="P233" s="87"/>
      <c r="Q233" s="128">
        <f t="shared" si="14"/>
        <v>0</v>
      </c>
      <c r="R233" s="128">
        <f t="shared" si="15"/>
        <v>0</v>
      </c>
      <c r="S233" s="129" t="str">
        <f t="shared" si="16"/>
        <v>ERROR</v>
      </c>
      <c r="T233" s="24"/>
    </row>
    <row r="234" spans="1:20" ht="30" customHeight="1" x14ac:dyDescent="0.3">
      <c r="A234" s="5"/>
      <c r="B234" s="11"/>
      <c r="C234" s="150">
        <v>3309</v>
      </c>
      <c r="D234" s="83">
        <v>4.0440000000000147</v>
      </c>
      <c r="E234" s="84"/>
      <c r="F234" s="84"/>
      <c r="G234" s="85" t="s">
        <v>169</v>
      </c>
      <c r="H234" s="98" t="s">
        <v>41</v>
      </c>
      <c r="I234" s="86">
        <v>10</v>
      </c>
      <c r="J234" s="87">
        <v>2053100</v>
      </c>
      <c r="K234" s="41">
        <f t="shared" si="13"/>
        <v>20531000</v>
      </c>
      <c r="L234" s="32"/>
      <c r="M234" s="32"/>
      <c r="N234" s="140"/>
      <c r="O234" s="140"/>
      <c r="P234" s="87"/>
      <c r="Q234" s="128">
        <f t="shared" si="14"/>
        <v>0</v>
      </c>
      <c r="R234" s="128">
        <f t="shared" si="15"/>
        <v>0</v>
      </c>
      <c r="S234" s="129" t="str">
        <f t="shared" si="16"/>
        <v>ERROR</v>
      </c>
      <c r="T234" s="24"/>
    </row>
    <row r="235" spans="1:20" ht="30" customHeight="1" x14ac:dyDescent="0.3">
      <c r="A235" s="5"/>
      <c r="B235" s="11"/>
      <c r="C235" s="150">
        <v>3282</v>
      </c>
      <c r="D235" s="83">
        <v>4.045000000000015</v>
      </c>
      <c r="E235" s="84"/>
      <c r="F235" s="84"/>
      <c r="G235" s="85" t="s">
        <v>170</v>
      </c>
      <c r="H235" s="98" t="s">
        <v>41</v>
      </c>
      <c r="I235" s="86">
        <v>10</v>
      </c>
      <c r="J235" s="87">
        <v>417261</v>
      </c>
      <c r="K235" s="41">
        <f t="shared" si="13"/>
        <v>4172610</v>
      </c>
      <c r="L235" s="32"/>
      <c r="M235" s="32"/>
      <c r="N235" s="140"/>
      <c r="O235" s="140"/>
      <c r="P235" s="87"/>
      <c r="Q235" s="128">
        <f t="shared" si="14"/>
        <v>0</v>
      </c>
      <c r="R235" s="128">
        <f t="shared" si="15"/>
        <v>0</v>
      </c>
      <c r="S235" s="129" t="str">
        <f t="shared" si="16"/>
        <v>ERROR</v>
      </c>
      <c r="T235" s="24"/>
    </row>
    <row r="236" spans="1:20" ht="30" customHeight="1" x14ac:dyDescent="0.3">
      <c r="A236" s="5"/>
      <c r="B236" s="11"/>
      <c r="C236" s="150">
        <v>3253</v>
      </c>
      <c r="D236" s="83">
        <v>4.0460000000000154</v>
      </c>
      <c r="E236" s="84"/>
      <c r="F236" s="84"/>
      <c r="G236" s="85" t="s">
        <v>171</v>
      </c>
      <c r="H236" s="98" t="s">
        <v>41</v>
      </c>
      <c r="I236" s="86">
        <v>2</v>
      </c>
      <c r="J236" s="87">
        <v>569799</v>
      </c>
      <c r="K236" s="41">
        <f t="shared" si="13"/>
        <v>1139598</v>
      </c>
      <c r="L236" s="32"/>
      <c r="M236" s="32"/>
      <c r="N236" s="140"/>
      <c r="O236" s="140"/>
      <c r="P236" s="87"/>
      <c r="Q236" s="128">
        <f t="shared" si="14"/>
        <v>0</v>
      </c>
      <c r="R236" s="128">
        <f t="shared" si="15"/>
        <v>0</v>
      </c>
      <c r="S236" s="129" t="str">
        <f t="shared" si="16"/>
        <v>ERROR</v>
      </c>
      <c r="T236" s="24"/>
    </row>
    <row r="237" spans="1:20" ht="30" customHeight="1" x14ac:dyDescent="0.3">
      <c r="A237" s="5"/>
      <c r="B237" s="11"/>
      <c r="C237" s="150">
        <v>3254</v>
      </c>
      <c r="D237" s="83">
        <v>4.0470000000000157</v>
      </c>
      <c r="E237" s="84"/>
      <c r="F237" s="84"/>
      <c r="G237" s="85" t="s">
        <v>172</v>
      </c>
      <c r="H237" s="98" t="s">
        <v>41</v>
      </c>
      <c r="I237" s="86">
        <v>1</v>
      </c>
      <c r="J237" s="87">
        <v>706069</v>
      </c>
      <c r="K237" s="41">
        <f t="shared" si="13"/>
        <v>706069</v>
      </c>
      <c r="L237" s="32"/>
      <c r="M237" s="32"/>
      <c r="N237" s="140"/>
      <c r="O237" s="140"/>
      <c r="P237" s="87"/>
      <c r="Q237" s="128">
        <f t="shared" si="14"/>
        <v>0</v>
      </c>
      <c r="R237" s="128">
        <f t="shared" si="15"/>
        <v>0</v>
      </c>
      <c r="S237" s="129" t="str">
        <f t="shared" si="16"/>
        <v>ERROR</v>
      </c>
      <c r="T237" s="24"/>
    </row>
    <row r="238" spans="1:20" ht="30" customHeight="1" x14ac:dyDescent="0.3">
      <c r="A238" s="5"/>
      <c r="B238" s="11"/>
      <c r="C238" s="150">
        <v>3259</v>
      </c>
      <c r="D238" s="83">
        <v>4.048000000000016</v>
      </c>
      <c r="E238" s="84"/>
      <c r="F238" s="84"/>
      <c r="G238" s="85" t="s">
        <v>173</v>
      </c>
      <c r="H238" s="98" t="s">
        <v>41</v>
      </c>
      <c r="I238" s="86">
        <v>1</v>
      </c>
      <c r="J238" s="87">
        <v>1214862</v>
      </c>
      <c r="K238" s="41">
        <f t="shared" si="13"/>
        <v>1214862</v>
      </c>
      <c r="L238" s="32"/>
      <c r="M238" s="32"/>
      <c r="N238" s="140"/>
      <c r="O238" s="140"/>
      <c r="P238" s="87"/>
      <c r="Q238" s="128">
        <f t="shared" si="14"/>
        <v>0</v>
      </c>
      <c r="R238" s="128">
        <f t="shared" si="15"/>
        <v>0</v>
      </c>
      <c r="S238" s="129" t="str">
        <f t="shared" si="16"/>
        <v>ERROR</v>
      </c>
      <c r="T238" s="24"/>
    </row>
    <row r="239" spans="1:20" ht="30" customHeight="1" x14ac:dyDescent="0.3">
      <c r="A239" s="5"/>
      <c r="B239" s="11"/>
      <c r="C239" s="150">
        <v>3272</v>
      </c>
      <c r="D239" s="83">
        <v>4.0490000000000164</v>
      </c>
      <c r="E239" s="84"/>
      <c r="F239" s="84"/>
      <c r="G239" s="85" t="s">
        <v>174</v>
      </c>
      <c r="H239" s="98" t="s">
        <v>41</v>
      </c>
      <c r="I239" s="86">
        <v>1</v>
      </c>
      <c r="J239" s="87">
        <v>3540289</v>
      </c>
      <c r="K239" s="41">
        <f t="shared" si="13"/>
        <v>3540289</v>
      </c>
      <c r="L239" s="32"/>
      <c r="M239" s="32"/>
      <c r="N239" s="140"/>
      <c r="O239" s="140"/>
      <c r="P239" s="87"/>
      <c r="Q239" s="128">
        <f t="shared" si="14"/>
        <v>0</v>
      </c>
      <c r="R239" s="128">
        <f t="shared" si="15"/>
        <v>0</v>
      </c>
      <c r="S239" s="129" t="str">
        <f t="shared" si="16"/>
        <v>ERROR</v>
      </c>
      <c r="T239" s="24"/>
    </row>
    <row r="240" spans="1:20" ht="30" customHeight="1" x14ac:dyDescent="0.3">
      <c r="A240" s="5"/>
      <c r="B240" s="11"/>
      <c r="C240" s="150">
        <v>8722</v>
      </c>
      <c r="D240" s="83">
        <v>4.0500000000000167</v>
      </c>
      <c r="E240" s="84"/>
      <c r="F240" s="84"/>
      <c r="G240" s="85" t="s">
        <v>175</v>
      </c>
      <c r="H240" s="98" t="s">
        <v>41</v>
      </c>
      <c r="I240" s="86">
        <v>2</v>
      </c>
      <c r="J240" s="87">
        <v>196482</v>
      </c>
      <c r="K240" s="41">
        <f t="shared" si="13"/>
        <v>392964</v>
      </c>
      <c r="L240" s="32"/>
      <c r="M240" s="32"/>
      <c r="N240" s="140"/>
      <c r="O240" s="140"/>
      <c r="P240" s="87"/>
      <c r="Q240" s="128">
        <f t="shared" si="14"/>
        <v>0</v>
      </c>
      <c r="R240" s="128">
        <f t="shared" si="15"/>
        <v>0</v>
      </c>
      <c r="S240" s="129" t="str">
        <f t="shared" si="16"/>
        <v>ERROR</v>
      </c>
      <c r="T240" s="24"/>
    </row>
    <row r="241" spans="1:20" ht="30" customHeight="1" x14ac:dyDescent="0.3">
      <c r="A241" s="5"/>
      <c r="B241" s="11"/>
      <c r="C241" s="150">
        <v>3405</v>
      </c>
      <c r="D241" s="83">
        <v>4.051000000000017</v>
      </c>
      <c r="E241" s="84"/>
      <c r="F241" s="84"/>
      <c r="G241" s="85" t="s">
        <v>176</v>
      </c>
      <c r="H241" s="98" t="s">
        <v>41</v>
      </c>
      <c r="I241" s="86">
        <v>6</v>
      </c>
      <c r="J241" s="87">
        <v>350905</v>
      </c>
      <c r="K241" s="41">
        <f t="shared" si="13"/>
        <v>2105430</v>
      </c>
      <c r="L241" s="32"/>
      <c r="M241" s="32"/>
      <c r="N241" s="140"/>
      <c r="O241" s="140"/>
      <c r="P241" s="87"/>
      <c r="Q241" s="128">
        <f t="shared" si="14"/>
        <v>0</v>
      </c>
      <c r="R241" s="128">
        <f t="shared" si="15"/>
        <v>0</v>
      </c>
      <c r="S241" s="129" t="str">
        <f t="shared" si="16"/>
        <v>ERROR</v>
      </c>
      <c r="T241" s="24"/>
    </row>
    <row r="242" spans="1:20" ht="30" customHeight="1" x14ac:dyDescent="0.3">
      <c r="A242" s="5"/>
      <c r="B242" s="11"/>
      <c r="C242" s="150">
        <v>3499</v>
      </c>
      <c r="D242" s="83">
        <v>4.0520000000000174</v>
      </c>
      <c r="E242" s="84"/>
      <c r="F242" s="84"/>
      <c r="G242" s="85" t="s">
        <v>177</v>
      </c>
      <c r="H242" s="98" t="s">
        <v>41</v>
      </c>
      <c r="I242" s="86">
        <v>2</v>
      </c>
      <c r="J242" s="87">
        <v>536193</v>
      </c>
      <c r="K242" s="41">
        <f t="shared" si="13"/>
        <v>1072386</v>
      </c>
      <c r="L242" s="32"/>
      <c r="M242" s="32"/>
      <c r="N242" s="140"/>
      <c r="O242" s="140"/>
      <c r="P242" s="87"/>
      <c r="Q242" s="128">
        <f t="shared" si="14"/>
        <v>0</v>
      </c>
      <c r="R242" s="128">
        <f t="shared" si="15"/>
        <v>0</v>
      </c>
      <c r="S242" s="129" t="str">
        <f t="shared" si="16"/>
        <v>ERROR</v>
      </c>
      <c r="T242" s="24"/>
    </row>
    <row r="243" spans="1:20" ht="30" customHeight="1" x14ac:dyDescent="0.3">
      <c r="A243" s="5"/>
      <c r="B243" s="11"/>
      <c r="C243" s="150">
        <v>3501</v>
      </c>
      <c r="D243" s="83">
        <v>4.0530000000000177</v>
      </c>
      <c r="E243" s="84"/>
      <c r="F243" s="84"/>
      <c r="G243" s="85" t="s">
        <v>178</v>
      </c>
      <c r="H243" s="98" t="s">
        <v>41</v>
      </c>
      <c r="I243" s="86">
        <v>4</v>
      </c>
      <c r="J243" s="87">
        <v>1061295</v>
      </c>
      <c r="K243" s="41">
        <f t="shared" si="13"/>
        <v>4245180</v>
      </c>
      <c r="L243" s="32"/>
      <c r="M243" s="32"/>
      <c r="N243" s="140"/>
      <c r="O243" s="140"/>
      <c r="P243" s="87"/>
      <c r="Q243" s="128">
        <f t="shared" si="14"/>
        <v>0</v>
      </c>
      <c r="R243" s="128">
        <f t="shared" si="15"/>
        <v>0</v>
      </c>
      <c r="S243" s="129" t="str">
        <f t="shared" si="16"/>
        <v>ERROR</v>
      </c>
      <c r="T243" s="24"/>
    </row>
    <row r="244" spans="1:20" ht="30" customHeight="1" x14ac:dyDescent="0.3">
      <c r="A244" s="5"/>
      <c r="B244" s="11"/>
      <c r="C244" s="150">
        <v>5750</v>
      </c>
      <c r="D244" s="83">
        <v>4.054000000000018</v>
      </c>
      <c r="E244" s="84"/>
      <c r="F244" s="84"/>
      <c r="G244" s="85" t="s">
        <v>179</v>
      </c>
      <c r="H244" s="98" t="s">
        <v>41</v>
      </c>
      <c r="I244" s="86">
        <v>7</v>
      </c>
      <c r="J244" s="87">
        <v>391027</v>
      </c>
      <c r="K244" s="41">
        <f t="shared" si="13"/>
        <v>2737189</v>
      </c>
      <c r="L244" s="32"/>
      <c r="M244" s="32"/>
      <c r="N244" s="140"/>
      <c r="O244" s="140"/>
      <c r="P244" s="87"/>
      <c r="Q244" s="128">
        <f t="shared" si="14"/>
        <v>0</v>
      </c>
      <c r="R244" s="128">
        <f t="shared" si="15"/>
        <v>0</v>
      </c>
      <c r="S244" s="129" t="str">
        <f t="shared" si="16"/>
        <v>ERROR</v>
      </c>
      <c r="T244" s="24"/>
    </row>
    <row r="245" spans="1:20" ht="30" customHeight="1" x14ac:dyDescent="0.3">
      <c r="A245" s="5"/>
      <c r="B245" s="11"/>
      <c r="C245" s="150">
        <v>5339</v>
      </c>
      <c r="D245" s="83">
        <v>4.0550000000000184</v>
      </c>
      <c r="E245" s="84"/>
      <c r="F245" s="84"/>
      <c r="G245" s="85" t="s">
        <v>180</v>
      </c>
      <c r="H245" s="98" t="s">
        <v>41</v>
      </c>
      <c r="I245" s="86">
        <v>1</v>
      </c>
      <c r="J245" s="87">
        <v>502636</v>
      </c>
      <c r="K245" s="41">
        <f t="shared" si="13"/>
        <v>502636</v>
      </c>
      <c r="L245" s="32"/>
      <c r="M245" s="32"/>
      <c r="N245" s="140"/>
      <c r="O245" s="140"/>
      <c r="P245" s="87"/>
      <c r="Q245" s="128">
        <f t="shared" si="14"/>
        <v>0</v>
      </c>
      <c r="R245" s="128">
        <f t="shared" si="15"/>
        <v>0</v>
      </c>
      <c r="S245" s="129" t="str">
        <f t="shared" si="16"/>
        <v>ERROR</v>
      </c>
      <c r="T245" s="24"/>
    </row>
    <row r="246" spans="1:20" ht="30" customHeight="1" x14ac:dyDescent="0.3">
      <c r="A246" s="5"/>
      <c r="B246" s="11"/>
      <c r="C246" s="150">
        <v>7477</v>
      </c>
      <c r="D246" s="83">
        <v>4.0560000000000187</v>
      </c>
      <c r="E246" s="84"/>
      <c r="F246" s="84"/>
      <c r="G246" s="85" t="s">
        <v>181</v>
      </c>
      <c r="H246" s="98" t="s">
        <v>41</v>
      </c>
      <c r="I246" s="86">
        <v>1</v>
      </c>
      <c r="J246" s="87">
        <v>1325250</v>
      </c>
      <c r="K246" s="41">
        <f t="shared" si="13"/>
        <v>1325250</v>
      </c>
      <c r="L246" s="32"/>
      <c r="M246" s="32"/>
      <c r="N246" s="140"/>
      <c r="O246" s="140"/>
      <c r="P246" s="87"/>
      <c r="Q246" s="128">
        <f t="shared" si="14"/>
        <v>0</v>
      </c>
      <c r="R246" s="128">
        <f t="shared" si="15"/>
        <v>0</v>
      </c>
      <c r="S246" s="129" t="str">
        <f t="shared" si="16"/>
        <v>ERROR</v>
      </c>
      <c r="T246" s="24"/>
    </row>
    <row r="247" spans="1:20" ht="30" customHeight="1" x14ac:dyDescent="0.3">
      <c r="A247" s="5"/>
      <c r="B247" s="11"/>
      <c r="C247" s="150"/>
      <c r="D247" s="83"/>
      <c r="E247" s="84"/>
      <c r="F247" s="84"/>
      <c r="G247" s="79" t="s">
        <v>182</v>
      </c>
      <c r="H247" s="98"/>
      <c r="I247" s="86"/>
      <c r="J247" s="87"/>
      <c r="K247" s="41" t="str">
        <f t="shared" ref="K247:K265" si="17">IF(C247&gt;0,(ROUND(I247*J247,0)),"")</f>
        <v/>
      </c>
      <c r="L247" s="32"/>
      <c r="M247" s="32"/>
      <c r="N247" s="140"/>
      <c r="O247" s="140"/>
      <c r="P247" s="87"/>
      <c r="Q247" s="130"/>
      <c r="R247" s="130"/>
      <c r="S247" s="131"/>
      <c r="T247" s="24"/>
    </row>
    <row r="248" spans="1:20" ht="30" customHeight="1" x14ac:dyDescent="0.3">
      <c r="A248" s="5"/>
      <c r="B248" s="11"/>
      <c r="C248" s="150">
        <v>4402</v>
      </c>
      <c r="D248" s="83">
        <v>4.057000000000019</v>
      </c>
      <c r="E248" s="84"/>
      <c r="F248" s="84"/>
      <c r="G248" s="85" t="s">
        <v>183</v>
      </c>
      <c r="H248" s="98" t="s">
        <v>41</v>
      </c>
      <c r="I248" s="86">
        <v>12</v>
      </c>
      <c r="J248" s="87">
        <v>957493</v>
      </c>
      <c r="K248" s="41">
        <f t="shared" si="17"/>
        <v>11489916</v>
      </c>
      <c r="L248" s="32"/>
      <c r="M248" s="32"/>
      <c r="N248" s="140"/>
      <c r="O248" s="140"/>
      <c r="P248" s="87"/>
      <c r="Q248" s="128">
        <f t="shared" si="14"/>
        <v>0</v>
      </c>
      <c r="R248" s="128">
        <f t="shared" si="15"/>
        <v>0</v>
      </c>
      <c r="S248" s="129" t="str">
        <f t="shared" si="16"/>
        <v>ERROR</v>
      </c>
      <c r="T248" s="24"/>
    </row>
    <row r="249" spans="1:20" ht="30" customHeight="1" x14ac:dyDescent="0.3">
      <c r="A249" s="5"/>
      <c r="B249" s="11"/>
      <c r="C249" s="150">
        <v>3324</v>
      </c>
      <c r="D249" s="83">
        <v>4.0580000000000194</v>
      </c>
      <c r="E249" s="84"/>
      <c r="F249" s="84"/>
      <c r="G249" s="85" t="s">
        <v>184</v>
      </c>
      <c r="H249" s="98" t="s">
        <v>41</v>
      </c>
      <c r="I249" s="86">
        <v>10</v>
      </c>
      <c r="J249" s="87">
        <v>1803634</v>
      </c>
      <c r="K249" s="41">
        <f t="shared" si="17"/>
        <v>18036340</v>
      </c>
      <c r="L249" s="32"/>
      <c r="M249" s="32"/>
      <c r="N249" s="140"/>
      <c r="O249" s="140"/>
      <c r="P249" s="87"/>
      <c r="Q249" s="128">
        <f t="shared" si="14"/>
        <v>0</v>
      </c>
      <c r="R249" s="128">
        <f t="shared" si="15"/>
        <v>0</v>
      </c>
      <c r="S249" s="129" t="str">
        <f t="shared" si="16"/>
        <v>ERROR</v>
      </c>
      <c r="T249" s="24"/>
    </row>
    <row r="250" spans="1:20" ht="30" customHeight="1" x14ac:dyDescent="0.3">
      <c r="A250" s="5"/>
      <c r="B250" s="11"/>
      <c r="C250" s="150">
        <v>3325</v>
      </c>
      <c r="D250" s="83">
        <v>4.0590000000000197</v>
      </c>
      <c r="E250" s="84"/>
      <c r="F250" s="84"/>
      <c r="G250" s="85" t="s">
        <v>185</v>
      </c>
      <c r="H250" s="98" t="s">
        <v>41</v>
      </c>
      <c r="I250" s="86">
        <v>2</v>
      </c>
      <c r="J250" s="87">
        <v>2633011</v>
      </c>
      <c r="K250" s="41">
        <f t="shared" si="17"/>
        <v>5266022</v>
      </c>
      <c r="L250" s="32"/>
      <c r="M250" s="32"/>
      <c r="N250" s="140"/>
      <c r="O250" s="140"/>
      <c r="P250" s="87"/>
      <c r="Q250" s="128">
        <f t="shared" si="14"/>
        <v>0</v>
      </c>
      <c r="R250" s="128">
        <f t="shared" si="15"/>
        <v>0</v>
      </c>
      <c r="S250" s="129" t="str">
        <f t="shared" si="16"/>
        <v>ERROR</v>
      </c>
      <c r="T250" s="24"/>
    </row>
    <row r="251" spans="1:20" ht="30" customHeight="1" x14ac:dyDescent="0.3">
      <c r="A251" s="5"/>
      <c r="B251" s="11"/>
      <c r="C251" s="150">
        <v>4403</v>
      </c>
      <c r="D251" s="83">
        <v>4.06000000000002</v>
      </c>
      <c r="E251" s="84"/>
      <c r="F251" s="84"/>
      <c r="G251" s="85" t="s">
        <v>186</v>
      </c>
      <c r="H251" s="98" t="s">
        <v>41</v>
      </c>
      <c r="I251" s="86">
        <v>1</v>
      </c>
      <c r="J251" s="87">
        <v>6088379</v>
      </c>
      <c r="K251" s="41">
        <f t="shared" si="17"/>
        <v>6088379</v>
      </c>
      <c r="L251" s="32"/>
      <c r="M251" s="32"/>
      <c r="N251" s="140"/>
      <c r="O251" s="140"/>
      <c r="P251" s="87"/>
      <c r="Q251" s="128">
        <f t="shared" si="14"/>
        <v>0</v>
      </c>
      <c r="R251" s="128">
        <f t="shared" si="15"/>
        <v>0</v>
      </c>
      <c r="S251" s="129" t="str">
        <f t="shared" si="16"/>
        <v>ERROR</v>
      </c>
      <c r="T251" s="24"/>
    </row>
    <row r="252" spans="1:20" ht="30" customHeight="1" x14ac:dyDescent="0.3">
      <c r="A252" s="5"/>
      <c r="B252" s="11"/>
      <c r="C252" s="150">
        <v>4978</v>
      </c>
      <c r="D252" s="83">
        <v>4.0610000000000204</v>
      </c>
      <c r="E252" s="84"/>
      <c r="F252" s="84"/>
      <c r="G252" s="85" t="s">
        <v>187</v>
      </c>
      <c r="H252" s="98" t="s">
        <v>41</v>
      </c>
      <c r="I252" s="86">
        <v>24</v>
      </c>
      <c r="J252" s="87">
        <v>629822</v>
      </c>
      <c r="K252" s="41">
        <f t="shared" si="17"/>
        <v>15115728</v>
      </c>
      <c r="L252" s="32"/>
      <c r="M252" s="32"/>
      <c r="N252" s="140"/>
      <c r="O252" s="140"/>
      <c r="P252" s="87"/>
      <c r="Q252" s="128">
        <f t="shared" si="14"/>
        <v>0</v>
      </c>
      <c r="R252" s="128">
        <f t="shared" si="15"/>
        <v>0</v>
      </c>
      <c r="S252" s="129" t="str">
        <f t="shared" si="16"/>
        <v>ERROR</v>
      </c>
      <c r="T252" s="24"/>
    </row>
    <row r="253" spans="1:20" ht="30" customHeight="1" x14ac:dyDescent="0.3">
      <c r="A253" s="5"/>
      <c r="B253" s="11"/>
      <c r="C253" s="150">
        <v>4979</v>
      </c>
      <c r="D253" s="83">
        <v>4.0620000000000207</v>
      </c>
      <c r="E253" s="84"/>
      <c r="F253" s="84"/>
      <c r="G253" s="85" t="s">
        <v>188</v>
      </c>
      <c r="H253" s="98" t="s">
        <v>41</v>
      </c>
      <c r="I253" s="86">
        <v>1</v>
      </c>
      <c r="J253" s="87">
        <v>683519</v>
      </c>
      <c r="K253" s="41">
        <f t="shared" si="17"/>
        <v>683519</v>
      </c>
      <c r="L253" s="32"/>
      <c r="M253" s="32"/>
      <c r="N253" s="140"/>
      <c r="O253" s="140"/>
      <c r="P253" s="87"/>
      <c r="Q253" s="128">
        <f t="shared" si="14"/>
        <v>0</v>
      </c>
      <c r="R253" s="128">
        <f t="shared" si="15"/>
        <v>0</v>
      </c>
      <c r="S253" s="129" t="str">
        <f t="shared" si="16"/>
        <v>ERROR</v>
      </c>
      <c r="T253" s="24"/>
    </row>
    <row r="254" spans="1:20" ht="30" customHeight="1" x14ac:dyDescent="0.3">
      <c r="A254" s="5"/>
      <c r="B254" s="11"/>
      <c r="C254" s="150"/>
      <c r="D254" s="83"/>
      <c r="E254" s="84"/>
      <c r="F254" s="84"/>
      <c r="G254" s="79" t="s">
        <v>189</v>
      </c>
      <c r="H254" s="98"/>
      <c r="I254" s="86"/>
      <c r="J254" s="87"/>
      <c r="K254" s="41" t="str">
        <f t="shared" si="17"/>
        <v/>
      </c>
      <c r="L254" s="32"/>
      <c r="M254" s="32"/>
      <c r="N254" s="140"/>
      <c r="O254" s="140"/>
      <c r="P254" s="87"/>
      <c r="Q254" s="130"/>
      <c r="R254" s="130"/>
      <c r="S254" s="131"/>
      <c r="T254" s="24"/>
    </row>
    <row r="255" spans="1:20" ht="30" customHeight="1" x14ac:dyDescent="0.3">
      <c r="A255" s="5"/>
      <c r="B255" s="11"/>
      <c r="C255" s="150">
        <v>8422</v>
      </c>
      <c r="D255" s="83">
        <v>4.063000000000021</v>
      </c>
      <c r="E255" s="84"/>
      <c r="F255" s="84"/>
      <c r="G255" s="85" t="s">
        <v>190</v>
      </c>
      <c r="H255" s="98" t="s">
        <v>41</v>
      </c>
      <c r="I255" s="86">
        <v>1</v>
      </c>
      <c r="J255" s="87">
        <v>557202</v>
      </c>
      <c r="K255" s="41">
        <f t="shared" si="17"/>
        <v>557202</v>
      </c>
      <c r="L255" s="32"/>
      <c r="M255" s="32"/>
      <c r="N255" s="140"/>
      <c r="O255" s="140"/>
      <c r="P255" s="87"/>
      <c r="Q255" s="128">
        <f t="shared" si="14"/>
        <v>0</v>
      </c>
      <c r="R255" s="128">
        <f t="shared" si="15"/>
        <v>0</v>
      </c>
      <c r="S255" s="129" t="str">
        <f t="shared" si="16"/>
        <v>ERROR</v>
      </c>
      <c r="T255" s="24"/>
    </row>
    <row r="256" spans="1:20" ht="30" customHeight="1" x14ac:dyDescent="0.3">
      <c r="A256" s="5"/>
      <c r="B256" s="11"/>
      <c r="C256" s="150">
        <v>4841</v>
      </c>
      <c r="D256" s="83">
        <v>4.0640000000000214</v>
      </c>
      <c r="E256" s="84"/>
      <c r="F256" s="84"/>
      <c r="G256" s="85" t="s">
        <v>191</v>
      </c>
      <c r="H256" s="98" t="s">
        <v>41</v>
      </c>
      <c r="I256" s="86">
        <v>58</v>
      </c>
      <c r="J256" s="87">
        <v>233034</v>
      </c>
      <c r="K256" s="41">
        <f t="shared" si="17"/>
        <v>13515972</v>
      </c>
      <c r="L256" s="32"/>
      <c r="M256" s="32"/>
      <c r="N256" s="140"/>
      <c r="O256" s="140"/>
      <c r="P256" s="87"/>
      <c r="Q256" s="128">
        <f t="shared" si="14"/>
        <v>0</v>
      </c>
      <c r="R256" s="128">
        <f t="shared" si="15"/>
        <v>0</v>
      </c>
      <c r="S256" s="129" t="str">
        <f t="shared" si="16"/>
        <v>ERROR</v>
      </c>
      <c r="T256" s="24"/>
    </row>
    <row r="257" spans="1:20" ht="30" customHeight="1" x14ac:dyDescent="0.3">
      <c r="A257" s="5"/>
      <c r="B257" s="11"/>
      <c r="C257" s="150">
        <v>4839</v>
      </c>
      <c r="D257" s="83">
        <v>4.0650000000000217</v>
      </c>
      <c r="E257" s="84"/>
      <c r="F257" s="84"/>
      <c r="G257" s="85" t="s">
        <v>192</v>
      </c>
      <c r="H257" s="98" t="s">
        <v>41</v>
      </c>
      <c r="I257" s="86">
        <v>18</v>
      </c>
      <c r="J257" s="87">
        <v>535423</v>
      </c>
      <c r="K257" s="41">
        <f t="shared" si="17"/>
        <v>9637614</v>
      </c>
      <c r="L257" s="32"/>
      <c r="M257" s="32"/>
      <c r="N257" s="140"/>
      <c r="O257" s="140"/>
      <c r="P257" s="87"/>
      <c r="Q257" s="128">
        <f t="shared" si="14"/>
        <v>0</v>
      </c>
      <c r="R257" s="128">
        <f t="shared" si="15"/>
        <v>0</v>
      </c>
      <c r="S257" s="129" t="str">
        <f t="shared" si="16"/>
        <v>ERROR</v>
      </c>
      <c r="T257" s="24"/>
    </row>
    <row r="258" spans="1:20" ht="30" customHeight="1" x14ac:dyDescent="0.3">
      <c r="A258" s="5"/>
      <c r="B258" s="11"/>
      <c r="C258" s="150">
        <v>8351</v>
      </c>
      <c r="D258" s="83">
        <v>4.066000000000022</v>
      </c>
      <c r="E258" s="84"/>
      <c r="F258" s="84"/>
      <c r="G258" s="85" t="s">
        <v>193</v>
      </c>
      <c r="H258" s="98" t="s">
        <v>41</v>
      </c>
      <c r="I258" s="86">
        <v>1</v>
      </c>
      <c r="J258" s="87">
        <v>1886105</v>
      </c>
      <c r="K258" s="41">
        <f t="shared" si="17"/>
        <v>1886105</v>
      </c>
      <c r="L258" s="32"/>
      <c r="M258" s="32"/>
      <c r="N258" s="140"/>
      <c r="O258" s="140"/>
      <c r="P258" s="87"/>
      <c r="Q258" s="128">
        <f t="shared" si="14"/>
        <v>0</v>
      </c>
      <c r="R258" s="128">
        <f t="shared" si="15"/>
        <v>0</v>
      </c>
      <c r="S258" s="129" t="str">
        <f t="shared" si="16"/>
        <v>ERROR</v>
      </c>
      <c r="T258" s="24"/>
    </row>
    <row r="259" spans="1:20" ht="30" customHeight="1" x14ac:dyDescent="0.3">
      <c r="A259" s="5"/>
      <c r="B259" s="11"/>
      <c r="C259" s="150">
        <v>4845</v>
      </c>
      <c r="D259" s="83">
        <v>4.0670000000000224</v>
      </c>
      <c r="E259" s="84"/>
      <c r="F259" s="84"/>
      <c r="G259" s="85" t="s">
        <v>194</v>
      </c>
      <c r="H259" s="98" t="s">
        <v>41</v>
      </c>
      <c r="I259" s="86">
        <v>2</v>
      </c>
      <c r="J259" s="87">
        <v>972061</v>
      </c>
      <c r="K259" s="41">
        <f t="shared" si="17"/>
        <v>1944122</v>
      </c>
      <c r="L259" s="32"/>
      <c r="M259" s="32"/>
      <c r="N259" s="140"/>
      <c r="O259" s="140"/>
      <c r="P259" s="87"/>
      <c r="Q259" s="128">
        <f t="shared" si="14"/>
        <v>0</v>
      </c>
      <c r="R259" s="128">
        <f t="shared" si="15"/>
        <v>0</v>
      </c>
      <c r="S259" s="129" t="str">
        <f t="shared" si="16"/>
        <v>ERROR</v>
      </c>
      <c r="T259" s="24"/>
    </row>
    <row r="260" spans="1:20" ht="30" customHeight="1" x14ac:dyDescent="0.3">
      <c r="A260" s="5"/>
      <c r="B260" s="11"/>
      <c r="C260" s="150">
        <v>7659</v>
      </c>
      <c r="D260" s="83">
        <v>4.0680000000000227</v>
      </c>
      <c r="E260" s="84"/>
      <c r="F260" s="84"/>
      <c r="G260" s="85" t="s">
        <v>195</v>
      </c>
      <c r="H260" s="98" t="s">
        <v>41</v>
      </c>
      <c r="I260" s="86">
        <v>1</v>
      </c>
      <c r="J260" s="87">
        <v>6890766</v>
      </c>
      <c r="K260" s="41">
        <f t="shared" si="17"/>
        <v>6890766</v>
      </c>
      <c r="L260" s="32"/>
      <c r="M260" s="32"/>
      <c r="N260" s="140"/>
      <c r="O260" s="140"/>
      <c r="P260" s="87"/>
      <c r="Q260" s="128">
        <f t="shared" si="14"/>
        <v>0</v>
      </c>
      <c r="R260" s="128">
        <f t="shared" si="15"/>
        <v>0</v>
      </c>
      <c r="S260" s="129" t="str">
        <f t="shared" si="16"/>
        <v>ERROR</v>
      </c>
      <c r="T260" s="24"/>
    </row>
    <row r="261" spans="1:20" ht="30" customHeight="1" x14ac:dyDescent="0.3">
      <c r="A261" s="5"/>
      <c r="B261" s="11"/>
      <c r="C261" s="150">
        <v>4844</v>
      </c>
      <c r="D261" s="83">
        <v>4.069000000000023</v>
      </c>
      <c r="E261" s="84"/>
      <c r="F261" s="84"/>
      <c r="G261" s="85" t="s">
        <v>196</v>
      </c>
      <c r="H261" s="98" t="s">
        <v>41</v>
      </c>
      <c r="I261" s="86">
        <v>7</v>
      </c>
      <c r="J261" s="87">
        <v>2752999</v>
      </c>
      <c r="K261" s="41">
        <f t="shared" si="17"/>
        <v>19270993</v>
      </c>
      <c r="L261" s="32"/>
      <c r="M261" s="32"/>
      <c r="N261" s="140"/>
      <c r="O261" s="140"/>
      <c r="P261" s="87"/>
      <c r="Q261" s="128">
        <f t="shared" si="14"/>
        <v>0</v>
      </c>
      <c r="R261" s="128">
        <f t="shared" si="15"/>
        <v>0</v>
      </c>
      <c r="S261" s="129" t="str">
        <f t="shared" si="16"/>
        <v>ERROR</v>
      </c>
      <c r="T261" s="24"/>
    </row>
    <row r="262" spans="1:20" ht="30" customHeight="1" x14ac:dyDescent="0.3">
      <c r="A262" s="5"/>
      <c r="B262" s="11"/>
      <c r="C262" s="150">
        <v>6512</v>
      </c>
      <c r="D262" s="83">
        <v>4.0700000000000234</v>
      </c>
      <c r="E262" s="84"/>
      <c r="F262" s="84"/>
      <c r="G262" s="85" t="s">
        <v>197</v>
      </c>
      <c r="H262" s="98" t="s">
        <v>35</v>
      </c>
      <c r="I262" s="86">
        <v>1</v>
      </c>
      <c r="J262" s="87">
        <v>559963</v>
      </c>
      <c r="K262" s="41">
        <f t="shared" si="17"/>
        <v>559963</v>
      </c>
      <c r="L262" s="32"/>
      <c r="M262" s="32"/>
      <c r="N262" s="140"/>
      <c r="O262" s="140"/>
      <c r="P262" s="87"/>
      <c r="Q262" s="128">
        <f t="shared" si="14"/>
        <v>0</v>
      </c>
      <c r="R262" s="128">
        <f t="shared" si="15"/>
        <v>0</v>
      </c>
      <c r="S262" s="129" t="str">
        <f t="shared" si="16"/>
        <v>ERROR</v>
      </c>
      <c r="T262" s="24"/>
    </row>
    <row r="263" spans="1:20" ht="30" customHeight="1" x14ac:dyDescent="0.3">
      <c r="A263" s="5"/>
      <c r="B263" s="11"/>
      <c r="C263" s="150"/>
      <c r="D263" s="83"/>
      <c r="E263" s="84"/>
      <c r="F263" s="84"/>
      <c r="G263" s="79" t="s">
        <v>198</v>
      </c>
      <c r="H263" s="98"/>
      <c r="I263" s="86"/>
      <c r="J263" s="87"/>
      <c r="K263" s="41" t="str">
        <f t="shared" si="17"/>
        <v/>
      </c>
      <c r="L263" s="32"/>
      <c r="M263" s="32"/>
      <c r="N263" s="140"/>
      <c r="O263" s="140"/>
      <c r="P263" s="87"/>
      <c r="Q263" s="130"/>
      <c r="R263" s="130"/>
      <c r="S263" s="131"/>
      <c r="T263" s="24"/>
    </row>
    <row r="264" spans="1:20" ht="30" customHeight="1" x14ac:dyDescent="0.3">
      <c r="A264" s="5"/>
      <c r="B264" s="11"/>
      <c r="C264" s="150">
        <v>4984</v>
      </c>
      <c r="D264" s="83">
        <v>4.0710000000000237</v>
      </c>
      <c r="E264" s="84"/>
      <c r="F264" s="84"/>
      <c r="G264" s="85" t="s">
        <v>199</v>
      </c>
      <c r="H264" s="98" t="s">
        <v>41</v>
      </c>
      <c r="I264" s="86">
        <v>6</v>
      </c>
      <c r="J264" s="87">
        <v>288285</v>
      </c>
      <c r="K264" s="41">
        <f t="shared" si="17"/>
        <v>1729710</v>
      </c>
      <c r="L264" s="32"/>
      <c r="M264" s="32"/>
      <c r="N264" s="140"/>
      <c r="O264" s="140"/>
      <c r="P264" s="87"/>
      <c r="Q264" s="128">
        <f t="shared" si="14"/>
        <v>0</v>
      </c>
      <c r="R264" s="128">
        <f t="shared" si="15"/>
        <v>0</v>
      </c>
      <c r="S264" s="129" t="str">
        <f t="shared" si="16"/>
        <v>ERROR</v>
      </c>
      <c r="T264" s="24"/>
    </row>
    <row r="265" spans="1:20" ht="30" customHeight="1" x14ac:dyDescent="0.3">
      <c r="A265" s="5"/>
      <c r="B265" s="11"/>
      <c r="C265" s="150">
        <v>4877</v>
      </c>
      <c r="D265" s="83">
        <v>4.072000000000024</v>
      </c>
      <c r="E265" s="84"/>
      <c r="F265" s="84"/>
      <c r="G265" s="85" t="s">
        <v>200</v>
      </c>
      <c r="H265" s="98" t="s">
        <v>41</v>
      </c>
      <c r="I265" s="86">
        <v>127</v>
      </c>
      <c r="J265" s="87">
        <v>293000</v>
      </c>
      <c r="K265" s="41">
        <f t="shared" si="17"/>
        <v>37211000</v>
      </c>
      <c r="L265" s="32"/>
      <c r="M265" s="32"/>
      <c r="N265" s="140"/>
      <c r="O265" s="140"/>
      <c r="P265" s="87"/>
      <c r="Q265" s="128">
        <f t="shared" si="14"/>
        <v>0</v>
      </c>
      <c r="R265" s="128">
        <f t="shared" si="15"/>
        <v>0</v>
      </c>
      <c r="S265" s="129" t="str">
        <f t="shared" si="16"/>
        <v>ERROR</v>
      </c>
      <c r="T265" s="24"/>
    </row>
    <row r="266" spans="1:20" ht="30" customHeight="1" thickBot="1" x14ac:dyDescent="0.35">
      <c r="A266" s="5"/>
      <c r="B266" s="11"/>
      <c r="C266" s="147" t="s">
        <v>13</v>
      </c>
      <c r="D266" s="53"/>
      <c r="E266" s="53"/>
      <c r="F266" s="53"/>
      <c r="G266" s="54"/>
      <c r="H266" s="55"/>
      <c r="I266" s="39"/>
      <c r="J266" s="44"/>
      <c r="K266" s="45">
        <f>SUM(K179:K265)</f>
        <v>2992224510</v>
      </c>
      <c r="L266" s="32"/>
      <c r="M266" s="32"/>
      <c r="N266" s="140"/>
      <c r="O266" s="140"/>
      <c r="P266" s="44"/>
      <c r="Q266" s="130"/>
      <c r="R266" s="45">
        <f>SUM(R179:R265)</f>
        <v>0</v>
      </c>
      <c r="S266" s="129" t="str">
        <f t="shared" si="16"/>
        <v>ERROR</v>
      </c>
      <c r="T266" s="24"/>
    </row>
    <row r="267" spans="1:20" ht="30" customHeight="1" thickBot="1" x14ac:dyDescent="0.35">
      <c r="A267" s="5"/>
      <c r="B267" s="11"/>
      <c r="C267" s="148"/>
      <c r="D267" s="110">
        <v>5</v>
      </c>
      <c r="E267" s="111"/>
      <c r="F267" s="111"/>
      <c r="G267" s="112" t="s">
        <v>239</v>
      </c>
      <c r="H267" s="96"/>
      <c r="I267" s="35"/>
      <c r="J267" s="35"/>
      <c r="K267" s="36"/>
      <c r="L267" s="32"/>
      <c r="M267" s="32"/>
      <c r="N267" s="140"/>
      <c r="O267" s="140"/>
      <c r="P267" s="35"/>
      <c r="Q267" s="133"/>
      <c r="R267" s="133"/>
      <c r="S267" s="134"/>
      <c r="T267" s="24"/>
    </row>
    <row r="268" spans="1:20" ht="30" customHeight="1" x14ac:dyDescent="0.3">
      <c r="A268" s="5"/>
      <c r="B268" s="11"/>
      <c r="C268" s="149"/>
      <c r="D268" s="104"/>
      <c r="E268" s="78"/>
      <c r="F268" s="78"/>
      <c r="G268" s="79" t="s">
        <v>240</v>
      </c>
      <c r="H268" s="98"/>
      <c r="I268" s="80"/>
      <c r="J268" s="81"/>
      <c r="K268" s="46"/>
      <c r="L268" s="32"/>
      <c r="M268" s="32"/>
      <c r="N268" s="140"/>
      <c r="O268" s="140"/>
      <c r="P268" s="81"/>
      <c r="Q268" s="130"/>
      <c r="R268" s="130"/>
      <c r="S268" s="131"/>
      <c r="T268" s="24"/>
    </row>
    <row r="269" spans="1:20" ht="30" customHeight="1" x14ac:dyDescent="0.3">
      <c r="A269" s="5"/>
      <c r="B269" s="11"/>
      <c r="C269" s="150"/>
      <c r="D269" s="83"/>
      <c r="E269" s="84"/>
      <c r="F269" s="84"/>
      <c r="G269" s="79" t="s">
        <v>241</v>
      </c>
      <c r="H269" s="98"/>
      <c r="I269" s="86"/>
      <c r="J269" s="87"/>
      <c r="K269" s="46"/>
      <c r="L269" s="32"/>
      <c r="M269" s="32"/>
      <c r="N269" s="140"/>
      <c r="O269" s="140"/>
      <c r="P269" s="87"/>
      <c r="Q269" s="130"/>
      <c r="R269" s="130"/>
      <c r="S269" s="131"/>
      <c r="T269" s="24"/>
    </row>
    <row r="270" spans="1:20" ht="30" customHeight="1" x14ac:dyDescent="0.3">
      <c r="A270" s="5"/>
      <c r="B270" s="11"/>
      <c r="C270" s="150">
        <v>5220</v>
      </c>
      <c r="D270" s="83">
        <v>5.0010000000000003</v>
      </c>
      <c r="E270" s="84"/>
      <c r="F270" s="84"/>
      <c r="G270" s="85" t="s">
        <v>242</v>
      </c>
      <c r="H270" s="98" t="s">
        <v>124</v>
      </c>
      <c r="I270" s="86">
        <v>19190</v>
      </c>
      <c r="J270" s="87">
        <v>10351</v>
      </c>
      <c r="K270" s="41">
        <f t="shared" ref="K270:K318" si="18">IF(C270&gt;0,(ROUND(I270*J270,0)),"")</f>
        <v>198635690</v>
      </c>
      <c r="L270" s="32"/>
      <c r="M270" s="32"/>
      <c r="N270" s="140"/>
      <c r="O270" s="140"/>
      <c r="P270" s="87"/>
      <c r="Q270" s="128">
        <f t="shared" ref="Q270:Q318" si="19">ROUND((+P270),0)</f>
        <v>0</v>
      </c>
      <c r="R270" s="128">
        <f t="shared" ref="R270:R318" si="20">ROUND((Q270*I270),0)</f>
        <v>0</v>
      </c>
      <c r="S270" s="129" t="str">
        <f t="shared" ref="S270:S319" si="21">IF(OR(R270&lt;=0,R270&gt;K270),"ERROR","OK")</f>
        <v>ERROR</v>
      </c>
      <c r="T270" s="24"/>
    </row>
    <row r="271" spans="1:20" ht="30" customHeight="1" x14ac:dyDescent="0.3">
      <c r="A271" s="5"/>
      <c r="B271" s="11"/>
      <c r="C271" s="150">
        <v>6573</v>
      </c>
      <c r="D271" s="83">
        <v>5.0020000000000007</v>
      </c>
      <c r="E271" s="84"/>
      <c r="F271" s="84"/>
      <c r="G271" s="85" t="s">
        <v>243</v>
      </c>
      <c r="H271" s="98" t="s">
        <v>33</v>
      </c>
      <c r="I271" s="86">
        <v>1951</v>
      </c>
      <c r="J271" s="87">
        <v>44774</v>
      </c>
      <c r="K271" s="41">
        <f t="shared" si="18"/>
        <v>87354074</v>
      </c>
      <c r="L271" s="32"/>
      <c r="M271" s="32"/>
      <c r="N271" s="140"/>
      <c r="O271" s="140"/>
      <c r="P271" s="87"/>
      <c r="Q271" s="128">
        <f t="shared" si="19"/>
        <v>0</v>
      </c>
      <c r="R271" s="128">
        <f t="shared" si="20"/>
        <v>0</v>
      </c>
      <c r="S271" s="129" t="str">
        <f t="shared" si="21"/>
        <v>ERROR</v>
      </c>
      <c r="T271" s="24"/>
    </row>
    <row r="272" spans="1:20" ht="30" customHeight="1" x14ac:dyDescent="0.3">
      <c r="A272" s="5"/>
      <c r="B272" s="11"/>
      <c r="C272" s="150">
        <v>5221</v>
      </c>
      <c r="D272" s="83">
        <v>5.003000000000001</v>
      </c>
      <c r="E272" s="84"/>
      <c r="F272" s="84"/>
      <c r="G272" s="85" t="s">
        <v>244</v>
      </c>
      <c r="H272" s="98" t="s">
        <v>124</v>
      </c>
      <c r="I272" s="86">
        <v>1195</v>
      </c>
      <c r="J272" s="87">
        <v>11829</v>
      </c>
      <c r="K272" s="41">
        <f t="shared" si="18"/>
        <v>14135655</v>
      </c>
      <c r="L272" s="32"/>
      <c r="M272" s="32"/>
      <c r="N272" s="140"/>
      <c r="O272" s="140"/>
      <c r="P272" s="87"/>
      <c r="Q272" s="128">
        <f t="shared" si="19"/>
        <v>0</v>
      </c>
      <c r="R272" s="128">
        <f t="shared" si="20"/>
        <v>0</v>
      </c>
      <c r="S272" s="129" t="str">
        <f t="shared" si="21"/>
        <v>ERROR</v>
      </c>
      <c r="T272" s="24"/>
    </row>
    <row r="273" spans="1:20" ht="30" customHeight="1" x14ac:dyDescent="0.3">
      <c r="A273" s="5"/>
      <c r="B273" s="11"/>
      <c r="C273" s="150">
        <v>5848</v>
      </c>
      <c r="D273" s="83">
        <v>5.0040000000000013</v>
      </c>
      <c r="E273" s="84"/>
      <c r="F273" s="84"/>
      <c r="G273" s="85" t="s">
        <v>245</v>
      </c>
      <c r="H273" s="98" t="s">
        <v>41</v>
      </c>
      <c r="I273" s="86">
        <v>116</v>
      </c>
      <c r="J273" s="87">
        <v>70016</v>
      </c>
      <c r="K273" s="41">
        <f t="shared" si="18"/>
        <v>8121856</v>
      </c>
      <c r="L273" s="32"/>
      <c r="M273" s="32"/>
      <c r="N273" s="140"/>
      <c r="O273" s="140"/>
      <c r="P273" s="87"/>
      <c r="Q273" s="128">
        <f t="shared" si="19"/>
        <v>0</v>
      </c>
      <c r="R273" s="128">
        <f t="shared" si="20"/>
        <v>0</v>
      </c>
      <c r="S273" s="129" t="str">
        <f t="shared" si="21"/>
        <v>ERROR</v>
      </c>
      <c r="T273" s="24"/>
    </row>
    <row r="274" spans="1:20" ht="30" customHeight="1" x14ac:dyDescent="0.3">
      <c r="A274" s="5"/>
      <c r="B274" s="11"/>
      <c r="C274" s="150">
        <v>5226</v>
      </c>
      <c r="D274" s="83">
        <v>5.0050000000000017</v>
      </c>
      <c r="E274" s="84"/>
      <c r="F274" s="84"/>
      <c r="G274" s="85" t="s">
        <v>246</v>
      </c>
      <c r="H274" s="98" t="s">
        <v>124</v>
      </c>
      <c r="I274" s="86">
        <v>1195</v>
      </c>
      <c r="J274" s="87">
        <v>4534</v>
      </c>
      <c r="K274" s="41">
        <f t="shared" si="18"/>
        <v>5418130</v>
      </c>
      <c r="L274" s="32"/>
      <c r="M274" s="32"/>
      <c r="N274" s="140"/>
      <c r="O274" s="140"/>
      <c r="P274" s="87"/>
      <c r="Q274" s="128">
        <f t="shared" si="19"/>
        <v>0</v>
      </c>
      <c r="R274" s="128">
        <f t="shared" si="20"/>
        <v>0</v>
      </c>
      <c r="S274" s="129" t="str">
        <f t="shared" si="21"/>
        <v>ERROR</v>
      </c>
      <c r="T274" s="24"/>
    </row>
    <row r="275" spans="1:20" ht="30" customHeight="1" x14ac:dyDescent="0.3">
      <c r="A275" s="5"/>
      <c r="B275" s="11"/>
      <c r="C275" s="150">
        <v>5227</v>
      </c>
      <c r="D275" s="83">
        <v>5.006000000000002</v>
      </c>
      <c r="E275" s="84"/>
      <c r="F275" s="84"/>
      <c r="G275" s="85" t="s">
        <v>247</v>
      </c>
      <c r="H275" s="98" t="s">
        <v>33</v>
      </c>
      <c r="I275" s="86">
        <v>1951</v>
      </c>
      <c r="J275" s="87">
        <v>14800</v>
      </c>
      <c r="K275" s="41">
        <f t="shared" si="18"/>
        <v>28874800</v>
      </c>
      <c r="L275" s="32"/>
      <c r="M275" s="32"/>
      <c r="N275" s="140"/>
      <c r="O275" s="140"/>
      <c r="P275" s="87"/>
      <c r="Q275" s="128">
        <f t="shared" si="19"/>
        <v>0</v>
      </c>
      <c r="R275" s="128">
        <f t="shared" si="20"/>
        <v>0</v>
      </c>
      <c r="S275" s="129" t="str">
        <f t="shared" si="21"/>
        <v>ERROR</v>
      </c>
      <c r="T275" s="24"/>
    </row>
    <row r="276" spans="1:20" ht="30" customHeight="1" x14ac:dyDescent="0.3">
      <c r="A276" s="5"/>
      <c r="B276" s="11"/>
      <c r="C276" s="150">
        <v>5225</v>
      </c>
      <c r="D276" s="83">
        <v>5.0070000000000023</v>
      </c>
      <c r="E276" s="84"/>
      <c r="F276" s="84"/>
      <c r="G276" s="85" t="s">
        <v>248</v>
      </c>
      <c r="H276" s="98" t="s">
        <v>124</v>
      </c>
      <c r="I276" s="86">
        <v>19190</v>
      </c>
      <c r="J276" s="87">
        <v>3202</v>
      </c>
      <c r="K276" s="41">
        <f t="shared" si="18"/>
        <v>61446380</v>
      </c>
      <c r="L276" s="32"/>
      <c r="M276" s="32"/>
      <c r="N276" s="140"/>
      <c r="O276" s="140"/>
      <c r="P276" s="87"/>
      <c r="Q276" s="128">
        <f t="shared" si="19"/>
        <v>0</v>
      </c>
      <c r="R276" s="128">
        <f t="shared" si="20"/>
        <v>0</v>
      </c>
      <c r="S276" s="129" t="str">
        <f t="shared" si="21"/>
        <v>ERROR</v>
      </c>
      <c r="T276" s="24"/>
    </row>
    <row r="277" spans="1:20" ht="30" customHeight="1" x14ac:dyDescent="0.3">
      <c r="A277" s="5"/>
      <c r="B277" s="11"/>
      <c r="C277" s="150">
        <v>4832</v>
      </c>
      <c r="D277" s="83">
        <v>5.0080000000000027</v>
      </c>
      <c r="E277" s="84"/>
      <c r="F277" s="84"/>
      <c r="G277" s="85" t="s">
        <v>249</v>
      </c>
      <c r="H277" s="98" t="s">
        <v>41</v>
      </c>
      <c r="I277" s="86">
        <v>233</v>
      </c>
      <c r="J277" s="87">
        <v>46180</v>
      </c>
      <c r="K277" s="41">
        <f t="shared" si="18"/>
        <v>10759940</v>
      </c>
      <c r="L277" s="32"/>
      <c r="M277" s="32"/>
      <c r="N277" s="140"/>
      <c r="O277" s="140"/>
      <c r="P277" s="87"/>
      <c r="Q277" s="128">
        <f t="shared" si="19"/>
        <v>0</v>
      </c>
      <c r="R277" s="128">
        <f t="shared" si="20"/>
        <v>0</v>
      </c>
      <c r="S277" s="129" t="str">
        <f t="shared" si="21"/>
        <v>ERROR</v>
      </c>
      <c r="T277" s="24"/>
    </row>
    <row r="278" spans="1:20" ht="30" customHeight="1" x14ac:dyDescent="0.3">
      <c r="A278" s="5"/>
      <c r="B278" s="11"/>
      <c r="C278" s="150">
        <v>5242</v>
      </c>
      <c r="D278" s="83">
        <v>5.009000000000003</v>
      </c>
      <c r="E278" s="84"/>
      <c r="F278" s="84"/>
      <c r="G278" s="85" t="s">
        <v>250</v>
      </c>
      <c r="H278" s="98" t="s">
        <v>41</v>
      </c>
      <c r="I278" s="86">
        <v>9</v>
      </c>
      <c r="J278" s="87">
        <v>167142</v>
      </c>
      <c r="K278" s="41">
        <f t="shared" si="18"/>
        <v>1504278</v>
      </c>
      <c r="L278" s="32"/>
      <c r="M278" s="32"/>
      <c r="N278" s="140"/>
      <c r="O278" s="140"/>
      <c r="P278" s="87"/>
      <c r="Q278" s="128">
        <f t="shared" si="19"/>
        <v>0</v>
      </c>
      <c r="R278" s="128">
        <f t="shared" si="20"/>
        <v>0</v>
      </c>
      <c r="S278" s="129" t="str">
        <f t="shared" si="21"/>
        <v>ERROR</v>
      </c>
      <c r="T278" s="24"/>
    </row>
    <row r="279" spans="1:20" ht="30" customHeight="1" x14ac:dyDescent="0.3">
      <c r="A279" s="5"/>
      <c r="B279" s="11"/>
      <c r="C279" s="150"/>
      <c r="D279" s="83"/>
      <c r="E279" s="84"/>
      <c r="F279" s="84"/>
      <c r="G279" s="79" t="s">
        <v>251</v>
      </c>
      <c r="H279" s="98"/>
      <c r="I279" s="86"/>
      <c r="J279" s="87"/>
      <c r="K279" s="41" t="str">
        <f t="shared" si="18"/>
        <v/>
      </c>
      <c r="L279" s="32"/>
      <c r="M279" s="32"/>
      <c r="N279" s="140"/>
      <c r="O279" s="140"/>
      <c r="P279" s="87"/>
      <c r="Q279" s="130"/>
      <c r="R279" s="130"/>
      <c r="S279" s="131"/>
      <c r="T279" s="24"/>
    </row>
    <row r="280" spans="1:20" ht="30" customHeight="1" x14ac:dyDescent="0.3">
      <c r="A280" s="5"/>
      <c r="B280" s="11"/>
      <c r="C280" s="150">
        <v>3688</v>
      </c>
      <c r="D280" s="83">
        <v>5.0100000000000033</v>
      </c>
      <c r="E280" s="84"/>
      <c r="F280" s="84"/>
      <c r="G280" s="85" t="s">
        <v>252</v>
      </c>
      <c r="H280" s="98" t="s">
        <v>41</v>
      </c>
      <c r="I280" s="86">
        <v>6</v>
      </c>
      <c r="J280" s="87">
        <v>49417</v>
      </c>
      <c r="K280" s="41">
        <f t="shared" si="18"/>
        <v>296502</v>
      </c>
      <c r="L280" s="32"/>
      <c r="M280" s="32"/>
      <c r="N280" s="140"/>
      <c r="O280" s="140"/>
      <c r="P280" s="87"/>
      <c r="Q280" s="128">
        <f t="shared" si="19"/>
        <v>0</v>
      </c>
      <c r="R280" s="128">
        <f t="shared" si="20"/>
        <v>0</v>
      </c>
      <c r="S280" s="129" t="str">
        <f t="shared" si="21"/>
        <v>ERROR</v>
      </c>
      <c r="T280" s="24"/>
    </row>
    <row r="281" spans="1:20" ht="30" customHeight="1" x14ac:dyDescent="0.3">
      <c r="A281" s="5"/>
      <c r="B281" s="11"/>
      <c r="C281" s="150">
        <v>6034</v>
      </c>
      <c r="D281" s="83">
        <v>5.0110000000000037</v>
      </c>
      <c r="E281" s="84"/>
      <c r="F281" s="84"/>
      <c r="G281" s="85" t="s">
        <v>253</v>
      </c>
      <c r="H281" s="98" t="s">
        <v>41</v>
      </c>
      <c r="I281" s="86">
        <v>8</v>
      </c>
      <c r="J281" s="87">
        <v>325271</v>
      </c>
      <c r="K281" s="41">
        <f t="shared" si="18"/>
        <v>2602168</v>
      </c>
      <c r="L281" s="32"/>
      <c r="M281" s="32"/>
      <c r="N281" s="140"/>
      <c r="O281" s="140"/>
      <c r="P281" s="87"/>
      <c r="Q281" s="128">
        <f t="shared" si="19"/>
        <v>0</v>
      </c>
      <c r="R281" s="128">
        <f t="shared" si="20"/>
        <v>0</v>
      </c>
      <c r="S281" s="129" t="str">
        <f t="shared" si="21"/>
        <v>ERROR</v>
      </c>
      <c r="T281" s="24"/>
    </row>
    <row r="282" spans="1:20" ht="30" customHeight="1" x14ac:dyDescent="0.3">
      <c r="A282" s="5"/>
      <c r="B282" s="11"/>
      <c r="C282" s="150">
        <v>6848</v>
      </c>
      <c r="D282" s="83">
        <v>5.012000000000004</v>
      </c>
      <c r="E282" s="84"/>
      <c r="F282" s="84"/>
      <c r="G282" s="85" t="s">
        <v>254</v>
      </c>
      <c r="H282" s="98" t="s">
        <v>41</v>
      </c>
      <c r="I282" s="86">
        <v>7</v>
      </c>
      <c r="J282" s="87">
        <v>309724</v>
      </c>
      <c r="K282" s="41">
        <f t="shared" si="18"/>
        <v>2168068</v>
      </c>
      <c r="L282" s="32"/>
      <c r="M282" s="32"/>
      <c r="N282" s="140"/>
      <c r="O282" s="140"/>
      <c r="P282" s="87"/>
      <c r="Q282" s="128">
        <f t="shared" si="19"/>
        <v>0</v>
      </c>
      <c r="R282" s="128">
        <f t="shared" si="20"/>
        <v>0</v>
      </c>
      <c r="S282" s="129" t="str">
        <f t="shared" si="21"/>
        <v>ERROR</v>
      </c>
      <c r="T282" s="24"/>
    </row>
    <row r="283" spans="1:20" ht="30" customHeight="1" x14ac:dyDescent="0.3">
      <c r="A283" s="5"/>
      <c r="B283" s="11"/>
      <c r="C283" s="150">
        <v>3430</v>
      </c>
      <c r="D283" s="83">
        <v>5.0130000000000043</v>
      </c>
      <c r="E283" s="84"/>
      <c r="F283" s="84"/>
      <c r="G283" s="85" t="s">
        <v>255</v>
      </c>
      <c r="H283" s="98" t="s">
        <v>41</v>
      </c>
      <c r="I283" s="86">
        <v>32</v>
      </c>
      <c r="J283" s="87">
        <v>290148</v>
      </c>
      <c r="K283" s="41">
        <f t="shared" si="18"/>
        <v>9284736</v>
      </c>
      <c r="L283" s="32"/>
      <c r="M283" s="32"/>
      <c r="N283" s="140"/>
      <c r="O283" s="140"/>
      <c r="P283" s="87"/>
      <c r="Q283" s="128">
        <f t="shared" si="19"/>
        <v>0</v>
      </c>
      <c r="R283" s="128">
        <f t="shared" si="20"/>
        <v>0</v>
      </c>
      <c r="S283" s="129" t="str">
        <f t="shared" si="21"/>
        <v>ERROR</v>
      </c>
      <c r="T283" s="24"/>
    </row>
    <row r="284" spans="1:20" ht="30" customHeight="1" x14ac:dyDescent="0.3">
      <c r="A284" s="5"/>
      <c r="B284" s="11"/>
      <c r="C284" s="150">
        <v>7497</v>
      </c>
      <c r="D284" s="83">
        <v>5.0140000000000047</v>
      </c>
      <c r="E284" s="84"/>
      <c r="F284" s="84"/>
      <c r="G284" s="85" t="s">
        <v>256</v>
      </c>
      <c r="H284" s="98" t="s">
        <v>41</v>
      </c>
      <c r="I284" s="86">
        <v>1</v>
      </c>
      <c r="J284" s="87">
        <v>364442</v>
      </c>
      <c r="K284" s="41">
        <f t="shared" si="18"/>
        <v>364442</v>
      </c>
      <c r="L284" s="32"/>
      <c r="M284" s="32"/>
      <c r="N284" s="140"/>
      <c r="O284" s="140"/>
      <c r="P284" s="87"/>
      <c r="Q284" s="128">
        <f t="shared" si="19"/>
        <v>0</v>
      </c>
      <c r="R284" s="128">
        <f t="shared" si="20"/>
        <v>0</v>
      </c>
      <c r="S284" s="129" t="str">
        <f t="shared" si="21"/>
        <v>ERROR</v>
      </c>
      <c r="T284" s="24"/>
    </row>
    <row r="285" spans="1:20" ht="30" customHeight="1" x14ac:dyDescent="0.3">
      <c r="A285" s="5"/>
      <c r="B285" s="11"/>
      <c r="C285" s="150">
        <v>8092</v>
      </c>
      <c r="D285" s="83">
        <v>5.015000000000005</v>
      </c>
      <c r="E285" s="84"/>
      <c r="F285" s="84"/>
      <c r="G285" s="85" t="s">
        <v>257</v>
      </c>
      <c r="H285" s="98" t="s">
        <v>41</v>
      </c>
      <c r="I285" s="86">
        <v>15</v>
      </c>
      <c r="J285" s="87">
        <v>38896</v>
      </c>
      <c r="K285" s="41">
        <f t="shared" si="18"/>
        <v>583440</v>
      </c>
      <c r="L285" s="32"/>
      <c r="M285" s="32"/>
      <c r="N285" s="140"/>
      <c r="O285" s="140"/>
      <c r="P285" s="87"/>
      <c r="Q285" s="128">
        <f t="shared" si="19"/>
        <v>0</v>
      </c>
      <c r="R285" s="128">
        <f t="shared" si="20"/>
        <v>0</v>
      </c>
      <c r="S285" s="129" t="str">
        <f t="shared" si="21"/>
        <v>ERROR</v>
      </c>
      <c r="T285" s="24"/>
    </row>
    <row r="286" spans="1:20" ht="30" customHeight="1" x14ac:dyDescent="0.3">
      <c r="A286" s="5"/>
      <c r="B286" s="11"/>
      <c r="C286" s="150"/>
      <c r="D286" s="83"/>
      <c r="E286" s="84"/>
      <c r="F286" s="84"/>
      <c r="G286" s="79" t="s">
        <v>258</v>
      </c>
      <c r="H286" s="98"/>
      <c r="I286" s="86"/>
      <c r="J286" s="87"/>
      <c r="K286" s="41" t="str">
        <f t="shared" si="18"/>
        <v/>
      </c>
      <c r="L286" s="32"/>
      <c r="M286" s="32"/>
      <c r="N286" s="140"/>
      <c r="O286" s="140"/>
      <c r="P286" s="87"/>
      <c r="Q286" s="130"/>
      <c r="R286" s="130"/>
      <c r="S286" s="131"/>
      <c r="T286" s="24"/>
    </row>
    <row r="287" spans="1:20" ht="30" customHeight="1" x14ac:dyDescent="0.3">
      <c r="A287" s="5"/>
      <c r="B287" s="11"/>
      <c r="C287" s="150">
        <v>5218</v>
      </c>
      <c r="D287" s="83">
        <v>5.0160000000000053</v>
      </c>
      <c r="E287" s="84"/>
      <c r="F287" s="84"/>
      <c r="G287" s="85" t="s">
        <v>259</v>
      </c>
      <c r="H287" s="98" t="s">
        <v>124</v>
      </c>
      <c r="I287" s="86">
        <v>6620</v>
      </c>
      <c r="J287" s="87">
        <v>2929</v>
      </c>
      <c r="K287" s="41">
        <f t="shared" si="18"/>
        <v>19389980</v>
      </c>
      <c r="L287" s="32"/>
      <c r="M287" s="32"/>
      <c r="N287" s="140"/>
      <c r="O287" s="140"/>
      <c r="P287" s="87"/>
      <c r="Q287" s="128">
        <f t="shared" si="19"/>
        <v>0</v>
      </c>
      <c r="R287" s="128">
        <f t="shared" si="20"/>
        <v>0</v>
      </c>
      <c r="S287" s="129" t="str">
        <f t="shared" si="21"/>
        <v>ERROR</v>
      </c>
      <c r="T287" s="24"/>
    </row>
    <row r="288" spans="1:20" ht="30" customHeight="1" x14ac:dyDescent="0.3">
      <c r="A288" s="5"/>
      <c r="B288" s="11"/>
      <c r="C288" s="150">
        <v>6570</v>
      </c>
      <c r="D288" s="83">
        <v>5.0170000000000057</v>
      </c>
      <c r="E288" s="84"/>
      <c r="F288" s="84"/>
      <c r="G288" s="85" t="s">
        <v>260</v>
      </c>
      <c r="H288" s="98" t="s">
        <v>33</v>
      </c>
      <c r="I288" s="86">
        <v>419</v>
      </c>
      <c r="J288" s="87">
        <v>23302</v>
      </c>
      <c r="K288" s="41">
        <f t="shared" si="18"/>
        <v>9763538</v>
      </c>
      <c r="L288" s="32"/>
      <c r="M288" s="32"/>
      <c r="N288" s="140"/>
      <c r="O288" s="140"/>
      <c r="P288" s="87"/>
      <c r="Q288" s="128">
        <f t="shared" si="19"/>
        <v>0</v>
      </c>
      <c r="R288" s="128">
        <f t="shared" si="20"/>
        <v>0</v>
      </c>
      <c r="S288" s="129" t="str">
        <f t="shared" si="21"/>
        <v>ERROR</v>
      </c>
      <c r="T288" s="24"/>
    </row>
    <row r="289" spans="1:20" ht="30" customHeight="1" x14ac:dyDescent="0.3">
      <c r="A289" s="5"/>
      <c r="B289" s="11"/>
      <c r="C289" s="150">
        <v>7359</v>
      </c>
      <c r="D289" s="83">
        <v>5.018000000000006</v>
      </c>
      <c r="E289" s="84"/>
      <c r="F289" s="84"/>
      <c r="G289" s="85" t="s">
        <v>261</v>
      </c>
      <c r="H289" s="98" t="s">
        <v>41</v>
      </c>
      <c r="I289" s="86">
        <v>15</v>
      </c>
      <c r="J289" s="87">
        <v>310403</v>
      </c>
      <c r="K289" s="41">
        <f t="shared" si="18"/>
        <v>4656045</v>
      </c>
      <c r="L289" s="32"/>
      <c r="M289" s="32"/>
      <c r="N289" s="140"/>
      <c r="O289" s="140"/>
      <c r="P289" s="87"/>
      <c r="Q289" s="128">
        <f t="shared" si="19"/>
        <v>0</v>
      </c>
      <c r="R289" s="128">
        <f t="shared" si="20"/>
        <v>0</v>
      </c>
      <c r="S289" s="129" t="str">
        <f t="shared" si="21"/>
        <v>ERROR</v>
      </c>
      <c r="T289" s="24"/>
    </row>
    <row r="290" spans="1:20" ht="30" customHeight="1" x14ac:dyDescent="0.3">
      <c r="A290" s="5"/>
      <c r="B290" s="11"/>
      <c r="C290" s="150"/>
      <c r="D290" s="83"/>
      <c r="E290" s="84"/>
      <c r="F290" s="84"/>
      <c r="G290" s="79" t="s">
        <v>262</v>
      </c>
      <c r="H290" s="98"/>
      <c r="I290" s="86"/>
      <c r="J290" s="87"/>
      <c r="K290" s="41" t="str">
        <f t="shared" si="18"/>
        <v/>
      </c>
      <c r="L290" s="32"/>
      <c r="M290" s="32"/>
      <c r="N290" s="140"/>
      <c r="O290" s="140"/>
      <c r="P290" s="87"/>
      <c r="Q290" s="130"/>
      <c r="R290" s="130"/>
      <c r="S290" s="131"/>
      <c r="T290" s="24"/>
    </row>
    <row r="291" spans="1:20" ht="30" customHeight="1" x14ac:dyDescent="0.3">
      <c r="A291" s="5"/>
      <c r="B291" s="11"/>
      <c r="C291" s="150"/>
      <c r="D291" s="83"/>
      <c r="E291" s="84"/>
      <c r="F291" s="84"/>
      <c r="G291" s="79" t="s">
        <v>263</v>
      </c>
      <c r="H291" s="98"/>
      <c r="I291" s="86"/>
      <c r="J291" s="87"/>
      <c r="K291" s="41" t="str">
        <f t="shared" si="18"/>
        <v/>
      </c>
      <c r="L291" s="32"/>
      <c r="M291" s="32"/>
      <c r="N291" s="140"/>
      <c r="O291" s="140"/>
      <c r="P291" s="87"/>
      <c r="Q291" s="130"/>
      <c r="R291" s="130"/>
      <c r="S291" s="131"/>
      <c r="T291" s="24"/>
    </row>
    <row r="292" spans="1:20" ht="30" customHeight="1" x14ac:dyDescent="0.3">
      <c r="A292" s="5"/>
      <c r="B292" s="11"/>
      <c r="C292" s="150">
        <v>3009</v>
      </c>
      <c r="D292" s="83">
        <v>5.0190000000000063</v>
      </c>
      <c r="E292" s="84"/>
      <c r="F292" s="84"/>
      <c r="G292" s="85" t="s">
        <v>131</v>
      </c>
      <c r="H292" s="98" t="s">
        <v>35</v>
      </c>
      <c r="I292" s="86">
        <v>644</v>
      </c>
      <c r="J292" s="87">
        <v>37400</v>
      </c>
      <c r="K292" s="41">
        <f t="shared" si="18"/>
        <v>24085600</v>
      </c>
      <c r="L292" s="32"/>
      <c r="M292" s="32"/>
      <c r="N292" s="140"/>
      <c r="O292" s="140"/>
      <c r="P292" s="87"/>
      <c r="Q292" s="128">
        <f t="shared" si="19"/>
        <v>0</v>
      </c>
      <c r="R292" s="128">
        <f t="shared" si="20"/>
        <v>0</v>
      </c>
      <c r="S292" s="129" t="str">
        <f t="shared" si="21"/>
        <v>ERROR</v>
      </c>
      <c r="T292" s="24"/>
    </row>
    <row r="293" spans="1:20" ht="30" customHeight="1" x14ac:dyDescent="0.3">
      <c r="A293" s="5"/>
      <c r="B293" s="11"/>
      <c r="C293" s="150">
        <v>3052</v>
      </c>
      <c r="D293" s="83">
        <v>5.0200000000000067</v>
      </c>
      <c r="E293" s="84"/>
      <c r="F293" s="84"/>
      <c r="G293" s="85" t="s">
        <v>133</v>
      </c>
      <c r="H293" s="98" t="s">
        <v>35</v>
      </c>
      <c r="I293" s="86">
        <v>247</v>
      </c>
      <c r="J293" s="87">
        <v>104200</v>
      </c>
      <c r="K293" s="41">
        <f t="shared" si="18"/>
        <v>25737400</v>
      </c>
      <c r="L293" s="32"/>
      <c r="M293" s="32"/>
      <c r="N293" s="140"/>
      <c r="O293" s="140"/>
      <c r="P293" s="87"/>
      <c r="Q293" s="128">
        <f t="shared" si="19"/>
        <v>0</v>
      </c>
      <c r="R293" s="128">
        <f t="shared" si="20"/>
        <v>0</v>
      </c>
      <c r="S293" s="129" t="str">
        <f t="shared" si="21"/>
        <v>ERROR</v>
      </c>
      <c r="T293" s="24"/>
    </row>
    <row r="294" spans="1:20" ht="30" customHeight="1" x14ac:dyDescent="0.3">
      <c r="A294" s="5"/>
      <c r="B294" s="11"/>
      <c r="C294" s="150">
        <v>3024</v>
      </c>
      <c r="D294" s="83">
        <v>5.021000000000007</v>
      </c>
      <c r="E294" s="84"/>
      <c r="F294" s="84"/>
      <c r="G294" s="85" t="s">
        <v>207</v>
      </c>
      <c r="H294" s="98" t="s">
        <v>35</v>
      </c>
      <c r="I294" s="86">
        <v>153</v>
      </c>
      <c r="J294" s="87">
        <v>127313</v>
      </c>
      <c r="K294" s="41">
        <f t="shared" si="18"/>
        <v>19478889</v>
      </c>
      <c r="L294" s="32"/>
      <c r="M294" s="32"/>
      <c r="N294" s="140"/>
      <c r="O294" s="140"/>
      <c r="P294" s="87"/>
      <c r="Q294" s="128">
        <f t="shared" si="19"/>
        <v>0</v>
      </c>
      <c r="R294" s="128">
        <f t="shared" si="20"/>
        <v>0</v>
      </c>
      <c r="S294" s="129" t="str">
        <f t="shared" si="21"/>
        <v>ERROR</v>
      </c>
      <c r="T294" s="24"/>
    </row>
    <row r="295" spans="1:20" ht="30" customHeight="1" x14ac:dyDescent="0.3">
      <c r="A295" s="5"/>
      <c r="B295" s="11"/>
      <c r="C295" s="150">
        <v>4613</v>
      </c>
      <c r="D295" s="83">
        <v>5.0220000000000073</v>
      </c>
      <c r="E295" s="84"/>
      <c r="F295" s="84"/>
      <c r="G295" s="85" t="s">
        <v>34</v>
      </c>
      <c r="H295" s="98" t="s">
        <v>35</v>
      </c>
      <c r="I295" s="86">
        <v>837</v>
      </c>
      <c r="J295" s="87">
        <v>59050</v>
      </c>
      <c r="K295" s="41">
        <f t="shared" si="18"/>
        <v>49424850</v>
      </c>
      <c r="L295" s="32"/>
      <c r="M295" s="32"/>
      <c r="N295" s="140"/>
      <c r="O295" s="140"/>
      <c r="P295" s="87"/>
      <c r="Q295" s="128">
        <f t="shared" si="19"/>
        <v>0</v>
      </c>
      <c r="R295" s="128">
        <f t="shared" si="20"/>
        <v>0</v>
      </c>
      <c r="S295" s="129" t="str">
        <f t="shared" si="21"/>
        <v>ERROR</v>
      </c>
      <c r="T295" s="24"/>
    </row>
    <row r="296" spans="1:20" ht="30" customHeight="1" x14ac:dyDescent="0.3">
      <c r="A296" s="5"/>
      <c r="B296" s="11"/>
      <c r="C296" s="150">
        <v>8497</v>
      </c>
      <c r="D296" s="83">
        <v>5.0230000000000077</v>
      </c>
      <c r="E296" s="84"/>
      <c r="F296" s="84"/>
      <c r="G296" s="85" t="s">
        <v>264</v>
      </c>
      <c r="H296" s="98" t="s">
        <v>124</v>
      </c>
      <c r="I296" s="86">
        <v>110</v>
      </c>
      <c r="J296" s="87">
        <v>20571</v>
      </c>
      <c r="K296" s="41">
        <f t="shared" si="18"/>
        <v>2262810</v>
      </c>
      <c r="L296" s="32"/>
      <c r="M296" s="32"/>
      <c r="N296" s="140"/>
      <c r="O296" s="140"/>
      <c r="P296" s="87"/>
      <c r="Q296" s="128">
        <f t="shared" si="19"/>
        <v>0</v>
      </c>
      <c r="R296" s="128">
        <f t="shared" si="20"/>
        <v>0</v>
      </c>
      <c r="S296" s="129" t="str">
        <f t="shared" si="21"/>
        <v>ERROR</v>
      </c>
      <c r="T296" s="24"/>
    </row>
    <row r="297" spans="1:20" ht="30" customHeight="1" x14ac:dyDescent="0.3">
      <c r="A297" s="5"/>
      <c r="B297" s="11"/>
      <c r="C297" s="150">
        <v>8495</v>
      </c>
      <c r="D297" s="83">
        <v>5.024000000000008</v>
      </c>
      <c r="E297" s="84"/>
      <c r="F297" s="84"/>
      <c r="G297" s="85" t="s">
        <v>265</v>
      </c>
      <c r="H297" s="98" t="s">
        <v>124</v>
      </c>
      <c r="I297" s="86">
        <v>5145</v>
      </c>
      <c r="J297" s="87">
        <v>12502</v>
      </c>
      <c r="K297" s="41">
        <f t="shared" si="18"/>
        <v>64322790</v>
      </c>
      <c r="L297" s="32"/>
      <c r="M297" s="32"/>
      <c r="N297" s="140"/>
      <c r="O297" s="140"/>
      <c r="P297" s="87"/>
      <c r="Q297" s="128">
        <f t="shared" si="19"/>
        <v>0</v>
      </c>
      <c r="R297" s="128">
        <f t="shared" si="20"/>
        <v>0</v>
      </c>
      <c r="S297" s="129" t="str">
        <f t="shared" si="21"/>
        <v>ERROR</v>
      </c>
      <c r="T297" s="24"/>
    </row>
    <row r="298" spans="1:20" ht="30" customHeight="1" x14ac:dyDescent="0.3">
      <c r="A298" s="5"/>
      <c r="B298" s="11"/>
      <c r="C298" s="150">
        <v>8496</v>
      </c>
      <c r="D298" s="83">
        <v>5.0250000000000083</v>
      </c>
      <c r="E298" s="84"/>
      <c r="F298" s="84"/>
      <c r="G298" s="85" t="s">
        <v>266</v>
      </c>
      <c r="H298" s="98" t="s">
        <v>124</v>
      </c>
      <c r="I298" s="86">
        <v>4958</v>
      </c>
      <c r="J298" s="87">
        <v>8640</v>
      </c>
      <c r="K298" s="41">
        <f t="shared" si="18"/>
        <v>42837120</v>
      </c>
      <c r="L298" s="32"/>
      <c r="M298" s="32"/>
      <c r="N298" s="140"/>
      <c r="O298" s="140"/>
      <c r="P298" s="87"/>
      <c r="Q298" s="128">
        <f t="shared" si="19"/>
        <v>0</v>
      </c>
      <c r="R298" s="128">
        <f t="shared" si="20"/>
        <v>0</v>
      </c>
      <c r="S298" s="129" t="str">
        <f t="shared" si="21"/>
        <v>ERROR</v>
      </c>
      <c r="T298" s="24"/>
    </row>
    <row r="299" spans="1:20" ht="30" customHeight="1" x14ac:dyDescent="0.3">
      <c r="A299" s="5"/>
      <c r="B299" s="11"/>
      <c r="C299" s="150">
        <v>4104</v>
      </c>
      <c r="D299" s="83">
        <v>5.0260000000000087</v>
      </c>
      <c r="E299" s="84"/>
      <c r="F299" s="84"/>
      <c r="G299" s="85" t="s">
        <v>267</v>
      </c>
      <c r="H299" s="98" t="s">
        <v>41</v>
      </c>
      <c r="I299" s="86">
        <v>137</v>
      </c>
      <c r="J299" s="87">
        <v>538880</v>
      </c>
      <c r="K299" s="41">
        <f t="shared" si="18"/>
        <v>73826560</v>
      </c>
      <c r="L299" s="32"/>
      <c r="M299" s="32"/>
      <c r="N299" s="140"/>
      <c r="O299" s="140"/>
      <c r="P299" s="87"/>
      <c r="Q299" s="128">
        <f t="shared" si="19"/>
        <v>0</v>
      </c>
      <c r="R299" s="128">
        <f t="shared" si="20"/>
        <v>0</v>
      </c>
      <c r="S299" s="129" t="str">
        <f t="shared" si="21"/>
        <v>ERROR</v>
      </c>
      <c r="T299" s="24"/>
    </row>
    <row r="300" spans="1:20" ht="30" customHeight="1" x14ac:dyDescent="0.3">
      <c r="A300" s="5"/>
      <c r="B300" s="11"/>
      <c r="C300" s="150">
        <v>3382</v>
      </c>
      <c r="D300" s="83">
        <v>5.027000000000009</v>
      </c>
      <c r="E300" s="84"/>
      <c r="F300" s="84"/>
      <c r="G300" s="85" t="s">
        <v>268</v>
      </c>
      <c r="H300" s="98" t="s">
        <v>124</v>
      </c>
      <c r="I300" s="86">
        <v>248</v>
      </c>
      <c r="J300" s="87">
        <v>21936</v>
      </c>
      <c r="K300" s="41">
        <f t="shared" si="18"/>
        <v>5440128</v>
      </c>
      <c r="L300" s="32"/>
      <c r="M300" s="32"/>
      <c r="N300" s="140"/>
      <c r="O300" s="140"/>
      <c r="P300" s="87"/>
      <c r="Q300" s="128">
        <f t="shared" si="19"/>
        <v>0</v>
      </c>
      <c r="R300" s="128">
        <f t="shared" si="20"/>
        <v>0</v>
      </c>
      <c r="S300" s="129" t="str">
        <f t="shared" si="21"/>
        <v>ERROR</v>
      </c>
      <c r="T300" s="24"/>
    </row>
    <row r="301" spans="1:20" ht="30" customHeight="1" x14ac:dyDescent="0.3">
      <c r="A301" s="5"/>
      <c r="B301" s="11"/>
      <c r="C301" s="150">
        <v>3382</v>
      </c>
      <c r="D301" s="83">
        <v>5.0280000000000094</v>
      </c>
      <c r="E301" s="84"/>
      <c r="F301" s="84"/>
      <c r="G301" s="85" t="s">
        <v>268</v>
      </c>
      <c r="H301" s="98" t="s">
        <v>124</v>
      </c>
      <c r="I301" s="86">
        <v>112</v>
      </c>
      <c r="J301" s="87">
        <v>21936</v>
      </c>
      <c r="K301" s="41">
        <f t="shared" si="18"/>
        <v>2456832</v>
      </c>
      <c r="L301" s="32"/>
      <c r="M301" s="32"/>
      <c r="N301" s="140"/>
      <c r="O301" s="140"/>
      <c r="P301" s="87"/>
      <c r="Q301" s="128">
        <f t="shared" si="19"/>
        <v>0</v>
      </c>
      <c r="R301" s="128">
        <f t="shared" si="20"/>
        <v>0</v>
      </c>
      <c r="S301" s="129" t="str">
        <f t="shared" si="21"/>
        <v>ERROR</v>
      </c>
      <c r="T301" s="24"/>
    </row>
    <row r="302" spans="1:20" ht="30" customHeight="1" x14ac:dyDescent="0.3">
      <c r="A302" s="5"/>
      <c r="B302" s="11"/>
      <c r="C302" s="150">
        <v>3415</v>
      </c>
      <c r="D302" s="83">
        <v>5.0290000000000097</v>
      </c>
      <c r="E302" s="84"/>
      <c r="F302" s="84"/>
      <c r="G302" s="85" t="s">
        <v>269</v>
      </c>
      <c r="H302" s="98" t="s">
        <v>124</v>
      </c>
      <c r="I302" s="86">
        <v>955</v>
      </c>
      <c r="J302" s="87">
        <v>40187</v>
      </c>
      <c r="K302" s="41">
        <f t="shared" si="18"/>
        <v>38378585</v>
      </c>
      <c r="L302" s="32"/>
      <c r="M302" s="32"/>
      <c r="N302" s="140"/>
      <c r="O302" s="140"/>
      <c r="P302" s="87"/>
      <c r="Q302" s="128">
        <f t="shared" si="19"/>
        <v>0</v>
      </c>
      <c r="R302" s="128">
        <f t="shared" si="20"/>
        <v>0</v>
      </c>
      <c r="S302" s="129" t="str">
        <f t="shared" si="21"/>
        <v>ERROR</v>
      </c>
      <c r="T302" s="24"/>
    </row>
    <row r="303" spans="1:20" ht="30" customHeight="1" x14ac:dyDescent="0.3">
      <c r="A303" s="5"/>
      <c r="B303" s="11"/>
      <c r="C303" s="150">
        <v>5184</v>
      </c>
      <c r="D303" s="83">
        <v>5.03000000000001</v>
      </c>
      <c r="E303" s="84"/>
      <c r="F303" s="84"/>
      <c r="G303" s="85" t="s">
        <v>270</v>
      </c>
      <c r="H303" s="98" t="s">
        <v>124</v>
      </c>
      <c r="I303" s="86">
        <v>41</v>
      </c>
      <c r="J303" s="87">
        <v>59931</v>
      </c>
      <c r="K303" s="41">
        <f t="shared" si="18"/>
        <v>2457171</v>
      </c>
      <c r="L303" s="32"/>
      <c r="M303" s="32"/>
      <c r="N303" s="140"/>
      <c r="O303" s="140"/>
      <c r="P303" s="87"/>
      <c r="Q303" s="128">
        <f t="shared" si="19"/>
        <v>0</v>
      </c>
      <c r="R303" s="128">
        <f t="shared" si="20"/>
        <v>0</v>
      </c>
      <c r="S303" s="129" t="str">
        <f t="shared" si="21"/>
        <v>ERROR</v>
      </c>
      <c r="T303" s="24"/>
    </row>
    <row r="304" spans="1:20" ht="30" customHeight="1" x14ac:dyDescent="0.3">
      <c r="A304" s="5"/>
      <c r="B304" s="11"/>
      <c r="C304" s="150">
        <v>6041</v>
      </c>
      <c r="D304" s="83">
        <v>5.0310000000000104</v>
      </c>
      <c r="E304" s="84"/>
      <c r="F304" s="84"/>
      <c r="G304" s="85" t="s">
        <v>271</v>
      </c>
      <c r="H304" s="98" t="s">
        <v>41</v>
      </c>
      <c r="I304" s="86">
        <v>4</v>
      </c>
      <c r="J304" s="87">
        <v>4639602</v>
      </c>
      <c r="K304" s="41">
        <f t="shared" si="18"/>
        <v>18558408</v>
      </c>
      <c r="L304" s="32"/>
      <c r="M304" s="32"/>
      <c r="N304" s="140"/>
      <c r="O304" s="140"/>
      <c r="P304" s="87"/>
      <c r="Q304" s="128">
        <f t="shared" si="19"/>
        <v>0</v>
      </c>
      <c r="R304" s="128">
        <f t="shared" si="20"/>
        <v>0</v>
      </c>
      <c r="S304" s="129" t="str">
        <f t="shared" si="21"/>
        <v>ERROR</v>
      </c>
      <c r="T304" s="24"/>
    </row>
    <row r="305" spans="1:20" ht="30" customHeight="1" x14ac:dyDescent="0.3">
      <c r="A305" s="5"/>
      <c r="B305" s="11"/>
      <c r="C305" s="150">
        <v>6044</v>
      </c>
      <c r="D305" s="83">
        <v>5.0320000000000107</v>
      </c>
      <c r="E305" s="84"/>
      <c r="F305" s="84"/>
      <c r="G305" s="85" t="s">
        <v>272</v>
      </c>
      <c r="H305" s="98" t="s">
        <v>41</v>
      </c>
      <c r="I305" s="86">
        <v>3</v>
      </c>
      <c r="J305" s="87">
        <v>4443120</v>
      </c>
      <c r="K305" s="41">
        <f t="shared" si="18"/>
        <v>13329360</v>
      </c>
      <c r="L305" s="32"/>
      <c r="M305" s="32"/>
      <c r="N305" s="140"/>
      <c r="O305" s="140"/>
      <c r="P305" s="87"/>
      <c r="Q305" s="128">
        <f t="shared" si="19"/>
        <v>0</v>
      </c>
      <c r="R305" s="128">
        <f t="shared" si="20"/>
        <v>0</v>
      </c>
      <c r="S305" s="129" t="str">
        <f t="shared" si="21"/>
        <v>ERROR</v>
      </c>
      <c r="T305" s="24"/>
    </row>
    <row r="306" spans="1:20" ht="30" customHeight="1" x14ac:dyDescent="0.3">
      <c r="A306" s="5"/>
      <c r="B306" s="11"/>
      <c r="C306" s="150">
        <v>6043</v>
      </c>
      <c r="D306" s="83">
        <v>5.033000000000011</v>
      </c>
      <c r="E306" s="84"/>
      <c r="F306" s="84"/>
      <c r="G306" s="85" t="s">
        <v>273</v>
      </c>
      <c r="H306" s="98" t="s">
        <v>41</v>
      </c>
      <c r="I306" s="86">
        <v>2</v>
      </c>
      <c r="J306" s="87">
        <v>4810732</v>
      </c>
      <c r="K306" s="41">
        <f t="shared" si="18"/>
        <v>9621464</v>
      </c>
      <c r="L306" s="32"/>
      <c r="M306" s="32"/>
      <c r="N306" s="140"/>
      <c r="O306" s="140"/>
      <c r="P306" s="87"/>
      <c r="Q306" s="128">
        <f t="shared" si="19"/>
        <v>0</v>
      </c>
      <c r="R306" s="128">
        <f t="shared" si="20"/>
        <v>0</v>
      </c>
      <c r="S306" s="129" t="str">
        <f t="shared" si="21"/>
        <v>ERROR</v>
      </c>
      <c r="T306" s="24"/>
    </row>
    <row r="307" spans="1:20" ht="30" customHeight="1" x14ac:dyDescent="0.3">
      <c r="A307" s="5"/>
      <c r="B307" s="11"/>
      <c r="C307" s="150">
        <v>4951</v>
      </c>
      <c r="D307" s="83">
        <v>5.0340000000000114</v>
      </c>
      <c r="E307" s="84"/>
      <c r="F307" s="84"/>
      <c r="G307" s="85" t="s">
        <v>274</v>
      </c>
      <c r="H307" s="98" t="s">
        <v>41</v>
      </c>
      <c r="I307" s="86">
        <v>63</v>
      </c>
      <c r="J307" s="87">
        <v>3306920</v>
      </c>
      <c r="K307" s="41">
        <f t="shared" si="18"/>
        <v>208335960</v>
      </c>
      <c r="L307" s="32"/>
      <c r="M307" s="32"/>
      <c r="N307" s="140"/>
      <c r="O307" s="140"/>
      <c r="P307" s="87"/>
      <c r="Q307" s="128">
        <f t="shared" si="19"/>
        <v>0</v>
      </c>
      <c r="R307" s="128">
        <f t="shared" si="20"/>
        <v>0</v>
      </c>
      <c r="S307" s="129" t="str">
        <f t="shared" si="21"/>
        <v>ERROR</v>
      </c>
      <c r="T307" s="24"/>
    </row>
    <row r="308" spans="1:20" ht="30" customHeight="1" x14ac:dyDescent="0.3">
      <c r="A308" s="5"/>
      <c r="B308" s="11"/>
      <c r="C308" s="150">
        <v>5688</v>
      </c>
      <c r="D308" s="83">
        <v>5.0350000000000117</v>
      </c>
      <c r="E308" s="84"/>
      <c r="F308" s="84"/>
      <c r="G308" s="85" t="s">
        <v>275</v>
      </c>
      <c r="H308" s="98" t="s">
        <v>41</v>
      </c>
      <c r="I308" s="86">
        <v>16</v>
      </c>
      <c r="J308" s="87">
        <v>3645682</v>
      </c>
      <c r="K308" s="41">
        <f t="shared" si="18"/>
        <v>58330912</v>
      </c>
      <c r="L308" s="32"/>
      <c r="M308" s="32"/>
      <c r="N308" s="140"/>
      <c r="O308" s="140"/>
      <c r="P308" s="87"/>
      <c r="Q308" s="128">
        <f t="shared" si="19"/>
        <v>0</v>
      </c>
      <c r="R308" s="128">
        <f t="shared" si="20"/>
        <v>0</v>
      </c>
      <c r="S308" s="129" t="str">
        <f t="shared" si="21"/>
        <v>ERROR</v>
      </c>
      <c r="T308" s="24"/>
    </row>
    <row r="309" spans="1:20" ht="30" customHeight="1" x14ac:dyDescent="0.3">
      <c r="A309" s="5"/>
      <c r="B309" s="11"/>
      <c r="C309" s="150">
        <v>6038</v>
      </c>
      <c r="D309" s="83">
        <v>5.036000000000012</v>
      </c>
      <c r="E309" s="84"/>
      <c r="F309" s="84"/>
      <c r="G309" s="85" t="s">
        <v>276</v>
      </c>
      <c r="H309" s="98" t="s">
        <v>41</v>
      </c>
      <c r="I309" s="86">
        <v>3</v>
      </c>
      <c r="J309" s="87">
        <v>4359507</v>
      </c>
      <c r="K309" s="41">
        <f t="shared" si="18"/>
        <v>13078521</v>
      </c>
      <c r="L309" s="32"/>
      <c r="M309" s="32"/>
      <c r="N309" s="140"/>
      <c r="O309" s="140"/>
      <c r="P309" s="87"/>
      <c r="Q309" s="128">
        <f t="shared" si="19"/>
        <v>0</v>
      </c>
      <c r="R309" s="128">
        <f t="shared" si="20"/>
        <v>0</v>
      </c>
      <c r="S309" s="129" t="str">
        <f t="shared" si="21"/>
        <v>ERROR</v>
      </c>
      <c r="T309" s="24"/>
    </row>
    <row r="310" spans="1:20" ht="30" customHeight="1" x14ac:dyDescent="0.3">
      <c r="A310" s="5"/>
      <c r="B310" s="11"/>
      <c r="C310" s="150">
        <v>7522</v>
      </c>
      <c r="D310" s="83">
        <v>5.0370000000000124</v>
      </c>
      <c r="E310" s="84"/>
      <c r="F310" s="84"/>
      <c r="G310" s="85" t="s">
        <v>277</v>
      </c>
      <c r="H310" s="98" t="s">
        <v>41</v>
      </c>
      <c r="I310" s="86">
        <v>46</v>
      </c>
      <c r="J310" s="87">
        <v>2568051</v>
      </c>
      <c r="K310" s="41">
        <f t="shared" si="18"/>
        <v>118130346</v>
      </c>
      <c r="L310" s="32"/>
      <c r="M310" s="32"/>
      <c r="N310" s="140"/>
      <c r="O310" s="140"/>
      <c r="P310" s="87"/>
      <c r="Q310" s="128">
        <f t="shared" si="19"/>
        <v>0</v>
      </c>
      <c r="R310" s="128">
        <f t="shared" si="20"/>
        <v>0</v>
      </c>
      <c r="S310" s="129" t="str">
        <f t="shared" si="21"/>
        <v>ERROR</v>
      </c>
      <c r="T310" s="24"/>
    </row>
    <row r="311" spans="1:20" ht="30" customHeight="1" x14ac:dyDescent="0.3">
      <c r="A311" s="5"/>
      <c r="B311" s="11"/>
      <c r="C311" s="150">
        <v>8537</v>
      </c>
      <c r="D311" s="83">
        <v>5.0380000000000127</v>
      </c>
      <c r="E311" s="84"/>
      <c r="F311" s="84"/>
      <c r="G311" s="85" t="s">
        <v>278</v>
      </c>
      <c r="H311" s="98" t="s">
        <v>41</v>
      </c>
      <c r="I311" s="86">
        <v>2</v>
      </c>
      <c r="J311" s="87">
        <v>2185863</v>
      </c>
      <c r="K311" s="41">
        <f t="shared" si="18"/>
        <v>4371726</v>
      </c>
      <c r="L311" s="32"/>
      <c r="M311" s="32"/>
      <c r="N311" s="140"/>
      <c r="O311" s="140"/>
      <c r="P311" s="87"/>
      <c r="Q311" s="128">
        <f t="shared" si="19"/>
        <v>0</v>
      </c>
      <c r="R311" s="128">
        <f t="shared" si="20"/>
        <v>0</v>
      </c>
      <c r="S311" s="129" t="str">
        <f t="shared" si="21"/>
        <v>ERROR</v>
      </c>
      <c r="T311" s="24"/>
    </row>
    <row r="312" spans="1:20" ht="30" customHeight="1" x14ac:dyDescent="0.3">
      <c r="A312" s="5"/>
      <c r="B312" s="11"/>
      <c r="C312" s="150">
        <v>5879</v>
      </c>
      <c r="D312" s="83">
        <v>5.039000000000013</v>
      </c>
      <c r="E312" s="84"/>
      <c r="F312" s="84"/>
      <c r="G312" s="85" t="s">
        <v>279</v>
      </c>
      <c r="H312" s="98" t="s">
        <v>41</v>
      </c>
      <c r="I312" s="86">
        <v>32</v>
      </c>
      <c r="J312" s="87">
        <v>393188</v>
      </c>
      <c r="K312" s="41">
        <f t="shared" si="18"/>
        <v>12582016</v>
      </c>
      <c r="L312" s="32"/>
      <c r="M312" s="32"/>
      <c r="N312" s="140"/>
      <c r="O312" s="140"/>
      <c r="P312" s="87"/>
      <c r="Q312" s="128">
        <f t="shared" si="19"/>
        <v>0</v>
      </c>
      <c r="R312" s="128">
        <f t="shared" si="20"/>
        <v>0</v>
      </c>
      <c r="S312" s="129" t="str">
        <f t="shared" si="21"/>
        <v>ERROR</v>
      </c>
      <c r="T312" s="24"/>
    </row>
    <row r="313" spans="1:20" ht="30" customHeight="1" x14ac:dyDescent="0.3">
      <c r="A313" s="5"/>
      <c r="B313" s="11"/>
      <c r="C313" s="150">
        <v>5880</v>
      </c>
      <c r="D313" s="83">
        <v>5.0400000000000134</v>
      </c>
      <c r="E313" s="84"/>
      <c r="F313" s="84"/>
      <c r="G313" s="85" t="s">
        <v>280</v>
      </c>
      <c r="H313" s="98" t="s">
        <v>41</v>
      </c>
      <c r="I313" s="86">
        <v>29</v>
      </c>
      <c r="J313" s="87">
        <v>491483</v>
      </c>
      <c r="K313" s="41">
        <f t="shared" si="18"/>
        <v>14253007</v>
      </c>
      <c r="L313" s="32"/>
      <c r="M313" s="32"/>
      <c r="N313" s="140"/>
      <c r="O313" s="140"/>
      <c r="P313" s="87"/>
      <c r="Q313" s="128">
        <f t="shared" si="19"/>
        <v>0</v>
      </c>
      <c r="R313" s="128">
        <f t="shared" si="20"/>
        <v>0</v>
      </c>
      <c r="S313" s="129" t="str">
        <f t="shared" si="21"/>
        <v>ERROR</v>
      </c>
      <c r="T313" s="24"/>
    </row>
    <row r="314" spans="1:20" ht="30" customHeight="1" x14ac:dyDescent="0.3">
      <c r="A314" s="5"/>
      <c r="B314" s="11"/>
      <c r="C314" s="150">
        <v>5877</v>
      </c>
      <c r="D314" s="83">
        <v>5.0410000000000137</v>
      </c>
      <c r="E314" s="84"/>
      <c r="F314" s="84"/>
      <c r="G314" s="85" t="s">
        <v>281</v>
      </c>
      <c r="H314" s="98" t="s">
        <v>41</v>
      </c>
      <c r="I314" s="86">
        <v>34</v>
      </c>
      <c r="J314" s="87">
        <v>71484</v>
      </c>
      <c r="K314" s="41">
        <f t="shared" si="18"/>
        <v>2430456</v>
      </c>
      <c r="L314" s="32"/>
      <c r="M314" s="32"/>
      <c r="N314" s="140"/>
      <c r="O314" s="140"/>
      <c r="P314" s="87"/>
      <c r="Q314" s="128">
        <f t="shared" si="19"/>
        <v>0</v>
      </c>
      <c r="R314" s="128">
        <f t="shared" si="20"/>
        <v>0</v>
      </c>
      <c r="S314" s="129" t="str">
        <f t="shared" si="21"/>
        <v>ERROR</v>
      </c>
      <c r="T314" s="24"/>
    </row>
    <row r="315" spans="1:20" ht="30" customHeight="1" x14ac:dyDescent="0.3">
      <c r="A315" s="5"/>
      <c r="B315" s="11"/>
      <c r="C315" s="150">
        <v>5876</v>
      </c>
      <c r="D315" s="83">
        <v>5.042000000000014</v>
      </c>
      <c r="E315" s="84"/>
      <c r="F315" s="84"/>
      <c r="G315" s="85" t="s">
        <v>282</v>
      </c>
      <c r="H315" s="98" t="s">
        <v>41</v>
      </c>
      <c r="I315" s="86">
        <v>45</v>
      </c>
      <c r="J315" s="87">
        <v>357042</v>
      </c>
      <c r="K315" s="41">
        <f t="shared" si="18"/>
        <v>16066890</v>
      </c>
      <c r="L315" s="32"/>
      <c r="M315" s="32"/>
      <c r="N315" s="140"/>
      <c r="O315" s="140"/>
      <c r="P315" s="87"/>
      <c r="Q315" s="128">
        <f t="shared" si="19"/>
        <v>0</v>
      </c>
      <c r="R315" s="128">
        <f t="shared" si="20"/>
        <v>0</v>
      </c>
      <c r="S315" s="129" t="str">
        <f t="shared" si="21"/>
        <v>ERROR</v>
      </c>
      <c r="T315" s="24"/>
    </row>
    <row r="316" spans="1:20" ht="30" customHeight="1" x14ac:dyDescent="0.3">
      <c r="A316" s="5"/>
      <c r="B316" s="11"/>
      <c r="C316" s="150">
        <v>7356</v>
      </c>
      <c r="D316" s="83">
        <v>5.0430000000000144</v>
      </c>
      <c r="E316" s="84"/>
      <c r="F316" s="84"/>
      <c r="G316" s="85" t="s">
        <v>283</v>
      </c>
      <c r="H316" s="98" t="s">
        <v>41</v>
      </c>
      <c r="I316" s="86">
        <v>110</v>
      </c>
      <c r="J316" s="87">
        <v>1936700</v>
      </c>
      <c r="K316" s="41">
        <f t="shared" si="18"/>
        <v>213037000</v>
      </c>
      <c r="L316" s="32"/>
      <c r="M316" s="32"/>
      <c r="N316" s="140"/>
      <c r="O316" s="140"/>
      <c r="P316" s="87"/>
      <c r="Q316" s="128">
        <f t="shared" si="19"/>
        <v>0</v>
      </c>
      <c r="R316" s="128">
        <f t="shared" si="20"/>
        <v>0</v>
      </c>
      <c r="S316" s="129" t="str">
        <f t="shared" si="21"/>
        <v>ERROR</v>
      </c>
      <c r="T316" s="24"/>
    </row>
    <row r="317" spans="1:20" ht="30" customHeight="1" x14ac:dyDescent="0.3">
      <c r="A317" s="5"/>
      <c r="B317" s="11"/>
      <c r="C317" s="150">
        <v>6045</v>
      </c>
      <c r="D317" s="83">
        <v>5.0440000000000147</v>
      </c>
      <c r="E317" s="84"/>
      <c r="F317" s="84"/>
      <c r="G317" s="85" t="s">
        <v>284</v>
      </c>
      <c r="H317" s="98" t="s">
        <v>41</v>
      </c>
      <c r="I317" s="86">
        <v>110</v>
      </c>
      <c r="J317" s="87">
        <v>6717196</v>
      </c>
      <c r="K317" s="41">
        <f t="shared" si="18"/>
        <v>738891560</v>
      </c>
      <c r="L317" s="32"/>
      <c r="M317" s="32"/>
      <c r="N317" s="140"/>
      <c r="O317" s="140"/>
      <c r="P317" s="87"/>
      <c r="Q317" s="128">
        <f t="shared" si="19"/>
        <v>0</v>
      </c>
      <c r="R317" s="128">
        <f t="shared" si="20"/>
        <v>0</v>
      </c>
      <c r="S317" s="129" t="str">
        <f t="shared" si="21"/>
        <v>ERROR</v>
      </c>
      <c r="T317" s="24"/>
    </row>
    <row r="318" spans="1:20" ht="30" customHeight="1" x14ac:dyDescent="0.3">
      <c r="A318" s="5"/>
      <c r="B318" s="11"/>
      <c r="C318" s="150">
        <v>5388</v>
      </c>
      <c r="D318" s="83">
        <v>5.045000000000015</v>
      </c>
      <c r="E318" s="84"/>
      <c r="F318" s="84"/>
      <c r="G318" s="85" t="s">
        <v>285</v>
      </c>
      <c r="H318" s="98" t="s">
        <v>41</v>
      </c>
      <c r="I318" s="86">
        <v>94</v>
      </c>
      <c r="J318" s="87">
        <v>661213</v>
      </c>
      <c r="K318" s="41">
        <f t="shared" si="18"/>
        <v>62154022</v>
      </c>
      <c r="L318" s="32"/>
      <c r="M318" s="32"/>
      <c r="N318" s="140"/>
      <c r="O318" s="140"/>
      <c r="P318" s="87"/>
      <c r="Q318" s="128">
        <f t="shared" si="19"/>
        <v>0</v>
      </c>
      <c r="R318" s="128">
        <f t="shared" si="20"/>
        <v>0</v>
      </c>
      <c r="S318" s="129" t="str">
        <f t="shared" si="21"/>
        <v>ERROR</v>
      </c>
      <c r="T318" s="24"/>
    </row>
    <row r="319" spans="1:20" ht="30" customHeight="1" thickBot="1" x14ac:dyDescent="0.35">
      <c r="A319" s="5"/>
      <c r="B319" s="11"/>
      <c r="C319" s="147" t="s">
        <v>13</v>
      </c>
      <c r="D319" s="53"/>
      <c r="E319" s="53"/>
      <c r="F319" s="53"/>
      <c r="G319" s="56"/>
      <c r="H319" s="55"/>
      <c r="I319" s="102"/>
      <c r="J319" s="44"/>
      <c r="K319" s="45">
        <f>SUM(K268:K318)</f>
        <v>2319240105</v>
      </c>
      <c r="L319" s="32"/>
      <c r="M319" s="32"/>
      <c r="N319" s="140"/>
      <c r="O319" s="140"/>
      <c r="P319" s="44"/>
      <c r="Q319" s="130"/>
      <c r="R319" s="45">
        <f>SUM(R268:R318)</f>
        <v>0</v>
      </c>
      <c r="S319" s="129" t="str">
        <f t="shared" si="21"/>
        <v>ERROR</v>
      </c>
      <c r="T319" s="24"/>
    </row>
    <row r="320" spans="1:20" ht="30" customHeight="1" thickBot="1" x14ac:dyDescent="0.35">
      <c r="A320" s="5"/>
      <c r="B320" s="11"/>
      <c r="C320" s="147"/>
      <c r="D320" s="53"/>
      <c r="E320" s="53"/>
      <c r="F320" s="53"/>
      <c r="G320" s="56"/>
      <c r="H320" s="55"/>
      <c r="I320" s="121"/>
      <c r="J320" s="44"/>
      <c r="K320" s="122"/>
      <c r="L320" s="32"/>
      <c r="M320" s="32"/>
      <c r="N320" s="140"/>
      <c r="O320" s="140"/>
      <c r="P320" s="140"/>
      <c r="Q320" s="140"/>
      <c r="R320" s="140"/>
      <c r="S320" s="140"/>
      <c r="T320" s="24"/>
    </row>
    <row r="321" spans="1:20" ht="30" customHeight="1" thickBot="1" x14ac:dyDescent="0.35">
      <c r="A321" s="5"/>
      <c r="B321" s="11"/>
      <c r="C321" s="293" t="s">
        <v>286</v>
      </c>
      <c r="D321" s="188"/>
      <c r="E321" s="188"/>
      <c r="F321" s="188"/>
      <c r="G321" s="188"/>
      <c r="H321" s="188"/>
      <c r="I321" s="188"/>
      <c r="J321" s="189"/>
      <c r="K321" s="57">
        <f>+K31+K126+K177+K266+K319</f>
        <v>25160418442</v>
      </c>
      <c r="L321" s="32"/>
      <c r="M321" s="32"/>
      <c r="N321" s="140"/>
      <c r="O321" s="140"/>
      <c r="P321" s="140"/>
      <c r="Q321" s="140"/>
      <c r="R321" s="166">
        <f>+R31+R126+R177+R266+R319</f>
        <v>0</v>
      </c>
      <c r="S321" s="257" t="s">
        <v>316</v>
      </c>
      <c r="T321" s="258"/>
    </row>
    <row r="322" spans="1:20" ht="30" customHeight="1" x14ac:dyDescent="0.3">
      <c r="A322" s="5"/>
      <c r="B322" s="11"/>
      <c r="C322" s="152"/>
      <c r="D322" s="153"/>
      <c r="E322" s="154"/>
      <c r="F322" s="154"/>
      <c r="G322" s="230" t="s">
        <v>287</v>
      </c>
      <c r="H322" s="231"/>
      <c r="I322" s="231"/>
      <c r="J322" s="232"/>
      <c r="K322" s="62">
        <v>1850769792</v>
      </c>
      <c r="L322" s="32"/>
      <c r="M322" s="32"/>
      <c r="N322" s="140"/>
      <c r="O322" s="140"/>
      <c r="P322" s="140"/>
      <c r="Q322" s="140"/>
      <c r="R322" s="165">
        <f>+K322</f>
        <v>1850769792</v>
      </c>
      <c r="S322" s="247" t="s">
        <v>317</v>
      </c>
      <c r="T322" s="248"/>
    </row>
    <row r="323" spans="1:20" ht="30" customHeight="1" x14ac:dyDescent="0.3">
      <c r="A323" s="5"/>
      <c r="B323" s="11"/>
      <c r="C323" s="152"/>
      <c r="D323" s="153"/>
      <c r="E323" s="154"/>
      <c r="F323" s="154"/>
      <c r="G323" s="233" t="s">
        <v>288</v>
      </c>
      <c r="H323" s="234"/>
      <c r="I323" s="234"/>
      <c r="J323" s="235"/>
      <c r="K323" s="63">
        <v>683571104</v>
      </c>
      <c r="L323" s="32"/>
      <c r="M323" s="32"/>
      <c r="N323" s="140"/>
      <c r="O323" s="140"/>
      <c r="P323" s="140"/>
      <c r="Q323" s="140"/>
      <c r="R323" s="165">
        <f t="shared" ref="R323:R325" si="22">+K323</f>
        <v>683571104</v>
      </c>
      <c r="S323" s="247" t="s">
        <v>317</v>
      </c>
      <c r="T323" s="248"/>
    </row>
    <row r="324" spans="1:20" ht="30" customHeight="1" x14ac:dyDescent="0.3">
      <c r="A324" s="5"/>
      <c r="B324" s="11"/>
      <c r="C324" s="152"/>
      <c r="D324" s="153"/>
      <c r="E324" s="154"/>
      <c r="F324" s="154"/>
      <c r="G324" s="233" t="s">
        <v>289</v>
      </c>
      <c r="H324" s="234"/>
      <c r="I324" s="234"/>
      <c r="J324" s="235"/>
      <c r="K324" s="63">
        <v>707390071</v>
      </c>
      <c r="L324" s="32"/>
      <c r="M324" s="32"/>
      <c r="N324" s="140"/>
      <c r="O324" s="140"/>
      <c r="P324" s="140"/>
      <c r="Q324" s="140"/>
      <c r="R324" s="165">
        <f t="shared" si="22"/>
        <v>707390071</v>
      </c>
      <c r="S324" s="247" t="s">
        <v>317</v>
      </c>
      <c r="T324" s="248"/>
    </row>
    <row r="325" spans="1:20" ht="30" customHeight="1" x14ac:dyDescent="0.3">
      <c r="A325" s="5"/>
      <c r="B325" s="11"/>
      <c r="C325" s="152"/>
      <c r="D325" s="153"/>
      <c r="E325" s="154"/>
      <c r="F325" s="154"/>
      <c r="G325" s="233" t="s">
        <v>290</v>
      </c>
      <c r="H325" s="234"/>
      <c r="I325" s="234"/>
      <c r="J325" s="235"/>
      <c r="K325" s="63">
        <v>1127732403</v>
      </c>
      <c r="L325" s="32"/>
      <c r="M325" s="32"/>
      <c r="N325" s="140"/>
      <c r="O325" s="140"/>
      <c r="P325" s="140"/>
      <c r="Q325" s="140"/>
      <c r="R325" s="165">
        <f t="shared" si="22"/>
        <v>1127732403</v>
      </c>
      <c r="S325" s="247" t="s">
        <v>317</v>
      </c>
      <c r="T325" s="248"/>
    </row>
    <row r="326" spans="1:20" ht="30" customHeight="1" x14ac:dyDescent="0.3">
      <c r="A326" s="5"/>
      <c r="B326" s="11"/>
      <c r="C326" s="152"/>
      <c r="D326" s="153"/>
      <c r="E326" s="154"/>
      <c r="F326" s="154"/>
      <c r="G326" s="233" t="s">
        <v>291</v>
      </c>
      <c r="H326" s="234"/>
      <c r="I326" s="234"/>
      <c r="J326" s="235"/>
      <c r="K326" s="65">
        <f>SUM(K321:K325)</f>
        <v>29529881812</v>
      </c>
      <c r="L326" s="32"/>
      <c r="M326" s="32"/>
      <c r="N326" s="140"/>
      <c r="O326" s="140"/>
      <c r="P326" s="140"/>
      <c r="Q326" s="140"/>
      <c r="R326" s="165">
        <f>SUM(R321:R325)</f>
        <v>4369463370</v>
      </c>
      <c r="S326" s="255" t="s">
        <v>318</v>
      </c>
      <c r="T326" s="256"/>
    </row>
    <row r="327" spans="1:20" ht="30" customHeight="1" x14ac:dyDescent="0.3">
      <c r="A327" s="5"/>
      <c r="B327" s="11"/>
      <c r="C327" s="152"/>
      <c r="D327" s="155"/>
      <c r="E327" s="155"/>
      <c r="F327" s="155"/>
      <c r="G327" s="236" t="s">
        <v>292</v>
      </c>
      <c r="H327" s="237"/>
      <c r="I327" s="237"/>
      <c r="J327" s="238"/>
      <c r="K327" s="63">
        <v>247519103</v>
      </c>
      <c r="L327" s="32"/>
      <c r="M327" s="32"/>
      <c r="N327" s="140"/>
      <c r="O327" s="140"/>
      <c r="P327" s="140"/>
      <c r="Q327" s="140"/>
      <c r="R327" s="165">
        <f t="shared" ref="R327:R330" si="23">+K327</f>
        <v>247519103</v>
      </c>
      <c r="S327" s="247" t="s">
        <v>317</v>
      </c>
      <c r="T327" s="248"/>
    </row>
    <row r="328" spans="1:20" ht="30" customHeight="1" x14ac:dyDescent="0.3">
      <c r="A328" s="5"/>
      <c r="B328" s="11"/>
      <c r="C328" s="152"/>
      <c r="D328" s="155"/>
      <c r="E328" s="155"/>
      <c r="F328" s="155"/>
      <c r="G328" s="227" t="s">
        <v>293</v>
      </c>
      <c r="H328" s="228"/>
      <c r="I328" s="228"/>
      <c r="J328" s="229"/>
      <c r="K328" s="63">
        <v>100398937</v>
      </c>
      <c r="L328" s="32"/>
      <c r="M328" s="32"/>
      <c r="N328" s="140"/>
      <c r="O328" s="140"/>
      <c r="P328" s="140"/>
      <c r="Q328" s="140"/>
      <c r="R328" s="165">
        <f t="shared" si="23"/>
        <v>100398937</v>
      </c>
      <c r="S328" s="247" t="s">
        <v>317</v>
      </c>
      <c r="T328" s="248"/>
    </row>
    <row r="329" spans="1:20" ht="30" customHeight="1" x14ac:dyDescent="0.3">
      <c r="A329" s="5"/>
      <c r="B329" s="11"/>
      <c r="C329" s="152"/>
      <c r="D329" s="153"/>
      <c r="E329" s="154"/>
      <c r="F329" s="154"/>
      <c r="G329" s="227" t="s">
        <v>295</v>
      </c>
      <c r="H329" s="228"/>
      <c r="I329" s="228"/>
      <c r="J329" s="229"/>
      <c r="K329" s="63">
        <v>290588296</v>
      </c>
      <c r="L329" s="32"/>
      <c r="M329" s="32"/>
      <c r="N329" s="140"/>
      <c r="O329" s="140"/>
      <c r="P329" s="140"/>
      <c r="Q329" s="140"/>
      <c r="R329" s="165">
        <f t="shared" si="23"/>
        <v>290588296</v>
      </c>
      <c r="S329" s="247" t="s">
        <v>317</v>
      </c>
      <c r="T329" s="248"/>
    </row>
    <row r="330" spans="1:20" ht="30" customHeight="1" x14ac:dyDescent="0.3">
      <c r="A330" s="5"/>
      <c r="B330" s="11"/>
      <c r="C330" s="152"/>
      <c r="D330" s="153"/>
      <c r="E330" s="154"/>
      <c r="F330" s="154"/>
      <c r="G330" s="227" t="s">
        <v>296</v>
      </c>
      <c r="H330" s="228"/>
      <c r="I330" s="228"/>
      <c r="J330" s="229"/>
      <c r="K330" s="63">
        <v>180931629</v>
      </c>
      <c r="L330" s="32"/>
      <c r="M330" s="32"/>
      <c r="N330" s="140"/>
      <c r="O330" s="140"/>
      <c r="P330" s="140"/>
      <c r="Q330" s="140"/>
      <c r="R330" s="165">
        <f t="shared" si="23"/>
        <v>180931629</v>
      </c>
      <c r="S330" s="247" t="s">
        <v>317</v>
      </c>
      <c r="T330" s="248"/>
    </row>
    <row r="331" spans="1:20" ht="30" customHeight="1" x14ac:dyDescent="0.3">
      <c r="A331" s="5"/>
      <c r="B331" s="11"/>
      <c r="C331" s="152"/>
      <c r="D331" s="153"/>
      <c r="E331" s="154"/>
      <c r="F331" s="66"/>
      <c r="G331" s="227" t="s">
        <v>294</v>
      </c>
      <c r="H331" s="228"/>
      <c r="I331" s="228"/>
      <c r="J331" s="229"/>
      <c r="K331" s="65">
        <v>632052872</v>
      </c>
      <c r="L331" s="32"/>
      <c r="M331" s="32"/>
      <c r="N331" s="140"/>
      <c r="O331" s="140"/>
      <c r="P331" s="140"/>
      <c r="Q331" s="140"/>
      <c r="R331" s="165">
        <f t="shared" ref="R331" si="24">+K331</f>
        <v>632052872</v>
      </c>
      <c r="S331" s="247" t="s">
        <v>317</v>
      </c>
      <c r="T331" s="248"/>
    </row>
    <row r="332" spans="1:20" ht="42" customHeight="1" thickBot="1" x14ac:dyDescent="0.35">
      <c r="A332" s="5"/>
      <c r="B332" s="11"/>
      <c r="C332" s="152"/>
      <c r="D332" s="153"/>
      <c r="E332" s="154"/>
      <c r="F332" s="154"/>
      <c r="G332" s="224" t="s">
        <v>14</v>
      </c>
      <c r="H332" s="225"/>
      <c r="I332" s="225"/>
      <c r="J332" s="226"/>
      <c r="K332" s="107">
        <f>SUM(K326:K331)</f>
        <v>30981372649</v>
      </c>
      <c r="L332" s="32"/>
      <c r="M332" s="32"/>
      <c r="N332" s="140"/>
      <c r="O332" s="140"/>
      <c r="P332" s="140"/>
      <c r="Q332" s="140"/>
      <c r="R332" s="167">
        <f>SUM(R326:R331)</f>
        <v>5820954207</v>
      </c>
      <c r="S332" s="249" t="s">
        <v>319</v>
      </c>
      <c r="T332" s="250"/>
    </row>
    <row r="333" spans="1:20" s="5" customFormat="1" ht="30" customHeight="1" thickBot="1" x14ac:dyDescent="0.3">
      <c r="B333" s="11"/>
      <c r="C333" s="152"/>
      <c r="D333" s="153"/>
      <c r="E333" s="153"/>
      <c r="F333" s="153"/>
      <c r="G333" s="154"/>
      <c r="H333" s="153"/>
      <c r="I333" s="156"/>
      <c r="J333" s="157"/>
      <c r="K333" s="158"/>
      <c r="L333" s="32"/>
      <c r="M333" s="32"/>
      <c r="N333" s="32"/>
      <c r="O333" s="32"/>
      <c r="P333" s="32"/>
      <c r="Q333" s="32"/>
      <c r="R333" s="32"/>
      <c r="S333" s="32"/>
      <c r="T333" s="12"/>
    </row>
    <row r="334" spans="1:20" ht="30" customHeight="1" thickBot="1" x14ac:dyDescent="0.35">
      <c r="B334" s="23"/>
      <c r="C334" s="159"/>
      <c r="D334" s="203"/>
      <c r="E334" s="203"/>
      <c r="F334" s="203"/>
      <c r="G334" s="203"/>
      <c r="H334" s="203"/>
      <c r="I334" s="203"/>
      <c r="J334" s="203"/>
      <c r="K334" s="204"/>
      <c r="L334" s="140"/>
      <c r="M334" s="140"/>
      <c r="N334" s="140"/>
      <c r="O334" s="140"/>
      <c r="P334" s="140"/>
      <c r="Q334" s="140"/>
      <c r="R334" s="140"/>
      <c r="S334" s="140"/>
      <c r="T334" s="24"/>
    </row>
    <row r="335" spans="1:20" ht="30" customHeight="1" thickBot="1" x14ac:dyDescent="0.35">
      <c r="A335" s="5"/>
      <c r="B335" s="11"/>
      <c r="C335" s="294" t="s">
        <v>323</v>
      </c>
      <c r="D335" s="183"/>
      <c r="E335" s="183"/>
      <c r="F335" s="183"/>
      <c r="G335" s="183"/>
      <c r="H335" s="295" t="s">
        <v>15</v>
      </c>
      <c r="I335" s="296"/>
      <c r="J335" s="297"/>
      <c r="K335" s="71" t="s">
        <v>16</v>
      </c>
      <c r="L335" s="32"/>
      <c r="M335" s="32"/>
      <c r="N335" s="140"/>
      <c r="O335" s="140"/>
      <c r="P335" s="241" t="s">
        <v>320</v>
      </c>
      <c r="Q335" s="242"/>
      <c r="R335" s="242"/>
      <c r="S335" s="243"/>
      <c r="T335" s="24"/>
    </row>
    <row r="336" spans="1:20" ht="30" customHeight="1" x14ac:dyDescent="0.3">
      <c r="A336" s="5"/>
      <c r="B336" s="11"/>
      <c r="C336" s="294" t="s">
        <v>324</v>
      </c>
      <c r="D336" s="183"/>
      <c r="E336" s="183"/>
      <c r="F336" s="183"/>
      <c r="G336" s="183"/>
      <c r="H336" s="301" t="s">
        <v>17</v>
      </c>
      <c r="I336" s="302"/>
      <c r="J336" s="72" t="s">
        <v>18</v>
      </c>
      <c r="K336" s="108">
        <v>0.26095000000000002</v>
      </c>
      <c r="L336" s="32"/>
      <c r="M336" s="32"/>
      <c r="N336" s="140"/>
      <c r="O336" s="140"/>
      <c r="P336" s="244" t="s">
        <v>17</v>
      </c>
      <c r="Q336" s="245"/>
      <c r="R336" s="168"/>
      <c r="S336" s="169" t="str">
        <f>IF(OR(R336&lt;=0,R336&gt;K336),"ERROR","OK")</f>
        <v>ERROR</v>
      </c>
      <c r="T336" s="24"/>
    </row>
    <row r="337" spans="1:20" ht="30" customHeight="1" x14ac:dyDescent="0.3">
      <c r="A337" s="5"/>
      <c r="B337" s="11"/>
      <c r="C337" s="309" t="s">
        <v>325</v>
      </c>
      <c r="D337" s="195"/>
      <c r="E337" s="195"/>
      <c r="F337" s="195"/>
      <c r="G337" s="195"/>
      <c r="H337" s="310" t="s">
        <v>19</v>
      </c>
      <c r="I337" s="311"/>
      <c r="J337" s="72" t="s">
        <v>20</v>
      </c>
      <c r="K337" s="108">
        <v>0.01</v>
      </c>
      <c r="L337" s="32"/>
      <c r="M337" s="32"/>
      <c r="N337" s="140"/>
      <c r="O337" s="140"/>
      <c r="P337" s="251" t="s">
        <v>321</v>
      </c>
      <c r="Q337" s="252"/>
      <c r="R337" s="168"/>
      <c r="S337" s="169" t="str">
        <f t="shared" ref="S337:S339" si="25">IF(OR(R337&lt;=0,R337&gt;K337),"ERROR","OK")</f>
        <v>ERROR</v>
      </c>
      <c r="T337" s="24"/>
    </row>
    <row r="338" spans="1:20" ht="54.75" customHeight="1" thickBot="1" x14ac:dyDescent="0.35">
      <c r="A338" s="5"/>
      <c r="B338" s="11"/>
      <c r="C338" s="298"/>
      <c r="D338" s="299"/>
      <c r="E338" s="299"/>
      <c r="F338" s="299"/>
      <c r="G338" s="300"/>
      <c r="H338" s="295" t="s">
        <v>21</v>
      </c>
      <c r="I338" s="297"/>
      <c r="J338" s="72" t="s">
        <v>22</v>
      </c>
      <c r="K338" s="108">
        <v>0.06</v>
      </c>
      <c r="L338" s="32"/>
      <c r="M338" s="32"/>
      <c r="N338" s="140"/>
      <c r="O338" s="140"/>
      <c r="P338" s="253" t="s">
        <v>322</v>
      </c>
      <c r="Q338" s="254"/>
      <c r="R338" s="168"/>
      <c r="S338" s="169" t="str">
        <f t="shared" si="25"/>
        <v>ERROR</v>
      </c>
      <c r="T338" s="24"/>
    </row>
    <row r="339" spans="1:20" ht="62.25" customHeight="1" thickBot="1" x14ac:dyDescent="0.35">
      <c r="A339" s="5"/>
      <c r="B339" s="11"/>
      <c r="C339" s="298"/>
      <c r="D339" s="299"/>
      <c r="E339" s="299"/>
      <c r="F339" s="299"/>
      <c r="G339" s="300"/>
      <c r="H339" s="301" t="s">
        <v>23</v>
      </c>
      <c r="I339" s="302"/>
      <c r="J339" s="72" t="s">
        <v>24</v>
      </c>
      <c r="K339" s="108">
        <f>SUM(K336:K338)</f>
        <v>0.33095000000000002</v>
      </c>
      <c r="L339" s="32"/>
      <c r="M339" s="32"/>
      <c r="N339" s="140"/>
      <c r="O339" s="140"/>
      <c r="P339" s="239" t="s">
        <v>23</v>
      </c>
      <c r="Q339" s="240"/>
      <c r="R339" s="170">
        <f>SUM(R336:R338)</f>
        <v>0</v>
      </c>
      <c r="S339" s="169" t="str">
        <f t="shared" si="25"/>
        <v>ERROR</v>
      </c>
      <c r="T339" s="24"/>
    </row>
    <row r="340" spans="1:20" s="5" customFormat="1" ht="30" customHeight="1" x14ac:dyDescent="0.25">
      <c r="B340" s="11"/>
      <c r="C340" s="303"/>
      <c r="D340" s="304"/>
      <c r="E340" s="304"/>
      <c r="F340" s="304"/>
      <c r="G340" s="305"/>
      <c r="H340" s="306"/>
      <c r="I340" s="307"/>
      <c r="J340" s="307"/>
      <c r="K340" s="308"/>
      <c r="L340" s="32"/>
      <c r="M340" s="32"/>
      <c r="N340" s="32"/>
      <c r="O340" s="32"/>
      <c r="P340" s="32"/>
      <c r="Q340" s="32"/>
      <c r="R340" s="32"/>
      <c r="S340" s="32"/>
      <c r="T340" s="12"/>
    </row>
    <row r="341" spans="1:20" s="5" customFormat="1" ht="12" customHeight="1" x14ac:dyDescent="0.25">
      <c r="B341" s="11"/>
      <c r="C341" s="160"/>
      <c r="D341" s="127"/>
      <c r="E341" s="127"/>
      <c r="F341" s="127"/>
      <c r="G341" s="127"/>
      <c r="H341" s="73"/>
      <c r="I341" s="73"/>
      <c r="J341" s="73"/>
      <c r="K341" s="73"/>
      <c r="L341" s="32"/>
      <c r="M341" s="32"/>
      <c r="N341" s="32"/>
      <c r="O341" s="32"/>
      <c r="P341" s="32"/>
      <c r="Q341" s="32"/>
      <c r="R341" s="32"/>
      <c r="S341" s="32"/>
      <c r="T341" s="12"/>
    </row>
    <row r="342" spans="1:20" s="5" customFormat="1" ht="12.75" customHeight="1" x14ac:dyDescent="0.25">
      <c r="B342" s="11"/>
      <c r="C342" s="160"/>
      <c r="D342" s="127"/>
      <c r="E342" s="127"/>
      <c r="F342" s="127"/>
      <c r="G342" s="127"/>
      <c r="H342" s="73"/>
      <c r="I342" s="73"/>
      <c r="J342" s="73"/>
      <c r="K342" s="73"/>
      <c r="L342" s="32"/>
      <c r="M342" s="32"/>
      <c r="N342" s="32"/>
      <c r="O342" s="32"/>
      <c r="P342" s="32"/>
      <c r="Q342" s="32"/>
      <c r="R342" s="32"/>
      <c r="S342" s="32"/>
      <c r="T342" s="12"/>
    </row>
    <row r="343" spans="1:20" s="5" customFormat="1" ht="17.25" customHeight="1" x14ac:dyDescent="0.25">
      <c r="B343" s="11"/>
      <c r="C343" s="268" t="s">
        <v>298</v>
      </c>
      <c r="D343" s="178"/>
      <c r="E343" s="178"/>
      <c r="F343" s="178"/>
      <c r="G343" s="178"/>
      <c r="H343" s="178"/>
      <c r="I343" s="178"/>
      <c r="J343" s="178"/>
      <c r="K343" s="178"/>
      <c r="L343" s="32"/>
      <c r="M343" s="32"/>
      <c r="N343" s="32"/>
      <c r="O343" s="32"/>
      <c r="P343" s="32"/>
      <c r="Q343" s="32"/>
      <c r="R343" s="32"/>
      <c r="S343" s="32"/>
      <c r="T343" s="12"/>
    </row>
    <row r="344" spans="1:20" s="5" customFormat="1" ht="19.5" customHeight="1" x14ac:dyDescent="0.25">
      <c r="B344" s="11"/>
      <c r="C344" s="268" t="s">
        <v>299</v>
      </c>
      <c r="D344" s="178"/>
      <c r="E344" s="178"/>
      <c r="F344" s="178"/>
      <c r="G344" s="178"/>
      <c r="H344" s="178"/>
      <c r="I344" s="178"/>
      <c r="J344" s="178"/>
      <c r="K344" s="178"/>
      <c r="L344" s="32"/>
      <c r="M344" s="32"/>
      <c r="N344" s="32"/>
      <c r="O344" s="32"/>
      <c r="P344" s="32"/>
      <c r="Q344" s="32"/>
      <c r="R344" s="32"/>
      <c r="S344" s="32"/>
      <c r="T344" s="12"/>
    </row>
    <row r="345" spans="1:20" s="5" customFormat="1" ht="15" customHeight="1" thickBot="1" x14ac:dyDescent="0.3">
      <c r="B345" s="11"/>
      <c r="C345" s="269" t="s">
        <v>300</v>
      </c>
      <c r="D345" s="179"/>
      <c r="E345" s="179"/>
      <c r="F345" s="179"/>
      <c r="G345" s="179"/>
      <c r="H345" s="179"/>
      <c r="I345" s="179"/>
      <c r="J345" s="179"/>
      <c r="K345" s="179"/>
      <c r="L345" s="32"/>
      <c r="M345" s="32"/>
      <c r="N345" s="32"/>
      <c r="O345" s="32"/>
      <c r="P345" s="32"/>
      <c r="Q345" s="32"/>
      <c r="R345" s="32"/>
      <c r="S345" s="32"/>
      <c r="T345" s="12"/>
    </row>
    <row r="346" spans="1:20" s="5" customFormat="1" ht="20.25" customHeight="1" x14ac:dyDescent="0.25">
      <c r="B346" s="11"/>
      <c r="C346" s="268" t="s">
        <v>301</v>
      </c>
      <c r="D346" s="178"/>
      <c r="E346" s="178"/>
      <c r="F346" s="178"/>
      <c r="G346" s="178"/>
      <c r="H346" s="178"/>
      <c r="I346" s="178"/>
      <c r="J346" s="178"/>
      <c r="K346" s="178"/>
      <c r="L346" s="32"/>
      <c r="M346" s="32"/>
      <c r="N346" s="32"/>
      <c r="O346" s="32"/>
      <c r="P346" s="246" t="s">
        <v>26</v>
      </c>
      <c r="Q346" s="246"/>
      <c r="R346" s="246"/>
      <c r="S346" s="246"/>
      <c r="T346" s="12"/>
    </row>
    <row r="347" spans="1:20" s="5" customFormat="1" ht="33.75" customHeight="1" x14ac:dyDescent="0.25">
      <c r="B347" s="11"/>
      <c r="C347" s="269" t="s">
        <v>302</v>
      </c>
      <c r="D347" s="179"/>
      <c r="E347" s="179"/>
      <c r="F347" s="179"/>
      <c r="G347" s="179"/>
      <c r="H347" s="179"/>
      <c r="I347" s="179"/>
      <c r="J347" s="179"/>
      <c r="K347" s="179"/>
      <c r="L347" s="32"/>
      <c r="M347" s="32"/>
      <c r="N347" s="32"/>
      <c r="O347" s="32"/>
      <c r="P347" s="32"/>
      <c r="Q347" s="32"/>
      <c r="R347" s="32"/>
      <c r="S347" s="32"/>
      <c r="T347" s="12"/>
    </row>
    <row r="348" spans="1:20" s="5" customFormat="1" ht="39" customHeight="1" x14ac:dyDescent="0.25">
      <c r="B348" s="11"/>
      <c r="C348" s="268" t="s">
        <v>303</v>
      </c>
      <c r="D348" s="178"/>
      <c r="E348" s="178"/>
      <c r="F348" s="178"/>
      <c r="G348" s="178"/>
      <c r="H348" s="178"/>
      <c r="I348" s="178"/>
      <c r="J348" s="178"/>
      <c r="K348" s="178"/>
      <c r="L348" s="32"/>
      <c r="M348" s="32"/>
      <c r="N348" s="32"/>
      <c r="O348" s="32"/>
      <c r="P348" s="32"/>
      <c r="Q348" s="32"/>
      <c r="R348" s="32"/>
      <c r="S348" s="32"/>
      <c r="T348" s="12"/>
    </row>
    <row r="349" spans="1:20" s="5" customFormat="1" ht="21.75" customHeight="1" x14ac:dyDescent="0.25">
      <c r="B349" s="11"/>
      <c r="C349" s="268" t="s">
        <v>304</v>
      </c>
      <c r="D349" s="178"/>
      <c r="E349" s="178"/>
      <c r="F349" s="178"/>
      <c r="G349" s="178"/>
      <c r="H349" s="178"/>
      <c r="I349" s="178"/>
      <c r="J349" s="178"/>
      <c r="K349" s="178"/>
      <c r="L349" s="32"/>
      <c r="M349" s="32"/>
      <c r="N349" s="32"/>
      <c r="O349" s="32"/>
      <c r="P349" s="32"/>
      <c r="Q349" s="32"/>
      <c r="R349" s="32"/>
      <c r="S349" s="32"/>
      <c r="T349" s="12"/>
    </row>
    <row r="350" spans="1:20" s="5" customFormat="1" ht="48" customHeight="1" x14ac:dyDescent="0.25">
      <c r="B350" s="11"/>
      <c r="C350" s="269" t="s">
        <v>305</v>
      </c>
      <c r="D350" s="179"/>
      <c r="E350" s="179"/>
      <c r="F350" s="179"/>
      <c r="G350" s="179"/>
      <c r="H350" s="179"/>
      <c r="I350" s="179"/>
      <c r="J350" s="179"/>
      <c r="K350" s="179"/>
      <c r="L350" s="32"/>
      <c r="M350" s="32"/>
      <c r="N350" s="32"/>
      <c r="O350" s="32"/>
      <c r="P350" s="32"/>
      <c r="Q350" s="32"/>
      <c r="R350" s="32"/>
      <c r="S350" s="32"/>
      <c r="T350" s="12"/>
    </row>
    <row r="351" spans="1:20" s="5" customFormat="1" ht="36.75" customHeight="1" x14ac:dyDescent="0.25">
      <c r="B351" s="11"/>
      <c r="C351" s="270" t="s">
        <v>306</v>
      </c>
      <c r="D351" s="180"/>
      <c r="E351" s="180"/>
      <c r="F351" s="180"/>
      <c r="G351" s="180"/>
      <c r="H351" s="180"/>
      <c r="I351" s="180"/>
      <c r="J351" s="180"/>
      <c r="K351" s="180"/>
      <c r="L351" s="32"/>
      <c r="M351" s="32"/>
      <c r="N351" s="32"/>
      <c r="O351" s="32"/>
      <c r="P351" s="32"/>
      <c r="Q351" s="32"/>
      <c r="R351" s="32"/>
      <c r="S351" s="32"/>
      <c r="T351" s="12"/>
    </row>
    <row r="352" spans="1:20" s="5" customFormat="1" ht="20.25" customHeight="1" x14ac:dyDescent="0.25">
      <c r="B352" s="11"/>
      <c r="C352" s="271" t="s">
        <v>307</v>
      </c>
      <c r="D352" s="181"/>
      <c r="E352" s="181"/>
      <c r="F352" s="181"/>
      <c r="G352" s="181"/>
      <c r="H352" s="181"/>
      <c r="I352" s="181"/>
      <c r="J352" s="181"/>
      <c r="K352" s="181"/>
      <c r="L352" s="32"/>
      <c r="M352" s="32"/>
      <c r="N352" s="32"/>
      <c r="O352" s="32"/>
      <c r="P352" s="32"/>
      <c r="Q352" s="32"/>
      <c r="R352" s="32"/>
      <c r="S352" s="32"/>
      <c r="T352" s="12"/>
    </row>
    <row r="353" spans="1:20" s="5" customFormat="1" ht="19.5" customHeight="1" x14ac:dyDescent="0.25">
      <c r="B353" s="11"/>
      <c r="C353" s="279" t="s">
        <v>308</v>
      </c>
      <c r="D353" s="174"/>
      <c r="E353" s="174"/>
      <c r="F353" s="174"/>
      <c r="G353" s="174"/>
      <c r="H353" s="174"/>
      <c r="I353" s="174"/>
      <c r="J353" s="174"/>
      <c r="K353" s="175"/>
      <c r="L353" s="32"/>
      <c r="M353" s="32"/>
      <c r="N353" s="32"/>
      <c r="O353" s="32"/>
      <c r="P353" s="32"/>
      <c r="Q353" s="32"/>
      <c r="R353" s="32"/>
      <c r="S353" s="32"/>
      <c r="T353" s="12"/>
    </row>
    <row r="354" spans="1:20" s="5" customFormat="1" ht="39" customHeight="1" x14ac:dyDescent="0.25">
      <c r="B354" s="11"/>
      <c r="C354" s="278" t="s">
        <v>327</v>
      </c>
      <c r="D354" s="176"/>
      <c r="E354" s="176"/>
      <c r="F354" s="176"/>
      <c r="G354" s="176"/>
      <c r="H354" s="176"/>
      <c r="I354" s="176"/>
      <c r="J354" s="176"/>
      <c r="K354" s="176"/>
      <c r="L354" s="32"/>
      <c r="M354" s="32"/>
      <c r="N354" s="32"/>
      <c r="O354" s="32"/>
      <c r="P354" s="32"/>
      <c r="Q354" s="32"/>
      <c r="R354" s="32"/>
      <c r="S354" s="32"/>
      <c r="T354" s="12"/>
    </row>
    <row r="355" spans="1:20" s="5" customFormat="1" ht="23.25" customHeight="1" x14ac:dyDescent="0.25">
      <c r="B355" s="11"/>
      <c r="C355" s="280" t="s">
        <v>328</v>
      </c>
      <c r="D355" s="177"/>
      <c r="E355" s="177"/>
      <c r="F355" s="177"/>
      <c r="G355" s="177"/>
      <c r="H355" s="177"/>
      <c r="I355" s="177"/>
      <c r="J355" s="177"/>
      <c r="K355" s="177"/>
      <c r="L355" s="32"/>
      <c r="M355" s="32"/>
      <c r="N355" s="32"/>
      <c r="O355" s="32"/>
      <c r="P355" s="32"/>
      <c r="Q355" s="32"/>
      <c r="R355" s="32"/>
      <c r="S355" s="32"/>
      <c r="T355" s="12"/>
    </row>
    <row r="356" spans="1:20" ht="15.75" customHeight="1" x14ac:dyDescent="0.3">
      <c r="A356" s="5"/>
      <c r="B356" s="11"/>
      <c r="C356" s="161"/>
      <c r="D356" s="126"/>
      <c r="E356" s="126"/>
      <c r="F356" s="126"/>
      <c r="G356" s="171"/>
      <c r="H356" s="126"/>
      <c r="I356" s="126"/>
      <c r="J356" s="126"/>
      <c r="K356" s="126"/>
      <c r="L356" s="32"/>
      <c r="M356" s="32"/>
      <c r="N356" s="140"/>
      <c r="O356" s="140"/>
      <c r="P356" s="140"/>
      <c r="Q356" s="140"/>
      <c r="R356" s="140"/>
      <c r="S356" s="140"/>
      <c r="T356" s="24"/>
    </row>
    <row r="357" spans="1:20" ht="17.25" thickBot="1" x14ac:dyDescent="0.35">
      <c r="A357" s="5"/>
      <c r="B357" s="18"/>
      <c r="C357" s="162"/>
      <c r="D357" s="19"/>
      <c r="E357" s="20"/>
      <c r="F357" s="19"/>
      <c r="G357" s="21"/>
      <c r="H357" s="19"/>
      <c r="I357" s="19"/>
      <c r="J357" s="19"/>
      <c r="K357" s="19"/>
      <c r="L357" s="19"/>
      <c r="M357" s="19"/>
      <c r="N357" s="163"/>
      <c r="O357" s="163"/>
      <c r="P357" s="163"/>
      <c r="Q357" s="163"/>
      <c r="R357" s="163"/>
      <c r="S357" s="163"/>
      <c r="T357" s="164"/>
    </row>
    <row r="358" spans="1:20" ht="17.25" thickTop="1" x14ac:dyDescent="0.3">
      <c r="A358" s="5"/>
      <c r="B358" s="5"/>
      <c r="C358" s="5"/>
      <c r="D358" s="5"/>
      <c r="E358" s="6"/>
      <c r="F358" s="5"/>
      <c r="G358" s="5"/>
      <c r="H358" s="5"/>
      <c r="I358" s="5"/>
      <c r="J358" s="5"/>
      <c r="K358" s="5"/>
      <c r="L358" s="5"/>
      <c r="M358" s="5"/>
    </row>
    <row r="360" spans="1:20" x14ac:dyDescent="0.3">
      <c r="H360" s="29"/>
    </row>
  </sheetData>
  <mergeCells count="73">
    <mergeCell ref="H337:I337"/>
    <mergeCell ref="C338:G338"/>
    <mergeCell ref="H338:I338"/>
    <mergeCell ref="C4:K4"/>
    <mergeCell ref="C5:K5"/>
    <mergeCell ref="C6:K7"/>
    <mergeCell ref="C8:K8"/>
    <mergeCell ref="C321:J321"/>
    <mergeCell ref="C355:K355"/>
    <mergeCell ref="C9:C10"/>
    <mergeCell ref="D9:D10"/>
    <mergeCell ref="E9:F9"/>
    <mergeCell ref="G9:G10"/>
    <mergeCell ref="H9:H10"/>
    <mergeCell ref="G322:J322"/>
    <mergeCell ref="G323:J323"/>
    <mergeCell ref="G324:J324"/>
    <mergeCell ref="G325:J325"/>
    <mergeCell ref="G326:J326"/>
    <mergeCell ref="G327:J327"/>
    <mergeCell ref="G328:J328"/>
    <mergeCell ref="G329:J329"/>
    <mergeCell ref="G330:J330"/>
    <mergeCell ref="G331:J331"/>
    <mergeCell ref="I9:I10"/>
    <mergeCell ref="J9:J10"/>
    <mergeCell ref="K9:K10"/>
    <mergeCell ref="C354:K354"/>
    <mergeCell ref="C353:K353"/>
    <mergeCell ref="G332:J332"/>
    <mergeCell ref="D334:K334"/>
    <mergeCell ref="C335:G335"/>
    <mergeCell ref="H335:J335"/>
    <mergeCell ref="C339:G339"/>
    <mergeCell ref="H339:I339"/>
    <mergeCell ref="C340:G340"/>
    <mergeCell ref="H340:K340"/>
    <mergeCell ref="C336:G336"/>
    <mergeCell ref="H336:I336"/>
    <mergeCell ref="C337:G337"/>
    <mergeCell ref="C343:K343"/>
    <mergeCell ref="C344:K344"/>
    <mergeCell ref="C345:K345"/>
    <mergeCell ref="C346:K346"/>
    <mergeCell ref="C347:K347"/>
    <mergeCell ref="C348:K348"/>
    <mergeCell ref="C349:K349"/>
    <mergeCell ref="C350:K350"/>
    <mergeCell ref="C351:K351"/>
    <mergeCell ref="C352:K352"/>
    <mergeCell ref="P9:P10"/>
    <mergeCell ref="Q9:Q10"/>
    <mergeCell ref="R9:R10"/>
    <mergeCell ref="S9:S10"/>
    <mergeCell ref="P12:S12"/>
    <mergeCell ref="S321:T321"/>
    <mergeCell ref="S322:T322"/>
    <mergeCell ref="S323:T323"/>
    <mergeCell ref="S324:T324"/>
    <mergeCell ref="S325:T325"/>
    <mergeCell ref="S327:T327"/>
    <mergeCell ref="S328:T328"/>
    <mergeCell ref="S329:T329"/>
    <mergeCell ref="S330:T330"/>
    <mergeCell ref="S326:T326"/>
    <mergeCell ref="P339:Q339"/>
    <mergeCell ref="P335:S335"/>
    <mergeCell ref="P336:Q336"/>
    <mergeCell ref="P346:S346"/>
    <mergeCell ref="S331:T331"/>
    <mergeCell ref="S332:T332"/>
    <mergeCell ref="P337:Q337"/>
    <mergeCell ref="P338:Q338"/>
  </mergeCells>
  <conditionalFormatting sqref="S13:S14 S16:S18 S30 S57:S60 S62:S71 S83:S87 S89:S95 S97:S100 S102:S105 S107:S109 S112:S113 S115:S125 S131:S134 S137:S153 S156:S169 S173:S176 S183:S191 S193:S194 S196:S201 S203:S204 S208:S212 S214:S220 S222:S246 S248:S253 S255:S262 S264:S265 S270:S278 S280:S285 S287:S289 S292:S318 S20:S28 S34:S55 S73:S81">
    <cfRule type="cellIs" dxfId="13" priority="69" operator="equal">
      <formula>"ERROR"</formula>
    </cfRule>
    <cfRule type="cellIs" dxfId="12" priority="70" operator="equal">
      <formula>"OK"</formula>
    </cfRule>
  </conditionalFormatting>
  <conditionalFormatting sqref="S336:S339">
    <cfRule type="cellIs" dxfId="11" priority="1" operator="equal">
      <formula>"ERROR"</formula>
    </cfRule>
    <cfRule type="cellIs" dxfId="10" priority="2" operator="equal">
      <formula>"OK"</formula>
    </cfRule>
  </conditionalFormatting>
  <conditionalFormatting sqref="S31">
    <cfRule type="cellIs" dxfId="9" priority="11" operator="equal">
      <formula>"ERROR"</formula>
    </cfRule>
    <cfRule type="cellIs" dxfId="8" priority="12" operator="equal">
      <formula>"OK"</formula>
    </cfRule>
  </conditionalFormatting>
  <conditionalFormatting sqref="S126">
    <cfRule type="cellIs" dxfId="7" priority="9" operator="equal">
      <formula>"ERROR"</formula>
    </cfRule>
    <cfRule type="cellIs" dxfId="6" priority="10" operator="equal">
      <formula>"OK"</formula>
    </cfRule>
  </conditionalFormatting>
  <conditionalFormatting sqref="S177">
    <cfRule type="cellIs" dxfId="5" priority="7" operator="equal">
      <formula>"ERROR"</formula>
    </cfRule>
    <cfRule type="cellIs" dxfId="4" priority="8" operator="equal">
      <formula>"OK"</formula>
    </cfRule>
  </conditionalFormatting>
  <conditionalFormatting sqref="S266">
    <cfRule type="cellIs" dxfId="3" priority="5" operator="equal">
      <formula>"ERROR"</formula>
    </cfRule>
    <cfRule type="cellIs" dxfId="2" priority="6" operator="equal">
      <formula>"OK"</formula>
    </cfRule>
  </conditionalFormatting>
  <conditionalFormatting sqref="S319">
    <cfRule type="cellIs" dxfId="1" priority="3" operator="equal">
      <formula>"ERROR"</formula>
    </cfRule>
    <cfRule type="cellIs" dxfId="0" priority="4" operator="equal">
      <formula>"OK"</formula>
    </cfRule>
  </conditionalFormatting>
  <pageMargins left="0.11811023622047245" right="0.11811023622047245" top="0.15748031496062992" bottom="0.15748031496062992" header="0.31496062992125984" footer="0.31496062992125984"/>
  <pageSetup paperSize="9" scale="42"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D32977B-EBE5-4DBC-87D0-C52254B3C0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documentManagement/types"/>
    <ds:schemaRef ds:uri="http://purl.org/dc/elements/1.1/"/>
    <ds:schemaRef ds:uri="9d85dbaf-23eb-4e57-a637-93dcacc8b1a1"/>
    <ds:schemaRef ds:uri="http://purl.org/dc/terms/"/>
    <ds:schemaRef ds:uri="http://schemas.microsoft.com/office/infopath/2007/PartnerControls"/>
    <ds:schemaRef ds:uri="http://www.w3.org/XML/1998/namespace"/>
    <ds:schemaRef ds:uri="http://schemas.openxmlformats.org/package/2006/metadata/core-properties"/>
    <ds:schemaRef ds:uri="a6cb9e4b-f1d1-4245-83ec-6cad768d538a"/>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PRESUPUESTO OFICIAL</vt:lpstr>
      <vt:lpstr>PROPUESTA ECONOMICA</vt:lpstr>
      <vt:lpstr>'PRESUPUESTO OFICIAL'!Área_de_impresión</vt:lpstr>
      <vt:lpstr>'PROPUESTA ECONOMICA'!Área_de_impresión</vt:lpstr>
    </vt:vector>
  </TitlesOfParts>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Paulina</cp:lastModifiedBy>
  <cp:revision/>
  <cp:lastPrinted>2020-02-14T16:18:13Z</cp:lastPrinted>
  <dcterms:created xsi:type="dcterms:W3CDTF">2006-06-27T16:47:25Z</dcterms:created>
  <dcterms:modified xsi:type="dcterms:W3CDTF">2020-07-17T16:38:58Z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