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mc:AlternateContent xmlns:mc="http://schemas.openxmlformats.org/markup-compatibility/2006">
    <mc:Choice Requires="x15">
      <x15ac:absPath xmlns:x15ac="http://schemas.microsoft.com/office/spreadsheetml/2010/11/ac" url="https://d.docs.live.net/73df31eefb87caeb/8. FONTIBON/Inter Malla vial/Informe de evaluacion definitivo/"/>
    </mc:Choice>
  </mc:AlternateContent>
  <xr:revisionPtr revIDLastSave="14" documentId="8_{62C63F7B-EB99-4D36-8D7C-08ED23C8DB24}" xr6:coauthVersionLast="47" xr6:coauthVersionMax="47" xr10:uidLastSave="{303E89B7-F53C-4DC9-8214-935FA60A89CB}"/>
  <bookViews>
    <workbookView xWindow="-120" yWindow="-120" windowWidth="29040" windowHeight="15720" xr2:uid="{00000000-000D-0000-FFFF-FFFF00000000}"/>
  </bookViews>
  <sheets>
    <sheet name="FINANCIERA" sheetId="3" r:id="rId1"/>
    <sheet name="RESULTADO FINANCIERA" sheetId="4"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9" i="4" l="1"/>
  <c r="C10" i="4"/>
  <c r="C11" i="4"/>
  <c r="C12" i="4"/>
  <c r="C13" i="4"/>
  <c r="C14" i="4"/>
  <c r="C15" i="4"/>
  <c r="C16" i="4"/>
  <c r="C17" i="4"/>
  <c r="C18" i="4"/>
  <c r="C19" i="4"/>
  <c r="C20" i="4"/>
  <c r="C21" i="4"/>
  <c r="C22" i="4"/>
  <c r="C23" i="4"/>
  <c r="C24" i="4"/>
  <c r="C25" i="4"/>
  <c r="C26" i="4"/>
  <c r="C27" i="4"/>
  <c r="C28" i="4"/>
  <c r="C29" i="4"/>
  <c r="C30" i="4"/>
  <c r="C31" i="4"/>
  <c r="C32" i="4"/>
  <c r="C33" i="4"/>
  <c r="C34" i="4"/>
  <c r="C35" i="4"/>
  <c r="C36" i="4"/>
  <c r="C37" i="4"/>
  <c r="C38" i="4"/>
  <c r="C39" i="4"/>
  <c r="C40" i="4"/>
  <c r="C41" i="4"/>
  <c r="C42" i="4"/>
  <c r="C43" i="4"/>
  <c r="C44" i="4"/>
  <c r="C45" i="4"/>
  <c r="C46" i="4"/>
  <c r="C49" i="4"/>
  <c r="C50" i="4"/>
  <c r="C51" i="4"/>
  <c r="C52" i="4"/>
  <c r="C53" i="4"/>
  <c r="C54" i="4"/>
  <c r="C55" i="4"/>
  <c r="C56" i="4"/>
  <c r="C57" i="4"/>
  <c r="C58" i="4"/>
  <c r="C59" i="4"/>
  <c r="C60" i="4"/>
  <c r="C61" i="4"/>
  <c r="C62" i="4"/>
  <c r="C63" i="4"/>
  <c r="C64" i="4"/>
  <c r="C65" i="4"/>
  <c r="C66" i="4"/>
  <c r="C67" i="4"/>
  <c r="C68" i="4"/>
  <c r="C69" i="4"/>
  <c r="C70" i="4"/>
  <c r="C48" i="4"/>
  <c r="C47" i="4"/>
  <c r="DI61" i="3"/>
  <c r="DI60" i="3"/>
  <c r="DI59" i="3"/>
  <c r="DI52" i="3"/>
  <c r="DI30" i="3" s="1"/>
  <c r="DI43" i="3"/>
  <c r="DI42" i="3"/>
  <c r="DI40" i="3"/>
  <c r="DI67" i="3" s="1"/>
  <c r="DI39" i="3"/>
  <c r="DI66" i="3" s="1"/>
  <c r="DI38" i="3"/>
  <c r="DI37" i="3"/>
  <c r="DI29" i="3"/>
  <c r="DI65" i="3" s="1"/>
  <c r="DI28" i="3"/>
  <c r="DI64" i="3" s="1"/>
  <c r="DI27" i="3"/>
  <c r="DI63" i="3" s="1"/>
  <c r="DI26" i="3"/>
  <c r="DI62" i="3" s="1"/>
  <c r="DI25" i="3"/>
  <c r="DI24" i="3"/>
  <c r="DG64" i="3"/>
  <c r="DG63" i="3"/>
  <c r="DG62" i="3"/>
  <c r="DG67" i="3"/>
  <c r="DG66" i="3"/>
  <c r="DG26" i="3"/>
  <c r="DG49" i="3"/>
  <c r="DH67" i="3"/>
  <c r="DH66" i="3"/>
  <c r="DH65" i="3"/>
  <c r="DH64" i="3"/>
  <c r="DH63" i="3"/>
  <c r="DH62" i="3"/>
  <c r="DH61" i="3"/>
  <c r="DG61" i="3"/>
  <c r="DH60" i="3"/>
  <c r="DG60" i="3"/>
  <c r="DG59" i="3"/>
  <c r="DG57" i="3"/>
  <c r="DG55" i="3"/>
  <c r="DH52" i="3"/>
  <c r="DG52" i="3"/>
  <c r="DG51" i="3"/>
  <c r="DG47" i="3"/>
  <c r="DG45" i="3"/>
  <c r="DH43" i="3"/>
  <c r="DG43" i="3"/>
  <c r="DG42" i="3"/>
  <c r="DH38" i="3"/>
  <c r="DG38" i="3"/>
  <c r="DG37" i="3"/>
  <c r="DH25" i="3"/>
  <c r="DG25" i="3"/>
  <c r="DG24" i="3"/>
  <c r="DF67" i="3"/>
  <c r="DF66" i="3"/>
  <c r="DF65" i="3"/>
  <c r="DF64" i="3"/>
  <c r="DF63" i="3"/>
  <c r="DF62" i="3"/>
  <c r="DF61" i="3"/>
  <c r="DE61" i="3"/>
  <c r="DF60" i="3"/>
  <c r="DE60" i="3"/>
  <c r="DE59" i="3"/>
  <c r="DE57" i="3"/>
  <c r="DE55" i="3"/>
  <c r="DF52" i="3"/>
  <c r="DE52" i="3"/>
  <c r="DE51" i="3"/>
  <c r="DE49" i="3"/>
  <c r="DE47" i="3"/>
  <c r="DE45" i="3"/>
  <c r="DE29" i="3" s="1"/>
  <c r="DE65" i="3" s="1"/>
  <c r="DF43" i="3"/>
  <c r="DE43" i="3"/>
  <c r="DE42" i="3"/>
  <c r="DF38" i="3"/>
  <c r="DE38" i="3"/>
  <c r="DE37" i="3"/>
  <c r="DF25" i="3"/>
  <c r="DE25" i="3"/>
  <c r="DE24" i="3"/>
  <c r="DB28" i="3"/>
  <c r="DA67" i="3"/>
  <c r="DA66" i="3"/>
  <c r="DA65" i="3"/>
  <c r="DA64" i="3"/>
  <c r="DA63" i="3"/>
  <c r="DA62" i="3"/>
  <c r="DA61" i="3"/>
  <c r="CZ61" i="3"/>
  <c r="DA60" i="3"/>
  <c r="CZ60" i="3"/>
  <c r="CZ59" i="3"/>
  <c r="CZ57" i="3"/>
  <c r="CZ28" i="3" s="1"/>
  <c r="CZ64" i="3" s="1"/>
  <c r="CZ55" i="3"/>
  <c r="CZ40" i="3" s="1"/>
  <c r="CZ67" i="3" s="1"/>
  <c r="DA52" i="3"/>
  <c r="CZ52" i="3"/>
  <c r="CZ51" i="3"/>
  <c r="CZ49" i="3"/>
  <c r="CZ47" i="3"/>
  <c r="CZ45" i="3"/>
  <c r="DA43" i="3"/>
  <c r="CZ43" i="3"/>
  <c r="CZ42" i="3"/>
  <c r="DA38" i="3"/>
  <c r="CZ38" i="3"/>
  <c r="CZ37" i="3"/>
  <c r="DA25" i="3"/>
  <c r="CZ25" i="3"/>
  <c r="CZ24" i="3"/>
  <c r="CY40" i="3"/>
  <c r="CY28" i="3"/>
  <c r="CY64" i="3" s="1"/>
  <c r="CY29" i="3"/>
  <c r="CY27" i="3"/>
  <c r="CY63" i="3" s="1"/>
  <c r="CY26" i="3"/>
  <c r="CY62" i="3" s="1"/>
  <c r="CY52" i="3"/>
  <c r="CY39" i="3" s="1"/>
  <c r="CY66" i="3" s="1"/>
  <c r="CY60" i="3"/>
  <c r="CY61" i="3"/>
  <c r="CY67" i="3"/>
  <c r="CY65" i="3"/>
  <c r="CY59" i="3"/>
  <c r="CY43" i="3"/>
  <c r="CY42" i="3"/>
  <c r="CY38" i="3"/>
  <c r="CY37" i="3"/>
  <c r="CY25" i="3"/>
  <c r="CY24" i="3"/>
  <c r="CX67" i="3"/>
  <c r="CX66" i="3"/>
  <c r="CX65" i="3"/>
  <c r="CX64" i="3"/>
  <c r="CX63" i="3"/>
  <c r="CX62" i="3"/>
  <c r="CX61" i="3"/>
  <c r="CW61" i="3"/>
  <c r="CX60" i="3"/>
  <c r="CW60" i="3"/>
  <c r="CW59" i="3"/>
  <c r="CW57" i="3"/>
  <c r="CW55" i="3"/>
  <c r="CX52" i="3"/>
  <c r="CW52" i="3"/>
  <c r="CW51" i="3"/>
  <c r="CW49" i="3"/>
  <c r="CW47" i="3"/>
  <c r="CW45" i="3"/>
  <c r="CX43" i="3"/>
  <c r="CW43" i="3"/>
  <c r="CW42" i="3"/>
  <c r="CX38" i="3"/>
  <c r="CW38" i="3"/>
  <c r="CW37" i="3"/>
  <c r="CX25" i="3"/>
  <c r="CW25" i="3"/>
  <c r="CW24" i="3"/>
  <c r="CV67" i="3"/>
  <c r="CV66" i="3"/>
  <c r="CV65" i="3"/>
  <c r="CV64" i="3"/>
  <c r="CV63" i="3"/>
  <c r="CV62" i="3"/>
  <c r="CV61" i="3"/>
  <c r="CU61" i="3"/>
  <c r="CV60" i="3"/>
  <c r="CU60" i="3"/>
  <c r="CU59" i="3"/>
  <c r="CU57" i="3"/>
  <c r="CU55" i="3"/>
  <c r="CV52" i="3"/>
  <c r="CU52" i="3"/>
  <c r="CU51" i="3"/>
  <c r="CU49" i="3"/>
  <c r="CU47" i="3"/>
  <c r="CU45" i="3"/>
  <c r="CV43" i="3"/>
  <c r="CU43" i="3"/>
  <c r="CU42" i="3"/>
  <c r="CV38" i="3"/>
  <c r="CU38" i="3"/>
  <c r="CU37" i="3"/>
  <c r="CV25" i="3"/>
  <c r="CU25" i="3"/>
  <c r="CU24" i="3"/>
  <c r="CT67" i="3"/>
  <c r="CT66" i="3"/>
  <c r="CT65" i="3"/>
  <c r="CT64" i="3"/>
  <c r="CT63" i="3"/>
  <c r="CT62" i="3"/>
  <c r="CT61" i="3"/>
  <c r="CS61" i="3"/>
  <c r="CT60" i="3"/>
  <c r="CS60" i="3"/>
  <c r="CS59" i="3"/>
  <c r="CS57" i="3"/>
  <c r="CS55" i="3"/>
  <c r="CT52" i="3"/>
  <c r="CS52" i="3"/>
  <c r="CS51" i="3"/>
  <c r="CS49" i="3"/>
  <c r="CS47" i="3"/>
  <c r="CS45" i="3"/>
  <c r="CT43" i="3"/>
  <c r="CS43" i="3"/>
  <c r="CS42" i="3"/>
  <c r="CT38" i="3"/>
  <c r="CS38" i="3"/>
  <c r="CS37" i="3"/>
  <c r="CT25" i="3"/>
  <c r="CS25" i="3"/>
  <c r="CS24" i="3"/>
  <c r="CR67" i="3"/>
  <c r="CR66" i="3"/>
  <c r="CR65" i="3"/>
  <c r="CR64" i="3"/>
  <c r="CR63" i="3"/>
  <c r="CR62" i="3"/>
  <c r="CR61" i="3"/>
  <c r="CQ61" i="3"/>
  <c r="CR60" i="3"/>
  <c r="CQ60" i="3"/>
  <c r="CQ59" i="3"/>
  <c r="CQ57" i="3"/>
  <c r="CQ55" i="3"/>
  <c r="CR52" i="3"/>
  <c r="CQ52" i="3"/>
  <c r="CQ51" i="3"/>
  <c r="CQ49" i="3"/>
  <c r="CQ47" i="3"/>
  <c r="CQ45" i="3"/>
  <c r="CR43" i="3"/>
  <c r="CQ43" i="3"/>
  <c r="CQ42" i="3"/>
  <c r="CR38" i="3"/>
  <c r="CQ38" i="3"/>
  <c r="CQ37" i="3"/>
  <c r="CR25" i="3"/>
  <c r="CQ25" i="3"/>
  <c r="CQ24" i="3"/>
  <c r="X28" i="3"/>
  <c r="AU28" i="3"/>
  <c r="BL28" i="3"/>
  <c r="BM28" i="3"/>
  <c r="CP67" i="3"/>
  <c r="CP66" i="3"/>
  <c r="CP65" i="3"/>
  <c r="CP64" i="3"/>
  <c r="CP63" i="3"/>
  <c r="CP62" i="3"/>
  <c r="CP61" i="3"/>
  <c r="CO61" i="3"/>
  <c r="CP60" i="3"/>
  <c r="CO60" i="3"/>
  <c r="CO59" i="3"/>
  <c r="CO57" i="3"/>
  <c r="CO55" i="3"/>
  <c r="CP52" i="3"/>
  <c r="CO52" i="3"/>
  <c r="CO51" i="3"/>
  <c r="CO49" i="3"/>
  <c r="CO47" i="3"/>
  <c r="CO45" i="3"/>
  <c r="CP43" i="3"/>
  <c r="CO43" i="3"/>
  <c r="CO42" i="3"/>
  <c r="CP38" i="3"/>
  <c r="CO38" i="3"/>
  <c r="CO37" i="3"/>
  <c r="CP25" i="3"/>
  <c r="CO25" i="3"/>
  <c r="CO24" i="3"/>
  <c r="CL66" i="3"/>
  <c r="CK66" i="3"/>
  <c r="CL65" i="3"/>
  <c r="CK65" i="3"/>
  <c r="CL64" i="3"/>
  <c r="CK64" i="3"/>
  <c r="CL61" i="3"/>
  <c r="CK61" i="3"/>
  <c r="CJ61" i="3"/>
  <c r="CL60" i="3"/>
  <c r="CK60" i="3"/>
  <c r="CJ60" i="3"/>
  <c r="CJ59" i="3"/>
  <c r="CJ57" i="3"/>
  <c r="CJ55" i="3"/>
  <c r="CL52" i="3"/>
  <c r="CK52" i="3"/>
  <c r="CJ52" i="3"/>
  <c r="CJ51" i="3"/>
  <c r="CJ49" i="3"/>
  <c r="CJ47" i="3"/>
  <c r="CJ45" i="3"/>
  <c r="CL43" i="3"/>
  <c r="CK43" i="3"/>
  <c r="CJ43" i="3"/>
  <c r="CJ42" i="3"/>
  <c r="CL38" i="3"/>
  <c r="CK38" i="3"/>
  <c r="CJ38" i="3"/>
  <c r="CJ37" i="3"/>
  <c r="CL25" i="3"/>
  <c r="CK25" i="3"/>
  <c r="CJ25" i="3"/>
  <c r="CJ24" i="3"/>
  <c r="CF67" i="3"/>
  <c r="CF66" i="3"/>
  <c r="CF65" i="3"/>
  <c r="CF64" i="3"/>
  <c r="CF63" i="3"/>
  <c r="CF62" i="3"/>
  <c r="CF61" i="3"/>
  <c r="CE61" i="3"/>
  <c r="CF60" i="3"/>
  <c r="CE60" i="3"/>
  <c r="CE59" i="3"/>
  <c r="CE57" i="3"/>
  <c r="CE55" i="3"/>
  <c r="CF52" i="3"/>
  <c r="CE52" i="3"/>
  <c r="CE51" i="3"/>
  <c r="CE49" i="3"/>
  <c r="CE47" i="3"/>
  <c r="CE45" i="3"/>
  <c r="CF43" i="3"/>
  <c r="CE43" i="3"/>
  <c r="CE42" i="3"/>
  <c r="CF38" i="3"/>
  <c r="CE38" i="3"/>
  <c r="CE37" i="3"/>
  <c r="CF25" i="3"/>
  <c r="CE25" i="3"/>
  <c r="CE24" i="3"/>
  <c r="CD67" i="3"/>
  <c r="CD66" i="3"/>
  <c r="CD65" i="3"/>
  <c r="CD64" i="3"/>
  <c r="CD63" i="3"/>
  <c r="CD62" i="3"/>
  <c r="CD61" i="3"/>
  <c r="CC61" i="3"/>
  <c r="CD60" i="3"/>
  <c r="CC60" i="3"/>
  <c r="CC59" i="3"/>
  <c r="CC57" i="3"/>
  <c r="CC55" i="3"/>
  <c r="CD52" i="3"/>
  <c r="CC52" i="3"/>
  <c r="CC51" i="3"/>
  <c r="CC49" i="3"/>
  <c r="CC47" i="3"/>
  <c r="CC45" i="3"/>
  <c r="CD43" i="3"/>
  <c r="CC43" i="3"/>
  <c r="CC42" i="3"/>
  <c r="CD38" i="3"/>
  <c r="CC38" i="3"/>
  <c r="CC37" i="3"/>
  <c r="CD25" i="3"/>
  <c r="CC25" i="3"/>
  <c r="CC24" i="3"/>
  <c r="CB61" i="3"/>
  <c r="CB60" i="3"/>
  <c r="CB59" i="3"/>
  <c r="CB52" i="3"/>
  <c r="CB30" i="3" s="1"/>
  <c r="CB43" i="3"/>
  <c r="CB42" i="3"/>
  <c r="CB40" i="3"/>
  <c r="CB67" i="3" s="1"/>
  <c r="CB39" i="3"/>
  <c r="CB66" i="3" s="1"/>
  <c r="CB38" i="3"/>
  <c r="CB37" i="3"/>
  <c r="CB29" i="3"/>
  <c r="CB65" i="3" s="1"/>
  <c r="CB28" i="3"/>
  <c r="CB64" i="3" s="1"/>
  <c r="CB27" i="3"/>
  <c r="CB63" i="3" s="1"/>
  <c r="CB26" i="3"/>
  <c r="CB62" i="3" s="1"/>
  <c r="CB25" i="3"/>
  <c r="CB24" i="3"/>
  <c r="CA61" i="3"/>
  <c r="CA60" i="3"/>
  <c r="CA59" i="3"/>
  <c r="CA52" i="3"/>
  <c r="CA30" i="3" s="1"/>
  <c r="CA43" i="3"/>
  <c r="CA42" i="3"/>
  <c r="CA40" i="3"/>
  <c r="CA67" i="3" s="1"/>
  <c r="CA39" i="3"/>
  <c r="CA66" i="3" s="1"/>
  <c r="CA38" i="3"/>
  <c r="CA37" i="3"/>
  <c r="CA29" i="3"/>
  <c r="CA65" i="3" s="1"/>
  <c r="CA28" i="3"/>
  <c r="CA64" i="3" s="1"/>
  <c r="CA27" i="3"/>
  <c r="CA63" i="3" s="1"/>
  <c r="CA26" i="3"/>
  <c r="CA62" i="3" s="1"/>
  <c r="CA25" i="3"/>
  <c r="CA24" i="3"/>
  <c r="BZ61" i="3"/>
  <c r="BZ60" i="3"/>
  <c r="BZ59" i="3"/>
  <c r="BZ52" i="3"/>
  <c r="BZ30" i="3" s="1"/>
  <c r="BZ43" i="3"/>
  <c r="BZ42" i="3"/>
  <c r="BZ40" i="3"/>
  <c r="BZ67" i="3" s="1"/>
  <c r="BZ38" i="3"/>
  <c r="BZ37" i="3"/>
  <c r="BZ29" i="3"/>
  <c r="BZ65" i="3" s="1"/>
  <c r="BZ28" i="3"/>
  <c r="BZ64" i="3" s="1"/>
  <c r="BZ27" i="3"/>
  <c r="BZ63" i="3" s="1"/>
  <c r="BZ26" i="3"/>
  <c r="BZ62" i="3" s="1"/>
  <c r="BZ25" i="3"/>
  <c r="BZ24" i="3"/>
  <c r="DG28" i="3" l="1"/>
  <c r="DG27" i="3"/>
  <c r="DG29" i="3"/>
  <c r="DG65" i="3" s="1"/>
  <c r="DG53" i="3"/>
  <c r="DG39" i="3" s="1"/>
  <c r="DG40" i="3"/>
  <c r="DE26" i="3"/>
  <c r="DE62" i="3" s="1"/>
  <c r="DE28" i="3"/>
  <c r="DE64" i="3" s="1"/>
  <c r="DE53" i="3"/>
  <c r="DE30" i="3" s="1"/>
  <c r="DE27" i="3"/>
  <c r="DE63" i="3" s="1"/>
  <c r="DE40" i="3"/>
  <c r="DE67" i="3" s="1"/>
  <c r="CZ27" i="3"/>
  <c r="CZ63" i="3" s="1"/>
  <c r="CZ53" i="3"/>
  <c r="CZ30" i="3" s="1"/>
  <c r="CZ26" i="3"/>
  <c r="CZ62" i="3" s="1"/>
  <c r="CZ29" i="3"/>
  <c r="CZ65" i="3" s="1"/>
  <c r="CY30" i="3"/>
  <c r="CW29" i="3"/>
  <c r="CW65" i="3" s="1"/>
  <c r="CW53" i="3"/>
  <c r="CW39" i="3" s="1"/>
  <c r="CW66" i="3" s="1"/>
  <c r="CW28" i="3"/>
  <c r="CW64" i="3" s="1"/>
  <c r="CW27" i="3"/>
  <c r="CW63" i="3" s="1"/>
  <c r="CW26" i="3"/>
  <c r="CW62" i="3" s="1"/>
  <c r="CW30" i="3"/>
  <c r="CW40" i="3"/>
  <c r="CW67" i="3" s="1"/>
  <c r="CU26" i="3"/>
  <c r="CU62" i="3" s="1"/>
  <c r="CU28" i="3"/>
  <c r="CU64" i="3" s="1"/>
  <c r="CU53" i="3"/>
  <c r="CU39" i="3" s="1"/>
  <c r="CU66" i="3" s="1"/>
  <c r="CU29" i="3"/>
  <c r="CU65" i="3" s="1"/>
  <c r="CU27" i="3"/>
  <c r="CU63" i="3" s="1"/>
  <c r="CU40" i="3"/>
  <c r="CU67" i="3" s="1"/>
  <c r="CU30" i="3"/>
  <c r="CS53" i="3"/>
  <c r="CS39" i="3" s="1"/>
  <c r="CS66" i="3" s="1"/>
  <c r="CS28" i="3"/>
  <c r="CS64" i="3" s="1"/>
  <c r="CS29" i="3"/>
  <c r="CS65" i="3" s="1"/>
  <c r="CS27" i="3"/>
  <c r="CS63" i="3" s="1"/>
  <c r="CS26" i="3"/>
  <c r="CS62" i="3" s="1"/>
  <c r="CQ28" i="3"/>
  <c r="CQ64" i="3" s="1"/>
  <c r="CQ29" i="3"/>
  <c r="CQ65" i="3" s="1"/>
  <c r="CS30" i="3"/>
  <c r="CS40" i="3"/>
  <c r="CS67" i="3" s="1"/>
  <c r="CQ53" i="3"/>
  <c r="CQ39" i="3" s="1"/>
  <c r="CQ66" i="3" s="1"/>
  <c r="CQ26" i="3"/>
  <c r="CQ62" i="3" s="1"/>
  <c r="CQ40" i="3"/>
  <c r="CQ67" i="3" s="1"/>
  <c r="CQ27" i="3"/>
  <c r="CQ63" i="3" s="1"/>
  <c r="CO29" i="3"/>
  <c r="CO65" i="3" s="1"/>
  <c r="CO53" i="3"/>
  <c r="CO39" i="3" s="1"/>
  <c r="CO66" i="3" s="1"/>
  <c r="CO28" i="3"/>
  <c r="CO64" i="3" s="1"/>
  <c r="CO27" i="3"/>
  <c r="CO63" i="3" s="1"/>
  <c r="CO26" i="3"/>
  <c r="CO62" i="3" s="1"/>
  <c r="CO30" i="3"/>
  <c r="CO40" i="3"/>
  <c r="CO67" i="3" s="1"/>
  <c r="CJ26" i="3"/>
  <c r="CJ62" i="3" s="1"/>
  <c r="CJ28" i="3"/>
  <c r="CJ64" i="3" s="1"/>
  <c r="CJ40" i="3"/>
  <c r="CJ67" i="3" s="1"/>
  <c r="CJ29" i="3"/>
  <c r="CJ65" i="3" s="1"/>
  <c r="CJ53" i="3"/>
  <c r="CJ30" i="3" s="1"/>
  <c r="CJ27" i="3"/>
  <c r="CJ63" i="3" s="1"/>
  <c r="CE29" i="3"/>
  <c r="CE65" i="3" s="1"/>
  <c r="CE53" i="3"/>
  <c r="CE39" i="3" s="1"/>
  <c r="CE66" i="3" s="1"/>
  <c r="CE28" i="3"/>
  <c r="CE64" i="3" s="1"/>
  <c r="CE27" i="3"/>
  <c r="CE63" i="3" s="1"/>
  <c r="CE26" i="3"/>
  <c r="CE62" i="3" s="1"/>
  <c r="CE40" i="3"/>
  <c r="CE67" i="3" s="1"/>
  <c r="CC29" i="3"/>
  <c r="CC65" i="3" s="1"/>
  <c r="CC53" i="3"/>
  <c r="CC39" i="3" s="1"/>
  <c r="CC66" i="3" s="1"/>
  <c r="CC28" i="3"/>
  <c r="CC64" i="3" s="1"/>
  <c r="CC27" i="3"/>
  <c r="CC63" i="3" s="1"/>
  <c r="CC40" i="3"/>
  <c r="CC67" i="3" s="1"/>
  <c r="CC26" i="3"/>
  <c r="CC62" i="3" s="1"/>
  <c r="BZ39" i="3"/>
  <c r="BZ66" i="3" s="1"/>
  <c r="BX59" i="3"/>
  <c r="BY52" i="3"/>
  <c r="BQ61" i="3"/>
  <c r="BQ60" i="3"/>
  <c r="BQ59" i="3"/>
  <c r="BQ52" i="3"/>
  <c r="BQ30" i="3" s="1"/>
  <c r="BQ43" i="3"/>
  <c r="BQ42" i="3"/>
  <c r="BQ40" i="3"/>
  <c r="BQ67" i="3" s="1"/>
  <c r="BQ38" i="3"/>
  <c r="BQ37" i="3"/>
  <c r="BQ29" i="3"/>
  <c r="BQ65" i="3" s="1"/>
  <c r="BQ28" i="3"/>
  <c r="BQ64" i="3" s="1"/>
  <c r="BQ27" i="3"/>
  <c r="BQ63" i="3" s="1"/>
  <c r="BQ26" i="3"/>
  <c r="BQ62" i="3" s="1"/>
  <c r="BQ25" i="3"/>
  <c r="BQ24" i="3"/>
  <c r="BP61" i="3"/>
  <c r="BP60" i="3"/>
  <c r="BP59" i="3"/>
  <c r="BP52" i="3"/>
  <c r="BP30" i="3" s="1"/>
  <c r="BP43" i="3"/>
  <c r="BP42" i="3"/>
  <c r="BP40" i="3"/>
  <c r="BP67" i="3" s="1"/>
  <c r="BP38" i="3"/>
  <c r="BP37" i="3"/>
  <c r="BP29" i="3"/>
  <c r="BP65" i="3" s="1"/>
  <c r="BP28" i="3"/>
  <c r="BP64" i="3" s="1"/>
  <c r="BP27" i="3"/>
  <c r="BP63" i="3" s="1"/>
  <c r="BP26" i="3"/>
  <c r="BP62" i="3" s="1"/>
  <c r="BP25" i="3"/>
  <c r="BP24" i="3"/>
  <c r="BM61" i="3"/>
  <c r="BM60" i="3"/>
  <c r="BM59" i="3"/>
  <c r="BM52" i="3"/>
  <c r="BM30" i="3" s="1"/>
  <c r="BM43" i="3"/>
  <c r="BM42" i="3"/>
  <c r="BM40" i="3"/>
  <c r="BM67" i="3" s="1"/>
  <c r="BM38" i="3"/>
  <c r="BM37" i="3"/>
  <c r="BM29" i="3"/>
  <c r="BM65" i="3" s="1"/>
  <c r="BM64" i="3"/>
  <c r="BM27" i="3"/>
  <c r="BM63" i="3" s="1"/>
  <c r="BM26" i="3"/>
  <c r="BM62" i="3" s="1"/>
  <c r="BM25" i="3"/>
  <c r="BM24" i="3"/>
  <c r="BL61" i="3"/>
  <c r="BL60" i="3"/>
  <c r="BL59" i="3"/>
  <c r="BL52" i="3"/>
  <c r="BL39" i="3" s="1"/>
  <c r="BL66" i="3" s="1"/>
  <c r="BL43" i="3"/>
  <c r="BL42" i="3"/>
  <c r="BL40" i="3"/>
  <c r="BL67" i="3" s="1"/>
  <c r="BL38" i="3"/>
  <c r="BL37" i="3"/>
  <c r="BL29" i="3"/>
  <c r="BL65" i="3" s="1"/>
  <c r="BL64" i="3"/>
  <c r="BL27" i="3"/>
  <c r="BL63" i="3" s="1"/>
  <c r="BL26" i="3"/>
  <c r="BL62" i="3" s="1"/>
  <c r="BL25" i="3"/>
  <c r="BL24" i="3"/>
  <c r="BI67" i="3"/>
  <c r="BI66" i="3"/>
  <c r="BI65" i="3"/>
  <c r="BI64" i="3"/>
  <c r="BI63" i="3"/>
  <c r="BI62" i="3"/>
  <c r="BI61" i="3"/>
  <c r="BH61" i="3"/>
  <c r="BI60" i="3"/>
  <c r="BH60" i="3"/>
  <c r="BH59" i="3"/>
  <c r="BH57" i="3"/>
  <c r="BH55" i="3"/>
  <c r="BI52" i="3"/>
  <c r="BH52" i="3"/>
  <c r="BH51" i="3"/>
  <c r="BH49" i="3"/>
  <c r="BH47" i="3"/>
  <c r="BH45" i="3"/>
  <c r="BI43" i="3"/>
  <c r="BH43" i="3"/>
  <c r="BH42" i="3"/>
  <c r="BI38" i="3"/>
  <c r="BH38" i="3"/>
  <c r="BH37" i="3"/>
  <c r="BI25" i="3"/>
  <c r="BH25" i="3"/>
  <c r="BH24" i="3"/>
  <c r="BK67" i="3"/>
  <c r="BK66" i="3"/>
  <c r="BK65" i="3"/>
  <c r="BK64" i="3"/>
  <c r="BK63" i="3"/>
  <c r="BK62" i="3"/>
  <c r="BK61" i="3"/>
  <c r="BJ61" i="3"/>
  <c r="BK60" i="3"/>
  <c r="BJ60" i="3"/>
  <c r="BJ59" i="3"/>
  <c r="BJ57" i="3"/>
  <c r="BJ55" i="3"/>
  <c r="BK52" i="3"/>
  <c r="BJ52" i="3"/>
  <c r="BJ51" i="3"/>
  <c r="BJ49" i="3"/>
  <c r="BJ47" i="3"/>
  <c r="BJ45" i="3"/>
  <c r="BK43" i="3"/>
  <c r="BJ43" i="3"/>
  <c r="BJ42" i="3"/>
  <c r="BK38" i="3"/>
  <c r="BJ38" i="3"/>
  <c r="BJ37" i="3"/>
  <c r="BK25" i="3"/>
  <c r="BJ25" i="3"/>
  <c r="BJ24" i="3"/>
  <c r="BG67" i="3"/>
  <c r="BG66" i="3"/>
  <c r="BG65" i="3"/>
  <c r="BG64" i="3"/>
  <c r="BG63" i="3"/>
  <c r="BG62" i="3"/>
  <c r="BG61" i="3"/>
  <c r="BF61" i="3"/>
  <c r="BG60" i="3"/>
  <c r="BF60" i="3"/>
  <c r="BF59" i="3"/>
  <c r="BF57" i="3"/>
  <c r="BF55" i="3"/>
  <c r="BG52" i="3"/>
  <c r="BF52" i="3"/>
  <c r="BF51" i="3"/>
  <c r="BF49" i="3"/>
  <c r="BF47" i="3"/>
  <c r="BF45" i="3"/>
  <c r="BG43" i="3"/>
  <c r="BF43" i="3"/>
  <c r="BF42" i="3"/>
  <c r="BG38" i="3"/>
  <c r="BF38" i="3"/>
  <c r="BF37" i="3"/>
  <c r="BG25" i="3"/>
  <c r="BF25" i="3"/>
  <c r="BF24" i="3"/>
  <c r="DG30" i="3" l="1"/>
  <c r="DE39" i="3"/>
  <c r="DE66" i="3" s="1"/>
  <c r="CZ39" i="3"/>
  <c r="CZ66" i="3" s="1"/>
  <c r="CQ30" i="3"/>
  <c r="BP39" i="3"/>
  <c r="BP66" i="3" s="1"/>
  <c r="CE30" i="3"/>
  <c r="CC30" i="3"/>
  <c r="CJ39" i="3"/>
  <c r="CJ66" i="3" s="1"/>
  <c r="BQ39" i="3"/>
  <c r="BQ66" i="3" s="1"/>
  <c r="BM39" i="3"/>
  <c r="BM66" i="3" s="1"/>
  <c r="BL30" i="3"/>
  <c r="BJ29" i="3"/>
  <c r="BJ65" i="3" s="1"/>
  <c r="BH53" i="3"/>
  <c r="BH39" i="3" s="1"/>
  <c r="BH66" i="3" s="1"/>
  <c r="BH29" i="3"/>
  <c r="BH65" i="3" s="1"/>
  <c r="BH26" i="3"/>
  <c r="BH62" i="3" s="1"/>
  <c r="BH28" i="3"/>
  <c r="BH64" i="3" s="1"/>
  <c r="BH27" i="3"/>
  <c r="BH63" i="3" s="1"/>
  <c r="BH40" i="3"/>
  <c r="BH67" i="3" s="1"/>
  <c r="BJ53" i="3"/>
  <c r="BJ30" i="3" s="1"/>
  <c r="BJ28" i="3"/>
  <c r="BJ64" i="3" s="1"/>
  <c r="BJ27" i="3"/>
  <c r="BJ63" i="3" s="1"/>
  <c r="BJ26" i="3"/>
  <c r="BJ62" i="3" s="1"/>
  <c r="BJ40" i="3"/>
  <c r="BJ67" i="3" s="1"/>
  <c r="BF29" i="3"/>
  <c r="BF65" i="3" s="1"/>
  <c r="BF53" i="3"/>
  <c r="BF39" i="3" s="1"/>
  <c r="BF66" i="3" s="1"/>
  <c r="BF28" i="3"/>
  <c r="BF64" i="3" s="1"/>
  <c r="BF27" i="3"/>
  <c r="BF63" i="3" s="1"/>
  <c r="BF26" i="3"/>
  <c r="BF62" i="3" s="1"/>
  <c r="BF40" i="3"/>
  <c r="BF67" i="3" s="1"/>
  <c r="BB67" i="3"/>
  <c r="BB66" i="3"/>
  <c r="BB65" i="3"/>
  <c r="BB64" i="3"/>
  <c r="BB63" i="3"/>
  <c r="BB62" i="3"/>
  <c r="BB61" i="3"/>
  <c r="BA61" i="3"/>
  <c r="BB60" i="3"/>
  <c r="BA60" i="3"/>
  <c r="BA59" i="3"/>
  <c r="BA57" i="3"/>
  <c r="BA55" i="3"/>
  <c r="BB52" i="3"/>
  <c r="BA52" i="3"/>
  <c r="BA51" i="3"/>
  <c r="BA49" i="3"/>
  <c r="BA47" i="3"/>
  <c r="BA45" i="3"/>
  <c r="BB43" i="3"/>
  <c r="BA43" i="3"/>
  <c r="BA42" i="3"/>
  <c r="BB38" i="3"/>
  <c r="BA38" i="3"/>
  <c r="BA37" i="3"/>
  <c r="BB25" i="3"/>
  <c r="BA25" i="3"/>
  <c r="BA24" i="3"/>
  <c r="AY49" i="3"/>
  <c r="AZ67" i="3"/>
  <c r="AZ66" i="3"/>
  <c r="AZ65" i="3"/>
  <c r="AZ64" i="3"/>
  <c r="AZ63" i="3"/>
  <c r="AZ62" i="3"/>
  <c r="AZ61" i="3"/>
  <c r="AY61" i="3"/>
  <c r="AZ60" i="3"/>
  <c r="AY60" i="3"/>
  <c r="AY59" i="3"/>
  <c r="AY57" i="3"/>
  <c r="AY55" i="3"/>
  <c r="AZ52" i="3"/>
  <c r="AY52" i="3"/>
  <c r="AY51" i="3"/>
  <c r="AY47" i="3"/>
  <c r="AY45" i="3"/>
  <c r="AZ43" i="3"/>
  <c r="AY43" i="3"/>
  <c r="AY42" i="3"/>
  <c r="AZ38" i="3"/>
  <c r="AY38" i="3"/>
  <c r="AY37" i="3"/>
  <c r="AZ25" i="3"/>
  <c r="AY25" i="3"/>
  <c r="AY24" i="3"/>
  <c r="AX61" i="3"/>
  <c r="AX60" i="3"/>
  <c r="AX59" i="3"/>
  <c r="AX52" i="3"/>
  <c r="AX30" i="3" s="1"/>
  <c r="AX43" i="3"/>
  <c r="AX42" i="3"/>
  <c r="AX40" i="3"/>
  <c r="AX67" i="3" s="1"/>
  <c r="AX39" i="3"/>
  <c r="AX66" i="3" s="1"/>
  <c r="AX38" i="3"/>
  <c r="AX37" i="3"/>
  <c r="AX29" i="3"/>
  <c r="AX65" i="3" s="1"/>
  <c r="AX28" i="3"/>
  <c r="AX64" i="3" s="1"/>
  <c r="AX27" i="3"/>
  <c r="AX63" i="3" s="1"/>
  <c r="AX26" i="3"/>
  <c r="AX62" i="3" s="1"/>
  <c r="AX25" i="3"/>
  <c r="AX24" i="3"/>
  <c r="AU61" i="3"/>
  <c r="AU60" i="3"/>
  <c r="AU59" i="3"/>
  <c r="AU52" i="3"/>
  <c r="AU30" i="3" s="1"/>
  <c r="AU43" i="3"/>
  <c r="AU42" i="3"/>
  <c r="AU40" i="3"/>
  <c r="AU67" i="3" s="1"/>
  <c r="AU38" i="3"/>
  <c r="AU37" i="3"/>
  <c r="AU29" i="3"/>
  <c r="AU65" i="3" s="1"/>
  <c r="AU64" i="3"/>
  <c r="AU27" i="3"/>
  <c r="AU63" i="3" s="1"/>
  <c r="AU26" i="3"/>
  <c r="AU62" i="3" s="1"/>
  <c r="AU25" i="3"/>
  <c r="AU24" i="3"/>
  <c r="AR61" i="3"/>
  <c r="AR60" i="3"/>
  <c r="AR59" i="3"/>
  <c r="AR52" i="3"/>
  <c r="AR30" i="3" s="1"/>
  <c r="AR43" i="3"/>
  <c r="AR42" i="3"/>
  <c r="AR40" i="3"/>
  <c r="AR67" i="3" s="1"/>
  <c r="AR38" i="3"/>
  <c r="AR37" i="3"/>
  <c r="AR29" i="3"/>
  <c r="AR65" i="3" s="1"/>
  <c r="AR28" i="3"/>
  <c r="AR64" i="3" s="1"/>
  <c r="AR27" i="3"/>
  <c r="AR63" i="3" s="1"/>
  <c r="AR26" i="3"/>
  <c r="AR62" i="3" s="1"/>
  <c r="AR25" i="3"/>
  <c r="AR24" i="3"/>
  <c r="AN61" i="3"/>
  <c r="AN60" i="3"/>
  <c r="AN59" i="3"/>
  <c r="AN52" i="3"/>
  <c r="AN30" i="3" s="1"/>
  <c r="AN43" i="3"/>
  <c r="AN42" i="3"/>
  <c r="AN40" i="3"/>
  <c r="AN67" i="3" s="1"/>
  <c r="AN38" i="3"/>
  <c r="AN37" i="3"/>
  <c r="AN29" i="3"/>
  <c r="AN65" i="3" s="1"/>
  <c r="AN28" i="3"/>
  <c r="AN64" i="3" s="1"/>
  <c r="AN27" i="3"/>
  <c r="AN63" i="3" s="1"/>
  <c r="AN26" i="3"/>
  <c r="AN62" i="3" s="1"/>
  <c r="AN25" i="3"/>
  <c r="AN24" i="3"/>
  <c r="AO61" i="3"/>
  <c r="AO60" i="3"/>
  <c r="AO59" i="3"/>
  <c r="AO52" i="3"/>
  <c r="AO39" i="3" s="1"/>
  <c r="AO66" i="3" s="1"/>
  <c r="AO43" i="3"/>
  <c r="AO42" i="3"/>
  <c r="AO40" i="3"/>
  <c r="AO67" i="3" s="1"/>
  <c r="AO38" i="3"/>
  <c r="AO37" i="3"/>
  <c r="AO29" i="3"/>
  <c r="AO65" i="3" s="1"/>
  <c r="AO28" i="3"/>
  <c r="AO64" i="3" s="1"/>
  <c r="AO27" i="3"/>
  <c r="AO63" i="3" s="1"/>
  <c r="AO26" i="3"/>
  <c r="AO62" i="3" s="1"/>
  <c r="AO25" i="3"/>
  <c r="AO24" i="3"/>
  <c r="AM61" i="3"/>
  <c r="AM60" i="3"/>
  <c r="AM59" i="3"/>
  <c r="AM52" i="3"/>
  <c r="AM30" i="3" s="1"/>
  <c r="AM43" i="3"/>
  <c r="AM42" i="3"/>
  <c r="AM40" i="3"/>
  <c r="AM67" i="3" s="1"/>
  <c r="AM38" i="3"/>
  <c r="AM37" i="3"/>
  <c r="AM29" i="3"/>
  <c r="AM65" i="3" s="1"/>
  <c r="AM28" i="3"/>
  <c r="AM64" i="3" s="1"/>
  <c r="AM27" i="3"/>
  <c r="AM63" i="3" s="1"/>
  <c r="AM26" i="3"/>
  <c r="AM62" i="3" s="1"/>
  <c r="AM25" i="3"/>
  <c r="AM24" i="3"/>
  <c r="AB61" i="3"/>
  <c r="AB60" i="3"/>
  <c r="AB59" i="3"/>
  <c r="AB52" i="3"/>
  <c r="AB30" i="3" s="1"/>
  <c r="AB43" i="3"/>
  <c r="AB42" i="3"/>
  <c r="AB40" i="3"/>
  <c r="AB67" i="3" s="1"/>
  <c r="AB38" i="3"/>
  <c r="AB37" i="3"/>
  <c r="AB29" i="3"/>
  <c r="AB65" i="3" s="1"/>
  <c r="AB28" i="3"/>
  <c r="AB64" i="3" s="1"/>
  <c r="AB27" i="3"/>
  <c r="AB63" i="3" s="1"/>
  <c r="AB26" i="3"/>
  <c r="AB62" i="3" s="1"/>
  <c r="AB25" i="3"/>
  <c r="AB24" i="3"/>
  <c r="Y61" i="3"/>
  <c r="Y60" i="3"/>
  <c r="Y59" i="3"/>
  <c r="Y52" i="3"/>
  <c r="Y30" i="3" s="1"/>
  <c r="Y43" i="3"/>
  <c r="Y42" i="3"/>
  <c r="Y40" i="3"/>
  <c r="Y67" i="3" s="1"/>
  <c r="Y38" i="3"/>
  <c r="Y37" i="3"/>
  <c r="Y29" i="3"/>
  <c r="Y65" i="3" s="1"/>
  <c r="Y28" i="3"/>
  <c r="Y64" i="3" s="1"/>
  <c r="Y27" i="3"/>
  <c r="Y63" i="3" s="1"/>
  <c r="Y26" i="3"/>
  <c r="Y62" i="3" s="1"/>
  <c r="Y25" i="3"/>
  <c r="Y24" i="3"/>
  <c r="AF52" i="3"/>
  <c r="S68" i="3"/>
  <c r="U66" i="3"/>
  <c r="T66" i="3"/>
  <c r="U65" i="3"/>
  <c r="T65" i="3"/>
  <c r="U64" i="3"/>
  <c r="T64" i="3"/>
  <c r="U61" i="3"/>
  <c r="T61" i="3"/>
  <c r="S61" i="3"/>
  <c r="U60" i="3"/>
  <c r="T60" i="3"/>
  <c r="S60" i="3"/>
  <c r="S59" i="3"/>
  <c r="S57" i="3"/>
  <c r="S55" i="3"/>
  <c r="U52" i="3"/>
  <c r="T52" i="3"/>
  <c r="S52" i="3"/>
  <c r="S51" i="3"/>
  <c r="S49" i="3"/>
  <c r="S47" i="3"/>
  <c r="S45" i="3"/>
  <c r="U43" i="3"/>
  <c r="T43" i="3"/>
  <c r="S43" i="3"/>
  <c r="S42" i="3"/>
  <c r="U38" i="3"/>
  <c r="T38" i="3"/>
  <c r="S38" i="3"/>
  <c r="S37" i="3"/>
  <c r="U25" i="3"/>
  <c r="T25" i="3"/>
  <c r="S25" i="3"/>
  <c r="S24" i="3"/>
  <c r="P40" i="3"/>
  <c r="P67" i="3" s="1"/>
  <c r="P26" i="3"/>
  <c r="P62" i="3" s="1"/>
  <c r="P27" i="3"/>
  <c r="P63" i="3" s="1"/>
  <c r="P28" i="3"/>
  <c r="P64" i="3" s="1"/>
  <c r="P29" i="3"/>
  <c r="P65" i="3" s="1"/>
  <c r="P24" i="3"/>
  <c r="O29" i="3"/>
  <c r="O65" i="3" s="1"/>
  <c r="O28" i="3"/>
  <c r="O64" i="3" s="1"/>
  <c r="O27" i="3"/>
  <c r="O63" i="3" s="1"/>
  <c r="O26" i="3"/>
  <c r="O62" i="3" s="1"/>
  <c r="O40" i="3"/>
  <c r="O67" i="3" s="1"/>
  <c r="P42" i="3"/>
  <c r="J26" i="3"/>
  <c r="J27" i="3"/>
  <c r="J28" i="3"/>
  <c r="J29" i="3"/>
  <c r="J40" i="3"/>
  <c r="DC64" i="3"/>
  <c r="DD64" i="3"/>
  <c r="DC65" i="3"/>
  <c r="DD65" i="3"/>
  <c r="DC66" i="3"/>
  <c r="DD66" i="3"/>
  <c r="DC67" i="3"/>
  <c r="DD67" i="3"/>
  <c r="BW62" i="3"/>
  <c r="BY62" i="3"/>
  <c r="CN62" i="3"/>
  <c r="BW63" i="3"/>
  <c r="BY63" i="3"/>
  <c r="CN63" i="3"/>
  <c r="BW64" i="3"/>
  <c r="BY64" i="3"/>
  <c r="CH64" i="3"/>
  <c r="CI64" i="3"/>
  <c r="CN64" i="3"/>
  <c r="BW65" i="3"/>
  <c r="BY65" i="3"/>
  <c r="CH65" i="3"/>
  <c r="CI65" i="3"/>
  <c r="CN65" i="3"/>
  <c r="BW66" i="3"/>
  <c r="BY66" i="3"/>
  <c r="CH66" i="3"/>
  <c r="CI66" i="3"/>
  <c r="CN66" i="3"/>
  <c r="BW67" i="3"/>
  <c r="BY67" i="3"/>
  <c r="CN67" i="3"/>
  <c r="BS62" i="3"/>
  <c r="BU62" i="3"/>
  <c r="BS63" i="3"/>
  <c r="BU63" i="3"/>
  <c r="BS64" i="3"/>
  <c r="BU64" i="3"/>
  <c r="BS65" i="3"/>
  <c r="BU65" i="3"/>
  <c r="BS66" i="3"/>
  <c r="BU66" i="3"/>
  <c r="BS67" i="3"/>
  <c r="BU67" i="3"/>
  <c r="BO62" i="3"/>
  <c r="BO63" i="3"/>
  <c r="BO64" i="3"/>
  <c r="BO65" i="3"/>
  <c r="BO66" i="3"/>
  <c r="BO67" i="3"/>
  <c r="AW62" i="3"/>
  <c r="AW63" i="3"/>
  <c r="AW64" i="3"/>
  <c r="AW65" i="3"/>
  <c r="BD65" i="3"/>
  <c r="BE65" i="3"/>
  <c r="AW66" i="3"/>
  <c r="BD66" i="3"/>
  <c r="BE66" i="3"/>
  <c r="AW67" i="3"/>
  <c r="AJ62" i="3"/>
  <c r="AL62" i="3"/>
  <c r="AQ62" i="3"/>
  <c r="AT62" i="3"/>
  <c r="AJ63" i="3"/>
  <c r="AL63" i="3"/>
  <c r="AQ63" i="3"/>
  <c r="AT63" i="3"/>
  <c r="AJ64" i="3"/>
  <c r="AL64" i="3"/>
  <c r="AQ64" i="3"/>
  <c r="AT64" i="3"/>
  <c r="AJ65" i="3"/>
  <c r="AL65" i="3"/>
  <c r="AQ65" i="3"/>
  <c r="AT65" i="3"/>
  <c r="AJ66" i="3"/>
  <c r="AL66" i="3"/>
  <c r="AQ66" i="3"/>
  <c r="AT66" i="3"/>
  <c r="AJ67" i="3"/>
  <c r="AL67" i="3"/>
  <c r="AQ67" i="3"/>
  <c r="AT67" i="3"/>
  <c r="AH62" i="3"/>
  <c r="AH63" i="3"/>
  <c r="AH64" i="3"/>
  <c r="AH65" i="3"/>
  <c r="AH66" i="3"/>
  <c r="AH67" i="3"/>
  <c r="AA64" i="3"/>
  <c r="AD64" i="3"/>
  <c r="AF64" i="3"/>
  <c r="AA65" i="3"/>
  <c r="AD65" i="3"/>
  <c r="AF65" i="3"/>
  <c r="AA66" i="3"/>
  <c r="AD66" i="3"/>
  <c r="AF66" i="3"/>
  <c r="R64" i="3"/>
  <c r="W64" i="3"/>
  <c r="R65" i="3"/>
  <c r="W65" i="3"/>
  <c r="R66" i="3"/>
  <c r="W66" i="3"/>
  <c r="M64" i="3"/>
  <c r="N64" i="3"/>
  <c r="M65" i="3"/>
  <c r="N65" i="3"/>
  <c r="M66" i="3"/>
  <c r="N66" i="3"/>
  <c r="I63" i="3"/>
  <c r="I64" i="3"/>
  <c r="I65" i="3"/>
  <c r="I66" i="3"/>
  <c r="I67" i="3"/>
  <c r="H57" i="3"/>
  <c r="H55" i="3"/>
  <c r="H51" i="3"/>
  <c r="H49" i="3"/>
  <c r="H47" i="3"/>
  <c r="H45" i="3"/>
  <c r="D49" i="3"/>
  <c r="D47" i="3"/>
  <c r="F38" i="3"/>
  <c r="F52" i="3"/>
  <c r="F60" i="3"/>
  <c r="F43" i="3"/>
  <c r="D52" i="3"/>
  <c r="F25" i="3"/>
  <c r="E25" i="3"/>
  <c r="D45" i="3"/>
  <c r="AY28" i="3" l="1"/>
  <c r="H28" i="3"/>
  <c r="AM39" i="3"/>
  <c r="AM66" i="3" s="1"/>
  <c r="AN39" i="3"/>
  <c r="AN66" i="3" s="1"/>
  <c r="BJ39" i="3"/>
  <c r="BJ66" i="3" s="1"/>
  <c r="BH30" i="3"/>
  <c r="BF30" i="3"/>
  <c r="BA28" i="3"/>
  <c r="BA64" i="3" s="1"/>
  <c r="BA53" i="3"/>
  <c r="BA39" i="3" s="1"/>
  <c r="BA66" i="3" s="1"/>
  <c r="BA29" i="3"/>
  <c r="BA65" i="3" s="1"/>
  <c r="BA27" i="3"/>
  <c r="BA63" i="3" s="1"/>
  <c r="BA26" i="3"/>
  <c r="BA62" i="3" s="1"/>
  <c r="BA40" i="3"/>
  <c r="BA67" i="3" s="1"/>
  <c r="AY53" i="3"/>
  <c r="AY39" i="3" s="1"/>
  <c r="AY66" i="3" s="1"/>
  <c r="AY26" i="3"/>
  <c r="AY62" i="3" s="1"/>
  <c r="AY64" i="3"/>
  <c r="AY40" i="3"/>
  <c r="AY67" i="3" s="1"/>
  <c r="AY29" i="3"/>
  <c r="AY65" i="3" s="1"/>
  <c r="AY27" i="3"/>
  <c r="AY63" i="3" s="1"/>
  <c r="AU39" i="3"/>
  <c r="AU66" i="3" s="1"/>
  <c r="AR39" i="3"/>
  <c r="AR66" i="3" s="1"/>
  <c r="AO30" i="3"/>
  <c r="Y39" i="3"/>
  <c r="Y66" i="3" s="1"/>
  <c r="AB39" i="3"/>
  <c r="AB66" i="3" s="1"/>
  <c r="S26" i="3"/>
  <c r="S62" i="3" s="1"/>
  <c r="S28" i="3"/>
  <c r="S64" i="3" s="1"/>
  <c r="S40" i="3"/>
  <c r="S67" i="3" s="1"/>
  <c r="S53" i="3"/>
  <c r="S39" i="3" s="1"/>
  <c r="S66" i="3" s="1"/>
  <c r="S29" i="3"/>
  <c r="S65" i="3" s="1"/>
  <c r="S27" i="3"/>
  <c r="S63" i="3" s="1"/>
  <c r="H68" i="3"/>
  <c r="D68" i="3"/>
  <c r="AY30" i="3" l="1"/>
  <c r="BA30" i="3"/>
  <c r="S30" i="3"/>
  <c r="DD61" i="3"/>
  <c r="DC61" i="3"/>
  <c r="DB61" i="3"/>
  <c r="DD60" i="3"/>
  <c r="DC60" i="3"/>
  <c r="DB60" i="3"/>
  <c r="DB59" i="3"/>
  <c r="DB55" i="3"/>
  <c r="DD52" i="3"/>
  <c r="DC52" i="3"/>
  <c r="DB52" i="3"/>
  <c r="DB51" i="3"/>
  <c r="DB49" i="3"/>
  <c r="DB47" i="3"/>
  <c r="DB45" i="3"/>
  <c r="DD43" i="3"/>
  <c r="DC43" i="3"/>
  <c r="DB43" i="3"/>
  <c r="DB42" i="3"/>
  <c r="DD38" i="3"/>
  <c r="DC38" i="3"/>
  <c r="DB38" i="3"/>
  <c r="DB37" i="3"/>
  <c r="DD25" i="3"/>
  <c r="DC25" i="3"/>
  <c r="DB25" i="3"/>
  <c r="DB24" i="3"/>
  <c r="CN61" i="3"/>
  <c r="CM61" i="3"/>
  <c r="CN60" i="3"/>
  <c r="CM60" i="3"/>
  <c r="CM59" i="3"/>
  <c r="CM57" i="3"/>
  <c r="CM55" i="3"/>
  <c r="CN52" i="3"/>
  <c r="CM52" i="3"/>
  <c r="CM51" i="3"/>
  <c r="CM49" i="3"/>
  <c r="CM47" i="3"/>
  <c r="CM45" i="3"/>
  <c r="CN43" i="3"/>
  <c r="CM43" i="3"/>
  <c r="CM42" i="3"/>
  <c r="CN38" i="3"/>
  <c r="CM38" i="3"/>
  <c r="CM37" i="3"/>
  <c r="CN25" i="3"/>
  <c r="CM25" i="3"/>
  <c r="CM24" i="3"/>
  <c r="CG45" i="3"/>
  <c r="CI61" i="3"/>
  <c r="CH61" i="3"/>
  <c r="CG61" i="3"/>
  <c r="CI60" i="3"/>
  <c r="CH60" i="3"/>
  <c r="CG60" i="3"/>
  <c r="CG59" i="3"/>
  <c r="CG57" i="3"/>
  <c r="CG55" i="3"/>
  <c r="CI52" i="3"/>
  <c r="CH52" i="3"/>
  <c r="CG52" i="3"/>
  <c r="CG51" i="3"/>
  <c r="CG49" i="3"/>
  <c r="CG47" i="3"/>
  <c r="CI43" i="3"/>
  <c r="CH43" i="3"/>
  <c r="CG43" i="3"/>
  <c r="CG42" i="3"/>
  <c r="CI38" i="3"/>
  <c r="CH38" i="3"/>
  <c r="CG38" i="3"/>
  <c r="CG37" i="3"/>
  <c r="CI25" i="3"/>
  <c r="CH25" i="3"/>
  <c r="CG25" i="3"/>
  <c r="CG24" i="3"/>
  <c r="BY61" i="3"/>
  <c r="BX61" i="3"/>
  <c r="BY60" i="3"/>
  <c r="BX60" i="3"/>
  <c r="BX57" i="3"/>
  <c r="BX55" i="3"/>
  <c r="BX52" i="3"/>
  <c r="BX51" i="3"/>
  <c r="BX49" i="3"/>
  <c r="BX47" i="3"/>
  <c r="BX45" i="3"/>
  <c r="BY43" i="3"/>
  <c r="BX43" i="3"/>
  <c r="BX42" i="3"/>
  <c r="BY38" i="3"/>
  <c r="BX38" i="3"/>
  <c r="BX37" i="3"/>
  <c r="BY25" i="3"/>
  <c r="BX25" i="3"/>
  <c r="BX24" i="3"/>
  <c r="BW61" i="3"/>
  <c r="BV61" i="3"/>
  <c r="BW60" i="3"/>
  <c r="BV60" i="3"/>
  <c r="BV59" i="3"/>
  <c r="BV57" i="3"/>
  <c r="BV55" i="3"/>
  <c r="BW52" i="3"/>
  <c r="BV52" i="3"/>
  <c r="BV51" i="3"/>
  <c r="BV49" i="3"/>
  <c r="BV47" i="3"/>
  <c r="BV45" i="3"/>
  <c r="BW43" i="3"/>
  <c r="BV43" i="3"/>
  <c r="BV42" i="3"/>
  <c r="BW38" i="3"/>
  <c r="BV38" i="3"/>
  <c r="BV37" i="3"/>
  <c r="BW25" i="3"/>
  <c r="BV25" i="3"/>
  <c r="BV24" i="3"/>
  <c r="BU61" i="3"/>
  <c r="BT61" i="3"/>
  <c r="BU60" i="3"/>
  <c r="BT60" i="3"/>
  <c r="BT59" i="3"/>
  <c r="BT57" i="3"/>
  <c r="BT55" i="3"/>
  <c r="BU52" i="3"/>
  <c r="BT52" i="3"/>
  <c r="BT51" i="3"/>
  <c r="BT49" i="3"/>
  <c r="BT47" i="3"/>
  <c r="BT45" i="3"/>
  <c r="BU43" i="3"/>
  <c r="BT43" i="3"/>
  <c r="BT42" i="3"/>
  <c r="BU38" i="3"/>
  <c r="BT38" i="3"/>
  <c r="BT37" i="3"/>
  <c r="BU25" i="3"/>
  <c r="BT25" i="3"/>
  <c r="BT24" i="3"/>
  <c r="BS61" i="3"/>
  <c r="BR61" i="3"/>
  <c r="BS60" i="3"/>
  <c r="BR60" i="3"/>
  <c r="BR59" i="3"/>
  <c r="BR57" i="3"/>
  <c r="BR55" i="3"/>
  <c r="BS52" i="3"/>
  <c r="BR52" i="3"/>
  <c r="BR51" i="3"/>
  <c r="BR49" i="3"/>
  <c r="BR47" i="3"/>
  <c r="BR45" i="3"/>
  <c r="BS43" i="3"/>
  <c r="BR43" i="3"/>
  <c r="BR42" i="3"/>
  <c r="BS38" i="3"/>
  <c r="BR38" i="3"/>
  <c r="BR37" i="3"/>
  <c r="BS25" i="3"/>
  <c r="BR25" i="3"/>
  <c r="BR24" i="3"/>
  <c r="BO61" i="3"/>
  <c r="BN61" i="3"/>
  <c r="BO60" i="3"/>
  <c r="BN60" i="3"/>
  <c r="BN59" i="3"/>
  <c r="BN57" i="3"/>
  <c r="BN55" i="3"/>
  <c r="BO52" i="3"/>
  <c r="BN52" i="3"/>
  <c r="BN51" i="3"/>
  <c r="BN49" i="3"/>
  <c r="BN47" i="3"/>
  <c r="BN45" i="3"/>
  <c r="BO43" i="3"/>
  <c r="BN43" i="3"/>
  <c r="BN42" i="3"/>
  <c r="BO38" i="3"/>
  <c r="BN38" i="3"/>
  <c r="BN37" i="3"/>
  <c r="BO25" i="3"/>
  <c r="BN25" i="3"/>
  <c r="BN24" i="3"/>
  <c r="AW61" i="3"/>
  <c r="AV61" i="3"/>
  <c r="AW60" i="3"/>
  <c r="AV60" i="3"/>
  <c r="AV59" i="3"/>
  <c r="AV57" i="3"/>
  <c r="AV55" i="3"/>
  <c r="AW52" i="3"/>
  <c r="AV52" i="3"/>
  <c r="AV51" i="3"/>
  <c r="AV49" i="3"/>
  <c r="AV47" i="3"/>
  <c r="AV45" i="3"/>
  <c r="AW43" i="3"/>
  <c r="AV43" i="3"/>
  <c r="AV42" i="3"/>
  <c r="AW38" i="3"/>
  <c r="AV38" i="3"/>
  <c r="AV37" i="3"/>
  <c r="AW25" i="3"/>
  <c r="AV25" i="3"/>
  <c r="AV24" i="3"/>
  <c r="AT61" i="3"/>
  <c r="AS61" i="3"/>
  <c r="AT60" i="3"/>
  <c r="AS60" i="3"/>
  <c r="AS59" i="3"/>
  <c r="AS57" i="3"/>
  <c r="AS55" i="3"/>
  <c r="AT52" i="3"/>
  <c r="AS52" i="3"/>
  <c r="AS51" i="3"/>
  <c r="AS49" i="3"/>
  <c r="AS47" i="3"/>
  <c r="AS45" i="3"/>
  <c r="AT43" i="3"/>
  <c r="AS43" i="3"/>
  <c r="AS42" i="3"/>
  <c r="AT38" i="3"/>
  <c r="AS38" i="3"/>
  <c r="AS37" i="3"/>
  <c r="AT25" i="3"/>
  <c r="AS25" i="3"/>
  <c r="AS24" i="3"/>
  <c r="AQ61" i="3"/>
  <c r="AP61" i="3"/>
  <c r="AQ60" i="3"/>
  <c r="AP60" i="3"/>
  <c r="AP59" i="3"/>
  <c r="AP57" i="3"/>
  <c r="AP55" i="3"/>
  <c r="AQ52" i="3"/>
  <c r="AP52" i="3"/>
  <c r="AP51" i="3"/>
  <c r="AP49" i="3"/>
  <c r="AP47" i="3"/>
  <c r="AP45" i="3"/>
  <c r="AQ43" i="3"/>
  <c r="AP43" i="3"/>
  <c r="AP42" i="3"/>
  <c r="AQ38" i="3"/>
  <c r="AP38" i="3"/>
  <c r="AP37" i="3"/>
  <c r="AQ25" i="3"/>
  <c r="AP25" i="3"/>
  <c r="AP24" i="3"/>
  <c r="AL61" i="3"/>
  <c r="AK61" i="3"/>
  <c r="AL60" i="3"/>
  <c r="AK60" i="3"/>
  <c r="AK59" i="3"/>
  <c r="AK57" i="3"/>
  <c r="AK55" i="3"/>
  <c r="AL52" i="3"/>
  <c r="AK52" i="3"/>
  <c r="AK51" i="3"/>
  <c r="AK49" i="3"/>
  <c r="AK47" i="3"/>
  <c r="AK45" i="3"/>
  <c r="AL43" i="3"/>
  <c r="AK43" i="3"/>
  <c r="AK42" i="3"/>
  <c r="AL38" i="3"/>
  <c r="AK38" i="3"/>
  <c r="AK37" i="3"/>
  <c r="AL25" i="3"/>
  <c r="AK25" i="3"/>
  <c r="AK24" i="3"/>
  <c r="AJ61" i="3"/>
  <c r="AI61" i="3"/>
  <c r="AJ60" i="3"/>
  <c r="AI60" i="3"/>
  <c r="AI59" i="3"/>
  <c r="AI57" i="3"/>
  <c r="AI55" i="3"/>
  <c r="AJ52" i="3"/>
  <c r="AI52" i="3"/>
  <c r="AI51" i="3"/>
  <c r="AI49" i="3"/>
  <c r="AI47" i="3"/>
  <c r="AI45" i="3"/>
  <c r="AJ43" i="3"/>
  <c r="AI43" i="3"/>
  <c r="AI42" i="3"/>
  <c r="AJ38" i="3"/>
  <c r="AI38" i="3"/>
  <c r="AI37" i="3"/>
  <c r="AJ25" i="3"/>
  <c r="AI25" i="3"/>
  <c r="AI24" i="3"/>
  <c r="AH61" i="3"/>
  <c r="AG61" i="3"/>
  <c r="AH60" i="3"/>
  <c r="AG60" i="3"/>
  <c r="AG59" i="3"/>
  <c r="AG57" i="3"/>
  <c r="AG55" i="3"/>
  <c r="AH52" i="3"/>
  <c r="AG52" i="3"/>
  <c r="AG51" i="3"/>
  <c r="AG49" i="3"/>
  <c r="AG47" i="3"/>
  <c r="AG45" i="3"/>
  <c r="AH43" i="3"/>
  <c r="AG43" i="3"/>
  <c r="AG42" i="3"/>
  <c r="AH38" i="3"/>
  <c r="AG38" i="3"/>
  <c r="AG37" i="3"/>
  <c r="AH25" i="3"/>
  <c r="AG25" i="3"/>
  <c r="AG24" i="3"/>
  <c r="AF61" i="3"/>
  <c r="AE61" i="3"/>
  <c r="AF60" i="3"/>
  <c r="AE60" i="3"/>
  <c r="AE59" i="3"/>
  <c r="AE57" i="3"/>
  <c r="AE55" i="3"/>
  <c r="AE52" i="3"/>
  <c r="AE51" i="3"/>
  <c r="AE49" i="3"/>
  <c r="AE47" i="3"/>
  <c r="AE45" i="3"/>
  <c r="AF43" i="3"/>
  <c r="AE43" i="3"/>
  <c r="AE42" i="3"/>
  <c r="AF38" i="3"/>
  <c r="AE38" i="3"/>
  <c r="AE37" i="3"/>
  <c r="AF25" i="3"/>
  <c r="AE25" i="3"/>
  <c r="AE24" i="3"/>
  <c r="AD61" i="3"/>
  <c r="AC61" i="3"/>
  <c r="AD60" i="3"/>
  <c r="AC60" i="3"/>
  <c r="AC59" i="3"/>
  <c r="AC57" i="3"/>
  <c r="AC55" i="3"/>
  <c r="AD52" i="3"/>
  <c r="AC52" i="3"/>
  <c r="AC51" i="3"/>
  <c r="AC49" i="3"/>
  <c r="AC47" i="3"/>
  <c r="AC45" i="3"/>
  <c r="AD43" i="3"/>
  <c r="AC43" i="3"/>
  <c r="AC42" i="3"/>
  <c r="AD38" i="3"/>
  <c r="AC38" i="3"/>
  <c r="AC37" i="3"/>
  <c r="AD25" i="3"/>
  <c r="AC25" i="3"/>
  <c r="AC24" i="3"/>
  <c r="AA61" i="3"/>
  <c r="Z61" i="3"/>
  <c r="AA60" i="3"/>
  <c r="Z60" i="3"/>
  <c r="Z59" i="3"/>
  <c r="Z57" i="3"/>
  <c r="Z55" i="3"/>
  <c r="AA52" i="3"/>
  <c r="Z52" i="3"/>
  <c r="Z51" i="3"/>
  <c r="Z49" i="3"/>
  <c r="Z47" i="3"/>
  <c r="Z45" i="3"/>
  <c r="AA43" i="3"/>
  <c r="Z43" i="3"/>
  <c r="Z42" i="3"/>
  <c r="AA38" i="3"/>
  <c r="Z38" i="3"/>
  <c r="Z37" i="3"/>
  <c r="AA25" i="3"/>
  <c r="Z25" i="3"/>
  <c r="Z24" i="3"/>
  <c r="BN28" i="3" l="1"/>
  <c r="BR28" i="3"/>
  <c r="BN40" i="3"/>
  <c r="BN67" i="3" s="1"/>
  <c r="BT28" i="3"/>
  <c r="BT64" i="3" s="1"/>
  <c r="BX29" i="3"/>
  <c r="BX65" i="3" s="1"/>
  <c r="BN64" i="3"/>
  <c r="AV40" i="3"/>
  <c r="AV67" i="3" s="1"/>
  <c r="BR40" i="3"/>
  <c r="BR67" i="3" s="1"/>
  <c r="BV40" i="3"/>
  <c r="BV67" i="3" s="1"/>
  <c r="CM28" i="3"/>
  <c r="CM64" i="3" s="1"/>
  <c r="AV28" i="3"/>
  <c r="AV64" i="3" s="1"/>
  <c r="BT27" i="3"/>
  <c r="BT63" i="3" s="1"/>
  <c r="CG53" i="3"/>
  <c r="CG30" i="3" s="1"/>
  <c r="DB29" i="3"/>
  <c r="DB65" i="3" s="1"/>
  <c r="DB64" i="3"/>
  <c r="DB26" i="3"/>
  <c r="DB62" i="3" s="1"/>
  <c r="DB40" i="3"/>
  <c r="DB67" i="3" s="1"/>
  <c r="DB53" i="3"/>
  <c r="DB39" i="3" s="1"/>
  <c r="DB66" i="3" s="1"/>
  <c r="DB27" i="3"/>
  <c r="DB63" i="3" s="1"/>
  <c r="CM27" i="3"/>
  <c r="CM63" i="3" s="1"/>
  <c r="CM40" i="3"/>
  <c r="CM67" i="3" s="1"/>
  <c r="CM53" i="3"/>
  <c r="CM30" i="3" s="1"/>
  <c r="CM26" i="3"/>
  <c r="CM62" i="3" s="1"/>
  <c r="CM29" i="3"/>
  <c r="CM65" i="3" s="1"/>
  <c r="CG26" i="3"/>
  <c r="CG62" i="3" s="1"/>
  <c r="CG28" i="3"/>
  <c r="CG64" i="3" s="1"/>
  <c r="CG40" i="3"/>
  <c r="CG67" i="3" s="1"/>
  <c r="CG27" i="3"/>
  <c r="CG63" i="3" s="1"/>
  <c r="CG29" i="3"/>
  <c r="CG65" i="3" s="1"/>
  <c r="BX28" i="3"/>
  <c r="BX64" i="3" s="1"/>
  <c r="BX26" i="3"/>
  <c r="BX62" i="3" s="1"/>
  <c r="BX53" i="3"/>
  <c r="BX39" i="3" s="1"/>
  <c r="BX66" i="3" s="1"/>
  <c r="BX27" i="3"/>
  <c r="BX63" i="3" s="1"/>
  <c r="BX40" i="3"/>
  <c r="BX67" i="3" s="1"/>
  <c r="BV28" i="3"/>
  <c r="BV64" i="3" s="1"/>
  <c r="BV26" i="3"/>
  <c r="BV62" i="3" s="1"/>
  <c r="BV27" i="3"/>
  <c r="BV63" i="3" s="1"/>
  <c r="BV53" i="3"/>
  <c r="BV30" i="3" s="1"/>
  <c r="BV29" i="3"/>
  <c r="BV65" i="3" s="1"/>
  <c r="BT40" i="3"/>
  <c r="BT67" i="3" s="1"/>
  <c r="BT53" i="3"/>
  <c r="BT30" i="3" s="1"/>
  <c r="BT26" i="3"/>
  <c r="BT62" i="3" s="1"/>
  <c r="BT29" i="3"/>
  <c r="BT65" i="3" s="1"/>
  <c r="BR64" i="3"/>
  <c r="BR26" i="3"/>
  <c r="BR62" i="3" s="1"/>
  <c r="BR27" i="3"/>
  <c r="BR63" i="3" s="1"/>
  <c r="BR53" i="3"/>
  <c r="BR39" i="3" s="1"/>
  <c r="BR66" i="3" s="1"/>
  <c r="BR29" i="3"/>
  <c r="BR65" i="3" s="1"/>
  <c r="BN26" i="3"/>
  <c r="BN62" i="3" s="1"/>
  <c r="BN27" i="3"/>
  <c r="BN63" i="3" s="1"/>
  <c r="BN53" i="3"/>
  <c r="BN39" i="3" s="1"/>
  <c r="BN66" i="3" s="1"/>
  <c r="BN29" i="3"/>
  <c r="BN65" i="3" s="1"/>
  <c r="AV26" i="3"/>
  <c r="AV62" i="3" s="1"/>
  <c r="AV27" i="3"/>
  <c r="AV63" i="3" s="1"/>
  <c r="AV53" i="3"/>
  <c r="AV39" i="3" s="1"/>
  <c r="AV66" i="3" s="1"/>
  <c r="AV29" i="3"/>
  <c r="AV65" i="3" s="1"/>
  <c r="AK40" i="3"/>
  <c r="AK67" i="3" s="1"/>
  <c r="AS40" i="3"/>
  <c r="AS67" i="3" s="1"/>
  <c r="AS28" i="3"/>
  <c r="AS64" i="3" s="1"/>
  <c r="AS26" i="3"/>
  <c r="AS62" i="3" s="1"/>
  <c r="AS27" i="3"/>
  <c r="AS63" i="3" s="1"/>
  <c r="AS53" i="3"/>
  <c r="AS30" i="3" s="1"/>
  <c r="AS29" i="3"/>
  <c r="AS65" i="3" s="1"/>
  <c r="AP28" i="3"/>
  <c r="AP64" i="3" s="1"/>
  <c r="AP27" i="3"/>
  <c r="AP63" i="3" s="1"/>
  <c r="AP40" i="3"/>
  <c r="AP67" i="3" s="1"/>
  <c r="AP53" i="3"/>
  <c r="AP30" i="3" s="1"/>
  <c r="AP26" i="3"/>
  <c r="AP62" i="3" s="1"/>
  <c r="AP29" i="3"/>
  <c r="AP65" i="3" s="1"/>
  <c r="AK28" i="3"/>
  <c r="AK64" i="3" s="1"/>
  <c r="AK27" i="3"/>
  <c r="AK63" i="3" s="1"/>
  <c r="AK26" i="3"/>
  <c r="AK62" i="3" s="1"/>
  <c r="AK53" i="3"/>
  <c r="AK39" i="3" s="1"/>
  <c r="AK66" i="3" s="1"/>
  <c r="AK29" i="3"/>
  <c r="AK65" i="3" s="1"/>
  <c r="AI40" i="3"/>
  <c r="AI67" i="3" s="1"/>
  <c r="AI27" i="3"/>
  <c r="AI63" i="3" s="1"/>
  <c r="AI53" i="3"/>
  <c r="AI39" i="3" s="1"/>
  <c r="AI66" i="3" s="1"/>
  <c r="AI28" i="3"/>
  <c r="AI64" i="3" s="1"/>
  <c r="AI26" i="3"/>
  <c r="AI62" i="3" s="1"/>
  <c r="AI29" i="3"/>
  <c r="AI65" i="3" s="1"/>
  <c r="AG28" i="3"/>
  <c r="AG64" i="3" s="1"/>
  <c r="AG40" i="3"/>
  <c r="AG67" i="3" s="1"/>
  <c r="AG27" i="3"/>
  <c r="AG63" i="3" s="1"/>
  <c r="AG53" i="3"/>
  <c r="AG39" i="3" s="1"/>
  <c r="AG66" i="3" s="1"/>
  <c r="AG26" i="3"/>
  <c r="AG62" i="3" s="1"/>
  <c r="AG29" i="3"/>
  <c r="AG65" i="3" s="1"/>
  <c r="AE27" i="3"/>
  <c r="AE63" i="3" s="1"/>
  <c r="AE28" i="3"/>
  <c r="AE64" i="3" s="1"/>
  <c r="AE26" i="3"/>
  <c r="AE62" i="3" s="1"/>
  <c r="AE40" i="3"/>
  <c r="AE67" i="3" s="1"/>
  <c r="AE53" i="3"/>
  <c r="AE39" i="3" s="1"/>
  <c r="AE66" i="3" s="1"/>
  <c r="AE29" i="3"/>
  <c r="AE65" i="3" s="1"/>
  <c r="AC27" i="3"/>
  <c r="AC63" i="3" s="1"/>
  <c r="AC40" i="3"/>
  <c r="AC67" i="3" s="1"/>
  <c r="AC28" i="3"/>
  <c r="AC64" i="3" s="1"/>
  <c r="AC53" i="3"/>
  <c r="AC39" i="3" s="1"/>
  <c r="AC66" i="3" s="1"/>
  <c r="AC26" i="3"/>
  <c r="AC62" i="3" s="1"/>
  <c r="AC29" i="3"/>
  <c r="AC65" i="3" s="1"/>
  <c r="Z40" i="3"/>
  <c r="Z67" i="3" s="1"/>
  <c r="Z28" i="3"/>
  <c r="Z64" i="3" s="1"/>
  <c r="Z26" i="3"/>
  <c r="Z62" i="3" s="1"/>
  <c r="Z27" i="3"/>
  <c r="Z63" i="3" s="1"/>
  <c r="Z53" i="3"/>
  <c r="Z30" i="3" s="1"/>
  <c r="Z29" i="3"/>
  <c r="Z65" i="3" s="1"/>
  <c r="W61" i="3"/>
  <c r="V61" i="3"/>
  <c r="W60" i="3"/>
  <c r="V60" i="3"/>
  <c r="V59" i="3"/>
  <c r="V57" i="3"/>
  <c r="V55" i="3"/>
  <c r="W52" i="3"/>
  <c r="V52" i="3"/>
  <c r="V51" i="3"/>
  <c r="V49" i="3"/>
  <c r="V47" i="3"/>
  <c r="V45" i="3"/>
  <c r="W43" i="3"/>
  <c r="V43" i="3"/>
  <c r="V42" i="3"/>
  <c r="W38" i="3"/>
  <c r="V38" i="3"/>
  <c r="V37" i="3"/>
  <c r="W25" i="3"/>
  <c r="V25" i="3"/>
  <c r="V24" i="3"/>
  <c r="R61" i="3"/>
  <c r="Q61" i="3"/>
  <c r="R60" i="3"/>
  <c r="Q60" i="3"/>
  <c r="Q59" i="3"/>
  <c r="Q57" i="3"/>
  <c r="Q55" i="3"/>
  <c r="R52" i="3"/>
  <c r="Q52" i="3"/>
  <c r="Q51" i="3"/>
  <c r="Q49" i="3"/>
  <c r="Q47" i="3"/>
  <c r="Q45" i="3"/>
  <c r="R43" i="3"/>
  <c r="Q43" i="3"/>
  <c r="Q42" i="3"/>
  <c r="R38" i="3"/>
  <c r="Q38" i="3"/>
  <c r="Q37" i="3"/>
  <c r="R25" i="3"/>
  <c r="Q25" i="3"/>
  <c r="Q24" i="3"/>
  <c r="P61" i="3"/>
  <c r="O61" i="3"/>
  <c r="P60" i="3"/>
  <c r="O60" i="3"/>
  <c r="O59" i="3"/>
  <c r="O57" i="3"/>
  <c r="P52" i="3"/>
  <c r="O52" i="3"/>
  <c r="P43" i="3"/>
  <c r="O43" i="3"/>
  <c r="O42" i="3"/>
  <c r="P38" i="3"/>
  <c r="O38" i="3"/>
  <c r="O37" i="3"/>
  <c r="P25" i="3"/>
  <c r="O25" i="3"/>
  <c r="O24" i="3"/>
  <c r="N52" i="3"/>
  <c r="N61" i="3"/>
  <c r="M61" i="3"/>
  <c r="L61" i="3"/>
  <c r="N60" i="3"/>
  <c r="M60" i="3"/>
  <c r="L60" i="3"/>
  <c r="L59" i="3"/>
  <c r="L57" i="3"/>
  <c r="L55" i="3"/>
  <c r="M52" i="3"/>
  <c r="L52" i="3"/>
  <c r="L51" i="3"/>
  <c r="L49" i="3"/>
  <c r="L47" i="3"/>
  <c r="L45" i="3"/>
  <c r="N43" i="3"/>
  <c r="M43" i="3"/>
  <c r="L43" i="3"/>
  <c r="L42" i="3"/>
  <c r="N38" i="3"/>
  <c r="M38" i="3"/>
  <c r="L38" i="3"/>
  <c r="L37" i="3"/>
  <c r="N25" i="3"/>
  <c r="M25" i="3"/>
  <c r="L25" i="3"/>
  <c r="L24" i="3"/>
  <c r="J59" i="3"/>
  <c r="J42" i="3"/>
  <c r="J37" i="3"/>
  <c r="J61" i="3"/>
  <c r="J60" i="3"/>
  <c r="J52" i="3"/>
  <c r="J57" i="3"/>
  <c r="J55" i="3"/>
  <c r="J51" i="3"/>
  <c r="J49" i="3"/>
  <c r="J38" i="3"/>
  <c r="J43" i="3"/>
  <c r="J24" i="3"/>
  <c r="J25" i="3"/>
  <c r="I60" i="3"/>
  <c r="I61" i="3"/>
  <c r="I52" i="3"/>
  <c r="I43" i="3"/>
  <c r="I38" i="3"/>
  <c r="I25" i="3"/>
  <c r="E38" i="3"/>
  <c r="E60" i="3"/>
  <c r="E61" i="3"/>
  <c r="E52" i="3"/>
  <c r="E43" i="3"/>
  <c r="J30" i="3" l="1"/>
  <c r="J39" i="3"/>
  <c r="O39" i="3"/>
  <c r="O66" i="3" s="1"/>
  <c r="O30" i="3"/>
  <c r="P30" i="3"/>
  <c r="P39" i="3"/>
  <c r="P66" i="3" s="1"/>
  <c r="CG39" i="3"/>
  <c r="CG66" i="3" s="1"/>
  <c r="BT39" i="3"/>
  <c r="BT66" i="3" s="1"/>
  <c r="AV30" i="3"/>
  <c r="BN30" i="3"/>
  <c r="DB30" i="3"/>
  <c r="CM39" i="3"/>
  <c r="CM66" i="3" s="1"/>
  <c r="BX30" i="3"/>
  <c r="BV39" i="3"/>
  <c r="BV66" i="3" s="1"/>
  <c r="BR30" i="3"/>
  <c r="AS39" i="3"/>
  <c r="AS66" i="3" s="1"/>
  <c r="AP39" i="3"/>
  <c r="AP66" i="3" s="1"/>
  <c r="AK30" i="3"/>
  <c r="AI30" i="3"/>
  <c r="AG30" i="3"/>
  <c r="AC30" i="3"/>
  <c r="AE30" i="3"/>
  <c r="J62" i="3"/>
  <c r="Z39" i="3"/>
  <c r="Z66" i="3" s="1"/>
  <c r="O53" i="3"/>
  <c r="Q28" i="3"/>
  <c r="Q64" i="3" s="1"/>
  <c r="V53" i="3"/>
  <c r="V30" i="3" s="1"/>
  <c r="V27" i="3"/>
  <c r="V63" i="3" s="1"/>
  <c r="Q53" i="3"/>
  <c r="Q39" i="3" s="1"/>
  <c r="Q66" i="3" s="1"/>
  <c r="V28" i="3"/>
  <c r="V64" i="3" s="1"/>
  <c r="V26" i="3"/>
  <c r="V62" i="3" s="1"/>
  <c r="V29" i="3"/>
  <c r="V65" i="3" s="1"/>
  <c r="V40" i="3"/>
  <c r="V67" i="3" s="1"/>
  <c r="Q27" i="3"/>
  <c r="Q63" i="3" s="1"/>
  <c r="Q26" i="3"/>
  <c r="Q62" i="3" s="1"/>
  <c r="Q29" i="3"/>
  <c r="Q65" i="3" s="1"/>
  <c r="Q40" i="3"/>
  <c r="Q67" i="3" s="1"/>
  <c r="L53" i="3"/>
  <c r="L39" i="3" s="1"/>
  <c r="L66" i="3" s="1"/>
  <c r="L28" i="3"/>
  <c r="L64" i="3" s="1"/>
  <c r="L26" i="3"/>
  <c r="L62" i="3" s="1"/>
  <c r="L40" i="3"/>
  <c r="L67" i="3" s="1"/>
  <c r="L27" i="3"/>
  <c r="L63" i="3" s="1"/>
  <c r="L29" i="3"/>
  <c r="L65" i="3" s="1"/>
  <c r="J63" i="3"/>
  <c r="J67" i="3"/>
  <c r="J53" i="3"/>
  <c r="J65" i="3"/>
  <c r="J64" i="3"/>
  <c r="BC57" i="3"/>
  <c r="BC55" i="3"/>
  <c r="BC51" i="3"/>
  <c r="BC49" i="3"/>
  <c r="BC47" i="3"/>
  <c r="BC45" i="3"/>
  <c r="L30" i="3" l="1"/>
  <c r="V39" i="3"/>
  <c r="V66" i="3" s="1"/>
  <c r="Q30" i="3"/>
  <c r="J66" i="3"/>
  <c r="BD52" i="3"/>
  <c r="BE61" i="3"/>
  <c r="BD61" i="3"/>
  <c r="BC61" i="3"/>
  <c r="BE60" i="3"/>
  <c r="BD60" i="3"/>
  <c r="BC60" i="3"/>
  <c r="BC59" i="3"/>
  <c r="BE52" i="3"/>
  <c r="BC52" i="3"/>
  <c r="BE43" i="3"/>
  <c r="BD43" i="3"/>
  <c r="BC43" i="3"/>
  <c r="BC42" i="3"/>
  <c r="BE38" i="3"/>
  <c r="BD38" i="3"/>
  <c r="BC38" i="3"/>
  <c r="BC37" i="3"/>
  <c r="BE25" i="3"/>
  <c r="BD25" i="3"/>
  <c r="BC25" i="3"/>
  <c r="BC24" i="3"/>
  <c r="X26" i="3"/>
  <c r="X62" i="3" s="1"/>
  <c r="X27" i="3"/>
  <c r="X63" i="3" s="1"/>
  <c r="X64" i="3"/>
  <c r="X40" i="3"/>
  <c r="X67" i="3" s="1"/>
  <c r="X52" i="3"/>
  <c r="X30" i="3" s="1"/>
  <c r="G61" i="3"/>
  <c r="H61" i="3"/>
  <c r="H59" i="3"/>
  <c r="H60" i="3"/>
  <c r="H43" i="3"/>
  <c r="H42" i="3"/>
  <c r="K42" i="3"/>
  <c r="H37" i="3"/>
  <c r="H38" i="3"/>
  <c r="H25" i="3"/>
  <c r="H24" i="3"/>
  <c r="H52" i="3"/>
  <c r="H53" i="3" s="1"/>
  <c r="D27" i="3"/>
  <c r="D63" i="3" s="1"/>
  <c r="D40" i="3"/>
  <c r="D67" i="3" s="1"/>
  <c r="G60" i="3"/>
  <c r="G43" i="3"/>
  <c r="G38" i="3"/>
  <c r="G25" i="3"/>
  <c r="G52" i="3"/>
  <c r="H30" i="3" l="1"/>
  <c r="BC53" i="3"/>
  <c r="BC30" i="3" s="1"/>
  <c r="H27" i="3"/>
  <c r="H63" i="3" s="1"/>
  <c r="BC28" i="3"/>
  <c r="BC64" i="3" s="1"/>
  <c r="BC40" i="3"/>
  <c r="BC67" i="3" s="1"/>
  <c r="BC26" i="3"/>
  <c r="BC62" i="3" s="1"/>
  <c r="BC29" i="3"/>
  <c r="BC65" i="3" s="1"/>
  <c r="BC27" i="3"/>
  <c r="BC63" i="3" s="1"/>
  <c r="H26" i="3"/>
  <c r="H62" i="3" s="1"/>
  <c r="X39" i="3"/>
  <c r="X66" i="3" s="1"/>
  <c r="H64" i="3"/>
  <c r="D26" i="3"/>
  <c r="D62" i="3" s="1"/>
  <c r="H29" i="3"/>
  <c r="H65" i="3" s="1"/>
  <c r="D28" i="3"/>
  <c r="D64" i="3" s="1"/>
  <c r="H40" i="3"/>
  <c r="H67" i="3" s="1"/>
  <c r="D29" i="3"/>
  <c r="D65" i="3" s="1"/>
  <c r="H39" i="3" l="1"/>
  <c r="H66" i="3" s="1"/>
  <c r="BC39" i="3"/>
  <c r="BC66" i="3" s="1"/>
  <c r="B73" i="4"/>
  <c r="X61" i="3" l="1"/>
  <c r="K61" i="3"/>
  <c r="X60" i="3"/>
  <c r="K60" i="3"/>
  <c r="X59" i="3"/>
  <c r="K59" i="3"/>
  <c r="K52" i="3"/>
  <c r="K39" i="3" s="1"/>
  <c r="K66" i="3" s="1"/>
  <c r="X43" i="3"/>
  <c r="K43" i="3"/>
  <c r="X42" i="3"/>
  <c r="K40" i="3"/>
  <c r="K67" i="3" s="1"/>
  <c r="X38" i="3"/>
  <c r="K38" i="3"/>
  <c r="X37" i="3"/>
  <c r="K37" i="3"/>
  <c r="X29" i="3"/>
  <c r="X65" i="3" s="1"/>
  <c r="K29" i="3"/>
  <c r="K65" i="3" s="1"/>
  <c r="K28" i="3"/>
  <c r="K64" i="3" s="1"/>
  <c r="K27" i="3"/>
  <c r="K63" i="3" s="1"/>
  <c r="K26" i="3"/>
  <c r="K62" i="3" s="1"/>
  <c r="X25" i="3"/>
  <c r="K25" i="3"/>
  <c r="X24" i="3"/>
  <c r="K24" i="3"/>
  <c r="K30" i="3" l="1"/>
  <c r="D30" i="3" l="1"/>
  <c r="D39" i="3"/>
  <c r="D66" i="3" s="1"/>
  <c r="D60" i="3"/>
  <c r="D25" i="3"/>
  <c r="B78" i="4" l="1"/>
  <c r="B77" i="4"/>
  <c r="B3" i="4"/>
  <c r="B4" i="4"/>
  <c r="B79" i="4"/>
  <c r="D61" i="3"/>
  <c r="D59" i="3"/>
  <c r="D43" i="3"/>
  <c r="D42" i="3"/>
  <c r="D38" i="3"/>
  <c r="D37" i="3"/>
  <c r="D24" i="3"/>
</calcChain>
</file>

<file path=xl/sharedStrings.xml><?xml version="1.0" encoding="utf-8"?>
<sst xmlns="http://schemas.openxmlformats.org/spreadsheetml/2006/main" count="772" uniqueCount="340">
  <si>
    <t>EVALUACION FINANCIERA</t>
  </si>
  <si>
    <t>FDLF-CMA-001-2024</t>
  </si>
  <si>
    <t>OBJETO: “REALIZAR LA INTERVENTORIA, TECNICA, ADMINISTRATIVA, JURIDICA, FINANCIERA, SOCIAL, AMBIENTAL Y DE SEGURIDAD Y SALUD EN EL TRABAJO AL CONTRATO QUE TIENE COMO OBJETO “CONTRATAR A PRECIOS FIJOS Y A MONTO AGOTABLE LAS ACTIVIDADES DE CONSTRUCCIÓN DE LA MALLA VIAL Y ESPACIO PÚBLICO, DERIVADOS DEL CONTRATO DE CONSULTORÍA 440 DE 2022, EN LA LOCALIDAD DE FONTIBÓN, BOGOTÁ D.C.”</t>
  </si>
  <si>
    <t>PRESUPUESTO OFICIAL</t>
  </si>
  <si>
    <t>CONCEPTO</t>
  </si>
  <si>
    <t>PROPONENTE</t>
  </si>
  <si>
    <t>CONSORCIO INTERVIALES PCI-PC</t>
  </si>
  <si>
    <t>CONSORCIO VÍAS FONTIBÓN 2025</t>
  </si>
  <si>
    <t>MORALBA SANCHEZ ORDOÑEZ</t>
  </si>
  <si>
    <t>GRUPO METRO COLOMBIA S.A.S</t>
  </si>
  <si>
    <t>CONSORCIO INTER CGS F1</t>
  </si>
  <si>
    <t>INGENIEROS CONSTRUCTORES Y ASESORES SAS</t>
  </si>
  <si>
    <t>GPM PROYECTOS DE INGENIERIA S.A.S.</t>
  </si>
  <si>
    <t>UNIÓN TEMPORAL ROADS 402</t>
  </si>
  <si>
    <t>CONSORCIO MALLA VIAL 206</t>
  </si>
  <si>
    <t>INTERVENTORIA Y CONSTRUCIVILES S.A.S</t>
  </si>
  <si>
    <t>EMPRESA DE PROYECTOS CIVILES SAS</t>
  </si>
  <si>
    <t>CONSORCIO NOGAALL-LITORAL</t>
  </si>
  <si>
    <t>GRUPO CONSULTOR E INGENIEROS SAS</t>
  </si>
  <si>
    <t>CONSORCIO ESPACIOS TVH</t>
  </si>
  <si>
    <t>CONSORCIO VIAS Y ESP</t>
  </si>
  <si>
    <t>CONSORCIO FONTIBON GM</t>
  </si>
  <si>
    <t>CONSORCIO I.D. FONTIBÓN</t>
  </si>
  <si>
    <t>CONSORCIO LG FONTIBÓN</t>
  </si>
  <si>
    <t>INTERSA S.A.</t>
  </si>
  <si>
    <t>CODIPRO INGENIERIA Y ARQUITECTURA LTDA</t>
  </si>
  <si>
    <t>INGESCOR LTDA</t>
  </si>
  <si>
    <t>CONSORCIO INTERVIAL URBANO</t>
  </si>
  <si>
    <t>VELNEC S A</t>
  </si>
  <si>
    <t>CONSORCIO INTER-FONTIBON 2024</t>
  </si>
  <si>
    <t>ING INGENIERIA SAS</t>
  </si>
  <si>
    <t>CONSORCIO FATIMA</t>
  </si>
  <si>
    <t>GEOTECNIA Y CIMIENTOS INGEOCIM SAS</t>
  </si>
  <si>
    <t>CONSORCIO FONTIBON JINT 001</t>
  </si>
  <si>
    <t>CONSORCIO ALIANZA BOGOTA</t>
  </si>
  <si>
    <t>CONSORCIO FEM – 34</t>
  </si>
  <si>
    <t>NIT / CC</t>
  </si>
  <si>
    <t>PC PROYECCION E INGENIERIA SAS 
901757531-7</t>
  </si>
  <si>
    <t>JORGE WILLAN CORZO GARCIA
5689243-9</t>
  </si>
  <si>
    <t>GERMAN ALONSO PUENTES GORDO
7162821-0</t>
  </si>
  <si>
    <t>INCORDIS SAS 
900869939-5</t>
  </si>
  <si>
    <t>SANDRA MONICA CARDOZO
51976458-3</t>
  </si>
  <si>
    <t>SAVIMAC SAS
900984598-9</t>
  </si>
  <si>
    <t>34.526.385-2</t>
  </si>
  <si>
    <t>830010109-8</t>
  </si>
  <si>
    <t>SL SENDAS INGENIERIA S.A.S. 
900 547 077 - 1</t>
  </si>
  <si>
    <t>CONSULTORIA VIAL S.A.S. NIT 900 411 896 - 0</t>
  </si>
  <si>
    <t>GRUPO INFRAESTRUCTURA COLOMBIA S.A.S.
901 602 066 – 8</t>
  </si>
  <si>
    <t>900104908-4</t>
  </si>
  <si>
    <t>900237861 - 8</t>
  </si>
  <si>
    <t>INGECO INGENIERÍA DE CONSTRUCCIONES S.A.S
890115120-1</t>
  </si>
  <si>
    <t>INGENIERÍA DE PROYECTOS S.A.S
890.116.722-8</t>
  </si>
  <si>
    <t>ANTONIO JOSE PEDRAZA JIMENEZ
6768550-8</t>
  </si>
  <si>
    <t>CCONTRERAS CORTES SERVICIOS DE
INGENIERIA SAS
900104779-0</t>
  </si>
  <si>
    <t>TERRA NOVO CONSTRUCCIONES SAS
901417315 4</t>
  </si>
  <si>
    <t>LUPSA INGENIERIA Y CONSTRUCCIONES S.A.S.
901525021-7</t>
  </si>
  <si>
    <t>SUCA CONSTRUCCIONES S.A.S.
900568398-9</t>
  </si>
  <si>
    <t>900096419-9</t>
  </si>
  <si>
    <t xml:space="preserve"> 900107376-1 </t>
  </si>
  <si>
    <t>NOGAALL SAS
830.090.010-1</t>
  </si>
  <si>
    <t>LITORAL CONSULTING SAS
901.499.397-9</t>
  </si>
  <si>
    <t>830509427-9</t>
  </si>
  <si>
    <t>COMPAÑÍA CONSULTORA
COLOMBIANA TRIPLE C
S.A.S BIC
901256066-3</t>
  </si>
  <si>
    <t>VALLEJO H INGENIEROS
CONSULTORES CONSTRUCTORES S.A.S BIC
900416314-9</t>
  </si>
  <si>
    <t>MIRS LATINOAMERICA S.A.S. 
900.241.875-6</t>
  </si>
  <si>
    <t>ACM ESTUDIOS SOCIO AMBIENTALES S.A.S
901.315.271-0</t>
  </si>
  <si>
    <t>MSING S.A.S
900574741-7</t>
  </si>
  <si>
    <t>GRMM S.A.S.
901124527-0</t>
  </si>
  <si>
    <t>INGENIERIA DESARROLLO Y CONSULTORIA INDESCO S.A.S. BIC
901471535-7</t>
  </si>
  <si>
    <t>DISEÑOS INTERVENTORIAS Y SERVICIOS S.A.S.
80001.028-0</t>
  </si>
  <si>
    <t>LÍNEA GLOBAL INGENIERÍA S. A. S. 
900178419-1</t>
  </si>
  <si>
    <t>GERARDO DÍAZ MANJARRÉS
70077994-1</t>
  </si>
  <si>
    <t>860450644-3</t>
  </si>
  <si>
    <t>800172033-2</t>
  </si>
  <si>
    <t>812002469-5</t>
  </si>
  <si>
    <t>IAR PROYECTOS SAS
900709306-8</t>
  </si>
  <si>
    <t>BATEMAN INGENIERIA SAS
800061409-1</t>
  </si>
  <si>
    <t>800028455-1</t>
  </si>
  <si>
    <t>AESA PROYECTOS SAS
901580432-4</t>
  </si>
  <si>
    <t>BALER INGENIERIA SAS BIC
900264015 8</t>
  </si>
  <si>
    <t>890405995-1</t>
  </si>
  <si>
    <t>ARA INGENIERIA S.A.S
830068724-8</t>
  </si>
  <si>
    <t>JOSE ALBERTO ROJAS PRIETO
 79442593-1</t>
  </si>
  <si>
    <t>800155100-6</t>
  </si>
  <si>
    <t>JPS INGENIERIA S.A.S. (LIDER) 
830035398-8</t>
  </si>
  <si>
    <t>INTING S.A.S.
901693111-0</t>
  </si>
  <si>
    <t>MSC INGENIERIA SAS
830090285-8</t>
  </si>
  <si>
    <t>CORTES LEIVA ASOCIADOS SAS
900859890-0</t>
  </si>
  <si>
    <t>MONTENEGRO Y COMPAÑIA S.A.S.
901367472-7</t>
  </si>
  <si>
    <t>EJECUCIÓN Y GERENCIA DE PROYECTOS S.A.S.
900599732-9</t>
  </si>
  <si>
    <t>FLAVIO RICARDO JIMÉNEZ MEJÍA 
3.226.596-1</t>
  </si>
  <si>
    <t>PORCENTAJE DE PARTICIPACION</t>
  </si>
  <si>
    <t>REPRESENTANTE LEGAL</t>
  </si>
  <si>
    <t>CORREDOR BECERRA PEDRO JOSE</t>
  </si>
  <si>
    <t> CORZO GARCIA JORGE WILLAN</t>
  </si>
  <si>
    <t>GERMAN ALONSO PUENTES GORDO</t>
  </si>
  <si>
    <t>CORREDOR BECERRA JAIRO EDUARDO</t>
  </si>
  <si>
    <t>SANDRA MONICA CARDOZO</t>
  </si>
  <si>
    <t>CARRILLO VARGAS SANTIAGO</t>
  </si>
  <si>
    <t>OSCAR ALFREDO MONTOYA</t>
  </si>
  <si>
    <t>ALVAREZ PARRADO RICAUTE</t>
  </si>
  <si>
    <t>MANUEL JOSE MEZA SOTO</t>
  </si>
  <si>
    <t>RICAUTE ALVAREZ PARRADO</t>
  </si>
  <si>
    <t>ESTHER PAULINA MARTINEZ</t>
  </si>
  <si>
    <t>GONZALO EDUARDO PAZ MATALLANA</t>
  </si>
  <si>
    <t>CARLOS MARIO ROLON</t>
  </si>
  <si>
    <t>CARLOS ANDRES MARTIBEZ</t>
  </si>
  <si>
    <t>ANTONIO JOSE PEDRAZA JIMENEZ</t>
  </si>
  <si>
    <t>CONTRERAS CORTES JOSE JOAQUIN</t>
  </si>
  <si>
    <t>IVONNE CONSTANZA FIGUEROA</t>
  </si>
  <si>
    <t>LOPEZ ROJAS PAOLA DEL PILAR</t>
  </si>
  <si>
    <t>ARAMBULA CURREA CARLOS ALBERTO</t>
  </si>
  <si>
    <t>NESTOR ANIBAL ESPINOSA</t>
  </si>
  <si>
    <t>JORGE HERNANDO BELTRAN</t>
  </si>
  <si>
    <t>JORGE HERNANDO BELTRAN CATUMBA</t>
  </si>
  <si>
    <t>JARAMILLO DIAZ LUZ ANGELA</t>
  </si>
  <si>
    <t>MEBYS SEGRIT DE LA OSSA</t>
  </si>
  <si>
    <t>FABIAN ANDRES VALLEJO</t>
  </si>
  <si>
    <t>NICK RANDY ALMEIDA</t>
  </si>
  <si>
    <t>RAMIREZ POVEDA FABIO MERCK</t>
  </si>
  <si>
    <t>RUIZ PARRA DANIEL ERNESTO</t>
  </si>
  <si>
    <t>MORENO MORENO GERMAN RODRIGO</t>
  </si>
  <si>
    <t>JULIAN DARIO OCHOA NIÑO</t>
  </si>
  <si>
    <t>FRANCISCO JAVIER DAZA</t>
  </si>
  <si>
    <t>BLANCA LILLYAM TABARES</t>
  </si>
  <si>
    <t>GERARDO DÍAZ MANJARRÉS</t>
  </si>
  <si>
    <t>ISABEL VICTORIA LEON</t>
  </si>
  <si>
    <t>BERDUGO LEAL JESUS MARIA</t>
  </si>
  <si>
    <t>RIOS URUETA JUAN CARLOS</t>
  </si>
  <si>
    <t>CAROLINA ALVAREZ</t>
  </si>
  <si>
    <t>JAIME DUDLEY PIO</t>
  </si>
  <si>
    <t>ANDRES GERMAN NEIRA</t>
  </si>
  <si>
    <t>ANTONIO ESTEBAN SANCHEZ</t>
  </si>
  <si>
    <t>LADY MERCEDES AGUIRRE</t>
  </si>
  <si>
    <t>CARLOS ALBERTO BELLO AVENA</t>
  </si>
  <si>
    <t>KERLY GIOVANNA CUELLAR</t>
  </si>
  <si>
    <t>JOSE ALBERTO ROJAS PRIETO</t>
  </si>
  <si>
    <t>NAGED RODRIGUEZ CAMILO ADOLFO</t>
  </si>
  <si>
    <t>CESAR AUGUSTO PALACIOS</t>
  </si>
  <si>
    <t>JORGE ELIECER PARRA</t>
  </si>
  <si>
    <t>DIEGO ALEJANDRO LEIVA</t>
  </si>
  <si>
    <t>GOMEZ MONTENEGRO CARLOS ALBERTO</t>
  </si>
  <si>
    <t>HERRERA BERNAL CAMILO ALBERTO</t>
  </si>
  <si>
    <t xml:space="preserve">FLAVIO RICARDO JIMÉNEZ MEJÍA </t>
  </si>
  <si>
    <t>DOCUMENTACION FINANCIERA:
CERTIFICADO DE INSCRIPCIÓN EN EL REGISTRO ÚNICO DE PROPONENTES-RUP</t>
  </si>
  <si>
    <t>Anexa Rup</t>
  </si>
  <si>
    <t>Para tal efecto, la información financiera deberá estar actualizada en el RUP mínimo a 31 de diciembre del año 2023 y en firme. Para el caso de los proponentes extranjeros persona jurídica con sucursal y persona natural con domicilio en Colombia, la verificación de la capacidad financiera se realizará con base en la información financiera contenida en el RUP, de acuerdo a la fecha de corte establecida en los países de origen o en sus estatutos sociales. Así mismo, la inscripción en el RUP deberá estar vigente y la información financiera en firme.</t>
  </si>
  <si>
    <t>INDICADORES FINANCIEROS</t>
  </si>
  <si>
    <r>
      <t>a. INDICE DE LIQUIDEZ</t>
    </r>
    <r>
      <rPr>
        <b/>
        <sz val="12"/>
        <rFont val="Calibri"/>
        <family val="2"/>
        <scheme val="minor"/>
      </rPr>
      <t xml:space="preserve"> (IL)</t>
    </r>
  </si>
  <si>
    <r>
      <rPr>
        <sz val="9"/>
        <color indexed="8"/>
        <rFont val="Calibri"/>
        <family val="2"/>
        <scheme val="minor"/>
      </rPr>
      <t>Se considerará HÁBIL el proponente que presente un IL  mayor o igual a</t>
    </r>
    <r>
      <rPr>
        <sz val="8"/>
        <color indexed="8"/>
        <rFont val="Calibri"/>
        <family val="2"/>
        <scheme val="minor"/>
      </rPr>
      <t xml:space="preserve"> </t>
    </r>
    <r>
      <rPr>
        <b/>
        <sz val="8"/>
        <color indexed="8"/>
        <rFont val="Calibri"/>
        <family val="2"/>
        <scheme val="minor"/>
      </rPr>
      <t xml:space="preserve"> </t>
    </r>
    <r>
      <rPr>
        <b/>
        <sz val="12"/>
        <color rgb="FF000000"/>
        <rFont val="Calibri (Cuerpo)"/>
      </rPr>
      <t>1,21</t>
    </r>
  </si>
  <si>
    <r>
      <t xml:space="preserve">b. INDICE DE ENDEUDAMIENTO </t>
    </r>
    <r>
      <rPr>
        <b/>
        <sz val="12"/>
        <rFont val="Calibri"/>
        <family val="2"/>
        <scheme val="minor"/>
      </rPr>
      <t>(IE)</t>
    </r>
  </si>
  <si>
    <r>
      <rPr>
        <sz val="9"/>
        <color indexed="8"/>
        <rFont val="Calibri"/>
        <family val="2"/>
        <scheme val="minor"/>
      </rPr>
      <t>Se considerará HÁBIL el proponente que presente un IE menor o igual a</t>
    </r>
    <r>
      <rPr>
        <sz val="8"/>
        <color indexed="8"/>
        <rFont val="Calibri"/>
        <family val="2"/>
        <scheme val="minor"/>
      </rPr>
      <t xml:space="preserve"> </t>
    </r>
    <r>
      <rPr>
        <b/>
        <sz val="12"/>
        <color rgb="FF000000"/>
        <rFont val="Calibri (Cuerpo)"/>
      </rPr>
      <t>0,70</t>
    </r>
  </si>
  <si>
    <r>
      <t xml:space="preserve">c.  RAZÓN DE COBERTURA DE INTERESES </t>
    </r>
    <r>
      <rPr>
        <b/>
        <sz val="12"/>
        <rFont val="Calibri"/>
        <family val="2"/>
        <scheme val="minor"/>
      </rPr>
      <t>(RCI)</t>
    </r>
    <r>
      <rPr>
        <sz val="12"/>
        <rFont val="Calibri"/>
        <family val="2"/>
        <scheme val="minor"/>
      </rPr>
      <t xml:space="preserve">: </t>
    </r>
  </si>
  <si>
    <r>
      <t xml:space="preserve">Se considerará HÁBIL el proponente que presente una RCI mayor o igual </t>
    </r>
    <r>
      <rPr>
        <b/>
        <sz val="12"/>
        <color rgb="FF000000"/>
        <rFont val="Calibri (Cuerpo)"/>
      </rPr>
      <t>1,00</t>
    </r>
  </si>
  <si>
    <r>
      <t xml:space="preserve">d. CAPITAL DE TRABAJO </t>
    </r>
    <r>
      <rPr>
        <b/>
        <sz val="12"/>
        <rFont val="Calibri"/>
        <family val="2"/>
        <scheme val="minor"/>
      </rPr>
      <t>(CT):</t>
    </r>
  </si>
  <si>
    <r>
      <t xml:space="preserve">Se considerará HÁBIL el proponente que presente una CT mayor o igual </t>
    </r>
    <r>
      <rPr>
        <b/>
        <sz val="12"/>
        <color rgb="FF000000"/>
        <rFont val="Calibri (Cuerpo)"/>
      </rPr>
      <t>$80.456.573</t>
    </r>
  </si>
  <si>
    <t xml:space="preserve">Los Proponentes cuyos gastos de intereses sean cero (0), no podrán calcular el indicador de razón de cobertura de intereses. En este caso el Proponente cumple el indicador, salvo que la utilidad operacional sea negativa, caso en el cual no cumple con el indicador de razón de cobertura de intereses. </t>
  </si>
  <si>
    <t>INDICADORES CAPACIDAD FINANCIERA</t>
  </si>
  <si>
    <t>INDICE DE LIQUIDEZ O SOLVENCIA  (ACTIVO CORRIENTE / PASIVO CORRIENTE)</t>
  </si>
  <si>
    <t xml:space="preserve">INDICE DE ENDEUDAMIENTO (PASIVO TOTAL  / ACTIVO TOTAL) </t>
  </si>
  <si>
    <t>RAZÓN DE COBERTURA DE INTERESES: (UTILIDAD OPERACIONAL / GASTOS DE INTERESES)</t>
  </si>
  <si>
    <t>CAPITAL DE TRABAJO: (ACTIVO CORRIENTE - PASIVO CORRIENTE)</t>
  </si>
  <si>
    <t>PATRIMONIO: (ACTIVO TOTAL - PASIVO TOTAL)</t>
  </si>
  <si>
    <t xml:space="preserve">CAPACIDAD ORGANIZACIONAL </t>
  </si>
  <si>
    <r>
      <rPr>
        <sz val="14"/>
        <color indexed="8"/>
        <rFont val="Calibri"/>
        <family val="2"/>
        <scheme val="minor"/>
      </rPr>
      <t>RENTABILIDAD DEL PATRIMONIO</t>
    </r>
    <r>
      <rPr>
        <b/>
        <sz val="14"/>
        <color indexed="8"/>
        <rFont val="Calibri"/>
        <family val="2"/>
        <scheme val="minor"/>
      </rPr>
      <t xml:space="preserve"> (ROE)</t>
    </r>
  </si>
  <si>
    <r>
      <t>Se considerará HÁBIL el proponente que presente una rentabilidad del patrimonio  mayor o igual</t>
    </r>
    <r>
      <rPr>
        <b/>
        <sz val="9"/>
        <color indexed="8"/>
        <rFont val="Calibri"/>
        <family val="2"/>
        <scheme val="minor"/>
      </rPr>
      <t xml:space="preserve"> </t>
    </r>
    <r>
      <rPr>
        <b/>
        <sz val="12"/>
        <color rgb="FF000000"/>
        <rFont val="Calibri (Cuerpo)"/>
      </rPr>
      <t>0,04</t>
    </r>
  </si>
  <si>
    <r>
      <rPr>
        <sz val="14"/>
        <color indexed="8"/>
        <rFont val="Calibri"/>
        <family val="2"/>
        <scheme val="minor"/>
      </rPr>
      <t xml:space="preserve">RENTABILIDAD DEL ACTIVO </t>
    </r>
    <r>
      <rPr>
        <b/>
        <sz val="14"/>
        <color indexed="8"/>
        <rFont val="Calibri"/>
        <family val="2"/>
        <scheme val="minor"/>
      </rPr>
      <t>(ROA)</t>
    </r>
  </si>
  <si>
    <r>
      <t>Se considerará HÁBIL el proponente que presente una rentabilidad del patrimonio  mayor o igual</t>
    </r>
    <r>
      <rPr>
        <b/>
        <sz val="9"/>
        <color indexed="8"/>
        <rFont val="Calibri"/>
        <family val="2"/>
        <scheme val="minor"/>
      </rPr>
      <t xml:space="preserve"> </t>
    </r>
    <r>
      <rPr>
        <b/>
        <sz val="12"/>
        <color rgb="FF000000"/>
        <rFont val="Calibri (Cuerpo)"/>
      </rPr>
      <t>0,02</t>
    </r>
  </si>
  <si>
    <t xml:space="preserve">El no cumplimiento de estos indicadores financieros no será subsanable, y en consecuencia se rechazara la propuesta. </t>
  </si>
  <si>
    <t>INDICADORES CAPACIDAD ORGANIZACIONAL</t>
  </si>
  <si>
    <t>RENTABILIDAD SOBRE PATRIMONIO (UTILIDAD OPERACIONAL / PATRIMONIO)</t>
  </si>
  <si>
    <t>RENTABILIDAD SOBRE ACTIVOS (UTILIDAD OPERACIONAL / ACTIVO TOTAL)</t>
  </si>
  <si>
    <t>INFORMACIÓN FINANCIERA</t>
  </si>
  <si>
    <t>ACTIVO CORRIENTE</t>
  </si>
  <si>
    <t>ACTIVO TOTAL</t>
  </si>
  <si>
    <t>PASIVO CORRIENTE</t>
  </si>
  <si>
    <t>PASIVO TOTAL</t>
  </si>
  <si>
    <t>PATRIMONIO (ACTIVO TOTAL - PASIVO TOTAL)</t>
  </si>
  <si>
    <t>UTILIDAD / PERDIDA OPERACIONAL ( INGRESOS OPERACIONALES - GASTOS OPERACIONALES)</t>
  </si>
  <si>
    <t>GASTOS DE INTERESES</t>
  </si>
  <si>
    <t>REQUISITOS HABILITANTES</t>
  </si>
  <si>
    <t>INDICE DE LIQUIDEZ</t>
  </si>
  <si>
    <t>INDICE DE ENDEUDAMIENTO</t>
  </si>
  <si>
    <t>RAZON DE COBERTURA</t>
  </si>
  <si>
    <t>CAPITAL DE TRABAJO</t>
  </si>
  <si>
    <t>RENTABILIDAD PATRIMONIO</t>
  </si>
  <si>
    <t>RENTABILIDAD ACTIVOS</t>
  </si>
  <si>
    <t>MIPYME</t>
  </si>
  <si>
    <t>Original firmado:</t>
  </si>
  <si>
    <t>MARTHA LUCÍA VEGA RAMÍREZ</t>
  </si>
  <si>
    <t xml:space="preserve">Evaluador Financiero </t>
  </si>
  <si>
    <t>Diciembre 10 de 2024</t>
  </si>
  <si>
    <t>FONDO DE DESARROLLO LOCAL DE FONTIBON</t>
  </si>
  <si>
    <t>INDICES FINANCIEROS Y DE CAPACIDAD ORGANIZACIONAL</t>
  </si>
  <si>
    <t> </t>
  </si>
  <si>
    <t>NOMBRE DE OFERENTE</t>
  </si>
  <si>
    <t>RAZON DE COBERTURA DE INTERESES</t>
  </si>
  <si>
    <t>RENTABILIDAD  PATRIMONIO</t>
  </si>
  <si>
    <t>OBSERVACIONES</t>
  </si>
  <si>
    <t xml:space="preserve">MATRIZ 2 – INDICADORES FINANCIEROS Y ORGANIZACIONALES OBRAS PARA INFRAESTRUCTURA DE TRANSPORTE </t>
  </si>
  <si>
    <t>Habilitado</t>
  </si>
  <si>
    <t>CONSORCIO INTER FONTIBON</t>
  </si>
  <si>
    <t>INGENIERIA Y CONSULTORIA INGECON S.A.S.
810002747-0</t>
  </si>
  <si>
    <t>ECG INGENIERIA S.A.S 
901289190-0</t>
  </si>
  <si>
    <t>ANGELA MARIA DAVILA</t>
  </si>
  <si>
    <t>JULIAN PASTOR VALBUENA</t>
  </si>
  <si>
    <t>CONSORCIO TRANSFORMAR VIAL FONTIBON</t>
  </si>
  <si>
    <t>JET INGENIERIS SAS
802024876-8</t>
  </si>
  <si>
    <t>LINA MARGARITA OSIO</t>
  </si>
  <si>
    <t>INGENIERIA MASTER SAS
900915689-6</t>
  </si>
  <si>
    <t>DANIELA CAROLINA SSINNING</t>
  </si>
  <si>
    <t>CONSORCIO ID FONTIBON 001</t>
  </si>
  <si>
    <t>INTERVENTORIAS Y DISEÑOS S.A. – INTERDISEÑOS 
860027091-8</t>
  </si>
  <si>
    <t>INTERDISEÑOS ASOCIADOS S.A.S. 
901682746-1</t>
  </si>
  <si>
    <t>LUZ AMPARO VALENCIA</t>
  </si>
  <si>
    <t>LUZ MARINA ORTEGA OCHOA</t>
  </si>
  <si>
    <t>ESTUDIOS TECNICOS Y CONSTRUCCIONES S.A.S</t>
  </si>
  <si>
    <t>800032277-2</t>
  </si>
  <si>
    <t>GONGORA SIERRA MANUEL LEOPOLDO</t>
  </si>
  <si>
    <t>ALIANZA INTEGRAL DE PROYECTOS SAS BIC</t>
  </si>
  <si>
    <t>901506750-7</t>
  </si>
  <si>
    <t>YURI VIVIANA ARCILA</t>
  </si>
  <si>
    <t>CONSORCIO EPSILON FONTIBON</t>
  </si>
  <si>
    <t>PROYECTOS E INTERVENTORÍAS S.A.S
860403102-3</t>
  </si>
  <si>
    <t>WILSON GIOVANNI URREA</t>
  </si>
  <si>
    <t>INGENIERÍA DE ESTUDIOS Y ASESORIAS S.A.S. INESAS S.A.S
860034155-1</t>
  </si>
  <si>
    <t>HENRY ALEXANDER URREA</t>
  </si>
  <si>
    <t>PEB CONSULTORES S.A.S.</t>
  </si>
  <si>
    <t>891500627-6</t>
  </si>
  <si>
    <t>MANUEL JOSE BRAVO FERNANDEZ</t>
  </si>
  <si>
    <t>ALMA INTERVENTORÍA &amp; CONSULTORÍA SAS</t>
  </si>
  <si>
    <t>901573477 6</t>
  </si>
  <si>
    <t>ALVARO HERNANDO VERA</t>
  </si>
  <si>
    <t>CONSORCIO COING F001</t>
  </si>
  <si>
    <t>ICING S.A.S.
901691885-3</t>
  </si>
  <si>
    <t>ANDREA DEL PILAR PEÑA</t>
  </si>
  <si>
    <t>COPEBA S.A.S.
830011122-9</t>
  </si>
  <si>
    <t>CONSORCIO FONTIBON KM 2024</t>
  </si>
  <si>
    <t>KALPA INGENIERIA SAS
901506984-3</t>
  </si>
  <si>
    <t>MEDINA &amp; RIVERA INGENIEROS
ASOCIADOS SAS 
830013230-5</t>
  </si>
  <si>
    <t>CESAR AUGUSTO CAMARGO</t>
  </si>
  <si>
    <t>CONSORCIO INTER FONTIBON JG</t>
  </si>
  <si>
    <t>GAVINCO INGENIEROS CONSULTORES SAS
900916608-4</t>
  </si>
  <si>
    <t>MARIA ISABEL LORA MUÑOZ</t>
  </si>
  <si>
    <t>JGF INGENIERIA S.A.S
900916608-4</t>
  </si>
  <si>
    <t>LUZ ANDREA FAJARDO</t>
  </si>
  <si>
    <t xml:space="preserve">LUIS GUILLERMO NARVAEZ RICARDO
9050725-8 </t>
  </si>
  <si>
    <t>GNG SERVICIOS DE INGENIERÍA S.A.S.
901383717-3</t>
  </si>
  <si>
    <t>JORGE GOMEZ FALLA</t>
  </si>
  <si>
    <t>LUIS GUILLERMO NARVAEZ RICARDO</t>
  </si>
  <si>
    <t>CONSORCIO INTER VIAL G&amp;L.</t>
  </si>
  <si>
    <t>ECOVIAS SAS</t>
  </si>
  <si>
    <t>890104625-1</t>
  </si>
  <si>
    <t>LUIGGI ABERTO PUBLIESE</t>
  </si>
  <si>
    <t>PROJEKTA LIMITADA INGENIEROS CONSULTORES</t>
  </si>
  <si>
    <t>860531577-6</t>
  </si>
  <si>
    <t>SERGIO RAFAEL FIDEL PABON</t>
  </si>
  <si>
    <t>SOLUCIONES PARA LA INGENIERÍA S.A.S.</t>
  </si>
  <si>
    <t>900389180-2</t>
  </si>
  <si>
    <t>IVAN AUGUSTO BARRETO</t>
  </si>
  <si>
    <t>CONSORCIO INTERNOVAC – LERI</t>
  </si>
  <si>
    <t>LEMOINE RIVERA
INGENIEROS ASOCIADOS S.A.S
800175083-4</t>
  </si>
  <si>
    <t>CRISTIAN MAURICIO CUELLAR</t>
  </si>
  <si>
    <t>PADILLA MEJÍA SINDY</t>
  </si>
  <si>
    <t>INTERNOVAC GROUP S.A.S
901719021-0</t>
  </si>
  <si>
    <t>SETEC ANDINA S.A.S.
901399529-5</t>
  </si>
  <si>
    <t>GOMEZ CAJIAO Y ASOCIADOS S.A.S
860034335 - 9</t>
  </si>
  <si>
    <t>SETEC CONSULTANTS S.A.S</t>
  </si>
  <si>
    <t>PROCIVING SAS
8.638.502-4</t>
  </si>
  <si>
    <t>EDWIN JAVIER LINARES</t>
  </si>
  <si>
    <t>CONSORCIO CCP.</t>
  </si>
  <si>
    <t>CIAF LTDA INGENIERIA
800130967-6</t>
  </si>
  <si>
    <t>FRANCISCO EDUARDO VASQUEZ</t>
  </si>
  <si>
    <t>CONSULTORIA Y OBRAS CIVILES DE COLOMBIA SAS
900956142-5</t>
  </si>
  <si>
    <t>GREYS ALEJANDRA GUZMAN</t>
  </si>
  <si>
    <t>CONSORCIO FONTIBON</t>
  </si>
  <si>
    <t>INFRALAR S.A.S.
900284623-1</t>
  </si>
  <si>
    <t>LARA GUZMAN EDGAR</t>
  </si>
  <si>
    <t>OBRAS Y PROYECTOS
RP S.A.S.
800245246-9</t>
  </si>
  <si>
    <t>INGTECNOVA S.A.S. BIC.
901642556 6</t>
  </si>
  <si>
    <t>LINDA DANIELA HERNANDEZ</t>
  </si>
  <si>
    <t>CONSORCIO TECNOLOGICO</t>
  </si>
  <si>
    <t>INTERVENTORIA Y
CONSTRUCCIONES S.A.S
813003402-0</t>
  </si>
  <si>
    <t>GUIZA RUEDA LEONEL</t>
  </si>
  <si>
    <t>RAFAEL JAVIER GUISA RUEDA
91261497-7</t>
  </si>
  <si>
    <t>RAFAEL JAVIER GUISA RUEDA</t>
  </si>
  <si>
    <t>CONSORCIO INTERVIAL PH</t>
  </si>
  <si>
    <t>JAUREGUI MARTINEZ CARLOS HUMBERTO</t>
  </si>
  <si>
    <t>HUMBERTO JAUREGUI &amp; CIAS SAS
901793808-4</t>
  </si>
  <si>
    <t>PROYECTOS VIALES SAS
900325581-8</t>
  </si>
  <si>
    <t>MARTINEZ ESTRADA MARIA ISABEL</t>
  </si>
  <si>
    <t>PROYECTOS TECNICOS DE COLOMBIA S.A.S
900181247-2</t>
  </si>
  <si>
    <t>COMPAÑÍA TECNICA DE INGENIERIA S.A.S
901531042-6</t>
  </si>
  <si>
    <t>CAMPO VILLOTA VIVIAN</t>
  </si>
  <si>
    <t>CONSORCIO VIAS FONTIBON PC</t>
  </si>
  <si>
    <t>CAMPO VILLOTA VIVIAN PAOLA</t>
  </si>
  <si>
    <t>CONSORCIO MALLA VIAL FDLF</t>
  </si>
  <si>
    <t>INPROTEKTO LIMITADA N
800032486-5</t>
  </si>
  <si>
    <t>BRAIN INGENIERÍA VIAL S.A.S.
900779202-1</t>
  </si>
  <si>
    <t>CARLOS ENRIQUE BARRAGAN</t>
  </si>
  <si>
    <t>MAURICIO FERNANDO PRIETO</t>
  </si>
  <si>
    <t>INGE PR SAS
901262481-1</t>
  </si>
  <si>
    <t>PERDOMO VELASCO LUIS MIGUEL</t>
  </si>
  <si>
    <t>INTERVENTORIA Y
GESTION INTERGES SAS
901145450-2</t>
  </si>
  <si>
    <t>SAAVEDRA ARIAS SULMA YANIRA</t>
  </si>
  <si>
    <t>CONSORCIO VIAS IC 2024</t>
  </si>
  <si>
    <t>INGEORBE SAS BIC 
901402216-8</t>
  </si>
  <si>
    <t>CAYCO S.A.S 
900334140-1</t>
  </si>
  <si>
    <t>ASTRID LILIANA MARIN</t>
  </si>
  <si>
    <t>ADRIANA LUCIA ORTIZ</t>
  </si>
  <si>
    <t>ORBITA DESARROLLO S.A.S.</t>
  </si>
  <si>
    <t>901515287-6</t>
  </si>
  <si>
    <t>PAULA VANESA FLOREZ SANZON</t>
  </si>
  <si>
    <t>CONSORCIO CONSTRUCCIÓN Y DESARROLLO FONTIBÓN</t>
  </si>
  <si>
    <t>R&amp;M CONSTRUCCIONES E INTERVENTORIAS SAS
830028126-2</t>
  </si>
  <si>
    <t>GOMEZ GOMEZ CESAR EDUARDO</t>
  </si>
  <si>
    <t>MAIRA ALEJANDRA PICON GARCIA
37331288-9</t>
  </si>
  <si>
    <t>MAIRA ALEJANDRA PICON GARCIA</t>
  </si>
  <si>
    <t>CONSORCIO ESPACIO PÚBLICO INT 2024</t>
  </si>
  <si>
    <t>INGENIERÍA Y GESTIÓN VIAL SAS – GEVIAL SAS 
830504592-3</t>
  </si>
  <si>
    <t>GEOINTERVENTORIAS SAS - GEOINTER SAS 
830505044 - 3</t>
  </si>
  <si>
    <t>DISEÑOS VÍAS Y PAVIMENTOS SAS 
900403072-5</t>
  </si>
  <si>
    <t>LARA RUIZ JOSE</t>
  </si>
  <si>
    <t>LARA CASTRO VIANEY</t>
  </si>
  <si>
    <t>DONALDO ELIAS CASTILLA</t>
  </si>
  <si>
    <t>CONSORCIO VÍAS PROTEV</t>
  </si>
  <si>
    <t>PROYECTISTAS ASOCIADOS SAS 
900426155-7</t>
  </si>
  <si>
    <t>CONSTRUCTORA TEATINO VARGAS – CONSTRUTEV SAS 
830512601-5</t>
  </si>
  <si>
    <t>OSCAR ANDRES PLAZAS</t>
  </si>
  <si>
    <t>OSCAR EDUARDO TEATINO</t>
  </si>
  <si>
    <t>CONSORCIO INTERVENTORES FONTIBON</t>
  </si>
  <si>
    <t>CAP QUALITY PROJECT S.A.S
901708022-0</t>
  </si>
  <si>
    <t>PALTA MUÑOZ CARLOS ALBERTO</t>
  </si>
  <si>
    <t>OPH INGENIEROS ASOCIADOS SAS
901048528-2</t>
  </si>
  <si>
    <t>ANA ISABEL HENDE</t>
  </si>
  <si>
    <t>CONSULTORES INTERVENTORES COLOMBIANOS SAS</t>
  </si>
  <si>
    <t>900378119-5</t>
  </si>
  <si>
    <t>JORGE RICHAR RODRIGUEZ</t>
  </si>
  <si>
    <t>CONSORCIO MODELIA 24</t>
  </si>
  <si>
    <t>Anexa Rup con subsanación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</si>
</sst>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0_-;\-* #,##0_-;_-* &quot;-&quot;_-;_-@_-"/>
    <numFmt numFmtId="44" formatCode="_-&quot;$&quot;\ * #,##0.00_-;\-&quot;$&quot;\ * #,##0.00_-;_-&quot;$&quot;\ * &quot;-&quot;??_-;_-@_-"/>
    <numFmt numFmtId="164" formatCode="_-&quot;XDR&quot;* #,##0_-;\-&quot;XDR&quot;* #,##0_-;_-&quot;XDR&quot;* &quot;-&quot;_-;_-@_-"/>
    <numFmt numFmtId="165" formatCode="#,##0.00;[Red]#,##0.00"/>
  </numFmts>
  <fonts count="41">
    <font>
      <sz val="11"/>
      <color theme="1"/>
      <name val="Calibri"/>
      <family val="2"/>
      <scheme val="minor"/>
    </font>
    <font>
      <sz val="8"/>
      <name val="Calibri"/>
      <family val="2"/>
    </font>
    <font>
      <sz val="11"/>
      <color theme="1"/>
      <name val="Calibri"/>
      <family val="2"/>
      <scheme val="minor"/>
    </font>
    <font>
      <sz val="11"/>
      <color rgb="FF000000"/>
      <name val="Calibri"/>
      <family val="2"/>
      <charset val="1"/>
    </font>
    <font>
      <b/>
      <sz val="12"/>
      <color theme="1"/>
      <name val="Calibri"/>
      <family val="2"/>
      <scheme val="minor"/>
    </font>
    <font>
      <sz val="11"/>
      <name val="Calibri"/>
      <family val="2"/>
      <scheme val="minor"/>
    </font>
    <font>
      <sz val="10"/>
      <color rgb="FF000000"/>
      <name val="Calibri"/>
      <family val="2"/>
      <scheme val="minor"/>
    </font>
    <font>
      <sz val="12"/>
      <name val="Calibri"/>
      <family val="2"/>
      <scheme val="minor"/>
    </font>
    <font>
      <b/>
      <sz val="20"/>
      <color rgb="FF000000"/>
      <name val="Calibri"/>
      <family val="2"/>
      <charset val="1"/>
      <scheme val="minor"/>
    </font>
    <font>
      <b/>
      <sz val="14"/>
      <color rgb="FF000000"/>
      <name val="Calibri"/>
      <family val="2"/>
      <scheme val="minor"/>
    </font>
    <font>
      <b/>
      <sz val="12"/>
      <name val="Calibri"/>
      <family val="2"/>
      <scheme val="minor"/>
    </font>
    <font>
      <sz val="12"/>
      <color indexed="8"/>
      <name val="Calibri"/>
      <family val="2"/>
      <scheme val="minor"/>
    </font>
    <font>
      <sz val="8"/>
      <name val="Calibri"/>
      <family val="2"/>
      <scheme val="minor"/>
    </font>
    <font>
      <sz val="10"/>
      <name val="Calibri"/>
      <family val="2"/>
      <scheme val="minor"/>
    </font>
    <font>
      <b/>
      <sz val="12"/>
      <color indexed="8"/>
      <name val="Calibri"/>
      <family val="2"/>
      <scheme val="minor"/>
    </font>
    <font>
      <sz val="9"/>
      <name val="Calibri"/>
      <family val="2"/>
      <scheme val="minor"/>
    </font>
    <font>
      <b/>
      <u/>
      <sz val="12"/>
      <name val="Calibri"/>
      <family val="2"/>
      <scheme val="minor"/>
    </font>
    <font>
      <b/>
      <sz val="14"/>
      <color theme="1"/>
      <name val="Calibri"/>
      <family val="2"/>
      <scheme val="minor"/>
    </font>
    <font>
      <b/>
      <sz val="28"/>
      <color rgb="FF000000"/>
      <name val="Calibri"/>
      <family val="2"/>
      <scheme val="minor"/>
    </font>
    <font>
      <b/>
      <sz val="22"/>
      <name val="Calibri"/>
      <family val="2"/>
      <scheme val="minor"/>
    </font>
    <font>
      <b/>
      <sz val="16"/>
      <name val="Calibri"/>
      <family val="2"/>
      <scheme val="minor"/>
    </font>
    <font>
      <b/>
      <sz val="18"/>
      <name val="Calibri"/>
      <family val="2"/>
      <scheme val="minor"/>
    </font>
    <font>
      <b/>
      <sz val="14"/>
      <name val="Calibri"/>
      <family val="2"/>
      <scheme val="minor"/>
    </font>
    <font>
      <sz val="8"/>
      <color indexed="8"/>
      <name val="Calibri"/>
      <family val="2"/>
      <scheme val="minor"/>
    </font>
    <font>
      <sz val="9"/>
      <color indexed="8"/>
      <name val="Calibri"/>
      <family val="2"/>
      <scheme val="minor"/>
    </font>
    <font>
      <b/>
      <sz val="8"/>
      <color indexed="8"/>
      <name val="Calibri"/>
      <family val="2"/>
      <scheme val="minor"/>
    </font>
    <font>
      <b/>
      <sz val="10"/>
      <name val="Calibri"/>
      <family val="2"/>
      <scheme val="minor"/>
    </font>
    <font>
      <sz val="14"/>
      <color indexed="8"/>
      <name val="Calibri"/>
      <family val="2"/>
      <scheme val="minor"/>
    </font>
    <font>
      <b/>
      <sz val="14"/>
      <color indexed="8"/>
      <name val="Calibri"/>
      <family val="2"/>
      <scheme val="minor"/>
    </font>
    <font>
      <b/>
      <sz val="9"/>
      <color indexed="8"/>
      <name val="Calibri"/>
      <family val="2"/>
      <scheme val="minor"/>
    </font>
    <font>
      <b/>
      <sz val="20"/>
      <color rgb="FF000000"/>
      <name val="Calibri"/>
      <family val="2"/>
      <scheme val="minor"/>
    </font>
    <font>
      <b/>
      <sz val="12"/>
      <color rgb="FF000000"/>
      <name val="Calibri"/>
      <family val="2"/>
      <scheme val="minor"/>
    </font>
    <font>
      <sz val="12"/>
      <color rgb="FF000000"/>
      <name val="Calibri"/>
      <family val="2"/>
      <scheme val="minor"/>
    </font>
    <font>
      <b/>
      <sz val="12"/>
      <color rgb="FF000000"/>
      <name val="Calibri (Cuerpo)"/>
    </font>
    <font>
      <b/>
      <sz val="10"/>
      <color theme="1"/>
      <name val="Calibri"/>
      <family val="2"/>
      <scheme val="minor"/>
    </font>
    <font>
      <i/>
      <sz val="11"/>
      <color theme="1"/>
      <name val="Calibri"/>
      <family val="2"/>
      <scheme val="minor"/>
    </font>
    <font>
      <sz val="12"/>
      <color theme="1"/>
      <name val="Calibri"/>
      <family val="2"/>
      <scheme val="minor"/>
    </font>
    <font>
      <b/>
      <sz val="36"/>
      <name val="Calibri"/>
      <family val="2"/>
      <scheme val="minor"/>
    </font>
    <font>
      <b/>
      <sz val="11"/>
      <color theme="1"/>
      <name val="Calibri"/>
      <family val="2"/>
      <scheme val="minor"/>
    </font>
    <font>
      <b/>
      <sz val="16"/>
      <color rgb="FFFF0000"/>
      <name val="Calibri"/>
      <family val="2"/>
      <scheme val="minor"/>
    </font>
    <font>
      <sz val="11"/>
      <color theme="1"/>
      <name val="Helvetica"/>
      <family val="2"/>
    </font>
  </fonts>
  <fills count="20">
    <fill>
      <patternFill patternType="none"/>
    </fill>
    <fill>
      <patternFill patternType="gray125"/>
    </fill>
    <fill>
      <patternFill patternType="solid">
        <fgColor rgb="FFFFFFFF"/>
        <bgColor rgb="FF000000"/>
      </patternFill>
    </fill>
    <fill>
      <patternFill patternType="solid">
        <fgColor rgb="FFD9D9D9"/>
        <bgColor rgb="FF000000"/>
      </patternFill>
    </fill>
    <fill>
      <patternFill patternType="solid">
        <fgColor rgb="FFACB9CA"/>
        <bgColor rgb="FF000000"/>
      </patternFill>
    </fill>
    <fill>
      <patternFill patternType="solid">
        <fgColor rgb="FFD6DCE4"/>
        <bgColor rgb="FF000000"/>
      </patternFill>
    </fill>
    <fill>
      <patternFill patternType="solid">
        <fgColor rgb="FFBFBFBF"/>
        <bgColor rgb="FF000000"/>
      </patternFill>
    </fill>
    <fill>
      <patternFill patternType="solid">
        <fgColor rgb="FFC6E0B6"/>
        <bgColor rgb="FF000000"/>
      </patternFill>
    </fill>
    <fill>
      <patternFill patternType="solid">
        <fgColor rgb="FFE2EFDA"/>
        <bgColor rgb="FF000000"/>
      </patternFill>
    </fill>
    <fill>
      <patternFill patternType="solid">
        <fgColor rgb="FFE7E6E6"/>
        <bgColor rgb="FF000000"/>
      </patternFill>
    </fill>
    <fill>
      <patternFill patternType="solid">
        <fgColor theme="2"/>
        <bgColor indexed="64"/>
      </patternFill>
    </fill>
    <fill>
      <patternFill patternType="solid">
        <fgColor theme="0"/>
        <bgColor indexed="64"/>
      </patternFill>
    </fill>
    <fill>
      <patternFill patternType="solid">
        <fgColor rgb="FFC6E0B6"/>
        <bgColor indexed="64"/>
      </patternFill>
    </fill>
    <fill>
      <patternFill patternType="solid">
        <fgColor theme="3" tint="0.59999389629810485"/>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2" tint="-9.9978637043366805E-2"/>
        <bgColor indexed="64"/>
      </patternFill>
    </fill>
    <fill>
      <patternFill patternType="solid">
        <fgColor theme="0" tint="-0.249977111117893"/>
        <bgColor indexed="64"/>
      </patternFill>
    </fill>
    <fill>
      <patternFill patternType="solid">
        <fgColor theme="0" tint="-0.14999847407452621"/>
        <bgColor rgb="FF000000"/>
      </patternFill>
    </fill>
    <fill>
      <patternFill patternType="solid">
        <fgColor rgb="FFFFFF00"/>
        <bgColor indexed="64"/>
      </patternFill>
    </fill>
  </fills>
  <borders count="53">
    <border>
      <left/>
      <right/>
      <top/>
      <bottom/>
      <diagonal/>
    </border>
    <border>
      <left style="medium">
        <color indexed="64"/>
      </left>
      <right/>
      <top style="medium">
        <color indexed="64"/>
      </top>
      <bottom style="thin">
        <color indexed="64"/>
      </bottom>
      <diagonal/>
    </border>
    <border>
      <left style="medium">
        <color indexed="64"/>
      </left>
      <right/>
      <top/>
      <bottom style="medium">
        <color indexed="64"/>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style="medium">
        <color indexed="64"/>
      </right>
      <top/>
      <bottom/>
      <diagonal/>
    </border>
    <border>
      <left/>
      <right/>
      <top style="thin">
        <color indexed="64"/>
      </top>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bottom/>
      <diagonal/>
    </border>
    <border>
      <left style="medium">
        <color indexed="64"/>
      </left>
      <right/>
      <top style="medium">
        <color rgb="FF000000"/>
      </top>
      <bottom style="medium">
        <color rgb="FF000000"/>
      </bottom>
      <diagonal/>
    </border>
    <border>
      <left/>
      <right style="medium">
        <color indexed="64"/>
      </right>
      <top style="medium">
        <color indexed="64"/>
      </top>
      <bottom style="thin">
        <color indexed="64"/>
      </bottom>
      <diagonal/>
    </border>
    <border>
      <left/>
      <right/>
      <top/>
      <bottom style="medium">
        <color rgb="FF000000"/>
      </bottom>
      <diagonal/>
    </border>
    <border>
      <left style="medium">
        <color indexed="64"/>
      </left>
      <right/>
      <top/>
      <bottom style="medium">
        <color rgb="FF000000"/>
      </bottom>
      <diagonal/>
    </border>
    <border>
      <left/>
      <right style="medium">
        <color indexed="64"/>
      </right>
      <top/>
      <bottom style="medium">
        <color rgb="FF000000"/>
      </bottom>
      <diagonal/>
    </border>
    <border>
      <left style="medium">
        <color indexed="64"/>
      </left>
      <right/>
      <top style="thin">
        <color indexed="64"/>
      </top>
      <bottom/>
      <diagonal/>
    </border>
    <border>
      <left style="medium">
        <color indexed="64"/>
      </left>
      <right style="medium">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top style="medium">
        <color indexed="64"/>
      </top>
      <bottom style="thin">
        <color indexed="64"/>
      </bottom>
      <diagonal/>
    </border>
    <border>
      <left/>
      <right/>
      <top style="thin">
        <color indexed="64"/>
      </top>
      <bottom style="thin">
        <color indexed="64"/>
      </bottom>
      <diagonal/>
    </border>
    <border>
      <left/>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medium">
        <color indexed="64"/>
      </right>
      <top/>
      <bottom style="thin">
        <color indexed="64"/>
      </bottom>
      <diagonal/>
    </border>
    <border>
      <left style="medium">
        <color rgb="FF000000"/>
      </left>
      <right style="medium">
        <color rgb="FF000000"/>
      </right>
      <top style="medium">
        <color indexed="64"/>
      </top>
      <bottom/>
      <diagonal/>
    </border>
    <border>
      <left/>
      <right style="medium">
        <color rgb="FF000000"/>
      </right>
      <top style="medium">
        <color indexed="64"/>
      </top>
      <bottom/>
      <diagonal/>
    </border>
  </borders>
  <cellStyleXfs count="12">
    <xf numFmtId="0" fontId="0" fillId="0" borderId="0"/>
    <xf numFmtId="41" fontId="3" fillId="0" borderId="0" applyFont="0" applyFill="0" applyBorder="0" applyAlignment="0" applyProtection="0"/>
    <xf numFmtId="41" fontId="3"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16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0" fontId="3" fillId="0" borderId="0"/>
    <xf numFmtId="0" fontId="2" fillId="0" borderId="0"/>
    <xf numFmtId="9" fontId="2" fillId="0" borderId="0" applyFont="0" applyFill="0" applyBorder="0" applyAlignment="0" applyProtection="0"/>
    <xf numFmtId="41" fontId="2" fillId="0" borderId="0" applyFont="0" applyFill="0" applyBorder="0" applyAlignment="0" applyProtection="0"/>
  </cellStyleXfs>
  <cellXfs count="341">
    <xf numFmtId="0" fontId="0" fillId="0" borderId="0" xfId="0"/>
    <xf numFmtId="0" fontId="5" fillId="0" borderId="0" xfId="0" applyFont="1"/>
    <xf numFmtId="0" fontId="0" fillId="0" borderId="0" xfId="0" applyAlignment="1">
      <alignment vertical="center"/>
    </xf>
    <xf numFmtId="0" fontId="10" fillId="17" borderId="20" xfId="0" applyFont="1" applyFill="1" applyBorder="1" applyAlignment="1">
      <alignment horizontal="center" vertical="center" wrapText="1"/>
    </xf>
    <xf numFmtId="0" fontId="7" fillId="2" borderId="9" xfId="0" applyFont="1" applyFill="1" applyBorder="1" applyAlignment="1">
      <alignment vertical="center"/>
    </xf>
    <xf numFmtId="0" fontId="7" fillId="2" borderId="24" xfId="0" applyFont="1" applyFill="1" applyBorder="1" applyAlignment="1">
      <alignment vertical="center"/>
    </xf>
    <xf numFmtId="0" fontId="7" fillId="2" borderId="2" xfId="0" applyFont="1" applyFill="1" applyBorder="1" applyAlignment="1">
      <alignment vertical="center"/>
    </xf>
    <xf numFmtId="9" fontId="10" fillId="14" borderId="15" xfId="0" applyNumberFormat="1" applyFont="1" applyFill="1" applyBorder="1" applyAlignment="1">
      <alignment horizontal="center" vertical="center"/>
    </xf>
    <xf numFmtId="9" fontId="10" fillId="15" borderId="23" xfId="0" applyNumberFormat="1" applyFont="1" applyFill="1" applyBorder="1" applyAlignment="1">
      <alignment horizontal="center" vertical="center" wrapText="1"/>
    </xf>
    <xf numFmtId="0" fontId="15" fillId="16" borderId="20" xfId="0" applyFont="1" applyFill="1" applyBorder="1" applyAlignment="1">
      <alignment horizontal="center" vertical="center" wrapText="1"/>
    </xf>
    <xf numFmtId="0" fontId="31" fillId="4" borderId="4" xfId="0" applyFont="1" applyFill="1" applyBorder="1" applyAlignment="1">
      <alignment horizontal="center" vertical="center" wrapText="1"/>
    </xf>
    <xf numFmtId="0" fontId="31" fillId="4" borderId="5" xfId="0" applyFont="1" applyFill="1" applyBorder="1" applyAlignment="1">
      <alignment horizontal="center" vertical="center"/>
    </xf>
    <xf numFmtId="0" fontId="0" fillId="0" borderId="3" xfId="0" applyBorder="1"/>
    <xf numFmtId="0" fontId="0" fillId="0" borderId="10" xfId="0" applyBorder="1"/>
    <xf numFmtId="41" fontId="0" fillId="0" borderId="0" xfId="11" applyFont="1" applyBorder="1" applyAlignment="1">
      <alignment vertical="center"/>
    </xf>
    <xf numFmtId="0" fontId="0" fillId="0" borderId="2" xfId="0" applyBorder="1"/>
    <xf numFmtId="0" fontId="0" fillId="0" borderId="17" xfId="0" applyBorder="1"/>
    <xf numFmtId="0" fontId="0" fillId="0" borderId="17" xfId="0" applyBorder="1" applyAlignment="1">
      <alignment vertical="center"/>
    </xf>
    <xf numFmtId="0" fontId="0" fillId="0" borderId="18" xfId="0" applyBorder="1"/>
    <xf numFmtId="41" fontId="10" fillId="15" borderId="20" xfId="11" applyFont="1" applyFill="1" applyBorder="1" applyAlignment="1">
      <alignment horizontal="center" vertical="center" wrapText="1"/>
    </xf>
    <xf numFmtId="0" fontId="9" fillId="2" borderId="6" xfId="0" applyFont="1" applyFill="1" applyBorder="1" applyAlignment="1">
      <alignment vertical="center"/>
    </xf>
    <xf numFmtId="0" fontId="9" fillId="2" borderId="8" xfId="0" applyFont="1" applyFill="1" applyBorder="1" applyAlignment="1">
      <alignment vertical="center"/>
    </xf>
    <xf numFmtId="0" fontId="0" fillId="0" borderId="9" xfId="0" applyBorder="1"/>
    <xf numFmtId="0" fontId="0" fillId="0" borderId="4" xfId="0" applyBorder="1"/>
    <xf numFmtId="0" fontId="0" fillId="0" borderId="13" xfId="0" applyBorder="1"/>
    <xf numFmtId="0" fontId="0" fillId="0" borderId="14" xfId="0" applyBorder="1"/>
    <xf numFmtId="0" fontId="35" fillId="0" borderId="3" xfId="0" applyFont="1" applyBorder="1"/>
    <xf numFmtId="165" fontId="10" fillId="11" borderId="15" xfId="0" applyNumberFormat="1" applyFont="1" applyFill="1" applyBorder="1" applyAlignment="1">
      <alignment horizontal="center" vertical="center"/>
    </xf>
    <xf numFmtId="165" fontId="4" fillId="11" borderId="15" xfId="0" applyNumberFormat="1" applyFont="1" applyFill="1" applyBorder="1" applyAlignment="1">
      <alignment horizontal="center" vertical="center"/>
    </xf>
    <xf numFmtId="0" fontId="7" fillId="2" borderId="20" xfId="0" applyFont="1" applyFill="1" applyBorder="1" applyAlignment="1">
      <alignment vertical="center"/>
    </xf>
    <xf numFmtId="165" fontId="10" fillId="11" borderId="30" xfId="0" applyNumberFormat="1" applyFont="1" applyFill="1" applyBorder="1" applyAlignment="1">
      <alignment horizontal="center" vertical="center"/>
    </xf>
    <xf numFmtId="164" fontId="11" fillId="11" borderId="30" xfId="5" applyFont="1" applyFill="1" applyBorder="1" applyAlignment="1">
      <alignment horizontal="center" vertical="center"/>
    </xf>
    <xf numFmtId="9" fontId="10" fillId="10" borderId="15" xfId="0" applyNumberFormat="1" applyFont="1" applyFill="1" applyBorder="1" applyAlignment="1">
      <alignment horizontal="center" vertical="center"/>
    </xf>
    <xf numFmtId="164" fontId="20" fillId="0" borderId="0" xfId="5" applyFont="1" applyFill="1" applyBorder="1" applyAlignment="1">
      <alignment vertical="center" wrapText="1"/>
    </xf>
    <xf numFmtId="0" fontId="10" fillId="17" borderId="20" xfId="0" applyFont="1" applyFill="1" applyBorder="1" applyAlignment="1">
      <alignment horizontal="center" vertical="center"/>
    </xf>
    <xf numFmtId="9" fontId="10" fillId="12" borderId="16" xfId="0" applyNumberFormat="1" applyFont="1" applyFill="1" applyBorder="1" applyAlignment="1">
      <alignment horizontal="center" vertical="center" wrapText="1"/>
    </xf>
    <xf numFmtId="9" fontId="10" fillId="10" borderId="15" xfId="0" applyNumberFormat="1" applyFont="1" applyFill="1" applyBorder="1" applyAlignment="1">
      <alignment horizontal="center" vertical="center" wrapText="1"/>
    </xf>
    <xf numFmtId="41" fontId="7" fillId="6" borderId="32" xfId="0" applyNumberFormat="1" applyFont="1" applyFill="1" applyBorder="1" applyAlignment="1">
      <alignment horizontal="left" vertical="center" wrapText="1"/>
    </xf>
    <xf numFmtId="9" fontId="10" fillId="13" borderId="40" xfId="0" applyNumberFormat="1" applyFont="1" applyFill="1" applyBorder="1" applyAlignment="1">
      <alignment horizontal="center" vertical="center" wrapText="1"/>
    </xf>
    <xf numFmtId="164" fontId="7" fillId="11" borderId="7" xfId="5" applyFont="1" applyFill="1" applyBorder="1" applyAlignment="1">
      <alignment vertical="center"/>
    </xf>
    <xf numFmtId="0" fontId="23" fillId="2" borderId="13" xfId="0" applyFont="1" applyFill="1" applyBorder="1" applyAlignment="1">
      <alignment vertical="center" wrapText="1"/>
    </xf>
    <xf numFmtId="0" fontId="24" fillId="2" borderId="13" xfId="0" applyFont="1" applyFill="1" applyBorder="1" applyAlignment="1">
      <alignment vertical="center" wrapText="1"/>
    </xf>
    <xf numFmtId="14" fontId="16" fillId="11" borderId="23" xfId="10" applyNumberFormat="1" applyFont="1" applyFill="1" applyBorder="1" applyAlignment="1">
      <alignment horizontal="center" vertical="center" wrapText="1"/>
    </xf>
    <xf numFmtId="0" fontId="10" fillId="10" borderId="23" xfId="0" applyFont="1" applyFill="1" applyBorder="1" applyAlignment="1">
      <alignment horizontal="center" vertical="center" wrapText="1"/>
    </xf>
    <xf numFmtId="0" fontId="26" fillId="0" borderId="9" xfId="0" applyFont="1" applyBorder="1" applyAlignment="1">
      <alignment vertical="center" wrapText="1"/>
    </xf>
    <xf numFmtId="0" fontId="26" fillId="0" borderId="4" xfId="0" applyFont="1" applyBorder="1" applyAlignment="1">
      <alignment vertical="center" wrapText="1"/>
    </xf>
    <xf numFmtId="9" fontId="10" fillId="10" borderId="20" xfId="0" applyNumberFormat="1" applyFont="1" applyFill="1" applyBorder="1" applyAlignment="1">
      <alignment horizontal="center" vertical="center" wrapText="1"/>
    </xf>
    <xf numFmtId="0" fontId="31" fillId="5" borderId="5" xfId="0" applyFont="1" applyFill="1" applyBorder="1"/>
    <xf numFmtId="0" fontId="32" fillId="0" borderId="41" xfId="0" applyFont="1" applyBorder="1" applyAlignment="1">
      <alignment horizontal="center" vertical="center"/>
    </xf>
    <xf numFmtId="0" fontId="32" fillId="0" borderId="37" xfId="0" applyFont="1" applyBorder="1" applyAlignment="1">
      <alignment horizontal="center"/>
    </xf>
    <xf numFmtId="0" fontId="32" fillId="0" borderId="38" xfId="0" applyFont="1" applyBorder="1" applyAlignment="1">
      <alignment horizontal="center"/>
    </xf>
    <xf numFmtId="0" fontId="32" fillId="0" borderId="39" xfId="0" applyFont="1" applyBorder="1" applyAlignment="1">
      <alignment horizontal="center" vertical="center"/>
    </xf>
    <xf numFmtId="41" fontId="7" fillId="6" borderId="42" xfId="0" applyNumberFormat="1" applyFont="1" applyFill="1" applyBorder="1" applyAlignment="1">
      <alignment horizontal="left" vertical="center" wrapText="1"/>
    </xf>
    <xf numFmtId="0" fontId="32" fillId="0" borderId="42" xfId="0" applyFont="1" applyBorder="1" applyAlignment="1">
      <alignment horizontal="center" vertical="center"/>
    </xf>
    <xf numFmtId="0" fontId="32" fillId="0" borderId="12" xfId="0" applyFont="1" applyBorder="1" applyAlignment="1">
      <alignment horizontal="center"/>
    </xf>
    <xf numFmtId="9" fontId="10" fillId="14" borderId="20" xfId="0" applyNumberFormat="1" applyFont="1" applyFill="1" applyBorder="1" applyAlignment="1">
      <alignment horizontal="center" vertical="center" wrapText="1"/>
    </xf>
    <xf numFmtId="0" fontId="10" fillId="10" borderId="2" xfId="0" applyFont="1" applyFill="1" applyBorder="1" applyAlignment="1">
      <alignment horizontal="center" vertical="center" wrapText="1"/>
    </xf>
    <xf numFmtId="164" fontId="7" fillId="11" borderId="25" xfId="5" applyFont="1" applyFill="1" applyBorder="1" applyAlignment="1">
      <alignment horizontal="center" vertical="center"/>
    </xf>
    <xf numFmtId="164" fontId="7" fillId="11" borderId="25" xfId="5" applyFont="1" applyFill="1" applyBorder="1" applyAlignment="1">
      <alignment vertical="center"/>
    </xf>
    <xf numFmtId="164" fontId="7" fillId="11" borderId="22" xfId="5" applyFont="1" applyFill="1" applyBorder="1" applyAlignment="1">
      <alignment vertical="center"/>
    </xf>
    <xf numFmtId="41" fontId="10" fillId="10" borderId="15" xfId="0" applyNumberFormat="1" applyFont="1" applyFill="1" applyBorder="1" applyAlignment="1">
      <alignment horizontal="center" vertical="center" wrapText="1"/>
    </xf>
    <xf numFmtId="9" fontId="10" fillId="13" borderId="12" xfId="0" applyNumberFormat="1" applyFont="1" applyFill="1" applyBorder="1" applyAlignment="1">
      <alignment horizontal="center" vertical="center" wrapText="1"/>
    </xf>
    <xf numFmtId="164" fontId="20" fillId="8" borderId="16" xfId="5" applyFont="1" applyFill="1" applyBorder="1" applyAlignment="1">
      <alignment vertical="center" wrapText="1"/>
    </xf>
    <xf numFmtId="0" fontId="23" fillId="2" borderId="34" xfId="0" applyFont="1" applyFill="1" applyBorder="1" applyAlignment="1">
      <alignment vertical="center" wrapText="1"/>
    </xf>
    <xf numFmtId="0" fontId="23" fillId="2" borderId="36" xfId="0" applyFont="1" applyFill="1" applyBorder="1" applyAlignment="1">
      <alignment vertical="center" wrapText="1"/>
    </xf>
    <xf numFmtId="164" fontId="14" fillId="11" borderId="30" xfId="5" applyFont="1" applyFill="1" applyBorder="1" applyAlignment="1">
      <alignment horizontal="center" vertical="center"/>
    </xf>
    <xf numFmtId="0" fontId="10" fillId="12" borderId="16" xfId="0" applyFont="1" applyFill="1" applyBorder="1" applyAlignment="1">
      <alignment horizontal="center" vertical="center" wrapText="1"/>
    </xf>
    <xf numFmtId="0" fontId="0" fillId="0" borderId="3" xfId="0" applyBorder="1" applyAlignment="1">
      <alignment vertical="center" wrapText="1"/>
    </xf>
    <xf numFmtId="0" fontId="10" fillId="13" borderId="16" xfId="0" applyFont="1" applyFill="1" applyBorder="1" applyAlignment="1">
      <alignment horizontal="center" vertical="center" wrapText="1"/>
    </xf>
    <xf numFmtId="164" fontId="7" fillId="0" borderId="6" xfId="5" applyFont="1" applyFill="1" applyBorder="1" applyAlignment="1">
      <alignment vertical="center"/>
    </xf>
    <xf numFmtId="164" fontId="7" fillId="0" borderId="7" xfId="5" applyFont="1" applyFill="1" applyBorder="1" applyAlignment="1">
      <alignment vertical="center"/>
    </xf>
    <xf numFmtId="164" fontId="7" fillId="0" borderId="22" xfId="5" applyFont="1" applyFill="1" applyBorder="1" applyAlignment="1">
      <alignment vertical="center"/>
    </xf>
    <xf numFmtId="164" fontId="7" fillId="0" borderId="25" xfId="5" applyFont="1" applyFill="1" applyBorder="1" applyAlignment="1">
      <alignment vertical="center"/>
    </xf>
    <xf numFmtId="0" fontId="0" fillId="0" borderId="19" xfId="0" applyBorder="1"/>
    <xf numFmtId="0" fontId="0" fillId="2" borderId="3" xfId="0" applyFill="1" applyBorder="1" applyAlignment="1">
      <alignment horizontal="left" vertical="center"/>
    </xf>
    <xf numFmtId="0" fontId="0" fillId="0" borderId="3" xfId="0" applyBorder="1" applyAlignment="1">
      <alignment vertical="center"/>
    </xf>
    <xf numFmtId="0" fontId="32" fillId="0" borderId="47" xfId="0" applyFont="1" applyBorder="1" applyAlignment="1">
      <alignment horizontal="center" vertical="center"/>
    </xf>
    <xf numFmtId="41" fontId="7" fillId="6" borderId="48" xfId="0" applyNumberFormat="1" applyFont="1" applyFill="1" applyBorder="1" applyAlignment="1">
      <alignment horizontal="left" vertical="center" wrapText="1"/>
    </xf>
    <xf numFmtId="0" fontId="32" fillId="0" borderId="48" xfId="0" applyFont="1" applyBorder="1" applyAlignment="1">
      <alignment horizontal="center" vertical="center"/>
    </xf>
    <xf numFmtId="0" fontId="32" fillId="0" borderId="49" xfId="0" applyFont="1" applyBorder="1" applyAlignment="1">
      <alignment horizontal="center"/>
    </xf>
    <xf numFmtId="0" fontId="0" fillId="0" borderId="5" xfId="0" applyBorder="1"/>
    <xf numFmtId="164" fontId="20" fillId="0" borderId="10" xfId="5" applyFont="1" applyFill="1" applyBorder="1" applyAlignment="1">
      <alignment vertical="center" wrapText="1"/>
    </xf>
    <xf numFmtId="0" fontId="26" fillId="0" borderId="5" xfId="0" applyFont="1" applyBorder="1" applyAlignment="1">
      <alignment vertical="center" wrapText="1"/>
    </xf>
    <xf numFmtId="0" fontId="0" fillId="0" borderId="10" xfId="0" applyBorder="1" applyAlignment="1">
      <alignment vertical="center" wrapText="1"/>
    </xf>
    <xf numFmtId="0" fontId="38" fillId="0" borderId="0" xfId="0" applyFont="1" applyAlignment="1">
      <alignment vertical="center"/>
    </xf>
    <xf numFmtId="164" fontId="7" fillId="0" borderId="34" xfId="5" applyFont="1" applyFill="1" applyBorder="1" applyAlignment="1">
      <alignment vertical="center"/>
    </xf>
    <xf numFmtId="164" fontId="7" fillId="0" borderId="35" xfId="5" applyFont="1" applyFill="1" applyBorder="1" applyAlignment="1">
      <alignment vertical="center"/>
    </xf>
    <xf numFmtId="164" fontId="7" fillId="11" borderId="35" xfId="5" applyFont="1" applyFill="1" applyBorder="1" applyAlignment="1">
      <alignment vertical="center"/>
    </xf>
    <xf numFmtId="9" fontId="10" fillId="13" borderId="46" xfId="0" applyNumberFormat="1" applyFont="1" applyFill="1" applyBorder="1" applyAlignment="1">
      <alignment horizontal="center" vertical="center" wrapText="1"/>
    </xf>
    <xf numFmtId="0" fontId="26" fillId="0" borderId="11" xfId="0" applyFont="1" applyBorder="1" applyAlignment="1">
      <alignment horizontal="center" vertical="center"/>
    </xf>
    <xf numFmtId="0" fontId="10" fillId="3" borderId="20" xfId="0" applyFont="1" applyFill="1" applyBorder="1" applyAlignment="1">
      <alignment horizontal="center" vertical="center" wrapText="1"/>
    </xf>
    <xf numFmtId="0" fontId="26" fillId="0" borderId="29" xfId="0" applyFont="1" applyBorder="1" applyAlignment="1">
      <alignment horizontal="center" vertical="center"/>
    </xf>
    <xf numFmtId="0" fontId="10" fillId="17" borderId="20" xfId="0" applyFont="1" applyFill="1" applyBorder="1" applyAlignment="1">
      <alignment horizontal="center"/>
    </xf>
    <xf numFmtId="0" fontId="10" fillId="17" borderId="20" xfId="0" applyFont="1" applyFill="1" applyBorder="1" applyAlignment="1">
      <alignment horizontal="center" wrapText="1"/>
    </xf>
    <xf numFmtId="164" fontId="7" fillId="0" borderId="34" xfId="5" applyFont="1" applyFill="1" applyBorder="1" applyAlignment="1">
      <alignment horizontal="center" vertical="center"/>
    </xf>
    <xf numFmtId="9" fontId="10" fillId="14" borderId="9" xfId="0" applyNumberFormat="1" applyFont="1" applyFill="1" applyBorder="1" applyAlignment="1">
      <alignment horizontal="center" vertical="center"/>
    </xf>
    <xf numFmtId="0" fontId="26" fillId="11" borderId="6" xfId="0" applyFont="1" applyFill="1" applyBorder="1" applyAlignment="1">
      <alignment horizontal="center" vertical="center"/>
    </xf>
    <xf numFmtId="0" fontId="26" fillId="0" borderId="7" xfId="0" applyFont="1" applyBorder="1" applyAlignment="1">
      <alignment horizontal="center" vertical="center"/>
    </xf>
    <xf numFmtId="0" fontId="26" fillId="0" borderId="30" xfId="0" applyFont="1" applyBorder="1" applyAlignment="1">
      <alignment horizontal="center" vertical="center"/>
    </xf>
    <xf numFmtId="0" fontId="26" fillId="0" borderId="8" xfId="0" applyFont="1" applyBorder="1" applyAlignment="1">
      <alignment horizontal="center" vertical="center"/>
    </xf>
    <xf numFmtId="0" fontId="26" fillId="11" borderId="1" xfId="0" applyFont="1" applyFill="1" applyBorder="1" applyAlignment="1">
      <alignment horizontal="center" vertical="center"/>
    </xf>
    <xf numFmtId="0" fontId="26" fillId="11" borderId="34" xfId="0" applyFont="1" applyFill="1" applyBorder="1" applyAlignment="1">
      <alignment horizontal="center" vertical="center"/>
    </xf>
    <xf numFmtId="0" fontId="26" fillId="0" borderId="21" xfId="0" applyFont="1" applyBorder="1" applyAlignment="1">
      <alignment horizontal="center" vertical="center"/>
    </xf>
    <xf numFmtId="0" fontId="26" fillId="0" borderId="35" xfId="0" applyFont="1" applyBorder="1" applyAlignment="1">
      <alignment horizontal="center" vertical="center"/>
    </xf>
    <xf numFmtId="0" fontId="10" fillId="3" borderId="13" xfId="0" applyFont="1" applyFill="1" applyBorder="1" applyAlignment="1">
      <alignment horizontal="center" vertical="center" wrapText="1"/>
    </xf>
    <xf numFmtId="0" fontId="10" fillId="17" borderId="13" xfId="0" applyFont="1" applyFill="1" applyBorder="1" applyAlignment="1">
      <alignment horizontal="center" vertical="center"/>
    </xf>
    <xf numFmtId="0" fontId="10" fillId="17" borderId="19" xfId="0" applyFont="1" applyFill="1" applyBorder="1" applyAlignment="1">
      <alignment horizontal="center" vertical="center"/>
    </xf>
    <xf numFmtId="0" fontId="10" fillId="13" borderId="13" xfId="0" applyFont="1" applyFill="1" applyBorder="1" applyAlignment="1">
      <alignment horizontal="center" vertical="center" wrapText="1"/>
    </xf>
    <xf numFmtId="0" fontId="10" fillId="17" borderId="13" xfId="0" applyFont="1" applyFill="1" applyBorder="1" applyAlignment="1">
      <alignment horizontal="center" vertical="center" wrapText="1"/>
    </xf>
    <xf numFmtId="0" fontId="10" fillId="17" borderId="19" xfId="0" applyFont="1" applyFill="1" applyBorder="1" applyAlignment="1">
      <alignment horizontal="center" vertical="center" wrapText="1"/>
    </xf>
    <xf numFmtId="0" fontId="10" fillId="10" borderId="13" xfId="0" applyFont="1" applyFill="1" applyBorder="1" applyAlignment="1">
      <alignment horizontal="center" vertical="center" wrapText="1"/>
    </xf>
    <xf numFmtId="0" fontId="10" fillId="12" borderId="13" xfId="0" applyFont="1" applyFill="1" applyBorder="1" applyAlignment="1">
      <alignment horizontal="center" vertical="center" wrapText="1"/>
    </xf>
    <xf numFmtId="164" fontId="7" fillId="11" borderId="7" xfId="5" applyFont="1" applyFill="1" applyBorder="1" applyAlignment="1">
      <alignment horizontal="center" vertical="center"/>
    </xf>
    <xf numFmtId="0" fontId="10" fillId="12" borderId="2" xfId="0" applyFont="1" applyFill="1" applyBorder="1" applyAlignment="1">
      <alignment horizontal="center" vertical="center" wrapText="1"/>
    </xf>
    <xf numFmtId="0" fontId="10" fillId="13" borderId="2" xfId="0" applyFont="1" applyFill="1" applyBorder="1" applyAlignment="1">
      <alignment horizontal="center" vertical="center" wrapText="1"/>
    </xf>
    <xf numFmtId="164" fontId="7" fillId="11" borderId="35" xfId="5" applyFont="1" applyFill="1" applyBorder="1" applyAlignment="1">
      <alignment horizontal="center" vertical="center"/>
    </xf>
    <xf numFmtId="164" fontId="7" fillId="11" borderId="22" xfId="5" applyFont="1" applyFill="1" applyBorder="1" applyAlignment="1">
      <alignment horizontal="center" vertical="center"/>
    </xf>
    <xf numFmtId="0" fontId="10" fillId="3" borderId="2" xfId="0" applyFont="1" applyFill="1" applyBorder="1" applyAlignment="1">
      <alignment horizontal="center" vertical="center" wrapText="1"/>
    </xf>
    <xf numFmtId="164" fontId="7" fillId="0" borderId="43" xfId="5" applyFont="1" applyFill="1" applyBorder="1" applyAlignment="1">
      <alignment horizontal="center" vertical="center"/>
    </xf>
    <xf numFmtId="164" fontId="7" fillId="0" borderId="6" xfId="5" applyFont="1" applyFill="1" applyBorder="1" applyAlignment="1">
      <alignment horizontal="center" vertical="center"/>
    </xf>
    <xf numFmtId="164" fontId="7" fillId="0" borderId="7" xfId="5" applyFont="1" applyFill="1" applyBorder="1" applyAlignment="1">
      <alignment horizontal="center" vertical="center"/>
    </xf>
    <xf numFmtId="164" fontId="7" fillId="0" borderId="35" xfId="5" applyFont="1" applyFill="1" applyBorder="1" applyAlignment="1">
      <alignment horizontal="center" vertical="center"/>
    </xf>
    <xf numFmtId="164" fontId="7" fillId="0" borderId="22" xfId="5" applyFont="1" applyFill="1" applyBorder="1" applyAlignment="1">
      <alignment horizontal="center" vertical="center"/>
    </xf>
    <xf numFmtId="0" fontId="38" fillId="2" borderId="21" xfId="0" applyFont="1" applyFill="1" applyBorder="1" applyAlignment="1">
      <alignment horizontal="left" vertical="center"/>
    </xf>
    <xf numFmtId="0" fontId="38" fillId="2" borderId="22" xfId="0" applyFont="1" applyFill="1" applyBorder="1" applyAlignment="1">
      <alignment horizontal="left" vertical="center"/>
    </xf>
    <xf numFmtId="164" fontId="7" fillId="0" borderId="25" xfId="5" applyFont="1" applyFill="1" applyBorder="1" applyAlignment="1">
      <alignment horizontal="center" vertical="center"/>
    </xf>
    <xf numFmtId="164" fontId="7" fillId="0" borderId="50" xfId="5" applyFont="1" applyFill="1" applyBorder="1" applyAlignment="1">
      <alignment horizontal="center" vertical="center"/>
    </xf>
    <xf numFmtId="0" fontId="38" fillId="19" borderId="20" xfId="0" applyFont="1" applyFill="1" applyBorder="1" applyAlignment="1">
      <alignment horizontal="center" vertical="center"/>
    </xf>
    <xf numFmtId="164" fontId="7" fillId="11" borderId="34" xfId="5" applyFont="1" applyFill="1" applyBorder="1" applyAlignment="1">
      <alignment horizontal="center" vertical="center"/>
    </xf>
    <xf numFmtId="0" fontId="10" fillId="10" borderId="13" xfId="0" applyFont="1" applyFill="1" applyBorder="1" applyAlignment="1">
      <alignment vertical="center" wrapText="1"/>
    </xf>
    <xf numFmtId="0" fontId="10" fillId="12" borderId="13" xfId="0" applyFont="1" applyFill="1" applyBorder="1" applyAlignment="1">
      <alignment vertical="center" wrapText="1"/>
    </xf>
    <xf numFmtId="0" fontId="10" fillId="13" borderId="20" xfId="0" applyFont="1" applyFill="1" applyBorder="1" applyAlignment="1">
      <alignment vertical="center" wrapText="1"/>
    </xf>
    <xf numFmtId="9" fontId="10" fillId="13" borderId="8" xfId="0" applyNumberFormat="1" applyFont="1" applyFill="1" applyBorder="1" applyAlignment="1">
      <alignment horizontal="center" vertical="center" wrapText="1"/>
    </xf>
    <xf numFmtId="0" fontId="10" fillId="3" borderId="20" xfId="0" applyFont="1" applyFill="1" applyBorder="1" applyAlignment="1">
      <alignment vertical="center" wrapText="1"/>
    </xf>
    <xf numFmtId="0" fontId="26" fillId="0" borderId="0" xfId="0" applyFont="1" applyAlignment="1">
      <alignment vertical="center" wrapText="1"/>
    </xf>
    <xf numFmtId="14" fontId="16" fillId="11" borderId="20" xfId="10" applyNumberFormat="1" applyFont="1" applyFill="1" applyBorder="1" applyAlignment="1">
      <alignment horizontal="center" vertical="center" wrapText="1"/>
    </xf>
    <xf numFmtId="0" fontId="13" fillId="0" borderId="0" xfId="0" applyFont="1" applyAlignment="1">
      <alignment horizontal="center"/>
    </xf>
    <xf numFmtId="0" fontId="10" fillId="10" borderId="20" xfId="0" applyFont="1" applyFill="1" applyBorder="1" applyAlignment="1">
      <alignment vertical="center" wrapText="1"/>
    </xf>
    <xf numFmtId="0" fontId="0" fillId="0" borderId="0" xfId="0" applyAlignment="1">
      <alignment vertical="center" wrapText="1"/>
    </xf>
    <xf numFmtId="4" fontId="4" fillId="11" borderId="0" xfId="0" applyNumberFormat="1" applyFont="1" applyFill="1" applyAlignment="1">
      <alignment horizontal="center" vertical="center"/>
    </xf>
    <xf numFmtId="0" fontId="10" fillId="12" borderId="20" xfId="0" applyFont="1" applyFill="1" applyBorder="1" applyAlignment="1">
      <alignment vertical="center" wrapText="1"/>
    </xf>
    <xf numFmtId="3" fontId="40" fillId="0" borderId="0" xfId="0" applyNumberFormat="1" applyFont="1"/>
    <xf numFmtId="0" fontId="0" fillId="2" borderId="0" xfId="0" applyFill="1" applyAlignment="1">
      <alignment horizontal="left" vertical="center"/>
    </xf>
    <xf numFmtId="0" fontId="13" fillId="11" borderId="0" xfId="0" applyFont="1" applyFill="1" applyAlignment="1">
      <alignment horizontal="center"/>
    </xf>
    <xf numFmtId="0" fontId="13" fillId="11" borderId="10" xfId="0" applyFont="1" applyFill="1" applyBorder="1" applyAlignment="1">
      <alignment horizontal="center"/>
    </xf>
    <xf numFmtId="0" fontId="38" fillId="0" borderId="0" xfId="0" applyFont="1" applyAlignment="1">
      <alignment horizontal="center" vertical="center"/>
    </xf>
    <xf numFmtId="0" fontId="38" fillId="0" borderId="10" xfId="0" applyFont="1" applyBorder="1" applyAlignment="1">
      <alignment horizontal="center" vertical="center"/>
    </xf>
    <xf numFmtId="0" fontId="31" fillId="4" borderId="51" xfId="0" applyFont="1" applyFill="1" applyBorder="1" applyAlignment="1">
      <alignment horizontal="center" vertical="center" wrapText="1"/>
    </xf>
    <xf numFmtId="0" fontId="31" fillId="4" borderId="52" xfId="0" applyFont="1" applyFill="1" applyBorder="1" applyAlignment="1">
      <alignment horizontal="center" vertical="center" wrapText="1"/>
    </xf>
    <xf numFmtId="164" fontId="36" fillId="0" borderId="21" xfId="0" applyNumberFormat="1" applyFont="1" applyBorder="1" applyAlignment="1">
      <alignment horizontal="center"/>
    </xf>
    <xf numFmtId="0" fontId="36" fillId="0" borderId="22" xfId="0" applyFont="1" applyBorder="1" applyAlignment="1">
      <alignment horizontal="center"/>
    </xf>
    <xf numFmtId="164" fontId="36" fillId="0" borderId="44" xfId="0" applyNumberFormat="1" applyFont="1" applyBorder="1" applyAlignment="1">
      <alignment horizontal="center"/>
    </xf>
    <xf numFmtId="0" fontId="36" fillId="0" borderId="45" xfId="0" applyFont="1" applyBorder="1" applyAlignment="1">
      <alignment horizontal="center"/>
    </xf>
    <xf numFmtId="0" fontId="10" fillId="3" borderId="13" xfId="0" applyFont="1" applyFill="1" applyBorder="1" applyAlignment="1">
      <alignment horizontal="center" vertical="center" wrapText="1"/>
    </xf>
    <xf numFmtId="0" fontId="10" fillId="3" borderId="19" xfId="0" applyFont="1" applyFill="1" applyBorder="1" applyAlignment="1">
      <alignment horizontal="center" vertical="center" wrapText="1"/>
    </xf>
    <xf numFmtId="0" fontId="10" fillId="17" borderId="13" xfId="0" applyFont="1" applyFill="1" applyBorder="1" applyAlignment="1">
      <alignment horizontal="center" vertical="center"/>
    </xf>
    <xf numFmtId="0" fontId="10" fillId="17" borderId="14" xfId="0" applyFont="1" applyFill="1" applyBorder="1" applyAlignment="1">
      <alignment horizontal="center" vertical="center"/>
    </xf>
    <xf numFmtId="0" fontId="10" fillId="17" borderId="18" xfId="0" applyFont="1" applyFill="1" applyBorder="1" applyAlignment="1">
      <alignment horizontal="center" vertical="center"/>
    </xf>
    <xf numFmtId="0" fontId="10" fillId="17" borderId="13" xfId="0" applyFont="1" applyFill="1" applyBorder="1" applyAlignment="1">
      <alignment horizontal="center" vertical="center" wrapText="1"/>
    </xf>
    <xf numFmtId="0" fontId="10" fillId="17" borderId="14" xfId="0" applyFont="1" applyFill="1" applyBorder="1" applyAlignment="1">
      <alignment horizontal="center" vertical="center" wrapText="1"/>
    </xf>
    <xf numFmtId="0" fontId="10" fillId="17" borderId="19" xfId="0" applyFont="1" applyFill="1" applyBorder="1" applyAlignment="1">
      <alignment horizontal="center" vertical="center" wrapText="1"/>
    </xf>
    <xf numFmtId="0" fontId="10" fillId="10" borderId="13" xfId="0" applyFont="1" applyFill="1" applyBorder="1" applyAlignment="1">
      <alignment horizontal="center" vertical="center" wrapText="1"/>
    </xf>
    <xf numFmtId="0" fontId="10" fillId="10" borderId="14" xfId="0" applyFont="1" applyFill="1" applyBorder="1" applyAlignment="1">
      <alignment horizontal="center" vertical="center" wrapText="1"/>
    </xf>
    <xf numFmtId="0" fontId="10" fillId="10" borderId="19" xfId="0" applyFont="1" applyFill="1" applyBorder="1" applyAlignment="1">
      <alignment horizontal="center" vertical="center" wrapText="1"/>
    </xf>
    <xf numFmtId="165" fontId="10" fillId="0" borderId="1" xfId="0" applyNumberFormat="1" applyFont="1" applyBorder="1" applyAlignment="1">
      <alignment horizontal="center" vertical="center"/>
    </xf>
    <xf numFmtId="165" fontId="10" fillId="0" borderId="34" xfId="0" applyNumberFormat="1" applyFont="1" applyBorder="1" applyAlignment="1">
      <alignment horizontal="center" vertical="center"/>
    </xf>
    <xf numFmtId="165" fontId="10" fillId="0" borderId="25" xfId="0" applyNumberFormat="1" applyFont="1" applyBorder="1" applyAlignment="1">
      <alignment horizontal="center" vertical="center"/>
    </xf>
    <xf numFmtId="165" fontId="10" fillId="0" borderId="21" xfId="0" applyNumberFormat="1" applyFont="1" applyBorder="1" applyAlignment="1">
      <alignment horizontal="center" vertical="center"/>
    </xf>
    <xf numFmtId="165" fontId="10" fillId="0" borderId="35" xfId="0" applyNumberFormat="1" applyFont="1" applyBorder="1" applyAlignment="1">
      <alignment horizontal="center" vertical="center"/>
    </xf>
    <xf numFmtId="165" fontId="10" fillId="0" borderId="22" xfId="0" applyNumberFormat="1" applyFont="1" applyBorder="1" applyAlignment="1">
      <alignment horizontal="center" vertical="center"/>
    </xf>
    <xf numFmtId="164" fontId="11" fillId="11" borderId="29" xfId="5" applyFont="1" applyFill="1" applyBorder="1" applyAlignment="1">
      <alignment horizontal="center" vertical="center"/>
    </xf>
    <xf numFmtId="164" fontId="11" fillId="11" borderId="11" xfId="5" applyFont="1" applyFill="1" applyBorder="1" applyAlignment="1">
      <alignment horizontal="center" vertical="center"/>
    </xf>
    <xf numFmtId="164" fontId="11" fillId="11" borderId="31" xfId="5" applyFont="1" applyFill="1" applyBorder="1" applyAlignment="1">
      <alignment horizontal="center" vertical="center"/>
    </xf>
    <xf numFmtId="164" fontId="14" fillId="11" borderId="9" xfId="5" applyFont="1" applyFill="1" applyBorder="1" applyAlignment="1">
      <alignment horizontal="center" vertical="center"/>
    </xf>
    <xf numFmtId="164" fontId="14" fillId="11" borderId="4" xfId="5" applyFont="1" applyFill="1" applyBorder="1" applyAlignment="1">
      <alignment horizontal="center" vertical="center"/>
    </xf>
    <xf numFmtId="164" fontId="14" fillId="11" borderId="5" xfId="5" applyFont="1" applyFill="1" applyBorder="1" applyAlignment="1">
      <alignment horizontal="center" vertical="center"/>
    </xf>
    <xf numFmtId="0" fontId="10" fillId="12" borderId="2" xfId="0" applyFont="1" applyFill="1" applyBorder="1" applyAlignment="1">
      <alignment horizontal="center" vertical="center" wrapText="1"/>
    </xf>
    <xf numFmtId="0" fontId="10" fillId="12" borderId="17" xfId="0" applyFont="1" applyFill="1" applyBorder="1" applyAlignment="1">
      <alignment horizontal="center" vertical="center" wrapText="1"/>
    </xf>
    <xf numFmtId="0" fontId="10" fillId="12" borderId="18" xfId="0" applyFont="1" applyFill="1" applyBorder="1" applyAlignment="1">
      <alignment horizontal="center" vertical="center" wrapText="1"/>
    </xf>
    <xf numFmtId="164" fontId="7" fillId="11" borderId="21" xfId="5" applyFont="1" applyFill="1" applyBorder="1" applyAlignment="1">
      <alignment horizontal="center" vertical="center"/>
    </xf>
    <xf numFmtId="164" fontId="7" fillId="11" borderId="35" xfId="5" applyFont="1" applyFill="1" applyBorder="1" applyAlignment="1">
      <alignment horizontal="center" vertical="center"/>
    </xf>
    <xf numFmtId="164" fontId="7" fillId="11" borderId="22" xfId="5" applyFont="1" applyFill="1" applyBorder="1" applyAlignment="1">
      <alignment horizontal="center" vertical="center"/>
    </xf>
    <xf numFmtId="0" fontId="10" fillId="3" borderId="2" xfId="0" applyFont="1" applyFill="1" applyBorder="1" applyAlignment="1">
      <alignment horizontal="center" vertical="center" wrapText="1"/>
    </xf>
    <xf numFmtId="0" fontId="10" fillId="3" borderId="17" xfId="0" applyFont="1" applyFill="1" applyBorder="1" applyAlignment="1">
      <alignment horizontal="center" vertical="center" wrapText="1"/>
    </xf>
    <xf numFmtId="0" fontId="10" fillId="3" borderId="18" xfId="0" applyFont="1" applyFill="1" applyBorder="1" applyAlignment="1">
      <alignment horizontal="center" vertical="center" wrapText="1"/>
    </xf>
    <xf numFmtId="165" fontId="4" fillId="11" borderId="13" xfId="0" applyNumberFormat="1" applyFont="1" applyFill="1" applyBorder="1" applyAlignment="1">
      <alignment horizontal="center" vertical="center"/>
    </xf>
    <xf numFmtId="165" fontId="4" fillId="11" borderId="14" xfId="0" applyNumberFormat="1" applyFont="1" applyFill="1" applyBorder="1" applyAlignment="1">
      <alignment horizontal="center" vertical="center"/>
    </xf>
    <xf numFmtId="165" fontId="4" fillId="11" borderId="19" xfId="0" applyNumberFormat="1" applyFont="1" applyFill="1" applyBorder="1" applyAlignment="1">
      <alignment horizontal="center" vertical="center"/>
    </xf>
    <xf numFmtId="165" fontId="10" fillId="11" borderId="9" xfId="0" applyNumberFormat="1" applyFont="1" applyFill="1" applyBorder="1" applyAlignment="1">
      <alignment horizontal="center" vertical="center"/>
    </xf>
    <xf numFmtId="165" fontId="10" fillId="11" borderId="4" xfId="0" applyNumberFormat="1" applyFont="1" applyFill="1" applyBorder="1" applyAlignment="1">
      <alignment horizontal="center" vertical="center"/>
    </xf>
    <xf numFmtId="165" fontId="10" fillId="11" borderId="5" xfId="0" applyNumberFormat="1" applyFont="1" applyFill="1" applyBorder="1" applyAlignment="1">
      <alignment horizontal="center" vertical="center"/>
    </xf>
    <xf numFmtId="0" fontId="10" fillId="13" borderId="2" xfId="0" applyFont="1" applyFill="1" applyBorder="1" applyAlignment="1">
      <alignment horizontal="center" vertical="center" wrapText="1"/>
    </xf>
    <xf numFmtId="0" fontId="10" fillId="13" borderId="17" xfId="0" applyFont="1" applyFill="1" applyBorder="1" applyAlignment="1">
      <alignment horizontal="center" vertical="center" wrapText="1"/>
    </xf>
    <xf numFmtId="0" fontId="10" fillId="13" borderId="18" xfId="0" applyFont="1" applyFill="1" applyBorder="1" applyAlignment="1">
      <alignment horizontal="center" vertical="center" wrapText="1"/>
    </xf>
    <xf numFmtId="0" fontId="10" fillId="17" borderId="19" xfId="0" applyFont="1" applyFill="1" applyBorder="1" applyAlignment="1">
      <alignment horizontal="center" vertical="center"/>
    </xf>
    <xf numFmtId="165" fontId="10" fillId="11" borderId="1" xfId="0" applyNumberFormat="1" applyFont="1" applyFill="1" applyBorder="1" applyAlignment="1">
      <alignment horizontal="center" vertical="center"/>
    </xf>
    <xf numFmtId="165" fontId="10" fillId="11" borderId="25" xfId="0" applyNumberFormat="1" applyFont="1" applyFill="1" applyBorder="1" applyAlignment="1">
      <alignment horizontal="center" vertical="center"/>
    </xf>
    <xf numFmtId="165" fontId="10" fillId="11" borderId="21" xfId="0" applyNumberFormat="1" applyFont="1" applyFill="1" applyBorder="1" applyAlignment="1">
      <alignment horizontal="center" vertical="center"/>
    </xf>
    <xf numFmtId="165" fontId="10" fillId="11" borderId="22" xfId="0" applyNumberFormat="1" applyFont="1" applyFill="1" applyBorder="1" applyAlignment="1">
      <alignment horizontal="center" vertical="center"/>
    </xf>
    <xf numFmtId="164" fontId="11" fillId="11" borderId="21" xfId="5" applyFont="1" applyFill="1" applyBorder="1" applyAlignment="1">
      <alignment horizontal="center" vertical="center"/>
    </xf>
    <xf numFmtId="164" fontId="11" fillId="11" borderId="22" xfId="5" applyFont="1" applyFill="1" applyBorder="1" applyAlignment="1">
      <alignment horizontal="center" vertical="center"/>
    </xf>
    <xf numFmtId="164" fontId="14" fillId="11" borderId="2" xfId="5" applyFont="1" applyFill="1" applyBorder="1" applyAlignment="1">
      <alignment horizontal="center" vertical="center"/>
    </xf>
    <xf numFmtId="164" fontId="14" fillId="11" borderId="18" xfId="5" applyFont="1" applyFill="1" applyBorder="1" applyAlignment="1">
      <alignment horizontal="center" vertical="center"/>
    </xf>
    <xf numFmtId="0" fontId="10" fillId="12" borderId="13" xfId="0" applyFont="1" applyFill="1" applyBorder="1" applyAlignment="1">
      <alignment horizontal="center" vertical="center" wrapText="1"/>
    </xf>
    <xf numFmtId="0" fontId="10" fillId="12" borderId="19" xfId="0" applyFont="1" applyFill="1" applyBorder="1" applyAlignment="1">
      <alignment horizontal="center" vertical="center" wrapText="1"/>
    </xf>
    <xf numFmtId="0" fontId="10" fillId="13" borderId="13" xfId="0" applyFont="1" applyFill="1" applyBorder="1" applyAlignment="1">
      <alignment horizontal="center" vertical="center" wrapText="1"/>
    </xf>
    <xf numFmtId="0" fontId="10" fillId="13" borderId="19" xfId="0" applyFont="1" applyFill="1" applyBorder="1" applyAlignment="1">
      <alignment horizontal="center" vertical="center" wrapText="1"/>
    </xf>
    <xf numFmtId="0" fontId="26" fillId="0" borderId="21" xfId="0" applyFont="1" applyBorder="1" applyAlignment="1">
      <alignment horizontal="center" vertical="center"/>
    </xf>
    <xf numFmtId="0" fontId="26" fillId="0" borderId="22" xfId="0" applyFont="1" applyBorder="1" applyAlignment="1">
      <alignment horizontal="center" vertical="center"/>
    </xf>
    <xf numFmtId="0" fontId="26" fillId="0" borderId="44" xfId="0" applyFont="1" applyBorder="1" applyAlignment="1">
      <alignment horizontal="center" vertical="center"/>
    </xf>
    <xf numFmtId="0" fontId="26" fillId="0" borderId="45" xfId="0" applyFont="1" applyBorder="1" applyAlignment="1">
      <alignment horizontal="center" vertical="center"/>
    </xf>
    <xf numFmtId="0" fontId="26" fillId="11" borderId="1" xfId="0" applyFont="1" applyFill="1" applyBorder="1" applyAlignment="1">
      <alignment horizontal="center" vertical="center"/>
    </xf>
    <xf numFmtId="0" fontId="26" fillId="11" borderId="25" xfId="0" applyFont="1" applyFill="1" applyBorder="1" applyAlignment="1">
      <alignment horizontal="center" vertical="center"/>
    </xf>
    <xf numFmtId="164" fontId="7" fillId="11" borderId="15" xfId="5" applyFont="1" applyFill="1" applyBorder="1" applyAlignment="1">
      <alignment horizontal="center" vertical="center"/>
    </xf>
    <xf numFmtId="164" fontId="7" fillId="11" borderId="43" xfId="5" applyFont="1" applyFill="1" applyBorder="1" applyAlignment="1">
      <alignment horizontal="center" vertical="center"/>
    </xf>
    <xf numFmtId="164" fontId="7" fillId="11" borderId="30" xfId="5" applyFont="1" applyFill="1" applyBorder="1" applyAlignment="1">
      <alignment horizontal="center" vertical="center"/>
    </xf>
    <xf numFmtId="164" fontId="7" fillId="0" borderId="25" xfId="5" applyFont="1" applyFill="1" applyBorder="1" applyAlignment="1">
      <alignment horizontal="center" vertical="center"/>
    </xf>
    <xf numFmtId="164" fontId="7" fillId="0" borderId="22" xfId="5" applyFont="1" applyFill="1" applyBorder="1" applyAlignment="1">
      <alignment horizontal="center" vertical="center"/>
    </xf>
    <xf numFmtId="0" fontId="10" fillId="2" borderId="29" xfId="0" applyFont="1" applyFill="1" applyBorder="1" applyAlignment="1">
      <alignment horizontal="left" vertical="center" wrapText="1"/>
    </xf>
    <xf numFmtId="0" fontId="10" fillId="2" borderId="11" xfId="0" applyFont="1" applyFill="1" applyBorder="1" applyAlignment="1">
      <alignment horizontal="left" vertical="center" wrapText="1"/>
    </xf>
    <xf numFmtId="0" fontId="10" fillId="2" borderId="9" xfId="0" applyFont="1" applyFill="1" applyBorder="1" applyAlignment="1">
      <alignment horizontal="left" vertical="center" wrapText="1"/>
    </xf>
    <xf numFmtId="0" fontId="10" fillId="2" borderId="5" xfId="0" applyFont="1" applyFill="1" applyBorder="1" applyAlignment="1">
      <alignment horizontal="left" vertical="center" wrapText="1"/>
    </xf>
    <xf numFmtId="0" fontId="17" fillId="0" borderId="9" xfId="0" applyFont="1" applyBorder="1" applyAlignment="1">
      <alignment horizontal="left" vertical="center"/>
    </xf>
    <xf numFmtId="0" fontId="17" fillId="0" borderId="5" xfId="0" applyFont="1" applyBorder="1" applyAlignment="1">
      <alignment horizontal="left" vertical="center"/>
    </xf>
    <xf numFmtId="0" fontId="17" fillId="0" borderId="2" xfId="0" applyFont="1" applyBorder="1" applyAlignment="1">
      <alignment horizontal="left" vertical="center"/>
    </xf>
    <xf numFmtId="0" fontId="17" fillId="0" borderId="18" xfId="0" applyFont="1" applyBorder="1" applyAlignment="1">
      <alignment horizontal="left" vertical="center"/>
    </xf>
    <xf numFmtId="0" fontId="38" fillId="2" borderId="1" xfId="0" applyFont="1" applyFill="1" applyBorder="1" applyAlignment="1">
      <alignment horizontal="left" vertical="center"/>
    </xf>
    <xf numFmtId="0" fontId="38" fillId="2" borderId="25" xfId="0" applyFont="1" applyFill="1" applyBorder="1" applyAlignment="1">
      <alignment horizontal="left" vertical="center"/>
    </xf>
    <xf numFmtId="0" fontId="38" fillId="2" borderId="21" xfId="0" applyFont="1" applyFill="1" applyBorder="1" applyAlignment="1">
      <alignment horizontal="left" vertical="center"/>
    </xf>
    <xf numFmtId="0" fontId="38" fillId="2" borderId="22" xfId="0" applyFont="1" applyFill="1" applyBorder="1" applyAlignment="1">
      <alignment horizontal="left" vertical="center"/>
    </xf>
    <xf numFmtId="0" fontId="38" fillId="2" borderId="44" xfId="0" applyFont="1" applyFill="1" applyBorder="1" applyAlignment="1">
      <alignment horizontal="left" vertical="center"/>
    </xf>
    <xf numFmtId="0" fontId="38" fillId="2" borderId="45" xfId="0" applyFont="1" applyFill="1" applyBorder="1" applyAlignment="1">
      <alignment horizontal="left" vertical="center"/>
    </xf>
    <xf numFmtId="0" fontId="17" fillId="0" borderId="3" xfId="0" applyFont="1" applyBorder="1" applyAlignment="1">
      <alignment horizontal="left" vertical="center"/>
    </xf>
    <xf numFmtId="0" fontId="17" fillId="0" borderId="10" xfId="0" applyFont="1" applyBorder="1" applyAlignment="1">
      <alignment horizontal="left" vertical="center"/>
    </xf>
    <xf numFmtId="0" fontId="21" fillId="0" borderId="9" xfId="0" applyFont="1" applyBorder="1" applyAlignment="1">
      <alignment horizontal="center" vertical="center" wrapText="1"/>
    </xf>
    <xf numFmtId="0" fontId="21" fillId="0" borderId="5" xfId="0" applyFont="1" applyBorder="1" applyAlignment="1">
      <alignment horizontal="center" vertical="center" wrapText="1"/>
    </xf>
    <xf numFmtId="0" fontId="21" fillId="0" borderId="13" xfId="0" applyFont="1" applyBorder="1" applyAlignment="1">
      <alignment horizontal="center" vertical="center" wrapText="1"/>
    </xf>
    <xf numFmtId="0" fontId="21" fillId="0" borderId="19" xfId="0" applyFont="1" applyBorder="1" applyAlignment="1">
      <alignment horizontal="center" vertical="center" wrapText="1"/>
    </xf>
    <xf numFmtId="0" fontId="34" fillId="0" borderId="13" xfId="0" applyFont="1" applyBorder="1" applyAlignment="1">
      <alignment horizontal="center" vertical="center" wrapText="1"/>
    </xf>
    <xf numFmtId="0" fontId="34" fillId="0" borderId="14" xfId="0" applyFont="1" applyBorder="1" applyAlignment="1">
      <alignment horizontal="center" vertical="center" wrapText="1"/>
    </xf>
    <xf numFmtId="0" fontId="22" fillId="9" borderId="9" xfId="0" applyFont="1" applyFill="1" applyBorder="1" applyAlignment="1">
      <alignment horizontal="center" vertical="center"/>
    </xf>
    <xf numFmtId="0" fontId="22" fillId="9" borderId="5" xfId="0" applyFont="1" applyFill="1" applyBorder="1" applyAlignment="1">
      <alignment horizontal="center" vertical="center"/>
    </xf>
    <xf numFmtId="0" fontId="22" fillId="9" borderId="3" xfId="0" applyFont="1" applyFill="1" applyBorder="1" applyAlignment="1">
      <alignment horizontal="center" vertical="center"/>
    </xf>
    <xf numFmtId="0" fontId="22" fillId="9" borderId="0" xfId="0" applyFont="1" applyFill="1" applyAlignment="1">
      <alignment horizontal="center" vertical="center"/>
    </xf>
    <xf numFmtId="0" fontId="21" fillId="2" borderId="13" xfId="0" applyFont="1" applyFill="1" applyBorder="1" applyAlignment="1">
      <alignment horizontal="center" vertical="center"/>
    </xf>
    <xf numFmtId="0" fontId="21" fillId="2" borderId="14" xfId="0" applyFont="1" applyFill="1" applyBorder="1" applyAlignment="1">
      <alignment horizontal="center" vertical="center"/>
    </xf>
    <xf numFmtId="0" fontId="0" fillId="0" borderId="2" xfId="0" applyBorder="1" applyAlignment="1">
      <alignment horizontal="left" vertical="center" wrapText="1"/>
    </xf>
    <xf numFmtId="0" fontId="0" fillId="0" borderId="17" xfId="0" applyBorder="1" applyAlignment="1">
      <alignment horizontal="left" vertical="center" wrapText="1"/>
    </xf>
    <xf numFmtId="0" fontId="21" fillId="7" borderId="9" xfId="0" applyFont="1" applyFill="1" applyBorder="1" applyAlignment="1">
      <alignment horizontal="left" vertical="center" wrapText="1"/>
    </xf>
    <xf numFmtId="0" fontId="21" fillId="7" borderId="4" xfId="0" applyFont="1" applyFill="1" applyBorder="1" applyAlignment="1">
      <alignment horizontal="left" vertical="center" wrapText="1"/>
    </xf>
    <xf numFmtId="0" fontId="21" fillId="7" borderId="3" xfId="0" applyFont="1" applyFill="1" applyBorder="1" applyAlignment="1">
      <alignment horizontal="left" vertical="center" wrapText="1"/>
    </xf>
    <xf numFmtId="0" fontId="21" fillId="7" borderId="0" xfId="0" applyFont="1" applyFill="1" applyAlignment="1">
      <alignment horizontal="left" vertical="center" wrapText="1"/>
    </xf>
    <xf numFmtId="0" fontId="22" fillId="2" borderId="13" xfId="0" applyFont="1" applyFill="1" applyBorder="1" applyAlignment="1">
      <alignment horizontal="center" vertical="center" wrapText="1"/>
    </xf>
    <xf numFmtId="0" fontId="22" fillId="2" borderId="19" xfId="0" applyFont="1" applyFill="1" applyBorder="1" applyAlignment="1">
      <alignment horizontal="center" vertical="center" wrapText="1"/>
    </xf>
    <xf numFmtId="0" fontId="21" fillId="18" borderId="9" xfId="0" applyFont="1" applyFill="1" applyBorder="1" applyAlignment="1">
      <alignment horizontal="left" vertical="center" wrapText="1"/>
    </xf>
    <xf numFmtId="0" fontId="21" fillId="18" borderId="4" xfId="0" applyFont="1" applyFill="1" applyBorder="1" applyAlignment="1">
      <alignment horizontal="left" vertical="center" wrapText="1"/>
    </xf>
    <xf numFmtId="0" fontId="21" fillId="18" borderId="2" xfId="0" applyFont="1" applyFill="1" applyBorder="1" applyAlignment="1">
      <alignment horizontal="left" vertical="center" wrapText="1"/>
    </xf>
    <xf numFmtId="0" fontId="21" fillId="18" borderId="17" xfId="0" applyFont="1" applyFill="1" applyBorder="1" applyAlignment="1">
      <alignment horizontal="left" vertical="center" wrapText="1"/>
    </xf>
    <xf numFmtId="0" fontId="26" fillId="0" borderId="13" xfId="0" applyFont="1" applyBorder="1" applyAlignment="1">
      <alignment horizontal="center" vertical="center" wrapText="1"/>
    </xf>
    <xf numFmtId="0" fontId="26" fillId="0" borderId="14" xfId="0" applyFont="1" applyBorder="1" applyAlignment="1">
      <alignment horizontal="center" vertical="center" wrapText="1"/>
    </xf>
    <xf numFmtId="0" fontId="21" fillId="4" borderId="3" xfId="0" applyFont="1" applyFill="1" applyBorder="1" applyAlignment="1">
      <alignment horizontal="left" vertical="center" wrapText="1"/>
    </xf>
    <xf numFmtId="0" fontId="21" fillId="4" borderId="10" xfId="0" applyFont="1" applyFill="1" applyBorder="1" applyAlignment="1">
      <alignment horizontal="left" vertical="center" wrapText="1"/>
    </xf>
    <xf numFmtId="0" fontId="10" fillId="2" borderId="4" xfId="0" applyFont="1" applyFill="1" applyBorder="1" applyAlignment="1">
      <alignment horizontal="left" vertical="center" wrapText="1"/>
    </xf>
    <xf numFmtId="0" fontId="22" fillId="3" borderId="9" xfId="0" applyFont="1" applyFill="1" applyBorder="1" applyAlignment="1">
      <alignment horizontal="center" vertical="center" wrapText="1"/>
    </xf>
    <xf numFmtId="0" fontId="22" fillId="3" borderId="5" xfId="0" applyFont="1" applyFill="1" applyBorder="1" applyAlignment="1">
      <alignment horizontal="center" vertical="center" wrapText="1"/>
    </xf>
    <xf numFmtId="0" fontId="21" fillId="3" borderId="3" xfId="0" applyFont="1" applyFill="1" applyBorder="1" applyAlignment="1">
      <alignment horizontal="left" vertical="center" wrapText="1"/>
    </xf>
    <xf numFmtId="0" fontId="21" fillId="3" borderId="10" xfId="0" applyFont="1" applyFill="1" applyBorder="1" applyAlignment="1">
      <alignment horizontal="left" vertical="center" wrapText="1"/>
    </xf>
    <xf numFmtId="0" fontId="21" fillId="3" borderId="2" xfId="0" applyFont="1" applyFill="1" applyBorder="1" applyAlignment="1">
      <alignment horizontal="left" vertical="center" wrapText="1"/>
    </xf>
    <xf numFmtId="0" fontId="21" fillId="3" borderId="18" xfId="0" applyFont="1" applyFill="1" applyBorder="1" applyAlignment="1">
      <alignment horizontal="left" vertical="center" wrapText="1"/>
    </xf>
    <xf numFmtId="0" fontId="17" fillId="0" borderId="9" xfId="0" applyFont="1" applyBorder="1" applyAlignment="1">
      <alignment horizontal="left" vertical="center" wrapText="1"/>
    </xf>
    <xf numFmtId="0" fontId="17" fillId="0" borderId="5" xfId="0" applyFont="1" applyBorder="1" applyAlignment="1">
      <alignment horizontal="left" vertical="center" wrapText="1"/>
    </xf>
    <xf numFmtId="0" fontId="17" fillId="0" borderId="2" xfId="0" applyFont="1" applyBorder="1" applyAlignment="1">
      <alignment horizontal="left" vertical="center" wrapText="1"/>
    </xf>
    <xf numFmtId="0" fontId="17" fillId="0" borderId="18" xfId="0" applyFont="1" applyBorder="1" applyAlignment="1">
      <alignment horizontal="left" vertical="center" wrapText="1"/>
    </xf>
    <xf numFmtId="164" fontId="7" fillId="0" borderId="31" xfId="5" applyFont="1" applyFill="1" applyBorder="1" applyAlignment="1">
      <alignment horizontal="center" vertical="center"/>
    </xf>
    <xf numFmtId="164" fontId="7" fillId="0" borderId="21" xfId="5" applyFont="1" applyFill="1" applyBorder="1" applyAlignment="1">
      <alignment horizontal="center" vertical="center"/>
    </xf>
    <xf numFmtId="164" fontId="7" fillId="0" borderId="35" xfId="5" applyFont="1" applyFill="1" applyBorder="1" applyAlignment="1">
      <alignment horizontal="center" vertical="center"/>
    </xf>
    <xf numFmtId="0" fontId="26" fillId="11" borderId="33" xfId="0" applyFont="1" applyFill="1" applyBorder="1" applyAlignment="1">
      <alignment horizontal="center" vertical="center"/>
    </xf>
    <xf numFmtId="0" fontId="26" fillId="11" borderId="38" xfId="0" applyFont="1" applyFill="1" applyBorder="1" applyAlignment="1">
      <alignment horizontal="center" vertical="center"/>
    </xf>
    <xf numFmtId="0" fontId="20" fillId="8" borderId="2" xfId="0" applyFont="1" applyFill="1" applyBorder="1" applyAlignment="1">
      <alignment horizontal="left" vertical="center" wrapText="1"/>
    </xf>
    <xf numFmtId="0" fontId="20" fillId="8" borderId="17" xfId="0" applyFont="1" applyFill="1" applyBorder="1" applyAlignment="1">
      <alignment horizontal="left" vertical="center" wrapText="1"/>
    </xf>
    <xf numFmtId="164" fontId="11" fillId="11" borderId="35" xfId="5" applyFont="1" applyFill="1" applyBorder="1" applyAlignment="1">
      <alignment horizontal="center" vertical="center"/>
    </xf>
    <xf numFmtId="164" fontId="14" fillId="11" borderId="29" xfId="5" applyFont="1" applyFill="1" applyBorder="1" applyAlignment="1">
      <alignment horizontal="center" vertical="center"/>
    </xf>
    <xf numFmtId="164" fontId="14" fillId="11" borderId="11" xfId="5" applyFont="1" applyFill="1" applyBorder="1" applyAlignment="1">
      <alignment horizontal="center" vertical="center"/>
    </xf>
    <xf numFmtId="164" fontId="14" fillId="11" borderId="31" xfId="5" applyFont="1" applyFill="1" applyBorder="1" applyAlignment="1">
      <alignment horizontal="center" vertical="center"/>
    </xf>
    <xf numFmtId="0" fontId="26" fillId="11" borderId="39" xfId="0" applyFont="1" applyFill="1" applyBorder="1" applyAlignment="1">
      <alignment horizontal="center" vertical="center"/>
    </xf>
    <xf numFmtId="0" fontId="26" fillId="11" borderId="12" xfId="0" applyFont="1" applyFill="1" applyBorder="1" applyAlignment="1">
      <alignment horizontal="center" vertical="center"/>
    </xf>
    <xf numFmtId="0" fontId="26" fillId="11" borderId="34" xfId="0" applyFont="1" applyFill="1" applyBorder="1" applyAlignment="1">
      <alignment horizontal="center" vertical="center"/>
    </xf>
    <xf numFmtId="0" fontId="26" fillId="0" borderId="35" xfId="0" applyFont="1" applyBorder="1" applyAlignment="1">
      <alignment horizontal="center" vertical="center"/>
    </xf>
    <xf numFmtId="0" fontId="26" fillId="0" borderId="36" xfId="0" applyFont="1" applyBorder="1" applyAlignment="1">
      <alignment horizontal="center" vertical="center"/>
    </xf>
    <xf numFmtId="164" fontId="7" fillId="0" borderId="6" xfId="5" applyFont="1" applyFill="1" applyBorder="1" applyAlignment="1">
      <alignment horizontal="center" vertical="center"/>
    </xf>
    <xf numFmtId="164" fontId="7" fillId="0" borderId="7" xfId="5" applyFont="1" applyFill="1" applyBorder="1" applyAlignment="1">
      <alignment horizontal="center" vertical="center"/>
    </xf>
    <xf numFmtId="164" fontId="7" fillId="0" borderId="8" xfId="5" applyFont="1" applyFill="1" applyBorder="1" applyAlignment="1">
      <alignment horizontal="center" vertical="center"/>
    </xf>
    <xf numFmtId="0" fontId="26" fillId="11" borderId="9" xfId="0" applyFont="1" applyFill="1" applyBorder="1" applyAlignment="1">
      <alignment horizontal="center" vertical="center"/>
    </xf>
    <xf numFmtId="0" fontId="26" fillId="11" borderId="5" xfId="0" applyFont="1" applyFill="1" applyBorder="1" applyAlignment="1">
      <alignment horizontal="center" vertical="center"/>
    </xf>
    <xf numFmtId="0" fontId="39" fillId="0" borderId="0" xfId="0" applyFont="1" applyAlignment="1">
      <alignment horizontal="center" vertical="center"/>
    </xf>
    <xf numFmtId="0" fontId="38" fillId="0" borderId="0" xfId="0" applyFont="1" applyAlignment="1">
      <alignment horizontal="center" vertical="center"/>
    </xf>
    <xf numFmtId="164" fontId="7" fillId="11" borderId="7" xfId="5" applyFont="1" applyFill="1" applyBorder="1" applyAlignment="1">
      <alignment horizontal="center" vertical="center"/>
    </xf>
    <xf numFmtId="164" fontId="7" fillId="11" borderId="23" xfId="5" applyFont="1" applyFill="1" applyBorder="1" applyAlignment="1">
      <alignment horizontal="center" vertical="center"/>
    </xf>
    <xf numFmtId="0" fontId="0" fillId="0" borderId="0" xfId="0" applyAlignment="1">
      <alignment horizontal="center" vertical="center"/>
    </xf>
    <xf numFmtId="0" fontId="38" fillId="19" borderId="13" xfId="0" applyFont="1" applyFill="1" applyBorder="1" applyAlignment="1">
      <alignment horizontal="center" vertical="center"/>
    </xf>
    <xf numFmtId="0" fontId="38" fillId="19" borderId="19" xfId="0" applyFont="1" applyFill="1" applyBorder="1" applyAlignment="1">
      <alignment horizontal="center" vertical="center"/>
    </xf>
    <xf numFmtId="0" fontId="10" fillId="17" borderId="2" xfId="0" applyFont="1" applyFill="1" applyBorder="1" applyAlignment="1">
      <alignment horizontal="center" vertical="center"/>
    </xf>
    <xf numFmtId="0" fontId="10" fillId="17" borderId="17" xfId="0" applyFont="1" applyFill="1" applyBorder="1" applyAlignment="1">
      <alignment horizontal="center" vertical="center"/>
    </xf>
    <xf numFmtId="164" fontId="7" fillId="0" borderId="15" xfId="5" applyFont="1" applyFill="1" applyBorder="1" applyAlignment="1">
      <alignment horizontal="center" vertical="center"/>
    </xf>
    <xf numFmtId="164" fontId="7" fillId="0" borderId="43" xfId="5" applyFont="1" applyFill="1" applyBorder="1" applyAlignment="1">
      <alignment horizontal="center" vertical="center"/>
    </xf>
    <xf numFmtId="164" fontId="7" fillId="0" borderId="30" xfId="5" applyFont="1" applyFill="1" applyBorder="1" applyAlignment="1">
      <alignment horizontal="center" vertical="center"/>
    </xf>
    <xf numFmtId="164" fontId="7" fillId="11" borderId="16" xfId="5" applyFont="1" applyFill="1" applyBorder="1" applyAlignment="1">
      <alignment horizontal="center" vertical="center"/>
    </xf>
    <xf numFmtId="0" fontId="18" fillId="8" borderId="9" xfId="0" applyFont="1" applyFill="1" applyBorder="1" applyAlignment="1">
      <alignment horizontal="center" vertical="center"/>
    </xf>
    <xf numFmtId="0" fontId="18" fillId="8" borderId="4" xfId="0" applyFont="1" applyFill="1" applyBorder="1" applyAlignment="1">
      <alignment horizontal="center" vertical="center"/>
    </xf>
    <xf numFmtId="0" fontId="18" fillId="8" borderId="5" xfId="0" applyFont="1" applyFill="1" applyBorder="1" applyAlignment="1">
      <alignment horizontal="center" vertical="center"/>
    </xf>
    <xf numFmtId="0" fontId="19" fillId="8" borderId="3" xfId="0" applyFont="1" applyFill="1" applyBorder="1" applyAlignment="1">
      <alignment horizontal="center" vertical="center"/>
    </xf>
    <xf numFmtId="0" fontId="19" fillId="8" borderId="0" xfId="0" applyFont="1" applyFill="1" applyAlignment="1">
      <alignment horizontal="center" vertical="center"/>
    </xf>
    <xf numFmtId="0" fontId="19" fillId="8" borderId="10" xfId="0" applyFont="1" applyFill="1" applyBorder="1" applyAlignment="1">
      <alignment horizontal="center" vertical="center"/>
    </xf>
    <xf numFmtId="0" fontId="37" fillId="8" borderId="13" xfId="0" applyFont="1" applyFill="1" applyBorder="1" applyAlignment="1">
      <alignment horizontal="center" vertical="center" wrapText="1"/>
    </xf>
    <xf numFmtId="0" fontId="37" fillId="8" borderId="14" xfId="0" applyFont="1" applyFill="1" applyBorder="1" applyAlignment="1">
      <alignment horizontal="center" vertical="center" wrapText="1"/>
    </xf>
    <xf numFmtId="0" fontId="37" fillId="8" borderId="4" xfId="0" applyFont="1" applyFill="1" applyBorder="1" applyAlignment="1">
      <alignment horizontal="center" vertical="center" wrapText="1"/>
    </xf>
    <xf numFmtId="0" fontId="37" fillId="8" borderId="19" xfId="0" applyFont="1" applyFill="1" applyBorder="1" applyAlignment="1">
      <alignment horizontal="center" vertical="center" wrapText="1"/>
    </xf>
    <xf numFmtId="0" fontId="10" fillId="19" borderId="13" xfId="0" applyFont="1" applyFill="1" applyBorder="1" applyAlignment="1">
      <alignment horizontal="center" vertical="center"/>
    </xf>
    <xf numFmtId="0" fontId="10" fillId="19" borderId="19" xfId="0" applyFont="1" applyFill="1" applyBorder="1" applyAlignment="1">
      <alignment horizontal="center" vertical="center"/>
    </xf>
    <xf numFmtId="0" fontId="8" fillId="0" borderId="9" xfId="0" applyFont="1" applyBorder="1" applyAlignment="1">
      <alignment horizontal="center" vertical="center"/>
    </xf>
    <xf numFmtId="0" fontId="8" fillId="0" borderId="4" xfId="0" applyFont="1" applyBorder="1" applyAlignment="1">
      <alignment horizontal="center" vertical="center"/>
    </xf>
    <xf numFmtId="0" fontId="8" fillId="0" borderId="5" xfId="0" applyFont="1" applyBorder="1" applyAlignment="1">
      <alignment horizontal="center" vertical="center"/>
    </xf>
    <xf numFmtId="0" fontId="8" fillId="0" borderId="3" xfId="0" applyFont="1" applyBorder="1" applyAlignment="1">
      <alignment horizontal="center" vertical="center"/>
    </xf>
    <xf numFmtId="0" fontId="8" fillId="0" borderId="0" xfId="0" applyFont="1" applyAlignment="1">
      <alignment horizontal="center" vertical="center"/>
    </xf>
    <xf numFmtId="0" fontId="8" fillId="0" borderId="10" xfId="0" applyFont="1" applyBorder="1" applyAlignment="1">
      <alignment horizontal="center" vertical="center"/>
    </xf>
    <xf numFmtId="0" fontId="30" fillId="0" borderId="27" xfId="0" applyFont="1" applyBorder="1" applyAlignment="1">
      <alignment horizontal="center" vertical="center"/>
    </xf>
    <xf numFmtId="0" fontId="30" fillId="0" borderId="26" xfId="0" applyFont="1" applyBorder="1" applyAlignment="1">
      <alignment horizontal="center" vertical="center"/>
    </xf>
    <xf numFmtId="0" fontId="30" fillId="0" borderId="28" xfId="0" applyFont="1" applyBorder="1" applyAlignment="1">
      <alignment horizontal="center" vertical="center"/>
    </xf>
    <xf numFmtId="0" fontId="6" fillId="0" borderId="3" xfId="0" applyFont="1" applyBorder="1"/>
    <xf numFmtId="0" fontId="6" fillId="0" borderId="0" xfId="0" applyFont="1"/>
    <xf numFmtId="0" fontId="6" fillId="0" borderId="10" xfId="0" applyFont="1" applyBorder="1"/>
    <xf numFmtId="0" fontId="31" fillId="4" borderId="9" xfId="0" applyFont="1" applyFill="1" applyBorder="1" applyAlignment="1">
      <alignment horizontal="left" vertical="center"/>
    </xf>
    <xf numFmtId="0" fontId="31" fillId="4" borderId="5" xfId="0" applyFont="1" applyFill="1" applyBorder="1" applyAlignment="1">
      <alignment horizontal="left" vertical="center"/>
    </xf>
    <xf numFmtId="0" fontId="31" fillId="4" borderId="2" xfId="0" applyFont="1" applyFill="1" applyBorder="1" applyAlignment="1">
      <alignment horizontal="left" vertical="center"/>
    </xf>
    <xf numFmtId="0" fontId="31" fillId="4" borderId="18" xfId="0" applyFont="1" applyFill="1" applyBorder="1" applyAlignment="1">
      <alignment horizontal="left" vertical="center"/>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19" xfId="0" applyFont="1" applyBorder="1" applyAlignment="1">
      <alignment horizontal="center" vertical="center" wrapText="1"/>
    </xf>
    <xf numFmtId="0" fontId="31" fillId="5" borderId="13" xfId="0" applyFont="1" applyFill="1" applyBorder="1" applyAlignment="1">
      <alignment horizontal="center" vertical="center" wrapText="1"/>
    </xf>
    <xf numFmtId="0" fontId="31" fillId="5" borderId="14" xfId="0" applyFont="1" applyFill="1" applyBorder="1" applyAlignment="1">
      <alignment horizontal="center" vertical="center"/>
    </xf>
    <xf numFmtId="0" fontId="31" fillId="5" borderId="19" xfId="0" applyFont="1" applyFill="1" applyBorder="1" applyAlignment="1">
      <alignment horizontal="center" vertical="center"/>
    </xf>
  </cellXfs>
  <cellStyles count="12">
    <cellStyle name="Millares [0]" xfId="11" builtinId="6"/>
    <cellStyle name="Millares [0] 2" xfId="1" xr:uid="{00000000-0005-0000-0000-000001000000}"/>
    <cellStyle name="Millares [0] 2 2" xfId="2" xr:uid="{00000000-0005-0000-0000-000002000000}"/>
    <cellStyle name="Millares [0] 2 3" xfId="3" xr:uid="{00000000-0005-0000-0000-000003000000}"/>
    <cellStyle name="Millares [0] 3" xfId="4" xr:uid="{00000000-0005-0000-0000-000004000000}"/>
    <cellStyle name="Moneda [0]" xfId="5" builtinId="7"/>
    <cellStyle name="Moneda 2" xfId="6" xr:uid="{00000000-0005-0000-0000-000007000000}"/>
    <cellStyle name="Moneda 3" xfId="7" xr:uid="{00000000-0005-0000-0000-000008000000}"/>
    <cellStyle name="Normal" xfId="0" builtinId="0"/>
    <cellStyle name="Normal 2" xfId="8" xr:uid="{00000000-0005-0000-0000-00000A000000}"/>
    <cellStyle name="Normal 2 3" xfId="9" xr:uid="{00000000-0005-0000-0000-00000B000000}"/>
    <cellStyle name="Porcentaje" xfId="10" builtinId="5"/>
  </cellStyles>
  <dxfs count="82">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63AAFE"/>
      <rgbColor rgb="00DD2D32"/>
      <rgbColor rgb="00FFF58C"/>
      <rgbColor rgb="004EE257"/>
      <rgbColor rgb="006711FF"/>
      <rgbColor rgb="00FEA746"/>
      <rgbColor rgb="00865357"/>
      <rgbColor rgb="00A2BD90"/>
      <rgbColor rgb="0063AAFE"/>
      <rgbColor rgb="00DD2D32"/>
      <rgbColor rgb="00FFF58C"/>
      <rgbColor rgb="004EE257"/>
      <rgbColor rgb="006711FF"/>
      <rgbColor rgb="00FEA746"/>
      <rgbColor rgb="00865357"/>
      <rgbColor rgb="00A2BD90"/>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DI80"/>
  <sheetViews>
    <sheetView showGridLines="0" tabSelected="1" topLeftCell="CE35" zoomScale="84" zoomScaleNormal="84" workbookViewId="0">
      <selection activeCell="CG55" sqref="CG55:CI56"/>
    </sheetView>
  </sheetViews>
  <sheetFormatPr baseColWidth="10" defaultColWidth="8.85546875" defaultRowHeight="15"/>
  <cols>
    <col min="2" max="2" width="63.7109375" customWidth="1"/>
    <col min="3" max="3" width="22.28515625" customWidth="1"/>
    <col min="4" max="6" width="27.140625" customWidth="1"/>
    <col min="7" max="10" width="24.85546875" customWidth="1"/>
    <col min="11" max="11" width="27.7109375" customWidth="1"/>
    <col min="12" max="113" width="24.85546875" customWidth="1"/>
  </cols>
  <sheetData>
    <row r="1" spans="2:113" ht="15.75" thickBot="1"/>
    <row r="2" spans="2:113" ht="39.75" customHeight="1">
      <c r="B2" s="307" t="s">
        <v>0</v>
      </c>
      <c r="C2" s="308"/>
      <c r="D2" s="308"/>
      <c r="E2" s="308"/>
      <c r="F2" s="308"/>
      <c r="G2" s="308"/>
      <c r="H2" s="308"/>
      <c r="I2" s="308"/>
      <c r="J2" s="308"/>
      <c r="K2" s="308"/>
      <c r="L2" s="308"/>
      <c r="M2" s="308"/>
      <c r="N2" s="308"/>
      <c r="O2" s="308"/>
      <c r="P2" s="308"/>
      <c r="Q2" s="308"/>
      <c r="R2" s="308"/>
      <c r="S2" s="308"/>
      <c r="T2" s="308"/>
      <c r="U2" s="308"/>
      <c r="V2" s="308"/>
      <c r="W2" s="308"/>
      <c r="X2" s="308"/>
      <c r="Y2" s="308"/>
      <c r="Z2" s="308"/>
      <c r="AA2" s="308"/>
      <c r="AB2" s="308"/>
      <c r="AC2" s="308"/>
      <c r="AD2" s="308"/>
      <c r="AE2" s="308"/>
      <c r="AF2" s="308"/>
      <c r="AG2" s="308"/>
      <c r="AH2" s="308"/>
      <c r="AI2" s="308"/>
      <c r="AJ2" s="308"/>
      <c r="AK2" s="308"/>
      <c r="AL2" s="308"/>
      <c r="AM2" s="308"/>
      <c r="AN2" s="308"/>
      <c r="AO2" s="308"/>
      <c r="AP2" s="308"/>
      <c r="AQ2" s="308"/>
      <c r="AR2" s="308"/>
      <c r="AS2" s="308"/>
      <c r="AT2" s="308"/>
      <c r="AU2" s="308"/>
      <c r="AV2" s="308"/>
      <c r="AW2" s="308"/>
      <c r="AX2" s="308"/>
      <c r="AY2" s="308"/>
      <c r="AZ2" s="308"/>
      <c r="BA2" s="308"/>
      <c r="BB2" s="308"/>
      <c r="BC2" s="308"/>
      <c r="BD2" s="308"/>
      <c r="BE2" s="308"/>
      <c r="BF2" s="308"/>
      <c r="BG2" s="308"/>
      <c r="BH2" s="308"/>
      <c r="BI2" s="308"/>
      <c r="BJ2" s="308"/>
      <c r="BK2" s="308"/>
      <c r="BL2" s="308"/>
      <c r="BM2" s="308"/>
      <c r="BN2" s="308"/>
      <c r="BO2" s="308"/>
      <c r="BP2" s="308"/>
      <c r="BQ2" s="308"/>
      <c r="BR2" s="308"/>
      <c r="BS2" s="308"/>
      <c r="BT2" s="308"/>
      <c r="BU2" s="308"/>
      <c r="BV2" s="308"/>
      <c r="BW2" s="308"/>
      <c r="BX2" s="308"/>
      <c r="BY2" s="308"/>
      <c r="BZ2" s="308"/>
      <c r="CA2" s="308"/>
      <c r="CB2" s="308"/>
      <c r="CC2" s="308"/>
      <c r="CD2" s="308"/>
      <c r="CE2" s="308"/>
      <c r="CF2" s="308"/>
      <c r="CG2" s="308"/>
      <c r="CH2" s="308"/>
      <c r="CI2" s="308"/>
      <c r="CJ2" s="308"/>
      <c r="CK2" s="308"/>
      <c r="CL2" s="308"/>
      <c r="CM2" s="308"/>
      <c r="CN2" s="308"/>
      <c r="CO2" s="308"/>
      <c r="CP2" s="308"/>
      <c r="CQ2" s="308"/>
      <c r="CR2" s="308"/>
      <c r="CS2" s="308"/>
      <c r="CT2" s="308"/>
      <c r="CU2" s="308"/>
      <c r="CV2" s="308"/>
      <c r="CW2" s="308"/>
      <c r="CX2" s="308"/>
      <c r="CY2" s="308"/>
      <c r="CZ2" s="308"/>
      <c r="DA2" s="308"/>
      <c r="DB2" s="308"/>
      <c r="DC2" s="308"/>
      <c r="DD2" s="308"/>
      <c r="DE2" s="308"/>
      <c r="DF2" s="308"/>
      <c r="DG2" s="308"/>
      <c r="DH2" s="308"/>
      <c r="DI2" s="309"/>
    </row>
    <row r="3" spans="2:113" ht="33.75" customHeight="1" thickBot="1">
      <c r="B3" s="310" t="s">
        <v>1</v>
      </c>
      <c r="C3" s="311"/>
      <c r="D3" s="311"/>
      <c r="E3" s="311"/>
      <c r="F3" s="311"/>
      <c r="G3" s="311"/>
      <c r="H3" s="311"/>
      <c r="I3" s="311"/>
      <c r="J3" s="311"/>
      <c r="K3" s="311"/>
      <c r="L3" s="311"/>
      <c r="M3" s="311"/>
      <c r="N3" s="311"/>
      <c r="O3" s="311"/>
      <c r="P3" s="311"/>
      <c r="Q3" s="311"/>
      <c r="R3" s="311"/>
      <c r="S3" s="311"/>
      <c r="T3" s="311"/>
      <c r="U3" s="311"/>
      <c r="V3" s="311"/>
      <c r="W3" s="311"/>
      <c r="X3" s="311"/>
      <c r="Y3" s="311"/>
      <c r="Z3" s="311"/>
      <c r="AA3" s="311"/>
      <c r="AB3" s="311"/>
      <c r="AC3" s="311"/>
      <c r="AD3" s="311"/>
      <c r="AE3" s="311"/>
      <c r="AF3" s="311"/>
      <c r="AG3" s="311"/>
      <c r="AH3" s="311"/>
      <c r="AI3" s="311"/>
      <c r="AJ3" s="311"/>
      <c r="AK3" s="311"/>
      <c r="AL3" s="311"/>
      <c r="AM3" s="311"/>
      <c r="AN3" s="311"/>
      <c r="AO3" s="311"/>
      <c r="AP3" s="311"/>
      <c r="AQ3" s="311"/>
      <c r="AR3" s="311"/>
      <c r="AS3" s="311"/>
      <c r="AT3" s="311"/>
      <c r="AU3" s="311"/>
      <c r="AV3" s="311"/>
      <c r="AW3" s="311"/>
      <c r="AX3" s="311"/>
      <c r="AY3" s="311"/>
      <c r="AZ3" s="311"/>
      <c r="BA3" s="311"/>
      <c r="BB3" s="311"/>
      <c r="BC3" s="311"/>
      <c r="BD3" s="311"/>
      <c r="BE3" s="311"/>
      <c r="BF3" s="311"/>
      <c r="BG3" s="311"/>
      <c r="BH3" s="311"/>
      <c r="BI3" s="311"/>
      <c r="BJ3" s="311"/>
      <c r="BK3" s="311"/>
      <c r="BL3" s="311"/>
      <c r="BM3" s="311"/>
      <c r="BN3" s="311"/>
      <c r="BO3" s="311"/>
      <c r="BP3" s="311"/>
      <c r="BQ3" s="311"/>
      <c r="BR3" s="311"/>
      <c r="BS3" s="311"/>
      <c r="BT3" s="311"/>
      <c r="BU3" s="311"/>
      <c r="BV3" s="311"/>
      <c r="BW3" s="311"/>
      <c r="BX3" s="311"/>
      <c r="BY3" s="311"/>
      <c r="BZ3" s="311"/>
      <c r="CA3" s="311"/>
      <c r="CB3" s="311"/>
      <c r="CC3" s="311"/>
      <c r="CD3" s="311"/>
      <c r="CE3" s="311"/>
      <c r="CF3" s="311"/>
      <c r="CG3" s="311"/>
      <c r="CH3" s="311"/>
      <c r="CI3" s="311"/>
      <c r="CJ3" s="311"/>
      <c r="CK3" s="311"/>
      <c r="CL3" s="311"/>
      <c r="CM3" s="311"/>
      <c r="CN3" s="311"/>
      <c r="CO3" s="311"/>
      <c r="CP3" s="311"/>
      <c r="CQ3" s="311"/>
      <c r="CR3" s="311"/>
      <c r="CS3" s="311"/>
      <c r="CT3" s="311"/>
      <c r="CU3" s="311"/>
      <c r="CV3" s="311"/>
      <c r="CW3" s="311"/>
      <c r="CX3" s="311"/>
      <c r="CY3" s="311"/>
      <c r="CZ3" s="311"/>
      <c r="DA3" s="311"/>
      <c r="DB3" s="311"/>
      <c r="DC3" s="311"/>
      <c r="DD3" s="311"/>
      <c r="DE3" s="311"/>
      <c r="DF3" s="311"/>
      <c r="DG3" s="311"/>
      <c r="DH3" s="311"/>
      <c r="DI3" s="312"/>
    </row>
    <row r="4" spans="2:113" ht="90.95" customHeight="1" thickBot="1">
      <c r="B4" s="313" t="s">
        <v>2</v>
      </c>
      <c r="C4" s="314"/>
      <c r="D4" s="314"/>
      <c r="E4" s="314"/>
      <c r="F4" s="314"/>
      <c r="G4" s="314"/>
      <c r="H4" s="314"/>
      <c r="I4" s="314"/>
      <c r="J4" s="314"/>
      <c r="K4" s="314"/>
      <c r="L4" s="314"/>
      <c r="M4" s="314"/>
      <c r="N4" s="314"/>
      <c r="O4" s="314"/>
      <c r="P4" s="314"/>
      <c r="Q4" s="314"/>
      <c r="R4" s="314"/>
      <c r="S4" s="314"/>
      <c r="T4" s="314"/>
      <c r="U4" s="314"/>
      <c r="V4" s="314"/>
      <c r="W4" s="314"/>
      <c r="X4" s="314"/>
      <c r="Y4" s="314"/>
      <c r="Z4" s="314"/>
      <c r="AA4" s="314"/>
      <c r="AB4" s="314"/>
      <c r="AC4" s="314"/>
      <c r="AD4" s="314"/>
      <c r="AE4" s="314"/>
      <c r="AF4" s="314"/>
      <c r="AG4" s="314"/>
      <c r="AH4" s="314"/>
      <c r="AI4" s="314"/>
      <c r="AJ4" s="314"/>
      <c r="AK4" s="314"/>
      <c r="AL4" s="314"/>
      <c r="AM4" s="314"/>
      <c r="AN4" s="314"/>
      <c r="AO4" s="314"/>
      <c r="AP4" s="314"/>
      <c r="AQ4" s="314"/>
      <c r="AR4" s="314"/>
      <c r="AS4" s="314"/>
      <c r="AT4" s="314"/>
      <c r="AU4" s="314"/>
      <c r="AV4" s="314"/>
      <c r="AW4" s="314"/>
      <c r="AX4" s="314"/>
      <c r="AY4" s="314"/>
      <c r="AZ4" s="314"/>
      <c r="BA4" s="314"/>
      <c r="BB4" s="314"/>
      <c r="BC4" s="314"/>
      <c r="BD4" s="314"/>
      <c r="BE4" s="314"/>
      <c r="BF4" s="314"/>
      <c r="BG4" s="314"/>
      <c r="BH4" s="314"/>
      <c r="BI4" s="314"/>
      <c r="BJ4" s="314"/>
      <c r="BK4" s="314"/>
      <c r="BL4" s="314"/>
      <c r="BM4" s="314"/>
      <c r="BN4" s="314"/>
      <c r="BO4" s="314"/>
      <c r="BP4" s="314"/>
      <c r="BQ4" s="314"/>
      <c r="BR4" s="314"/>
      <c r="BS4" s="314"/>
      <c r="BT4" s="314"/>
      <c r="BU4" s="314"/>
      <c r="BV4" s="314"/>
      <c r="BW4" s="314"/>
      <c r="BX4" s="314"/>
      <c r="BY4" s="314"/>
      <c r="BZ4" s="314"/>
      <c r="CA4" s="314"/>
      <c r="CB4" s="314"/>
      <c r="CC4" s="314"/>
      <c r="CD4" s="314"/>
      <c r="CE4" s="314"/>
      <c r="CF4" s="314"/>
      <c r="CG4" s="314"/>
      <c r="CH4" s="314"/>
      <c r="CI4" s="314"/>
      <c r="CJ4" s="314"/>
      <c r="CK4" s="314"/>
      <c r="CL4" s="314"/>
      <c r="CM4" s="314"/>
      <c r="CN4" s="314"/>
      <c r="CO4" s="314"/>
      <c r="CP4" s="314"/>
      <c r="CQ4" s="314"/>
      <c r="CR4" s="314"/>
      <c r="CS4" s="314"/>
      <c r="CT4" s="314"/>
      <c r="CU4" s="314"/>
      <c r="CV4" s="314"/>
      <c r="CW4" s="314"/>
      <c r="CX4" s="314"/>
      <c r="CY4" s="314"/>
      <c r="CZ4" s="314"/>
      <c r="DA4" s="314"/>
      <c r="DB4" s="314"/>
      <c r="DC4" s="314"/>
      <c r="DD4" s="315"/>
      <c r="DE4" s="315"/>
      <c r="DF4" s="314"/>
      <c r="DG4" s="314"/>
      <c r="DH4" s="314"/>
      <c r="DI4" s="316"/>
    </row>
    <row r="5" spans="2:113" s="2" customFormat="1" ht="31.5" customHeight="1" thickBot="1">
      <c r="B5" s="278" t="s">
        <v>3</v>
      </c>
      <c r="C5" s="279"/>
      <c r="D5" s="62">
        <v>804565730</v>
      </c>
      <c r="E5" s="33"/>
      <c r="F5" s="33"/>
      <c r="G5" s="33"/>
      <c r="H5" s="33"/>
      <c r="I5" s="33"/>
      <c r="J5" s="33"/>
      <c r="K5" s="33"/>
      <c r="L5" s="33"/>
      <c r="M5" s="33"/>
      <c r="N5" s="33"/>
      <c r="O5" s="33"/>
      <c r="P5" s="33"/>
      <c r="Q5" s="33"/>
      <c r="R5" s="33"/>
      <c r="S5" s="33"/>
      <c r="T5" s="33"/>
      <c r="U5" s="33"/>
      <c r="V5" s="33"/>
      <c r="W5" s="33"/>
      <c r="X5" s="33"/>
      <c r="Y5" s="33"/>
      <c r="Z5" s="33"/>
      <c r="AA5" s="33"/>
      <c r="AB5" s="33"/>
      <c r="AC5" s="33"/>
      <c r="AD5" s="33"/>
      <c r="AE5" s="33"/>
      <c r="AF5" s="33"/>
      <c r="AG5" s="33"/>
      <c r="AH5" s="33"/>
      <c r="AI5" s="33"/>
      <c r="AJ5" s="33"/>
      <c r="AK5" s="33"/>
      <c r="AL5" s="33"/>
      <c r="AM5" s="33"/>
      <c r="AN5" s="33"/>
      <c r="AO5" s="33"/>
      <c r="AP5" s="33"/>
      <c r="AQ5" s="33"/>
      <c r="AR5" s="33"/>
      <c r="AS5" s="33"/>
      <c r="AT5" s="33"/>
      <c r="AU5" s="33"/>
      <c r="AV5" s="33"/>
      <c r="AW5" s="33"/>
      <c r="AX5" s="33"/>
      <c r="AY5" s="33"/>
      <c r="AZ5" s="33"/>
      <c r="BA5" s="33"/>
      <c r="BB5" s="33"/>
      <c r="BC5" s="33"/>
      <c r="BD5" s="33"/>
      <c r="BE5" s="33"/>
      <c r="BF5" s="33"/>
      <c r="BG5" s="33"/>
      <c r="BH5" s="33"/>
      <c r="BI5" s="33"/>
      <c r="BJ5" s="33"/>
      <c r="BK5" s="33"/>
      <c r="BL5" s="33"/>
      <c r="BM5" s="33"/>
      <c r="BN5" s="33"/>
      <c r="BO5" s="33"/>
      <c r="BP5" s="33"/>
      <c r="BQ5" s="33"/>
      <c r="BR5" s="33"/>
      <c r="BS5" s="33"/>
      <c r="BT5" s="33"/>
      <c r="BU5" s="33"/>
      <c r="BV5" s="33"/>
      <c r="BW5" s="33"/>
      <c r="BX5" s="33"/>
      <c r="BY5" s="33"/>
      <c r="BZ5" s="33"/>
      <c r="CA5" s="33"/>
      <c r="CB5" s="33"/>
      <c r="CC5" s="33"/>
      <c r="CD5" s="33"/>
      <c r="CE5" s="33"/>
      <c r="CF5" s="33"/>
      <c r="CG5" s="33"/>
      <c r="CH5" s="33"/>
      <c r="CI5" s="33"/>
      <c r="CJ5" s="33"/>
      <c r="CK5" s="33"/>
      <c r="CL5" s="33"/>
      <c r="CM5" s="33"/>
      <c r="CN5" s="33"/>
      <c r="CO5" s="33"/>
      <c r="CP5" s="33"/>
      <c r="CQ5" s="33"/>
      <c r="CR5" s="33"/>
      <c r="CS5" s="33"/>
      <c r="CT5" s="33"/>
      <c r="CU5" s="33"/>
      <c r="CV5" s="33"/>
      <c r="CW5" s="33"/>
      <c r="CX5" s="33"/>
      <c r="CY5" s="33"/>
      <c r="CZ5" s="33"/>
      <c r="DA5" s="33"/>
      <c r="DB5" s="33"/>
      <c r="DC5" s="33"/>
      <c r="DD5" s="33"/>
      <c r="DE5" s="33"/>
      <c r="DF5" s="33"/>
      <c r="DG5" s="33"/>
      <c r="DH5" s="33"/>
      <c r="DI5" s="81"/>
    </row>
    <row r="6" spans="2:113" ht="15.75" thickBot="1">
      <c r="B6" s="12"/>
      <c r="DI6" s="13"/>
    </row>
    <row r="7" spans="2:113" ht="24.95" customHeight="1" thickBot="1">
      <c r="B7" s="234" t="s">
        <v>4</v>
      </c>
      <c r="C7" s="235"/>
      <c r="D7" s="155">
        <v>1</v>
      </c>
      <c r="E7" s="156"/>
      <c r="F7" s="156"/>
      <c r="G7" s="194"/>
      <c r="H7" s="155">
        <v>2</v>
      </c>
      <c r="I7" s="156"/>
      <c r="J7" s="105">
        <v>3</v>
      </c>
      <c r="K7" s="34">
        <v>4</v>
      </c>
      <c r="L7" s="155">
        <v>5</v>
      </c>
      <c r="M7" s="156"/>
      <c r="N7" s="194"/>
      <c r="O7" s="92">
        <v>6</v>
      </c>
      <c r="P7" s="106">
        <v>7</v>
      </c>
      <c r="Q7" s="155">
        <v>8</v>
      </c>
      <c r="R7" s="194"/>
      <c r="S7" s="155">
        <v>9</v>
      </c>
      <c r="T7" s="156"/>
      <c r="U7" s="194"/>
      <c r="V7" s="155">
        <v>10</v>
      </c>
      <c r="W7" s="194"/>
      <c r="X7" s="105">
        <v>11</v>
      </c>
      <c r="Y7" s="105">
        <v>12</v>
      </c>
      <c r="Z7" s="155">
        <v>13</v>
      </c>
      <c r="AA7" s="194"/>
      <c r="AB7" s="105">
        <v>14</v>
      </c>
      <c r="AC7" s="155">
        <v>15</v>
      </c>
      <c r="AD7" s="194"/>
      <c r="AE7" s="155">
        <v>16</v>
      </c>
      <c r="AF7" s="194"/>
      <c r="AG7" s="155">
        <v>17</v>
      </c>
      <c r="AH7" s="194"/>
      <c r="AI7" s="155">
        <v>18</v>
      </c>
      <c r="AJ7" s="194"/>
      <c r="AK7" s="155">
        <v>19</v>
      </c>
      <c r="AL7" s="194"/>
      <c r="AM7" s="105">
        <v>20</v>
      </c>
      <c r="AN7" s="105">
        <v>21</v>
      </c>
      <c r="AO7" s="105">
        <v>22</v>
      </c>
      <c r="AP7" s="155">
        <v>23</v>
      </c>
      <c r="AQ7" s="194"/>
      <c r="AR7" s="105">
        <v>24</v>
      </c>
      <c r="AS7" s="155">
        <v>25</v>
      </c>
      <c r="AT7" s="194"/>
      <c r="AU7" s="105">
        <v>26</v>
      </c>
      <c r="AV7" s="155">
        <v>27</v>
      </c>
      <c r="AW7" s="194"/>
      <c r="AX7" s="105">
        <v>28</v>
      </c>
      <c r="AY7" s="155">
        <v>29</v>
      </c>
      <c r="AZ7" s="194"/>
      <c r="BA7" s="155">
        <v>30</v>
      </c>
      <c r="BB7" s="194"/>
      <c r="BC7" s="155">
        <v>31</v>
      </c>
      <c r="BD7" s="156"/>
      <c r="BE7" s="194"/>
      <c r="BF7" s="155">
        <v>32</v>
      </c>
      <c r="BG7" s="194"/>
      <c r="BH7" s="155">
        <v>33</v>
      </c>
      <c r="BI7" s="194"/>
      <c r="BJ7" s="155">
        <v>34</v>
      </c>
      <c r="BK7" s="194"/>
      <c r="BL7" s="105">
        <v>35</v>
      </c>
      <c r="BM7" s="105">
        <v>36</v>
      </c>
      <c r="BN7" s="155">
        <v>37</v>
      </c>
      <c r="BO7" s="194"/>
      <c r="BP7" s="105">
        <v>38</v>
      </c>
      <c r="BQ7" s="105">
        <v>39</v>
      </c>
      <c r="BR7" s="155">
        <v>40</v>
      </c>
      <c r="BS7" s="194"/>
      <c r="BT7" s="155">
        <v>41</v>
      </c>
      <c r="BU7" s="194"/>
      <c r="BV7" s="155">
        <v>42</v>
      </c>
      <c r="BW7" s="194"/>
      <c r="BX7" s="155">
        <v>43</v>
      </c>
      <c r="BY7" s="194"/>
      <c r="BZ7" s="105">
        <v>44</v>
      </c>
      <c r="CA7" s="105">
        <v>45</v>
      </c>
      <c r="CB7" s="105">
        <v>46</v>
      </c>
      <c r="CC7" s="155">
        <v>47</v>
      </c>
      <c r="CD7" s="194"/>
      <c r="CE7" s="155">
        <v>48</v>
      </c>
      <c r="CF7" s="194"/>
      <c r="CG7" s="155">
        <v>49</v>
      </c>
      <c r="CH7" s="156"/>
      <c r="CI7" s="194"/>
      <c r="CJ7" s="155">
        <v>50</v>
      </c>
      <c r="CK7" s="156"/>
      <c r="CL7" s="194"/>
      <c r="CM7" s="155">
        <v>51</v>
      </c>
      <c r="CN7" s="194"/>
      <c r="CO7" s="155">
        <v>52</v>
      </c>
      <c r="CP7" s="194"/>
      <c r="CQ7" s="155">
        <v>53</v>
      </c>
      <c r="CR7" s="194"/>
      <c r="CS7" s="155">
        <v>54</v>
      </c>
      <c r="CT7" s="194"/>
      <c r="CU7" s="155">
        <v>55</v>
      </c>
      <c r="CV7" s="194"/>
      <c r="CW7" s="155">
        <v>56</v>
      </c>
      <c r="CX7" s="194"/>
      <c r="CY7" s="34">
        <v>57</v>
      </c>
      <c r="CZ7" s="155">
        <v>58</v>
      </c>
      <c r="DA7" s="194"/>
      <c r="DB7" s="155">
        <v>59</v>
      </c>
      <c r="DC7" s="156"/>
      <c r="DD7" s="157"/>
      <c r="DE7" s="301">
        <v>60</v>
      </c>
      <c r="DF7" s="194"/>
      <c r="DG7" s="317">
        <v>61</v>
      </c>
      <c r="DH7" s="318"/>
      <c r="DI7" s="34">
        <v>62</v>
      </c>
    </row>
    <row r="8" spans="2:113" ht="51.95" customHeight="1" thickBot="1">
      <c r="B8" s="236" t="s">
        <v>5</v>
      </c>
      <c r="C8" s="237"/>
      <c r="D8" s="158" t="s">
        <v>6</v>
      </c>
      <c r="E8" s="159"/>
      <c r="F8" s="159"/>
      <c r="G8" s="160"/>
      <c r="H8" s="158" t="s">
        <v>7</v>
      </c>
      <c r="I8" s="159"/>
      <c r="J8" s="108" t="s">
        <v>8</v>
      </c>
      <c r="K8" s="3" t="s">
        <v>9</v>
      </c>
      <c r="L8" s="158" t="s">
        <v>10</v>
      </c>
      <c r="M8" s="159"/>
      <c r="N8" s="160"/>
      <c r="O8" s="93" t="s">
        <v>11</v>
      </c>
      <c r="P8" s="109" t="s">
        <v>12</v>
      </c>
      <c r="Q8" s="158" t="s">
        <v>338</v>
      </c>
      <c r="R8" s="160"/>
      <c r="S8" s="158" t="s">
        <v>13</v>
      </c>
      <c r="T8" s="159"/>
      <c r="U8" s="160"/>
      <c r="V8" s="158" t="s">
        <v>14</v>
      </c>
      <c r="W8" s="160"/>
      <c r="X8" s="108" t="s">
        <v>15</v>
      </c>
      <c r="Y8" s="108" t="s">
        <v>16</v>
      </c>
      <c r="Z8" s="158" t="s">
        <v>17</v>
      </c>
      <c r="AA8" s="160"/>
      <c r="AB8" s="108" t="s">
        <v>18</v>
      </c>
      <c r="AC8" s="158" t="s">
        <v>19</v>
      </c>
      <c r="AD8" s="160"/>
      <c r="AE8" s="158" t="s">
        <v>20</v>
      </c>
      <c r="AF8" s="160"/>
      <c r="AG8" s="158" t="s">
        <v>21</v>
      </c>
      <c r="AH8" s="160"/>
      <c r="AI8" s="158" t="s">
        <v>22</v>
      </c>
      <c r="AJ8" s="160"/>
      <c r="AK8" s="158" t="s">
        <v>23</v>
      </c>
      <c r="AL8" s="160"/>
      <c r="AM8" s="108" t="s">
        <v>24</v>
      </c>
      <c r="AN8" s="108" t="s">
        <v>25</v>
      </c>
      <c r="AO8" s="108" t="s">
        <v>26</v>
      </c>
      <c r="AP8" s="158" t="s">
        <v>27</v>
      </c>
      <c r="AQ8" s="160"/>
      <c r="AR8" s="108" t="s">
        <v>28</v>
      </c>
      <c r="AS8" s="158" t="s">
        <v>29</v>
      </c>
      <c r="AT8" s="160"/>
      <c r="AU8" s="108" t="s">
        <v>30</v>
      </c>
      <c r="AV8" s="158" t="s">
        <v>31</v>
      </c>
      <c r="AW8" s="160"/>
      <c r="AX8" s="108" t="s">
        <v>32</v>
      </c>
      <c r="AY8" s="158" t="s">
        <v>33</v>
      </c>
      <c r="AZ8" s="160"/>
      <c r="BA8" s="158" t="s">
        <v>34</v>
      </c>
      <c r="BB8" s="160"/>
      <c r="BC8" s="158" t="s">
        <v>35</v>
      </c>
      <c r="BD8" s="159"/>
      <c r="BE8" s="160"/>
      <c r="BF8" s="158" t="s">
        <v>201</v>
      </c>
      <c r="BG8" s="160"/>
      <c r="BH8" s="158" t="s">
        <v>211</v>
      </c>
      <c r="BI8" s="160"/>
      <c r="BJ8" s="158" t="s">
        <v>206</v>
      </c>
      <c r="BK8" s="160"/>
      <c r="BL8" s="108" t="s">
        <v>216</v>
      </c>
      <c r="BM8" s="108" t="s">
        <v>219</v>
      </c>
      <c r="BN8" s="158" t="s">
        <v>222</v>
      </c>
      <c r="BO8" s="160"/>
      <c r="BP8" s="108" t="s">
        <v>227</v>
      </c>
      <c r="BQ8" s="108" t="s">
        <v>230</v>
      </c>
      <c r="BR8" s="158" t="s">
        <v>233</v>
      </c>
      <c r="BS8" s="160"/>
      <c r="BT8" s="158" t="s">
        <v>237</v>
      </c>
      <c r="BU8" s="160"/>
      <c r="BV8" s="158" t="s">
        <v>241</v>
      </c>
      <c r="BW8" s="160"/>
      <c r="BX8" s="158" t="s">
        <v>250</v>
      </c>
      <c r="BY8" s="160"/>
      <c r="BZ8" s="108" t="s">
        <v>251</v>
      </c>
      <c r="CA8" s="108" t="s">
        <v>254</v>
      </c>
      <c r="CB8" s="108" t="s">
        <v>257</v>
      </c>
      <c r="CC8" s="158" t="s">
        <v>260</v>
      </c>
      <c r="CD8" s="160"/>
      <c r="CE8" s="158" t="s">
        <v>260</v>
      </c>
      <c r="CF8" s="160"/>
      <c r="CG8" s="158" t="s">
        <v>270</v>
      </c>
      <c r="CH8" s="159"/>
      <c r="CI8" s="160"/>
      <c r="CJ8" s="158" t="s">
        <v>275</v>
      </c>
      <c r="CK8" s="159"/>
      <c r="CL8" s="160"/>
      <c r="CM8" s="158" t="s">
        <v>281</v>
      </c>
      <c r="CN8" s="160"/>
      <c r="CO8" s="158" t="s">
        <v>286</v>
      </c>
      <c r="CP8" s="160"/>
      <c r="CQ8" s="158" t="s">
        <v>294</v>
      </c>
      <c r="CR8" s="160"/>
      <c r="CS8" s="158" t="s">
        <v>296</v>
      </c>
      <c r="CT8" s="160"/>
      <c r="CU8" s="158" t="s">
        <v>201</v>
      </c>
      <c r="CV8" s="160"/>
      <c r="CW8" s="158" t="s">
        <v>305</v>
      </c>
      <c r="CX8" s="160"/>
      <c r="CY8" s="3" t="s">
        <v>310</v>
      </c>
      <c r="CZ8" s="158" t="s">
        <v>313</v>
      </c>
      <c r="DA8" s="160"/>
      <c r="DB8" s="158" t="s">
        <v>318</v>
      </c>
      <c r="DC8" s="159"/>
      <c r="DD8" s="160"/>
      <c r="DE8" s="158" t="s">
        <v>325</v>
      </c>
      <c r="DF8" s="160"/>
      <c r="DG8" s="158" t="s">
        <v>330</v>
      </c>
      <c r="DH8" s="160"/>
      <c r="DI8" s="3" t="s">
        <v>335</v>
      </c>
    </row>
    <row r="9" spans="2:113" ht="79.5" thickBot="1">
      <c r="B9" s="236" t="s">
        <v>36</v>
      </c>
      <c r="C9" s="237"/>
      <c r="D9" s="19" t="s">
        <v>37</v>
      </c>
      <c r="E9" s="19" t="s">
        <v>38</v>
      </c>
      <c r="F9" s="19" t="s">
        <v>39</v>
      </c>
      <c r="G9" s="19" t="s">
        <v>40</v>
      </c>
      <c r="H9" s="19" t="s">
        <v>41</v>
      </c>
      <c r="I9" s="19" t="s">
        <v>42</v>
      </c>
      <c r="J9" s="19" t="s">
        <v>43</v>
      </c>
      <c r="K9" s="19" t="s">
        <v>44</v>
      </c>
      <c r="L9" s="19" t="s">
        <v>45</v>
      </c>
      <c r="M9" s="19" t="s">
        <v>46</v>
      </c>
      <c r="N9" s="19" t="s">
        <v>47</v>
      </c>
      <c r="O9" s="19" t="s">
        <v>48</v>
      </c>
      <c r="P9" s="19" t="s">
        <v>49</v>
      </c>
      <c r="Q9" s="19" t="s">
        <v>50</v>
      </c>
      <c r="R9" s="19" t="s">
        <v>51</v>
      </c>
      <c r="S9" s="19" t="s">
        <v>52</v>
      </c>
      <c r="T9" s="19" t="s">
        <v>53</v>
      </c>
      <c r="U9" s="19" t="s">
        <v>54</v>
      </c>
      <c r="V9" s="19" t="s">
        <v>55</v>
      </c>
      <c r="W9" s="19" t="s">
        <v>56</v>
      </c>
      <c r="X9" s="19" t="s">
        <v>57</v>
      </c>
      <c r="Y9" s="19" t="s">
        <v>58</v>
      </c>
      <c r="Z9" s="19" t="s">
        <v>59</v>
      </c>
      <c r="AA9" s="19" t="s">
        <v>60</v>
      </c>
      <c r="AB9" s="19" t="s">
        <v>61</v>
      </c>
      <c r="AC9" s="19" t="s">
        <v>62</v>
      </c>
      <c r="AD9" s="19" t="s">
        <v>63</v>
      </c>
      <c r="AE9" s="19" t="s">
        <v>64</v>
      </c>
      <c r="AF9" s="19" t="s">
        <v>65</v>
      </c>
      <c r="AG9" s="19" t="s">
        <v>66</v>
      </c>
      <c r="AH9" s="19" t="s">
        <v>67</v>
      </c>
      <c r="AI9" s="19" t="s">
        <v>68</v>
      </c>
      <c r="AJ9" s="19" t="s">
        <v>69</v>
      </c>
      <c r="AK9" s="19" t="s">
        <v>70</v>
      </c>
      <c r="AL9" s="19" t="s">
        <v>71</v>
      </c>
      <c r="AM9" s="19" t="s">
        <v>72</v>
      </c>
      <c r="AN9" s="19" t="s">
        <v>73</v>
      </c>
      <c r="AO9" s="19" t="s">
        <v>74</v>
      </c>
      <c r="AP9" s="19" t="s">
        <v>75</v>
      </c>
      <c r="AQ9" s="19" t="s">
        <v>76</v>
      </c>
      <c r="AR9" s="19" t="s">
        <v>77</v>
      </c>
      <c r="AS9" s="19" t="s">
        <v>78</v>
      </c>
      <c r="AT9" s="19" t="s">
        <v>79</v>
      </c>
      <c r="AU9" s="19" t="s">
        <v>80</v>
      </c>
      <c r="AV9" s="19" t="s">
        <v>81</v>
      </c>
      <c r="AW9" s="19" t="s">
        <v>82</v>
      </c>
      <c r="AX9" s="19" t="s">
        <v>83</v>
      </c>
      <c r="AY9" s="19" t="s">
        <v>84</v>
      </c>
      <c r="AZ9" s="19" t="s">
        <v>85</v>
      </c>
      <c r="BA9" s="19" t="s">
        <v>86</v>
      </c>
      <c r="BB9" s="19" t="s">
        <v>87</v>
      </c>
      <c r="BC9" s="19" t="s">
        <v>88</v>
      </c>
      <c r="BD9" s="19" t="s">
        <v>89</v>
      </c>
      <c r="BE9" s="19" t="s">
        <v>90</v>
      </c>
      <c r="BF9" s="19" t="s">
        <v>202</v>
      </c>
      <c r="BG9" s="19" t="s">
        <v>203</v>
      </c>
      <c r="BH9" s="19" t="s">
        <v>212</v>
      </c>
      <c r="BI9" s="19" t="s">
        <v>213</v>
      </c>
      <c r="BJ9" s="19" t="s">
        <v>207</v>
      </c>
      <c r="BK9" s="19" t="s">
        <v>209</v>
      </c>
      <c r="BL9" s="19" t="s">
        <v>217</v>
      </c>
      <c r="BM9" s="19" t="s">
        <v>220</v>
      </c>
      <c r="BN9" s="19" t="s">
        <v>223</v>
      </c>
      <c r="BO9" s="19" t="s">
        <v>225</v>
      </c>
      <c r="BP9" s="19" t="s">
        <v>228</v>
      </c>
      <c r="BQ9" s="19" t="s">
        <v>231</v>
      </c>
      <c r="BR9" s="19" t="s">
        <v>234</v>
      </c>
      <c r="BS9" s="19" t="s">
        <v>236</v>
      </c>
      <c r="BT9" s="19" t="s">
        <v>238</v>
      </c>
      <c r="BU9" s="19" t="s">
        <v>239</v>
      </c>
      <c r="BV9" s="19" t="s">
        <v>242</v>
      </c>
      <c r="BW9" s="19" t="s">
        <v>244</v>
      </c>
      <c r="BX9" s="19" t="s">
        <v>247</v>
      </c>
      <c r="BY9" s="19" t="s">
        <v>246</v>
      </c>
      <c r="BZ9" s="19" t="s">
        <v>252</v>
      </c>
      <c r="CA9" s="19" t="s">
        <v>255</v>
      </c>
      <c r="CB9" s="19" t="s">
        <v>258</v>
      </c>
      <c r="CC9" s="19" t="s">
        <v>264</v>
      </c>
      <c r="CD9" s="19" t="s">
        <v>261</v>
      </c>
      <c r="CE9" s="19" t="s">
        <v>266</v>
      </c>
      <c r="CF9" s="19" t="s">
        <v>265</v>
      </c>
      <c r="CG9" s="19" t="s">
        <v>268</v>
      </c>
      <c r="CH9" s="19" t="s">
        <v>271</v>
      </c>
      <c r="CI9" s="19" t="s">
        <v>273</v>
      </c>
      <c r="CJ9" s="19" t="s">
        <v>276</v>
      </c>
      <c r="CK9" s="19" t="s">
        <v>278</v>
      </c>
      <c r="CL9" s="19" t="s">
        <v>279</v>
      </c>
      <c r="CM9" s="19" t="s">
        <v>282</v>
      </c>
      <c r="CN9" s="19" t="s">
        <v>284</v>
      </c>
      <c r="CO9" s="19" t="s">
        <v>288</v>
      </c>
      <c r="CP9" s="19" t="s">
        <v>289</v>
      </c>
      <c r="CQ9" s="19" t="s">
        <v>291</v>
      </c>
      <c r="CR9" s="19" t="s">
        <v>292</v>
      </c>
      <c r="CS9" s="19" t="s">
        <v>297</v>
      </c>
      <c r="CT9" s="19" t="s">
        <v>298</v>
      </c>
      <c r="CU9" s="19" t="s">
        <v>301</v>
      </c>
      <c r="CV9" s="19" t="s">
        <v>303</v>
      </c>
      <c r="CW9" s="19" t="s">
        <v>307</v>
      </c>
      <c r="CX9" s="19" t="s">
        <v>306</v>
      </c>
      <c r="CY9" s="19" t="s">
        <v>311</v>
      </c>
      <c r="CZ9" s="19" t="s">
        <v>314</v>
      </c>
      <c r="DA9" s="19" t="s">
        <v>316</v>
      </c>
      <c r="DB9" s="19" t="s">
        <v>319</v>
      </c>
      <c r="DC9" s="19" t="s">
        <v>320</v>
      </c>
      <c r="DD9" s="19" t="s">
        <v>321</v>
      </c>
      <c r="DE9" s="19" t="s">
        <v>326</v>
      </c>
      <c r="DF9" s="19" t="s">
        <v>327</v>
      </c>
      <c r="DG9" s="19" t="s">
        <v>331</v>
      </c>
      <c r="DH9" s="19" t="s">
        <v>333</v>
      </c>
      <c r="DI9" s="19" t="s">
        <v>336</v>
      </c>
    </row>
    <row r="10" spans="2:113" ht="33.950000000000003" customHeight="1" thickBot="1">
      <c r="B10" s="236" t="s">
        <v>91</v>
      </c>
      <c r="C10" s="237"/>
      <c r="D10" s="8">
        <v>0.5</v>
      </c>
      <c r="E10" s="8">
        <v>0.1</v>
      </c>
      <c r="F10" s="8">
        <v>0.3</v>
      </c>
      <c r="G10" s="8">
        <v>0.1</v>
      </c>
      <c r="H10" s="8">
        <v>0.5</v>
      </c>
      <c r="I10" s="8">
        <v>0.5</v>
      </c>
      <c r="J10" s="8">
        <v>1</v>
      </c>
      <c r="K10" s="8">
        <v>1</v>
      </c>
      <c r="L10" s="8">
        <v>0.1</v>
      </c>
      <c r="M10" s="8">
        <v>0.5</v>
      </c>
      <c r="N10" s="8">
        <v>0.4</v>
      </c>
      <c r="O10" s="8">
        <v>1</v>
      </c>
      <c r="P10" s="8">
        <v>1</v>
      </c>
      <c r="Q10" s="8">
        <v>0.5</v>
      </c>
      <c r="R10" s="8">
        <v>0.5</v>
      </c>
      <c r="S10" s="8">
        <v>0.5</v>
      </c>
      <c r="T10" s="8">
        <v>0.4</v>
      </c>
      <c r="U10" s="8">
        <v>0.1</v>
      </c>
      <c r="V10" s="8">
        <v>0.7</v>
      </c>
      <c r="W10" s="8">
        <v>0.3</v>
      </c>
      <c r="X10" s="8">
        <v>1</v>
      </c>
      <c r="Y10" s="8">
        <v>1</v>
      </c>
      <c r="Z10" s="8">
        <v>0.6</v>
      </c>
      <c r="AA10" s="8">
        <v>0.4</v>
      </c>
      <c r="AB10" s="8">
        <v>1</v>
      </c>
      <c r="AC10" s="8">
        <v>0.5</v>
      </c>
      <c r="AD10" s="8">
        <v>0.5</v>
      </c>
      <c r="AE10" s="8">
        <v>0.9</v>
      </c>
      <c r="AF10" s="8">
        <v>0.1</v>
      </c>
      <c r="AG10" s="8">
        <v>0.9</v>
      </c>
      <c r="AH10" s="8">
        <v>0.1</v>
      </c>
      <c r="AI10" s="8">
        <v>0.1</v>
      </c>
      <c r="AJ10" s="8">
        <v>0.9</v>
      </c>
      <c r="AK10" s="8">
        <v>0.5</v>
      </c>
      <c r="AL10" s="8">
        <v>0.5</v>
      </c>
      <c r="AM10" s="8">
        <v>1</v>
      </c>
      <c r="AN10" s="8">
        <v>1</v>
      </c>
      <c r="AO10" s="8">
        <v>1</v>
      </c>
      <c r="AP10" s="8">
        <v>0.5</v>
      </c>
      <c r="AQ10" s="8">
        <v>0.5</v>
      </c>
      <c r="AR10" s="8">
        <v>1</v>
      </c>
      <c r="AS10" s="8">
        <v>0.5</v>
      </c>
      <c r="AT10" s="8">
        <v>0.5</v>
      </c>
      <c r="AU10" s="8">
        <v>1</v>
      </c>
      <c r="AV10" s="8">
        <v>0.9</v>
      </c>
      <c r="AW10" s="8">
        <v>0.1</v>
      </c>
      <c r="AX10" s="8">
        <v>1</v>
      </c>
      <c r="AY10" s="8">
        <v>0.9</v>
      </c>
      <c r="AZ10" s="8">
        <v>0.1</v>
      </c>
      <c r="BA10" s="8">
        <v>0.9</v>
      </c>
      <c r="BB10" s="8">
        <v>0.1</v>
      </c>
      <c r="BC10" s="8">
        <v>0.6</v>
      </c>
      <c r="BD10" s="8">
        <v>0.1</v>
      </c>
      <c r="BE10" s="8">
        <v>0.3</v>
      </c>
      <c r="BF10" s="8">
        <v>0.5</v>
      </c>
      <c r="BG10" s="8">
        <v>0.5</v>
      </c>
      <c r="BH10" s="8">
        <v>0.2</v>
      </c>
      <c r="BI10" s="8">
        <v>0.8</v>
      </c>
      <c r="BJ10" s="8">
        <v>0.5</v>
      </c>
      <c r="BK10" s="8">
        <v>0.5</v>
      </c>
      <c r="BL10" s="8">
        <v>1</v>
      </c>
      <c r="BM10" s="8">
        <v>1</v>
      </c>
      <c r="BN10" s="8">
        <v>0.7</v>
      </c>
      <c r="BO10" s="8">
        <v>0.3</v>
      </c>
      <c r="BP10" s="8">
        <v>1</v>
      </c>
      <c r="BQ10" s="8">
        <v>1</v>
      </c>
      <c r="BR10" s="8">
        <v>0.9</v>
      </c>
      <c r="BS10" s="8">
        <v>0.1</v>
      </c>
      <c r="BT10" s="8">
        <v>0.99</v>
      </c>
      <c r="BU10" s="8">
        <v>0.01</v>
      </c>
      <c r="BV10" s="8">
        <v>0.9</v>
      </c>
      <c r="BW10" s="8">
        <v>0.1</v>
      </c>
      <c r="BX10" s="8">
        <v>0.5</v>
      </c>
      <c r="BY10" s="8">
        <v>0.5</v>
      </c>
      <c r="BZ10" s="8">
        <v>1</v>
      </c>
      <c r="CA10" s="8">
        <v>1</v>
      </c>
      <c r="CB10" s="8">
        <v>1</v>
      </c>
      <c r="CC10" s="8">
        <v>0.25</v>
      </c>
      <c r="CD10" s="8">
        <v>0.75</v>
      </c>
      <c r="CE10" s="8">
        <v>0.5</v>
      </c>
      <c r="CF10" s="8">
        <v>0.5</v>
      </c>
      <c r="CG10" s="8">
        <v>0.45</v>
      </c>
      <c r="CH10" s="8">
        <v>0.45</v>
      </c>
      <c r="CI10" s="8">
        <v>0.1</v>
      </c>
      <c r="CJ10" s="8">
        <v>0.75</v>
      </c>
      <c r="CK10" s="8">
        <v>0.15</v>
      </c>
      <c r="CL10" s="8">
        <v>0.1</v>
      </c>
      <c r="CM10" s="8">
        <v>0.5</v>
      </c>
      <c r="CN10" s="8">
        <v>0.5</v>
      </c>
      <c r="CO10" s="8">
        <v>0.5</v>
      </c>
      <c r="CP10" s="8">
        <v>0.5</v>
      </c>
      <c r="CQ10" s="8">
        <v>0.5</v>
      </c>
      <c r="CR10" s="8">
        <v>0.5</v>
      </c>
      <c r="CS10" s="8">
        <v>0.9</v>
      </c>
      <c r="CT10" s="8">
        <v>0.1</v>
      </c>
      <c r="CU10" s="8">
        <v>0.5</v>
      </c>
      <c r="CV10" s="8">
        <v>0.5</v>
      </c>
      <c r="CW10" s="8">
        <v>0.5</v>
      </c>
      <c r="CX10" s="8">
        <v>0.5</v>
      </c>
      <c r="CY10" s="8">
        <v>1</v>
      </c>
      <c r="CZ10" s="8">
        <v>0.5</v>
      </c>
      <c r="DA10" s="8">
        <v>0.5</v>
      </c>
      <c r="DB10" s="8">
        <v>0.5</v>
      </c>
      <c r="DC10" s="8">
        <v>0.25</v>
      </c>
      <c r="DD10" s="8">
        <v>0.25</v>
      </c>
      <c r="DE10" s="8">
        <v>0.91</v>
      </c>
      <c r="DF10" s="8">
        <v>0.09</v>
      </c>
      <c r="DG10" s="8">
        <v>0.5</v>
      </c>
      <c r="DH10" s="8">
        <v>0.5</v>
      </c>
      <c r="DI10" s="8">
        <v>1</v>
      </c>
    </row>
    <row r="11" spans="2:113" ht="39.950000000000003" customHeight="1" thickBot="1">
      <c r="B11" s="236" t="s">
        <v>92</v>
      </c>
      <c r="C11" s="237"/>
      <c r="D11" s="9" t="s">
        <v>93</v>
      </c>
      <c r="E11" s="9" t="s">
        <v>94</v>
      </c>
      <c r="F11" s="9" t="s">
        <v>95</v>
      </c>
      <c r="G11" s="9" t="s">
        <v>96</v>
      </c>
      <c r="H11" s="9" t="s">
        <v>97</v>
      </c>
      <c r="I11" s="9" t="s">
        <v>98</v>
      </c>
      <c r="J11" s="9" t="s">
        <v>8</v>
      </c>
      <c r="K11" s="9" t="s">
        <v>99</v>
      </c>
      <c r="L11" s="9" t="s">
        <v>100</v>
      </c>
      <c r="M11" s="9" t="s">
        <v>101</v>
      </c>
      <c r="N11" s="9" t="s">
        <v>102</v>
      </c>
      <c r="O11" s="9" t="s">
        <v>103</v>
      </c>
      <c r="P11" s="9" t="s">
        <v>104</v>
      </c>
      <c r="Q11" s="9" t="s">
        <v>105</v>
      </c>
      <c r="R11" s="9" t="s">
        <v>106</v>
      </c>
      <c r="S11" s="9" t="s">
        <v>107</v>
      </c>
      <c r="T11" s="9" t="s">
        <v>108</v>
      </c>
      <c r="U11" s="9" t="s">
        <v>109</v>
      </c>
      <c r="V11" s="9" t="s">
        <v>110</v>
      </c>
      <c r="W11" s="9" t="s">
        <v>110</v>
      </c>
      <c r="X11" s="9" t="s">
        <v>111</v>
      </c>
      <c r="Y11" s="9" t="s">
        <v>112</v>
      </c>
      <c r="Z11" s="9" t="s">
        <v>113</v>
      </c>
      <c r="AA11" s="9" t="s">
        <v>114</v>
      </c>
      <c r="AB11" s="9" t="s">
        <v>115</v>
      </c>
      <c r="AC11" s="9" t="s">
        <v>116</v>
      </c>
      <c r="AD11" s="9" t="s">
        <v>117</v>
      </c>
      <c r="AE11" s="9" t="s">
        <v>118</v>
      </c>
      <c r="AF11" s="9" t="s">
        <v>119</v>
      </c>
      <c r="AG11" s="9" t="s">
        <v>120</v>
      </c>
      <c r="AH11" s="9" t="s">
        <v>121</v>
      </c>
      <c r="AI11" s="9" t="s">
        <v>122</v>
      </c>
      <c r="AJ11" s="9" t="s">
        <v>123</v>
      </c>
      <c r="AK11" s="9" t="s">
        <v>124</v>
      </c>
      <c r="AL11" s="9" t="s">
        <v>125</v>
      </c>
      <c r="AM11" s="9" t="s">
        <v>126</v>
      </c>
      <c r="AN11" s="9" t="s">
        <v>127</v>
      </c>
      <c r="AO11" s="9" t="s">
        <v>128</v>
      </c>
      <c r="AP11" s="9" t="s">
        <v>129</v>
      </c>
      <c r="AQ11" s="9" t="s">
        <v>130</v>
      </c>
      <c r="AR11" s="9" t="s">
        <v>131</v>
      </c>
      <c r="AS11" s="9" t="s">
        <v>132</v>
      </c>
      <c r="AT11" s="9" t="s">
        <v>133</v>
      </c>
      <c r="AU11" s="9" t="s">
        <v>134</v>
      </c>
      <c r="AV11" s="9" t="s">
        <v>135</v>
      </c>
      <c r="AW11" s="9" t="s">
        <v>136</v>
      </c>
      <c r="AX11" s="9" t="s">
        <v>137</v>
      </c>
      <c r="AY11" s="9" t="s">
        <v>138</v>
      </c>
      <c r="AZ11" s="9" t="s">
        <v>139</v>
      </c>
      <c r="BA11" s="9" t="s">
        <v>140</v>
      </c>
      <c r="BB11" s="9" t="s">
        <v>140</v>
      </c>
      <c r="BC11" s="9" t="s">
        <v>141</v>
      </c>
      <c r="BD11" s="9" t="s">
        <v>142</v>
      </c>
      <c r="BE11" s="9" t="s">
        <v>143</v>
      </c>
      <c r="BF11" s="9" t="s">
        <v>204</v>
      </c>
      <c r="BG11" s="9" t="s">
        <v>205</v>
      </c>
      <c r="BH11" s="9" t="s">
        <v>214</v>
      </c>
      <c r="BI11" s="9" t="s">
        <v>215</v>
      </c>
      <c r="BJ11" s="9" t="s">
        <v>208</v>
      </c>
      <c r="BK11" s="9" t="s">
        <v>210</v>
      </c>
      <c r="BL11" s="9" t="s">
        <v>218</v>
      </c>
      <c r="BM11" s="9" t="s">
        <v>221</v>
      </c>
      <c r="BN11" s="9" t="s">
        <v>224</v>
      </c>
      <c r="BO11" s="9" t="s">
        <v>226</v>
      </c>
      <c r="BP11" s="9" t="s">
        <v>229</v>
      </c>
      <c r="BQ11" s="9" t="s">
        <v>232</v>
      </c>
      <c r="BR11" s="9" t="s">
        <v>235</v>
      </c>
      <c r="BS11" s="9" t="s">
        <v>235</v>
      </c>
      <c r="BT11" s="9" t="s">
        <v>240</v>
      </c>
      <c r="BU11" s="9" t="s">
        <v>240</v>
      </c>
      <c r="BV11" s="9" t="s">
        <v>243</v>
      </c>
      <c r="BW11" s="9" t="s">
        <v>245</v>
      </c>
      <c r="BX11" s="9" t="s">
        <v>248</v>
      </c>
      <c r="BY11" s="9" t="s">
        <v>249</v>
      </c>
      <c r="BZ11" s="9" t="s">
        <v>253</v>
      </c>
      <c r="CA11" s="9" t="s">
        <v>256</v>
      </c>
      <c r="CB11" s="9" t="s">
        <v>259</v>
      </c>
      <c r="CC11" s="9" t="s">
        <v>263</v>
      </c>
      <c r="CD11" s="9" t="s">
        <v>262</v>
      </c>
      <c r="CE11" s="9" t="s">
        <v>267</v>
      </c>
      <c r="CF11" s="9" t="s">
        <v>267</v>
      </c>
      <c r="CG11" s="9" t="s">
        <v>269</v>
      </c>
      <c r="CH11" s="9" t="s">
        <v>272</v>
      </c>
      <c r="CI11" s="9" t="s">
        <v>274</v>
      </c>
      <c r="CJ11" s="9" t="s">
        <v>277</v>
      </c>
      <c r="CK11" s="9" t="s">
        <v>272</v>
      </c>
      <c r="CL11" s="9" t="s">
        <v>280</v>
      </c>
      <c r="CM11" s="9" t="s">
        <v>283</v>
      </c>
      <c r="CN11" s="9" t="s">
        <v>285</v>
      </c>
      <c r="CO11" s="9" t="s">
        <v>287</v>
      </c>
      <c r="CP11" s="9" t="s">
        <v>290</v>
      </c>
      <c r="CQ11" s="9" t="s">
        <v>293</v>
      </c>
      <c r="CR11" s="9" t="s">
        <v>295</v>
      </c>
      <c r="CS11" s="9" t="s">
        <v>299</v>
      </c>
      <c r="CT11" s="9" t="s">
        <v>300</v>
      </c>
      <c r="CU11" s="9" t="s">
        <v>302</v>
      </c>
      <c r="CV11" s="9" t="s">
        <v>304</v>
      </c>
      <c r="CW11" s="9" t="s">
        <v>308</v>
      </c>
      <c r="CX11" s="9" t="s">
        <v>309</v>
      </c>
      <c r="CY11" s="9" t="s">
        <v>312</v>
      </c>
      <c r="CZ11" s="9" t="s">
        <v>315</v>
      </c>
      <c r="DA11" s="9" t="s">
        <v>317</v>
      </c>
      <c r="DB11" s="9" t="s">
        <v>324</v>
      </c>
      <c r="DC11" s="9" t="s">
        <v>323</v>
      </c>
      <c r="DD11" s="9" t="s">
        <v>322</v>
      </c>
      <c r="DE11" s="9" t="s">
        <v>328</v>
      </c>
      <c r="DF11" s="9" t="s">
        <v>329</v>
      </c>
      <c r="DG11" s="9" t="s">
        <v>332</v>
      </c>
      <c r="DH11" s="9" t="s">
        <v>334</v>
      </c>
      <c r="DI11" s="9" t="s">
        <v>337</v>
      </c>
    </row>
    <row r="12" spans="2:113" ht="39.950000000000003" customHeight="1" thickBot="1">
      <c r="B12" s="252" t="s">
        <v>144</v>
      </c>
      <c r="C12" s="253"/>
      <c r="D12" s="42" t="s">
        <v>145</v>
      </c>
      <c r="E12" s="42" t="s">
        <v>145</v>
      </c>
      <c r="F12" s="42" t="s">
        <v>145</v>
      </c>
      <c r="G12" s="42" t="s">
        <v>145</v>
      </c>
      <c r="H12" s="42" t="s">
        <v>145</v>
      </c>
      <c r="I12" s="42" t="s">
        <v>145</v>
      </c>
      <c r="J12" s="42" t="s">
        <v>145</v>
      </c>
      <c r="K12" s="42" t="s">
        <v>145</v>
      </c>
      <c r="L12" s="42" t="s">
        <v>145</v>
      </c>
      <c r="M12" s="42" t="s">
        <v>145</v>
      </c>
      <c r="N12" s="42" t="s">
        <v>145</v>
      </c>
      <c r="O12" s="42" t="s">
        <v>145</v>
      </c>
      <c r="P12" s="42" t="s">
        <v>145</v>
      </c>
      <c r="Q12" s="42" t="s">
        <v>145</v>
      </c>
      <c r="R12" s="42" t="s">
        <v>145</v>
      </c>
      <c r="S12" s="42" t="s">
        <v>145</v>
      </c>
      <c r="T12" s="42" t="s">
        <v>145</v>
      </c>
      <c r="U12" s="42" t="s">
        <v>145</v>
      </c>
      <c r="V12" s="42" t="s">
        <v>145</v>
      </c>
      <c r="W12" s="42" t="s">
        <v>145</v>
      </c>
      <c r="X12" s="42" t="s">
        <v>145</v>
      </c>
      <c r="Y12" s="42" t="s">
        <v>145</v>
      </c>
      <c r="Z12" s="42" t="s">
        <v>145</v>
      </c>
      <c r="AA12" s="42" t="s">
        <v>145</v>
      </c>
      <c r="AB12" s="42" t="s">
        <v>145</v>
      </c>
      <c r="AC12" s="42" t="s">
        <v>145</v>
      </c>
      <c r="AD12" s="42" t="s">
        <v>145</v>
      </c>
      <c r="AE12" s="42" t="s">
        <v>145</v>
      </c>
      <c r="AF12" s="42" t="s">
        <v>145</v>
      </c>
      <c r="AG12" s="42" t="s">
        <v>145</v>
      </c>
      <c r="AH12" s="42" t="s">
        <v>145</v>
      </c>
      <c r="AI12" s="42" t="s">
        <v>145</v>
      </c>
      <c r="AJ12" s="42" t="s">
        <v>145</v>
      </c>
      <c r="AK12" s="42" t="s">
        <v>145</v>
      </c>
      <c r="AL12" s="42" t="s">
        <v>145</v>
      </c>
      <c r="AM12" s="42" t="s">
        <v>145</v>
      </c>
      <c r="AN12" s="42" t="s">
        <v>145</v>
      </c>
      <c r="AO12" s="42" t="s">
        <v>145</v>
      </c>
      <c r="AP12" s="42" t="s">
        <v>145</v>
      </c>
      <c r="AQ12" s="42" t="s">
        <v>145</v>
      </c>
      <c r="AR12" s="42" t="s">
        <v>145</v>
      </c>
      <c r="AS12" s="42" t="s">
        <v>145</v>
      </c>
      <c r="AT12" s="42" t="s">
        <v>145</v>
      </c>
      <c r="AU12" s="42" t="s">
        <v>145</v>
      </c>
      <c r="AV12" s="42" t="s">
        <v>145</v>
      </c>
      <c r="AW12" s="42" t="s">
        <v>145</v>
      </c>
      <c r="AX12" s="42" t="s">
        <v>145</v>
      </c>
      <c r="AY12" s="42" t="s">
        <v>145</v>
      </c>
      <c r="AZ12" s="42" t="s">
        <v>145</v>
      </c>
      <c r="BA12" s="42" t="s">
        <v>145</v>
      </c>
      <c r="BB12" s="42" t="s">
        <v>145</v>
      </c>
      <c r="BC12" s="42" t="s">
        <v>145</v>
      </c>
      <c r="BD12" s="42" t="s">
        <v>145</v>
      </c>
      <c r="BE12" s="42" t="s">
        <v>145</v>
      </c>
      <c r="BF12" s="42" t="s">
        <v>145</v>
      </c>
      <c r="BG12" s="42" t="s">
        <v>145</v>
      </c>
      <c r="BH12" s="42" t="s">
        <v>145</v>
      </c>
      <c r="BI12" s="42" t="s">
        <v>145</v>
      </c>
      <c r="BJ12" s="42" t="s">
        <v>145</v>
      </c>
      <c r="BK12" s="42" t="s">
        <v>145</v>
      </c>
      <c r="BL12" s="42" t="s">
        <v>145</v>
      </c>
      <c r="BM12" s="42" t="s">
        <v>145</v>
      </c>
      <c r="BN12" s="42" t="s">
        <v>145</v>
      </c>
      <c r="BO12" s="42" t="s">
        <v>145</v>
      </c>
      <c r="BP12" s="42" t="s">
        <v>145</v>
      </c>
      <c r="BQ12" s="42" t="s">
        <v>145</v>
      </c>
      <c r="BR12" s="42" t="s">
        <v>145</v>
      </c>
      <c r="BS12" s="42" t="s">
        <v>145</v>
      </c>
      <c r="BT12" s="42" t="s">
        <v>145</v>
      </c>
      <c r="BU12" s="42" t="s">
        <v>145</v>
      </c>
      <c r="BV12" s="42" t="s">
        <v>145</v>
      </c>
      <c r="BW12" s="42" t="s">
        <v>145</v>
      </c>
      <c r="BX12" s="42" t="s">
        <v>145</v>
      </c>
      <c r="BY12" s="42" t="s">
        <v>145</v>
      </c>
      <c r="BZ12" s="42" t="s">
        <v>145</v>
      </c>
      <c r="CA12" s="42" t="s">
        <v>145</v>
      </c>
      <c r="CB12" s="42" t="s">
        <v>145</v>
      </c>
      <c r="CC12" s="42" t="s">
        <v>145</v>
      </c>
      <c r="CD12" s="42" t="s">
        <v>145</v>
      </c>
      <c r="CE12" s="42" t="s">
        <v>145</v>
      </c>
      <c r="CF12" s="42" t="s">
        <v>145</v>
      </c>
      <c r="CG12" s="42" t="s">
        <v>145</v>
      </c>
      <c r="CH12" s="42" t="s">
        <v>145</v>
      </c>
      <c r="CI12" s="42" t="s">
        <v>145</v>
      </c>
      <c r="CJ12" s="42" t="s">
        <v>339</v>
      </c>
      <c r="CK12" s="42" t="s">
        <v>145</v>
      </c>
      <c r="CL12" s="42" t="s">
        <v>145</v>
      </c>
      <c r="CM12" s="42" t="s">
        <v>145</v>
      </c>
      <c r="CN12" s="42" t="s">
        <v>145</v>
      </c>
      <c r="CO12" s="42" t="s">
        <v>145</v>
      </c>
      <c r="CP12" s="42" t="s">
        <v>145</v>
      </c>
      <c r="CQ12" s="42" t="s">
        <v>145</v>
      </c>
      <c r="CR12" s="42" t="s">
        <v>145</v>
      </c>
      <c r="CS12" s="42" t="s">
        <v>145</v>
      </c>
      <c r="CT12" s="42" t="s">
        <v>145</v>
      </c>
      <c r="CU12" s="42" t="s">
        <v>145</v>
      </c>
      <c r="CV12" s="42" t="s">
        <v>145</v>
      </c>
      <c r="CW12" s="42" t="s">
        <v>145</v>
      </c>
      <c r="CX12" s="42" t="s">
        <v>145</v>
      </c>
      <c r="CY12" s="42" t="s">
        <v>145</v>
      </c>
      <c r="CZ12" s="42" t="s">
        <v>145</v>
      </c>
      <c r="DA12" s="42" t="s">
        <v>145</v>
      </c>
      <c r="DB12" s="42" t="s">
        <v>145</v>
      </c>
      <c r="DC12" s="42" t="s">
        <v>145</v>
      </c>
      <c r="DD12" s="135" t="s">
        <v>145</v>
      </c>
      <c r="DE12" s="42" t="s">
        <v>145</v>
      </c>
      <c r="DF12" s="42" t="s">
        <v>145</v>
      </c>
      <c r="DG12" s="42" t="s">
        <v>145</v>
      </c>
      <c r="DH12" s="42" t="s">
        <v>145</v>
      </c>
      <c r="DI12" s="42" t="s">
        <v>145</v>
      </c>
    </row>
    <row r="13" spans="2:113" ht="75" customHeight="1" thickBot="1">
      <c r="B13" s="258" t="s">
        <v>146</v>
      </c>
      <c r="C13" s="259"/>
      <c r="D13" s="44"/>
      <c r="E13" s="45"/>
      <c r="F13" s="45"/>
      <c r="G13" s="45"/>
      <c r="H13" s="45"/>
      <c r="I13" s="45"/>
      <c r="J13" s="45"/>
      <c r="K13" s="45"/>
      <c r="L13" s="45"/>
      <c r="M13" s="45"/>
      <c r="N13" s="45"/>
      <c r="O13" s="45"/>
      <c r="P13" s="45"/>
      <c r="Q13" s="45"/>
      <c r="R13" s="45"/>
      <c r="S13" s="45"/>
      <c r="T13" s="45"/>
      <c r="U13" s="45"/>
      <c r="V13" s="45"/>
      <c r="W13" s="45"/>
      <c r="X13" s="45"/>
      <c r="Y13" s="45"/>
      <c r="Z13" s="45"/>
      <c r="AA13" s="45"/>
      <c r="AB13" s="45"/>
      <c r="AC13" s="45"/>
      <c r="AD13" s="45"/>
      <c r="AE13" s="45"/>
      <c r="AF13" s="45"/>
      <c r="AG13" s="45"/>
      <c r="AH13" s="45"/>
      <c r="AI13" s="45"/>
      <c r="AJ13" s="45"/>
      <c r="AK13" s="45"/>
      <c r="AL13" s="45"/>
      <c r="AM13" s="45"/>
      <c r="AN13" s="45"/>
      <c r="AO13" s="45"/>
      <c r="AP13" s="45"/>
      <c r="AQ13" s="45"/>
      <c r="AR13" s="45"/>
      <c r="AS13" s="45"/>
      <c r="AT13" s="45"/>
      <c r="AU13" s="45"/>
      <c r="AV13" s="45"/>
      <c r="AW13" s="45"/>
      <c r="AX13" s="45"/>
      <c r="AY13" s="45"/>
      <c r="AZ13" s="45"/>
      <c r="BA13" s="45"/>
      <c r="BB13" s="45"/>
      <c r="BC13" s="45"/>
      <c r="BD13" s="45"/>
      <c r="BE13" s="45"/>
      <c r="BF13" s="45"/>
      <c r="BG13" s="45"/>
      <c r="BH13" s="45"/>
      <c r="BI13" s="45"/>
      <c r="BJ13" s="45"/>
      <c r="BK13" s="45"/>
      <c r="BL13" s="45"/>
      <c r="BM13" s="45"/>
      <c r="BN13" s="45"/>
      <c r="BO13" s="45"/>
      <c r="BP13" s="45"/>
      <c r="BQ13" s="45"/>
      <c r="BR13" s="45"/>
      <c r="BS13" s="45"/>
      <c r="BT13" s="45"/>
      <c r="BU13" s="45"/>
      <c r="BV13" s="45"/>
      <c r="BW13" s="45"/>
      <c r="BX13" s="45"/>
      <c r="BY13" s="45"/>
      <c r="BZ13" s="45"/>
      <c r="CA13" s="45"/>
      <c r="CB13" s="45"/>
      <c r="CC13" s="45"/>
      <c r="CD13" s="45"/>
      <c r="CE13" s="45"/>
      <c r="CF13" s="45"/>
      <c r="CG13" s="45"/>
      <c r="CH13" s="45"/>
      <c r="CI13" s="45"/>
      <c r="CJ13" s="45"/>
      <c r="CK13" s="45"/>
      <c r="CL13" s="45"/>
      <c r="CM13" s="45"/>
      <c r="CN13" s="45"/>
      <c r="CO13" s="45"/>
      <c r="CP13" s="45"/>
      <c r="CQ13" s="45"/>
      <c r="CR13" s="45"/>
      <c r="CS13" s="45"/>
      <c r="CT13" s="45"/>
      <c r="CU13" s="45"/>
      <c r="CV13" s="45"/>
      <c r="CW13" s="45"/>
      <c r="CX13" s="45"/>
      <c r="CY13" s="45"/>
      <c r="CZ13" s="45"/>
      <c r="DA13" s="45"/>
      <c r="DB13" s="45"/>
      <c r="DC13" s="45"/>
      <c r="DD13" s="134"/>
      <c r="DE13" s="45"/>
      <c r="DF13" s="45"/>
      <c r="DG13" s="45"/>
      <c r="DH13" s="45"/>
      <c r="DI13" s="82"/>
    </row>
    <row r="14" spans="2:113" ht="15.75" customHeight="1" thickBot="1">
      <c r="B14" s="12"/>
      <c r="D14" s="12"/>
      <c r="DI14" s="13"/>
    </row>
    <row r="15" spans="2:113" ht="18" customHeight="1">
      <c r="B15" s="254" t="s">
        <v>147</v>
      </c>
      <c r="C15" s="255"/>
      <c r="D15" s="12"/>
      <c r="DI15" s="13"/>
    </row>
    <row r="16" spans="2:113" ht="18.75" customHeight="1" thickBot="1">
      <c r="B16" s="256"/>
      <c r="C16" s="257"/>
      <c r="D16" s="12"/>
      <c r="DI16" s="13"/>
    </row>
    <row r="17" spans="2:113" ht="42" customHeight="1" thickBot="1">
      <c r="B17" s="4" t="s">
        <v>148</v>
      </c>
      <c r="C17" s="40" t="s">
        <v>149</v>
      </c>
      <c r="D17" s="12"/>
      <c r="DI17" s="13"/>
    </row>
    <row r="18" spans="2:113" ht="42" customHeight="1" thickBot="1">
      <c r="B18" s="5" t="s">
        <v>150</v>
      </c>
      <c r="C18" s="40" t="s">
        <v>151</v>
      </c>
      <c r="D18" s="12"/>
      <c r="DI18" s="13"/>
    </row>
    <row r="19" spans="2:113" ht="42" customHeight="1" thickBot="1">
      <c r="B19" s="6" t="s">
        <v>152</v>
      </c>
      <c r="C19" s="41" t="s">
        <v>153</v>
      </c>
      <c r="D19" s="12"/>
      <c r="DI19" s="13"/>
    </row>
    <row r="20" spans="2:113" ht="42" customHeight="1" thickBot="1">
      <c r="B20" s="29" t="s">
        <v>154</v>
      </c>
      <c r="C20" s="41" t="s">
        <v>155</v>
      </c>
      <c r="D20" s="12"/>
      <c r="DI20" s="13"/>
    </row>
    <row r="21" spans="2:113" ht="15.75" thickBot="1">
      <c r="B21" s="12"/>
      <c r="D21" s="12"/>
      <c r="DI21" s="13"/>
    </row>
    <row r="22" spans="2:113" ht="44.1" customHeight="1" thickBot="1">
      <c r="B22" s="238" t="s">
        <v>156</v>
      </c>
      <c r="C22" s="239"/>
      <c r="D22" s="12"/>
      <c r="DI22" s="13"/>
    </row>
    <row r="23" spans="2:113" ht="15.75" customHeight="1" thickBot="1">
      <c r="B23" s="12"/>
      <c r="D23" s="15"/>
      <c r="E23" s="16"/>
      <c r="F23" s="16"/>
      <c r="G23" s="16"/>
      <c r="H23" s="16"/>
      <c r="I23" s="16"/>
      <c r="J23" s="16"/>
      <c r="K23" s="16"/>
      <c r="L23" s="16"/>
      <c r="M23" s="16"/>
      <c r="N23" s="16"/>
      <c r="O23" s="16"/>
      <c r="P23" s="16"/>
      <c r="Q23" s="16"/>
      <c r="R23" s="16"/>
      <c r="S23" s="16"/>
      <c r="T23" s="16"/>
      <c r="U23" s="16"/>
      <c r="V23" s="16"/>
      <c r="W23" s="16"/>
      <c r="X23" s="16"/>
      <c r="Y23" s="16"/>
      <c r="Z23" s="16"/>
      <c r="AA23" s="16"/>
      <c r="AB23" s="16"/>
      <c r="AC23" s="16"/>
      <c r="AD23" s="16"/>
      <c r="AE23" s="16"/>
      <c r="AF23" s="16"/>
      <c r="AG23" s="16"/>
      <c r="AH23" s="16"/>
      <c r="AI23" s="16"/>
      <c r="AJ23" s="16"/>
      <c r="AK23" s="16"/>
      <c r="AL23" s="16"/>
      <c r="AM23" s="16"/>
      <c r="AN23" s="16"/>
      <c r="AO23" s="16"/>
      <c r="AP23" s="16"/>
      <c r="AQ23" s="16"/>
      <c r="AR23" s="16"/>
      <c r="AS23" s="16"/>
      <c r="AT23" s="16"/>
      <c r="AU23" s="16"/>
      <c r="AV23" s="16"/>
      <c r="AW23" s="16"/>
      <c r="AX23" s="16"/>
      <c r="AY23" s="16"/>
      <c r="AZ23" s="16"/>
      <c r="BA23" s="16"/>
      <c r="BB23" s="16"/>
      <c r="BC23" s="16"/>
      <c r="BD23" s="16"/>
      <c r="BE23" s="16"/>
      <c r="BF23" s="16"/>
      <c r="BG23" s="16"/>
      <c r="BH23" s="16"/>
      <c r="BI23" s="16"/>
      <c r="BJ23" s="16"/>
      <c r="BK23" s="16"/>
      <c r="BL23" s="16"/>
      <c r="BM23" s="16"/>
      <c r="BN23" s="16"/>
      <c r="BO23" s="16"/>
      <c r="BP23" s="16"/>
      <c r="BQ23" s="16"/>
      <c r="BR23" s="16"/>
      <c r="BS23" s="16"/>
      <c r="BT23" s="16"/>
      <c r="BU23" s="16"/>
      <c r="BV23" s="16"/>
      <c r="BW23" s="16"/>
      <c r="BX23" s="16"/>
      <c r="BY23" s="16"/>
      <c r="BZ23" s="16"/>
      <c r="CA23" s="16"/>
      <c r="CB23" s="16"/>
      <c r="CC23" s="16"/>
      <c r="CD23" s="16"/>
      <c r="CE23" s="16"/>
      <c r="CF23" s="16"/>
      <c r="CG23" s="16"/>
      <c r="CH23" s="16"/>
      <c r="CI23" s="16"/>
      <c r="CJ23" s="16"/>
      <c r="CK23" s="16"/>
      <c r="CL23" s="16"/>
      <c r="CM23" s="16"/>
      <c r="CN23" s="16"/>
      <c r="CO23" s="16"/>
      <c r="CP23" s="16"/>
      <c r="CQ23" s="16"/>
      <c r="CR23" s="16"/>
      <c r="CS23" s="16"/>
      <c r="CT23" s="16"/>
      <c r="CU23" s="16"/>
      <c r="CV23" s="16"/>
      <c r="CW23" s="16"/>
      <c r="CX23" s="16"/>
      <c r="CY23" s="16"/>
      <c r="CZ23" s="16"/>
      <c r="DA23" s="16"/>
      <c r="DE23" s="16"/>
      <c r="DF23" s="16"/>
      <c r="DG23" s="16"/>
      <c r="DH23" s="16"/>
      <c r="DI23" s="18"/>
    </row>
    <row r="24" spans="2:113" ht="48" thickBot="1">
      <c r="B24" s="240" t="s">
        <v>157</v>
      </c>
      <c r="C24" s="241"/>
      <c r="D24" s="161" t="str">
        <f>D8</f>
        <v>CONSORCIO INTERVIALES PCI-PC</v>
      </c>
      <c r="E24" s="162"/>
      <c r="F24" s="162"/>
      <c r="G24" s="163"/>
      <c r="H24" s="161" t="str">
        <f t="shared" ref="H24:X24" si="0">H8</f>
        <v>CONSORCIO VÍAS FONTIBÓN 2025</v>
      </c>
      <c r="I24" s="162"/>
      <c r="J24" s="110" t="str">
        <f>J8</f>
        <v>MORALBA SANCHEZ ORDOÑEZ</v>
      </c>
      <c r="K24" s="43" t="str">
        <f t="shared" si="0"/>
        <v>GRUPO METRO COLOMBIA S.A.S</v>
      </c>
      <c r="L24" s="161" t="str">
        <f t="shared" ref="L24" si="1">L8</f>
        <v>CONSORCIO INTER CGS F1</v>
      </c>
      <c r="M24" s="162"/>
      <c r="N24" s="163"/>
      <c r="O24" s="110" t="str">
        <f>O8</f>
        <v>INGENIEROS CONSTRUCTORES Y ASESORES SAS</v>
      </c>
      <c r="P24" s="110" t="str">
        <f>P8</f>
        <v>GPM PROYECTOS DE INGENIERIA S.A.S.</v>
      </c>
      <c r="Q24" s="161" t="str">
        <f>Q8</f>
        <v>CONSORCIO MODELIA 24</v>
      </c>
      <c r="R24" s="163"/>
      <c r="S24" s="161" t="str">
        <f t="shared" ref="S24" si="2">S8</f>
        <v>UNIÓN TEMPORAL ROADS 402</v>
      </c>
      <c r="T24" s="162"/>
      <c r="U24" s="163"/>
      <c r="V24" s="161" t="str">
        <f>V8</f>
        <v>CONSORCIO MALLA VIAL 206</v>
      </c>
      <c r="W24" s="163"/>
      <c r="X24" s="56" t="str">
        <f t="shared" si="0"/>
        <v>INTERVENTORIA Y CONSTRUCIVILES S.A.S</v>
      </c>
      <c r="Y24" s="56" t="str">
        <f t="shared" ref="Y24" si="3">Y8</f>
        <v>EMPRESA DE PROYECTOS CIVILES SAS</v>
      </c>
      <c r="Z24" s="161" t="str">
        <f>Z8</f>
        <v>CONSORCIO NOGAALL-LITORAL</v>
      </c>
      <c r="AA24" s="163"/>
      <c r="AB24" s="56" t="str">
        <f t="shared" ref="AB24" si="4">AB8</f>
        <v>GRUPO CONSULTOR E INGENIEROS SAS</v>
      </c>
      <c r="AC24" s="161" t="str">
        <f>AC8</f>
        <v>CONSORCIO ESPACIOS TVH</v>
      </c>
      <c r="AD24" s="163"/>
      <c r="AE24" s="161" t="str">
        <f>AE8</f>
        <v>CONSORCIO VIAS Y ESP</v>
      </c>
      <c r="AF24" s="163"/>
      <c r="AG24" s="161" t="str">
        <f>AG8</f>
        <v>CONSORCIO FONTIBON GM</v>
      </c>
      <c r="AH24" s="163"/>
      <c r="AI24" s="161" t="str">
        <f>AI8</f>
        <v>CONSORCIO I.D. FONTIBÓN</v>
      </c>
      <c r="AJ24" s="163"/>
      <c r="AK24" s="161" t="str">
        <f>AK8</f>
        <v>CONSORCIO LG FONTIBÓN</v>
      </c>
      <c r="AL24" s="163"/>
      <c r="AM24" s="56" t="str">
        <f t="shared" ref="AM24:AO24" si="5">AM8</f>
        <v>INTERSA S.A.</v>
      </c>
      <c r="AN24" s="56" t="str">
        <f t="shared" ref="AN24" si="6">AN8</f>
        <v>CODIPRO INGENIERIA Y ARQUITECTURA LTDA</v>
      </c>
      <c r="AO24" s="56" t="str">
        <f t="shared" si="5"/>
        <v>INGESCOR LTDA</v>
      </c>
      <c r="AP24" s="161" t="str">
        <f>AP8</f>
        <v>CONSORCIO INTERVIAL URBANO</v>
      </c>
      <c r="AQ24" s="163"/>
      <c r="AR24" s="56" t="str">
        <f t="shared" ref="AR24" si="7">AR8</f>
        <v>VELNEC S A</v>
      </c>
      <c r="AS24" s="161" t="str">
        <f>AS8</f>
        <v>CONSORCIO INTER-FONTIBON 2024</v>
      </c>
      <c r="AT24" s="163"/>
      <c r="AU24" s="56" t="str">
        <f t="shared" ref="AU24" si="8">AU8</f>
        <v>ING INGENIERIA SAS</v>
      </c>
      <c r="AV24" s="161" t="str">
        <f>AV8</f>
        <v>CONSORCIO FATIMA</v>
      </c>
      <c r="AW24" s="163"/>
      <c r="AX24" s="56" t="str">
        <f t="shared" ref="AX24" si="9">AX8</f>
        <v>GEOTECNIA Y CIMIENTOS INGEOCIM SAS</v>
      </c>
      <c r="AY24" s="161" t="str">
        <f>AY8</f>
        <v>CONSORCIO FONTIBON JINT 001</v>
      </c>
      <c r="AZ24" s="163"/>
      <c r="BA24" s="161" t="str">
        <f>BA8</f>
        <v>CONSORCIO ALIANZA BOGOTA</v>
      </c>
      <c r="BB24" s="163"/>
      <c r="BC24" s="161" t="str">
        <f t="shared" ref="BC24" si="10">BC8</f>
        <v>CONSORCIO FEM – 34</v>
      </c>
      <c r="BD24" s="162"/>
      <c r="BE24" s="163"/>
      <c r="BF24" s="161" t="str">
        <f>BF8</f>
        <v>CONSORCIO INTER FONTIBON</v>
      </c>
      <c r="BG24" s="163"/>
      <c r="BH24" s="161" t="str">
        <f>BH8</f>
        <v>CONSORCIO ID FONTIBON 001</v>
      </c>
      <c r="BI24" s="163"/>
      <c r="BJ24" s="161" t="str">
        <f>BJ8</f>
        <v>CONSORCIO TRANSFORMAR VIAL FONTIBON</v>
      </c>
      <c r="BK24" s="163"/>
      <c r="BL24" s="56" t="str">
        <f t="shared" ref="BL24:BM24" si="11">BL8</f>
        <v>ESTUDIOS TECNICOS Y CONSTRUCCIONES S.A.S</v>
      </c>
      <c r="BM24" s="56" t="str">
        <f t="shared" si="11"/>
        <v>ALIANZA INTEGRAL DE PROYECTOS SAS BIC</v>
      </c>
      <c r="BN24" s="161" t="str">
        <f>BN8</f>
        <v>CONSORCIO EPSILON FONTIBON</v>
      </c>
      <c r="BO24" s="163"/>
      <c r="BP24" s="56" t="str">
        <f t="shared" ref="BP24:BQ24" si="12">BP8</f>
        <v>PEB CONSULTORES S.A.S.</v>
      </c>
      <c r="BQ24" s="56" t="str">
        <f t="shared" si="12"/>
        <v>ALMA INTERVENTORÍA &amp; CONSULTORÍA SAS</v>
      </c>
      <c r="BR24" s="161" t="str">
        <f>BR8</f>
        <v>CONSORCIO COING F001</v>
      </c>
      <c r="BS24" s="163"/>
      <c r="BT24" s="161" t="str">
        <f>BT8</f>
        <v>CONSORCIO FONTIBON KM 2024</v>
      </c>
      <c r="BU24" s="163"/>
      <c r="BV24" s="161" t="str">
        <f>BV8</f>
        <v>CONSORCIO INTER FONTIBON JG</v>
      </c>
      <c r="BW24" s="163"/>
      <c r="BX24" s="161" t="str">
        <f>BX8</f>
        <v>CONSORCIO INTER VIAL G&amp;L.</v>
      </c>
      <c r="BY24" s="163"/>
      <c r="BZ24" s="56" t="str">
        <f t="shared" ref="BZ24:CA24" si="13">BZ8</f>
        <v>ECOVIAS SAS</v>
      </c>
      <c r="CA24" s="56" t="str">
        <f t="shared" si="13"/>
        <v>PROJEKTA LIMITADA INGENIEROS CONSULTORES</v>
      </c>
      <c r="CB24" s="56" t="str">
        <f t="shared" ref="CB24" si="14">CB8</f>
        <v>SOLUCIONES PARA LA INGENIERÍA S.A.S.</v>
      </c>
      <c r="CC24" s="161" t="str">
        <f>CC8</f>
        <v>CONSORCIO INTERNOVAC – LERI</v>
      </c>
      <c r="CD24" s="163"/>
      <c r="CE24" s="161" t="str">
        <f>CE8</f>
        <v>CONSORCIO INTERNOVAC – LERI</v>
      </c>
      <c r="CF24" s="163"/>
      <c r="CG24" s="161" t="str">
        <f t="shared" ref="CG24" si="15">CG8</f>
        <v>CONSORCIO CCP.</v>
      </c>
      <c r="CH24" s="162"/>
      <c r="CI24" s="163"/>
      <c r="CJ24" s="161" t="str">
        <f t="shared" ref="CJ24" si="16">CJ8</f>
        <v>CONSORCIO FONTIBON</v>
      </c>
      <c r="CK24" s="162"/>
      <c r="CL24" s="163"/>
      <c r="CM24" s="161" t="str">
        <f>CM8</f>
        <v>CONSORCIO TECNOLOGICO</v>
      </c>
      <c r="CN24" s="163"/>
      <c r="CO24" s="161" t="str">
        <f>CO8</f>
        <v>CONSORCIO INTERVIAL PH</v>
      </c>
      <c r="CP24" s="163"/>
      <c r="CQ24" s="161" t="str">
        <f>CQ8</f>
        <v>CONSORCIO VIAS FONTIBON PC</v>
      </c>
      <c r="CR24" s="163"/>
      <c r="CS24" s="161" t="str">
        <f>CS8</f>
        <v>CONSORCIO MALLA VIAL FDLF</v>
      </c>
      <c r="CT24" s="163"/>
      <c r="CU24" s="161" t="str">
        <f>CU8</f>
        <v>CONSORCIO INTER FONTIBON</v>
      </c>
      <c r="CV24" s="163"/>
      <c r="CW24" s="161" t="str">
        <f>CW8</f>
        <v>CONSORCIO VIAS IC 2024</v>
      </c>
      <c r="CX24" s="163"/>
      <c r="CY24" s="129" t="str">
        <f>CY8</f>
        <v>ORBITA DESARROLLO S.A.S.</v>
      </c>
      <c r="CZ24" s="161" t="str">
        <f>CZ8</f>
        <v>CONSORCIO CONSTRUCCIÓN Y DESARROLLO FONTIBÓN</v>
      </c>
      <c r="DA24" s="163"/>
      <c r="DB24" s="161" t="str">
        <f t="shared" ref="DB24" si="17">DB8</f>
        <v>CONSORCIO ESPACIO PÚBLICO INT 2024</v>
      </c>
      <c r="DC24" s="162"/>
      <c r="DD24" s="163"/>
      <c r="DE24" s="161" t="str">
        <f>DE8</f>
        <v>CONSORCIO VÍAS PROTEV</v>
      </c>
      <c r="DF24" s="163"/>
      <c r="DG24" s="161" t="str">
        <f>DG8</f>
        <v>CONSORCIO INTERVENTORES FONTIBON</v>
      </c>
      <c r="DH24" s="163"/>
      <c r="DI24" s="137" t="str">
        <f>DI8</f>
        <v>CONSULTORES INTERVENTORES COLOMBIANOS SAS</v>
      </c>
    </row>
    <row r="25" spans="2:113" ht="79.5" thickBot="1">
      <c r="B25" s="242"/>
      <c r="C25" s="243"/>
      <c r="D25" s="36" t="str">
        <f t="shared" ref="D25:BI25" si="18">D9</f>
        <v>PC PROYECCION E INGENIERIA SAS 
901757531-7</v>
      </c>
      <c r="E25" s="60" t="str">
        <f>E9</f>
        <v>JORGE WILLAN CORZO GARCIA
5689243-9</v>
      </c>
      <c r="F25" s="60" t="str">
        <f>F9</f>
        <v>GERMAN ALONSO PUENTES GORDO
7162821-0</v>
      </c>
      <c r="G25" s="60" t="str">
        <f>G9</f>
        <v>INCORDIS SAS 
900869939-5</v>
      </c>
      <c r="H25" s="60" t="str">
        <f t="shared" ref="H25:J25" si="19">H9</f>
        <v>SANDRA MONICA CARDOZO
51976458-3</v>
      </c>
      <c r="I25" s="60" t="str">
        <f t="shared" si="19"/>
        <v>SAVIMAC SAS
900984598-9</v>
      </c>
      <c r="J25" s="60" t="str">
        <f t="shared" si="19"/>
        <v>34.526.385-2</v>
      </c>
      <c r="K25" s="32" t="str">
        <f t="shared" si="18"/>
        <v>830010109-8</v>
      </c>
      <c r="L25" s="60" t="str">
        <f t="shared" si="18"/>
        <v>SL SENDAS INGENIERIA S.A.S. 
900 547 077 - 1</v>
      </c>
      <c r="M25" s="60" t="str">
        <f t="shared" si="18"/>
        <v>CONSULTORIA VIAL S.A.S. NIT 900 411 896 - 0</v>
      </c>
      <c r="N25" s="60" t="str">
        <f t="shared" si="18"/>
        <v>GRUPO INFRAESTRUCTURA COLOMBIA S.A.S.
901 602 066 – 8</v>
      </c>
      <c r="O25" s="60" t="str">
        <f t="shared" si="18"/>
        <v>900104908-4</v>
      </c>
      <c r="P25" s="60" t="str">
        <f t="shared" si="18"/>
        <v>900237861 - 8</v>
      </c>
      <c r="Q25" s="60" t="str">
        <f t="shared" ref="Q25:U25" si="20">Q9</f>
        <v>INGECO INGENIERÍA DE CONSTRUCCIONES S.A.S
890115120-1</v>
      </c>
      <c r="R25" s="60" t="str">
        <f t="shared" si="20"/>
        <v>INGENIERÍA DE PROYECTOS S.A.S
890.116.722-8</v>
      </c>
      <c r="S25" s="60" t="str">
        <f t="shared" si="20"/>
        <v>ANTONIO JOSE PEDRAZA JIMENEZ
6768550-8</v>
      </c>
      <c r="T25" s="60" t="str">
        <f t="shared" si="20"/>
        <v>CCONTRERAS CORTES SERVICIOS DE
INGENIERIA SAS
900104779-0</v>
      </c>
      <c r="U25" s="60" t="str">
        <f t="shared" si="20"/>
        <v>TERRA NOVO CONSTRUCCIONES SAS
901417315 4</v>
      </c>
      <c r="V25" s="60" t="str">
        <f t="shared" ref="V25:W25" si="21">V9</f>
        <v>LUPSA INGENIERIA Y CONSTRUCCIONES S.A.S.
901525021-7</v>
      </c>
      <c r="W25" s="60" t="str">
        <f t="shared" si="21"/>
        <v>SUCA CONSTRUCCIONES S.A.S.
900568398-9</v>
      </c>
      <c r="X25" s="46" t="str">
        <f t="shared" si="18"/>
        <v>900096419-9</v>
      </c>
      <c r="Y25" s="46" t="str">
        <f t="shared" ref="Y25" si="22">Y9</f>
        <v xml:space="preserve"> 900107376-1 </v>
      </c>
      <c r="Z25" s="60" t="str">
        <f t="shared" si="18"/>
        <v>NOGAALL SAS
830.090.010-1</v>
      </c>
      <c r="AA25" s="60" t="str">
        <f t="shared" si="18"/>
        <v>LITORAL CONSULTING SAS
901.499.397-9</v>
      </c>
      <c r="AB25" s="46" t="str">
        <f t="shared" si="18"/>
        <v>830509427-9</v>
      </c>
      <c r="AC25" s="60" t="str">
        <f t="shared" ref="AC25:AD25" si="23">AC9</f>
        <v>COMPAÑÍA CONSULTORA
COLOMBIANA TRIPLE C
S.A.S BIC
901256066-3</v>
      </c>
      <c r="AD25" s="60" t="str">
        <f t="shared" si="23"/>
        <v>VALLEJO H INGENIEROS
CONSULTORES CONSTRUCTORES S.A.S BIC
900416314-9</v>
      </c>
      <c r="AE25" s="60" t="str">
        <f t="shared" ref="AE25:AF25" si="24">AE9</f>
        <v>MIRS LATINOAMERICA S.A.S. 
900.241.875-6</v>
      </c>
      <c r="AF25" s="60" t="str">
        <f t="shared" si="24"/>
        <v>ACM ESTUDIOS SOCIO AMBIENTALES S.A.S
901.315.271-0</v>
      </c>
      <c r="AG25" s="60" t="str">
        <f t="shared" ref="AG25:AH25" si="25">AG9</f>
        <v>MSING S.A.S
900574741-7</v>
      </c>
      <c r="AH25" s="60" t="str">
        <f t="shared" si="25"/>
        <v>GRMM S.A.S.
901124527-0</v>
      </c>
      <c r="AI25" s="60" t="str">
        <f t="shared" ref="AI25:AJ25" si="26">AI9</f>
        <v>INGENIERIA DESARROLLO Y CONSULTORIA INDESCO S.A.S. BIC
901471535-7</v>
      </c>
      <c r="AJ25" s="60" t="str">
        <f t="shared" si="26"/>
        <v>DISEÑOS INTERVENTORIAS Y SERVICIOS S.A.S.
80001.028-0</v>
      </c>
      <c r="AK25" s="60" t="str">
        <f t="shared" ref="AK25:AM25" si="27">AK9</f>
        <v>LÍNEA GLOBAL INGENIERÍA S. A. S. 
900178419-1</v>
      </c>
      <c r="AL25" s="60" t="str">
        <f t="shared" si="27"/>
        <v>GERARDO DÍAZ MANJARRÉS
70077994-1</v>
      </c>
      <c r="AM25" s="46" t="str">
        <f t="shared" si="27"/>
        <v>860450644-3</v>
      </c>
      <c r="AN25" s="46" t="str">
        <f t="shared" ref="AN25:AO25" si="28">AN9</f>
        <v>800172033-2</v>
      </c>
      <c r="AO25" s="46" t="str">
        <f t="shared" si="28"/>
        <v>812002469-5</v>
      </c>
      <c r="AP25" s="60" t="str">
        <f t="shared" ref="AP25:AR25" si="29">AP9</f>
        <v>IAR PROYECTOS SAS
900709306-8</v>
      </c>
      <c r="AQ25" s="60" t="str">
        <f t="shared" si="29"/>
        <v>BATEMAN INGENIERIA SAS
800061409-1</v>
      </c>
      <c r="AR25" s="46" t="str">
        <f t="shared" si="29"/>
        <v>800028455-1</v>
      </c>
      <c r="AS25" s="60" t="str">
        <f t="shared" ref="AS25:AU25" si="30">AS9</f>
        <v>AESA PROYECTOS SAS
901580432-4</v>
      </c>
      <c r="AT25" s="60" t="str">
        <f t="shared" si="30"/>
        <v>BALER INGENIERIA SAS BIC
900264015 8</v>
      </c>
      <c r="AU25" s="46" t="str">
        <f t="shared" si="30"/>
        <v>890405995-1</v>
      </c>
      <c r="AV25" s="60" t="str">
        <f t="shared" ref="AV25:AX25" si="31">AV9</f>
        <v>ARA INGENIERIA S.A.S
830068724-8</v>
      </c>
      <c r="AW25" s="60" t="str">
        <f t="shared" si="31"/>
        <v>JOSE ALBERTO ROJAS PRIETO
 79442593-1</v>
      </c>
      <c r="AX25" s="46" t="str">
        <f t="shared" si="31"/>
        <v>800155100-6</v>
      </c>
      <c r="AY25" s="60" t="str">
        <f t="shared" ref="AY25:AZ25" si="32">AY9</f>
        <v>JPS INGENIERIA S.A.S. (LIDER) 
830035398-8</v>
      </c>
      <c r="AZ25" s="60" t="str">
        <f t="shared" si="32"/>
        <v>INTING S.A.S.
901693111-0</v>
      </c>
      <c r="BA25" s="60" t="str">
        <f t="shared" ref="BA25:BB25" si="33">BA9</f>
        <v>MSC INGENIERIA SAS
830090285-8</v>
      </c>
      <c r="BB25" s="60" t="str">
        <f t="shared" si="33"/>
        <v>CORTES LEIVA ASOCIADOS SAS
900859890-0</v>
      </c>
      <c r="BC25" s="60" t="str">
        <f t="shared" si="18"/>
        <v>MONTENEGRO Y COMPAÑIA S.A.S.
901367472-7</v>
      </c>
      <c r="BD25" s="60" t="str">
        <f t="shared" si="18"/>
        <v>EJECUCIÓN Y GERENCIA DE PROYECTOS S.A.S.
900599732-9</v>
      </c>
      <c r="BE25" s="60" t="str">
        <f t="shared" si="18"/>
        <v>FLAVIO RICARDO JIMÉNEZ MEJÍA 
3.226.596-1</v>
      </c>
      <c r="BF25" s="60" t="str">
        <f t="shared" si="18"/>
        <v>INGENIERIA Y CONSULTORIA INGECON S.A.S.
810002747-0</v>
      </c>
      <c r="BG25" s="60" t="str">
        <f t="shared" si="18"/>
        <v>ECG INGENIERIA S.A.S 
901289190-0</v>
      </c>
      <c r="BH25" s="60" t="str">
        <f t="shared" si="18"/>
        <v>INTERVENTORIAS Y DISEÑOS S.A. – INTERDISEÑOS 
860027091-8</v>
      </c>
      <c r="BI25" s="60" t="str">
        <f t="shared" si="18"/>
        <v>INTERDISEÑOS ASOCIADOS S.A.S. 
901682746-1</v>
      </c>
      <c r="BJ25" s="60" t="str">
        <f t="shared" ref="BJ25:BL25" si="34">BJ9</f>
        <v>JET INGENIERIS SAS
802024876-8</v>
      </c>
      <c r="BK25" s="60" t="str">
        <f t="shared" si="34"/>
        <v>INGENIERIA MASTER SAS
900915689-6</v>
      </c>
      <c r="BL25" s="46" t="str">
        <f t="shared" si="34"/>
        <v>800032277-2</v>
      </c>
      <c r="BM25" s="46" t="str">
        <f t="shared" ref="BM25" si="35">BM9</f>
        <v>901506750-7</v>
      </c>
      <c r="BN25" s="60" t="str">
        <f t="shared" ref="BN25:BP25" si="36">BN9</f>
        <v>PROYECTOS E INTERVENTORÍAS S.A.S
860403102-3</v>
      </c>
      <c r="BO25" s="60" t="str">
        <f t="shared" si="36"/>
        <v>INGENIERÍA DE ESTUDIOS Y ASESORIAS S.A.S. INESAS S.A.S
860034155-1</v>
      </c>
      <c r="BP25" s="46" t="str">
        <f t="shared" si="36"/>
        <v>891500627-6</v>
      </c>
      <c r="BQ25" s="46" t="str">
        <f t="shared" ref="BQ25" si="37">BQ9</f>
        <v>901573477 6</v>
      </c>
      <c r="BR25" s="60" t="str">
        <f t="shared" ref="BR25:BS25" si="38">BR9</f>
        <v>ICING S.A.S.
901691885-3</v>
      </c>
      <c r="BS25" s="60" t="str">
        <f t="shared" si="38"/>
        <v>COPEBA S.A.S.
830011122-9</v>
      </c>
      <c r="BT25" s="60" t="str">
        <f t="shared" ref="BT25:BU25" si="39">BT9</f>
        <v>KALPA INGENIERIA SAS
901506984-3</v>
      </c>
      <c r="BU25" s="60" t="str">
        <f t="shared" si="39"/>
        <v>MEDINA &amp; RIVERA INGENIEROS
ASOCIADOS SAS 
830013230-5</v>
      </c>
      <c r="BV25" s="60" t="str">
        <f t="shared" ref="BV25:BW25" si="40">BV9</f>
        <v>GAVINCO INGENIEROS CONSULTORES SAS
900916608-4</v>
      </c>
      <c r="BW25" s="60" t="str">
        <f t="shared" si="40"/>
        <v>JGF INGENIERIA S.A.S
900916608-4</v>
      </c>
      <c r="BX25" s="60" t="str">
        <f t="shared" ref="BX25:CI25" si="41">BX9</f>
        <v>GNG SERVICIOS DE INGENIERÍA S.A.S.
901383717-3</v>
      </c>
      <c r="BY25" s="60" t="str">
        <f t="shared" si="41"/>
        <v xml:space="preserve">LUIS GUILLERMO NARVAEZ RICARDO
9050725-8 </v>
      </c>
      <c r="BZ25" s="46" t="str">
        <f t="shared" ref="BZ25:CA25" si="42">BZ9</f>
        <v>890104625-1</v>
      </c>
      <c r="CA25" s="46" t="str">
        <f t="shared" si="42"/>
        <v>860531577-6</v>
      </c>
      <c r="CB25" s="46" t="str">
        <f t="shared" ref="CB25:CD25" si="43">CB9</f>
        <v>900389180-2</v>
      </c>
      <c r="CC25" s="60" t="str">
        <f t="shared" si="43"/>
        <v>INTERNOVAC GROUP S.A.S
901719021-0</v>
      </c>
      <c r="CD25" s="60" t="str">
        <f t="shared" si="43"/>
        <v>LEMOINE RIVERA
INGENIEROS ASOCIADOS S.A.S
800175083-4</v>
      </c>
      <c r="CE25" s="60" t="str">
        <f t="shared" ref="CE25:CF25" si="44">CE9</f>
        <v>GOMEZ CAJIAO Y ASOCIADOS S.A.S
860034335 - 9</v>
      </c>
      <c r="CF25" s="60" t="str">
        <f t="shared" si="44"/>
        <v>SETEC ANDINA S.A.S.
901399529-5</v>
      </c>
      <c r="CG25" s="60" t="str">
        <f t="shared" si="41"/>
        <v>PROCIVING SAS
8.638.502-4</v>
      </c>
      <c r="CH25" s="60" t="str">
        <f t="shared" si="41"/>
        <v>CIAF LTDA INGENIERIA
800130967-6</v>
      </c>
      <c r="CI25" s="60" t="str">
        <f t="shared" si="41"/>
        <v>CONSULTORIA Y OBRAS CIVILES DE COLOMBIA SAS
900956142-5</v>
      </c>
      <c r="CJ25" s="60" t="str">
        <f t="shared" ref="CJ25:CL25" si="45">CJ9</f>
        <v>INFRALAR S.A.S.
900284623-1</v>
      </c>
      <c r="CK25" s="60" t="str">
        <f t="shared" si="45"/>
        <v>OBRAS Y PROYECTOS
RP S.A.S.
800245246-9</v>
      </c>
      <c r="CL25" s="60" t="str">
        <f t="shared" si="45"/>
        <v>INGTECNOVA S.A.S. BIC.
901642556 6</v>
      </c>
      <c r="CM25" s="60" t="str">
        <f t="shared" ref="CM25:DF25" si="46">CM9</f>
        <v>INTERVENTORIA Y
CONSTRUCCIONES S.A.S
813003402-0</v>
      </c>
      <c r="CN25" s="60" t="str">
        <f t="shared" si="46"/>
        <v>RAFAEL JAVIER GUISA RUEDA
91261497-7</v>
      </c>
      <c r="CO25" s="60" t="str">
        <f t="shared" ref="CO25:CP25" si="47">CO9</f>
        <v>HUMBERTO JAUREGUI &amp; CIAS SAS
901793808-4</v>
      </c>
      <c r="CP25" s="60" t="str">
        <f t="shared" si="47"/>
        <v>PROYECTOS VIALES SAS
900325581-8</v>
      </c>
      <c r="CQ25" s="60" t="str">
        <f t="shared" ref="CQ25:CR25" si="48">CQ9</f>
        <v>PROYECTOS TECNICOS DE COLOMBIA S.A.S
900181247-2</v>
      </c>
      <c r="CR25" s="60" t="str">
        <f t="shared" si="48"/>
        <v>COMPAÑÍA TECNICA DE INGENIERIA S.A.S
901531042-6</v>
      </c>
      <c r="CS25" s="60" t="str">
        <f t="shared" ref="CS25:CT25" si="49">CS9</f>
        <v>INPROTEKTO LIMITADA N
800032486-5</v>
      </c>
      <c r="CT25" s="60" t="str">
        <f t="shared" si="49"/>
        <v>BRAIN INGENIERÍA VIAL S.A.S.
900779202-1</v>
      </c>
      <c r="CU25" s="60" t="str">
        <f t="shared" ref="CU25:CV25" si="50">CU9</f>
        <v>INGE PR SAS
901262481-1</v>
      </c>
      <c r="CV25" s="60" t="str">
        <f t="shared" si="50"/>
        <v>INTERVENTORIA Y
GESTION INTERGES SAS
901145450-2</v>
      </c>
      <c r="CW25" s="60" t="str">
        <f t="shared" ref="CW25:CY25" si="51">CW9</f>
        <v>CAYCO S.A.S 
900334140-1</v>
      </c>
      <c r="CX25" s="60" t="str">
        <f t="shared" si="51"/>
        <v>INGEORBE SAS BIC 
901402216-8</v>
      </c>
      <c r="CY25" s="60" t="str">
        <f t="shared" si="51"/>
        <v>901515287-6</v>
      </c>
      <c r="CZ25" s="60" t="str">
        <f t="shared" ref="CZ25:DA25" si="52">CZ9</f>
        <v>R&amp;M CONSTRUCCIONES E INTERVENTORIAS SAS
830028126-2</v>
      </c>
      <c r="DA25" s="60" t="str">
        <f t="shared" si="52"/>
        <v>MAIRA ALEJANDRA PICON GARCIA
37331288-9</v>
      </c>
      <c r="DB25" s="60" t="str">
        <f t="shared" si="46"/>
        <v>INGENIERÍA Y GESTIÓN VIAL SAS – GEVIAL SAS 
830504592-3</v>
      </c>
      <c r="DC25" s="60" t="str">
        <f t="shared" si="46"/>
        <v>GEOINTERVENTORIAS SAS - GEOINTER SAS 
830505044 - 3</v>
      </c>
      <c r="DD25" s="60" t="str">
        <f t="shared" si="46"/>
        <v>DISEÑOS VÍAS Y PAVIMENTOS SAS 
900403072-5</v>
      </c>
      <c r="DE25" s="60" t="str">
        <f t="shared" si="46"/>
        <v>PROYECTISTAS ASOCIADOS SAS 
900426155-7</v>
      </c>
      <c r="DF25" s="60" t="str">
        <f t="shared" si="46"/>
        <v>CONSTRUCTORA TEATINO VARGAS – CONSTRUTEV SAS 
830512601-5</v>
      </c>
      <c r="DG25" s="60" t="str">
        <f t="shared" ref="DG25:DI25" si="53">DG9</f>
        <v>CAP QUALITY PROJECT S.A.S
901708022-0</v>
      </c>
      <c r="DH25" s="60" t="str">
        <f t="shared" si="53"/>
        <v>OPH INGENIEROS ASOCIADOS SAS
901048528-2</v>
      </c>
      <c r="DI25" s="60" t="str">
        <f t="shared" si="53"/>
        <v>900378119-5</v>
      </c>
    </row>
    <row r="26" spans="2:113" ht="33.950000000000003" customHeight="1">
      <c r="B26" s="220" t="s">
        <v>158</v>
      </c>
      <c r="C26" s="262"/>
      <c r="D26" s="164">
        <f>D45/D49</f>
        <v>10.201275029502947</v>
      </c>
      <c r="E26" s="165"/>
      <c r="F26" s="165"/>
      <c r="G26" s="166"/>
      <c r="H26" s="164">
        <f>H45/H49</f>
        <v>12.316826374846574</v>
      </c>
      <c r="I26" s="165"/>
      <c r="J26" s="27">
        <f t="shared" ref="J26:K26" si="54">J44/J48</f>
        <v>19.62917515402415</v>
      </c>
      <c r="K26" s="27">
        <f t="shared" si="54"/>
        <v>21.490029386248665</v>
      </c>
      <c r="L26" s="164">
        <f>L45/L49</f>
        <v>4.9300259819033441</v>
      </c>
      <c r="M26" s="165"/>
      <c r="N26" s="166"/>
      <c r="O26" s="27">
        <f t="shared" ref="O26:P26" si="55">O44/O48</f>
        <v>6.4464695318190071</v>
      </c>
      <c r="P26" s="27">
        <f t="shared" si="55"/>
        <v>3.677942156413502</v>
      </c>
      <c r="Q26" s="195">
        <f>Q45/Q49</f>
        <v>7.2934539082740821</v>
      </c>
      <c r="R26" s="196"/>
      <c r="S26" s="164">
        <f>S45/S49</f>
        <v>2.5891517987818662</v>
      </c>
      <c r="T26" s="165"/>
      <c r="U26" s="166"/>
      <c r="V26" s="195">
        <f>V45/V49</f>
        <v>19.162606831524613</v>
      </c>
      <c r="W26" s="196"/>
      <c r="X26" s="27">
        <f t="shared" ref="X26:Y26" si="56">X44/X48</f>
        <v>4.1381293465701123</v>
      </c>
      <c r="Y26" s="27">
        <f t="shared" si="56"/>
        <v>3.2326833908728703</v>
      </c>
      <c r="Z26" s="195">
        <f>Z45/Z49</f>
        <v>3.9042493649586456</v>
      </c>
      <c r="AA26" s="196"/>
      <c r="AB26" s="27">
        <f t="shared" ref="AB26" si="57">AB44/AB48</f>
        <v>11.31062072691811</v>
      </c>
      <c r="AC26" s="195">
        <f>AC45/AC49</f>
        <v>4.7884455779332304</v>
      </c>
      <c r="AD26" s="196"/>
      <c r="AE26" s="195">
        <f>AE45/AE49</f>
        <v>34.904876676523948</v>
      </c>
      <c r="AF26" s="196"/>
      <c r="AG26" s="195">
        <f>AG45/AG49</f>
        <v>2.4723377782692268</v>
      </c>
      <c r="AH26" s="196"/>
      <c r="AI26" s="195">
        <f>AI45/AI49</f>
        <v>2.3522699835376746</v>
      </c>
      <c r="AJ26" s="196"/>
      <c r="AK26" s="195">
        <f>AK45/AK49</f>
        <v>4.8368147628508167</v>
      </c>
      <c r="AL26" s="196"/>
      <c r="AM26" s="27">
        <f t="shared" ref="AM26:AO26" si="58">AM44/AM48</f>
        <v>3.3319650876102589</v>
      </c>
      <c r="AN26" s="27">
        <f t="shared" ref="AN26" si="59">AN44/AN48</f>
        <v>3.3515897557968652</v>
      </c>
      <c r="AO26" s="27">
        <f t="shared" si="58"/>
        <v>20.874378088546745</v>
      </c>
      <c r="AP26" s="195">
        <f>AP45/AP49</f>
        <v>6.5485073288771218</v>
      </c>
      <c r="AQ26" s="196"/>
      <c r="AR26" s="27">
        <f t="shared" ref="AR26" si="60">AR44/AR48</f>
        <v>2.451803599016678</v>
      </c>
      <c r="AS26" s="195">
        <f>AS45/AS49</f>
        <v>6.66606005431907</v>
      </c>
      <c r="AT26" s="196"/>
      <c r="AU26" s="27">
        <f t="shared" ref="AU26" si="61">AU44/AU48</f>
        <v>5.1091807569138483</v>
      </c>
      <c r="AV26" s="195">
        <f>AV45/AV49</f>
        <v>5.0554867481913597</v>
      </c>
      <c r="AW26" s="196"/>
      <c r="AX26" s="27">
        <f t="shared" ref="AX26" si="62">AX44/AX48</f>
        <v>3.4461371879965781</v>
      </c>
      <c r="AY26" s="195">
        <f>AY45/AY49</f>
        <v>6.2803975431052574</v>
      </c>
      <c r="AZ26" s="196"/>
      <c r="BA26" s="195">
        <f>BA45/BA49</f>
        <v>20.251571057497447</v>
      </c>
      <c r="BB26" s="196"/>
      <c r="BC26" s="164">
        <f>BC45/BC49</f>
        <v>6.251931606616016</v>
      </c>
      <c r="BD26" s="165"/>
      <c r="BE26" s="166"/>
      <c r="BF26" s="195">
        <f>BF45/BF49</f>
        <v>1.7803772343935764</v>
      </c>
      <c r="BG26" s="196"/>
      <c r="BH26" s="195">
        <f>BH45/BH49</f>
        <v>3.2965761101038851</v>
      </c>
      <c r="BI26" s="196"/>
      <c r="BJ26" s="195">
        <f>BJ45/BJ49</f>
        <v>4.9020541005751612</v>
      </c>
      <c r="BK26" s="196"/>
      <c r="BL26" s="27">
        <f t="shared" ref="BL26:BM26" si="63">BL44/BL48</f>
        <v>4.9079230721840146</v>
      </c>
      <c r="BM26" s="27">
        <f t="shared" si="63"/>
        <v>3.8855279781825529</v>
      </c>
      <c r="BN26" s="195">
        <f>BN45/BN49</f>
        <v>4.8955815312105351</v>
      </c>
      <c r="BO26" s="196"/>
      <c r="BP26" s="27">
        <f t="shared" ref="BP26:BQ26" si="64">BP44/BP48</f>
        <v>2.9836864696462628</v>
      </c>
      <c r="BQ26" s="27">
        <f t="shared" si="64"/>
        <v>3.8519312112954278</v>
      </c>
      <c r="BR26" s="195">
        <f>BR45/BR49</f>
        <v>8.9818914888476193</v>
      </c>
      <c r="BS26" s="196"/>
      <c r="BT26" s="195">
        <f>BT45/BT49</f>
        <v>2.5958325805314604</v>
      </c>
      <c r="BU26" s="196"/>
      <c r="BV26" s="195">
        <f>BV45/BV49</f>
        <v>3.2310728030179283</v>
      </c>
      <c r="BW26" s="196"/>
      <c r="BX26" s="195">
        <f>BX45/BX49</f>
        <v>5.9808834670409308</v>
      </c>
      <c r="BY26" s="196"/>
      <c r="BZ26" s="27">
        <f t="shared" ref="BZ26:CA26" si="65">BZ44/BZ48</f>
        <v>5.3057740599275522</v>
      </c>
      <c r="CA26" s="27">
        <f t="shared" si="65"/>
        <v>2.0674989081542114</v>
      </c>
      <c r="CB26" s="27">
        <f t="shared" ref="CB26" si="66">CB44/CB48</f>
        <v>118.90028571428572</v>
      </c>
      <c r="CC26" s="195">
        <f>CC45/CC49</f>
        <v>26.460689412026543</v>
      </c>
      <c r="CD26" s="196"/>
      <c r="CE26" s="195">
        <f>CE45/CE49</f>
        <v>2.1614584818857039</v>
      </c>
      <c r="CF26" s="196"/>
      <c r="CG26" s="164">
        <f>CG45/CG49</f>
        <v>2.9589256731137299</v>
      </c>
      <c r="CH26" s="165"/>
      <c r="CI26" s="166"/>
      <c r="CJ26" s="164">
        <f>CJ45/CJ49</f>
        <v>5.2814405548928596</v>
      </c>
      <c r="CK26" s="165"/>
      <c r="CL26" s="166"/>
      <c r="CM26" s="195">
        <f>CM45/CM49</f>
        <v>3.0855961882747382</v>
      </c>
      <c r="CN26" s="196"/>
      <c r="CO26" s="195">
        <f>CO45/CO49</f>
        <v>7.0308824800967447</v>
      </c>
      <c r="CP26" s="196"/>
      <c r="CQ26" s="195">
        <f>CQ45/CQ49</f>
        <v>6.6230497889970801</v>
      </c>
      <c r="CR26" s="196"/>
      <c r="CS26" s="195">
        <f>CS45/CS49</f>
        <v>3.2169801761317705</v>
      </c>
      <c r="CT26" s="196"/>
      <c r="CU26" s="195">
        <f>CU45/CU49</f>
        <v>9.8137038122377138</v>
      </c>
      <c r="CV26" s="196"/>
      <c r="CW26" s="195">
        <f>CW45/CW49</f>
        <v>13.711504748297115</v>
      </c>
      <c r="CX26" s="196"/>
      <c r="CY26" s="27">
        <f t="shared" ref="CY26" si="67">CY44/CY48</f>
        <v>61.686115878074695</v>
      </c>
      <c r="CZ26" s="195">
        <f>CZ45/CZ49</f>
        <v>4.1512728740873204</v>
      </c>
      <c r="DA26" s="196"/>
      <c r="DB26" s="164">
        <f>DB45/DB49</f>
        <v>1.8970205969159728</v>
      </c>
      <c r="DC26" s="165"/>
      <c r="DD26" s="166"/>
      <c r="DE26" s="195">
        <f>DE45/DE49</f>
        <v>8.4453894911119463</v>
      </c>
      <c r="DF26" s="196"/>
      <c r="DG26" s="195" t="str">
        <f>IF(ISERROR((DG45/DG49)),"INDETERMINADO",(DG45/DG49))</f>
        <v>INDETERMINADO</v>
      </c>
      <c r="DH26" s="196"/>
      <c r="DI26" s="27">
        <f t="shared" ref="DI26" si="68">DI44/DI48</f>
        <v>15.200739216874231</v>
      </c>
    </row>
    <row r="27" spans="2:113" ht="33.950000000000003" customHeight="1">
      <c r="B27" s="218" t="s">
        <v>159</v>
      </c>
      <c r="C27" s="219"/>
      <c r="D27" s="167">
        <f>ROUND(D51/D47,2)</f>
        <v>0.42</v>
      </c>
      <c r="E27" s="168"/>
      <c r="F27" s="168"/>
      <c r="G27" s="169"/>
      <c r="H27" s="167">
        <f>ROUND(H51/H47,2)</f>
        <v>0.05</v>
      </c>
      <c r="I27" s="168"/>
      <c r="J27" s="30">
        <f t="shared" ref="J27:K27" si="69">ROUND(J50/J46,2)</f>
        <v>0.03</v>
      </c>
      <c r="K27" s="30">
        <f t="shared" si="69"/>
        <v>0.05</v>
      </c>
      <c r="L27" s="167">
        <f>ROUND(L51/L47,2)</f>
        <v>0.24</v>
      </c>
      <c r="M27" s="168"/>
      <c r="N27" s="169"/>
      <c r="O27" s="30">
        <f t="shared" ref="O27:P27" si="70">ROUND(O50/O46,2)</f>
        <v>0.28000000000000003</v>
      </c>
      <c r="P27" s="30">
        <f t="shared" si="70"/>
        <v>0.24</v>
      </c>
      <c r="Q27" s="197">
        <f>ROUND(Q51/Q47,2)</f>
        <v>0.19</v>
      </c>
      <c r="R27" s="198"/>
      <c r="S27" s="167">
        <f>ROUND(S51/S47,2)</f>
        <v>0.62</v>
      </c>
      <c r="T27" s="168"/>
      <c r="U27" s="169"/>
      <c r="V27" s="197">
        <f>ROUND(V51/V47,2)</f>
        <v>0.59</v>
      </c>
      <c r="W27" s="198"/>
      <c r="X27" s="30">
        <f t="shared" ref="X27:Y27" si="71">ROUND(X50/X46,2)</f>
        <v>0.15</v>
      </c>
      <c r="Y27" s="30">
        <f t="shared" si="71"/>
        <v>0.63</v>
      </c>
      <c r="Z27" s="197">
        <f>ROUND(Z51/Z47,2)</f>
        <v>0.48</v>
      </c>
      <c r="AA27" s="198"/>
      <c r="AB27" s="30">
        <f t="shared" ref="AB27" si="72">ROUND(AB50/AB46,2)</f>
        <v>0.38</v>
      </c>
      <c r="AC27" s="197">
        <f>ROUND(AC51/AC47,2)</f>
        <v>0.26</v>
      </c>
      <c r="AD27" s="198"/>
      <c r="AE27" s="197">
        <f>(AE51/AE47)</f>
        <v>0.28495145661799587</v>
      </c>
      <c r="AF27" s="198"/>
      <c r="AG27" s="197">
        <f>(AG51/AG47)</f>
        <v>0.39692299491434374</v>
      </c>
      <c r="AH27" s="198"/>
      <c r="AI27" s="197">
        <f>(AI51/AI47)</f>
        <v>0.60009194288780765</v>
      </c>
      <c r="AJ27" s="198"/>
      <c r="AK27" s="197">
        <f>(AK51/AK47)</f>
        <v>0.14414107492424991</v>
      </c>
      <c r="AL27" s="198"/>
      <c r="AM27" s="30">
        <f t="shared" ref="AM27:AO27" si="73">ROUND(AM50/AM46,2)</f>
        <v>0.4</v>
      </c>
      <c r="AN27" s="30">
        <f t="shared" ref="AN27" si="74">ROUND(AN50/AN46,2)</f>
        <v>0.48</v>
      </c>
      <c r="AO27" s="30">
        <f t="shared" si="73"/>
        <v>0.42</v>
      </c>
      <c r="AP27" s="197">
        <f>(AP51/AP47)</f>
        <v>0.24761453086182342</v>
      </c>
      <c r="AQ27" s="198"/>
      <c r="AR27" s="30">
        <f t="shared" ref="AR27" si="75">ROUND(AR50/AR46,2)</f>
        <v>0.43</v>
      </c>
      <c r="AS27" s="197">
        <f>(AS51/AS47)</f>
        <v>0.44519023780991973</v>
      </c>
      <c r="AT27" s="198"/>
      <c r="AU27" s="30">
        <f t="shared" ref="AU27" si="76">ROUND(AU50/AU46,2)</f>
        <v>0.65</v>
      </c>
      <c r="AV27" s="197">
        <f>(AV51/AV47)</f>
        <v>0.39393405431071582</v>
      </c>
      <c r="AW27" s="198"/>
      <c r="AX27" s="30">
        <f t="shared" ref="AX27" si="77">ROUND(AX50/AX46,2)</f>
        <v>0.45</v>
      </c>
      <c r="AY27" s="197">
        <f>(AY51/AY47)</f>
        <v>0.26769241841718522</v>
      </c>
      <c r="AZ27" s="198"/>
      <c r="BA27" s="197">
        <f>(BA51/BA47)</f>
        <v>7.1546277257612742E-2</v>
      </c>
      <c r="BB27" s="198"/>
      <c r="BC27" s="167">
        <f>ROUND(BC51/BC47,2)</f>
        <v>0.18</v>
      </c>
      <c r="BD27" s="168"/>
      <c r="BE27" s="169"/>
      <c r="BF27" s="197">
        <f>(BF51/BF47)</f>
        <v>0.54289919204269343</v>
      </c>
      <c r="BG27" s="198"/>
      <c r="BH27" s="197">
        <f>(BH51/BH47)</f>
        <v>0.54460113510167962</v>
      </c>
      <c r="BI27" s="198"/>
      <c r="BJ27" s="197">
        <f>(BJ51/BJ47)</f>
        <v>0.20837197960067844</v>
      </c>
      <c r="BK27" s="198"/>
      <c r="BL27" s="30">
        <f t="shared" ref="BL27:BM27" si="78">ROUND(BL50/BL46,2)</f>
        <v>0.28999999999999998</v>
      </c>
      <c r="BM27" s="30">
        <f t="shared" si="78"/>
        <v>0.24</v>
      </c>
      <c r="BN27" s="197">
        <f>(BN51/BN47)</f>
        <v>0.22486631323496037</v>
      </c>
      <c r="BO27" s="198"/>
      <c r="BP27" s="30">
        <f t="shared" ref="BP27:BQ27" si="79">ROUND(BP50/BP46,2)</f>
        <v>0.35</v>
      </c>
      <c r="BQ27" s="30">
        <f t="shared" si="79"/>
        <v>0.64</v>
      </c>
      <c r="BR27" s="197">
        <f>(BR51/BR47)</f>
        <v>0.41223829447161503</v>
      </c>
      <c r="BS27" s="198"/>
      <c r="BT27" s="197">
        <f>(BT51/BT47)</f>
        <v>0.49189206992135842</v>
      </c>
      <c r="BU27" s="198"/>
      <c r="BV27" s="197">
        <f>(BV51/BV47)</f>
        <v>0.42748515307496421</v>
      </c>
      <c r="BW27" s="198"/>
      <c r="BX27" s="197">
        <f>(BX51/BX47)</f>
        <v>0.31131217175632736</v>
      </c>
      <c r="BY27" s="198"/>
      <c r="BZ27" s="30">
        <f t="shared" ref="BZ27:CA27" si="80">ROUND(BZ50/BZ46,2)</f>
        <v>0.47</v>
      </c>
      <c r="CA27" s="30">
        <f t="shared" si="80"/>
        <v>0.46</v>
      </c>
      <c r="CB27" s="30">
        <f t="shared" ref="CB27" si="81">ROUND(CB50/CB46,2)</f>
        <v>0.01</v>
      </c>
      <c r="CC27" s="197">
        <f>(CC51/CC47)</f>
        <v>3.5494477279869159E-2</v>
      </c>
      <c r="CD27" s="198"/>
      <c r="CE27" s="197">
        <f>(CE51/CE47)</f>
        <v>0.60078329044641088</v>
      </c>
      <c r="CF27" s="198"/>
      <c r="CG27" s="167">
        <f>ROUND(CG51/CG47,2)</f>
        <v>0.37</v>
      </c>
      <c r="CH27" s="168"/>
      <c r="CI27" s="169"/>
      <c r="CJ27" s="167">
        <f>ROUND(CJ51/CJ47,2)</f>
        <v>0.36</v>
      </c>
      <c r="CK27" s="168"/>
      <c r="CL27" s="169"/>
      <c r="CM27" s="197">
        <f>(CM51/CM47)</f>
        <v>0.39541062372414193</v>
      </c>
      <c r="CN27" s="198"/>
      <c r="CO27" s="197">
        <f>(CO51/CO47)</f>
        <v>0.10781069317540863</v>
      </c>
      <c r="CP27" s="198"/>
      <c r="CQ27" s="197">
        <f>(CQ51/CQ47)</f>
        <v>0.52954412154123509</v>
      </c>
      <c r="CR27" s="198"/>
      <c r="CS27" s="197">
        <f>(CS51/CS47)</f>
        <v>0.34034133759437302</v>
      </c>
      <c r="CT27" s="198"/>
      <c r="CU27" s="197">
        <f>(CU51/CU47)</f>
        <v>0.12717438171743387</v>
      </c>
      <c r="CV27" s="198"/>
      <c r="CW27" s="197">
        <f>(CW51/CW47)</f>
        <v>0.39100837844826009</v>
      </c>
      <c r="CX27" s="198"/>
      <c r="CY27" s="30">
        <f t="shared" ref="CY27" si="82">ROUND(CY50/CY46,2)</f>
        <v>0.38</v>
      </c>
      <c r="CZ27" s="197">
        <f>(CZ51/CZ47)</f>
        <v>0.17631258226416377</v>
      </c>
      <c r="DA27" s="198"/>
      <c r="DB27" s="167">
        <f>ROUND(DB51/DB47,2)</f>
        <v>0.51</v>
      </c>
      <c r="DC27" s="168"/>
      <c r="DD27" s="169"/>
      <c r="DE27" s="197">
        <f>(DE51/DE47)</f>
        <v>0.5141389924494294</v>
      </c>
      <c r="DF27" s="198"/>
      <c r="DG27" s="197">
        <f>(DG51/DG47)</f>
        <v>0</v>
      </c>
      <c r="DH27" s="198"/>
      <c r="DI27" s="30">
        <f t="shared" ref="DI27" si="83">ROUND(DI50/DI46,2)</f>
        <v>0.48</v>
      </c>
    </row>
    <row r="28" spans="2:113" ht="33.950000000000003" customHeight="1">
      <c r="B28" s="218" t="s">
        <v>160</v>
      </c>
      <c r="C28" s="219"/>
      <c r="D28" s="167">
        <f>D55/D57</f>
        <v>1</v>
      </c>
      <c r="E28" s="168"/>
      <c r="F28" s="168"/>
      <c r="G28" s="169"/>
      <c r="H28" s="197" t="str">
        <f>IF(ISERROR((H55/H57)),"INDETERMINADO",(H55/H57))</f>
        <v>INDETERMINADO</v>
      </c>
      <c r="I28" s="198"/>
      <c r="J28" s="30">
        <f t="shared" ref="J28:K28" si="84">J54/J56</f>
        <v>52.268297962024157</v>
      </c>
      <c r="K28" s="30">
        <f t="shared" si="84"/>
        <v>14094.518414717819</v>
      </c>
      <c r="L28" s="167">
        <f>L55/L57</f>
        <v>13.11891180815296</v>
      </c>
      <c r="M28" s="168"/>
      <c r="N28" s="169"/>
      <c r="O28" s="30">
        <f t="shared" ref="O28:P28" si="85">O54/O56</f>
        <v>576.14641376665588</v>
      </c>
      <c r="P28" s="30">
        <f t="shared" si="85"/>
        <v>24.088203948416712</v>
      </c>
      <c r="Q28" s="197">
        <f>Q55/Q57</f>
        <v>6.5232608216846666</v>
      </c>
      <c r="R28" s="198"/>
      <c r="S28" s="167">
        <f>S55/S57</f>
        <v>58.009585817947254</v>
      </c>
      <c r="T28" s="168"/>
      <c r="U28" s="169"/>
      <c r="V28" s="197">
        <f>V55/V57</f>
        <v>149.42005569942381</v>
      </c>
      <c r="W28" s="198"/>
      <c r="X28" s="30" t="str">
        <f>IF(ISERROR((X54/X56)),"INDETERMINADO",(X54/X56))</f>
        <v>INDETERMINADO</v>
      </c>
      <c r="Y28" s="30">
        <f t="shared" ref="Y28" si="86">Y54/Y56</f>
        <v>4.7804676346403925</v>
      </c>
      <c r="Z28" s="197">
        <f>Z55/Z57</f>
        <v>29.938669394592466</v>
      </c>
      <c r="AA28" s="198"/>
      <c r="AB28" s="30">
        <f t="shared" ref="AB28" si="87">AB54/AB56</f>
        <v>34.672562472961246</v>
      </c>
      <c r="AC28" s="197">
        <f>AC55/AC57</f>
        <v>50.624108739535771</v>
      </c>
      <c r="AD28" s="198"/>
      <c r="AE28" s="197">
        <f>AE55/AE57</f>
        <v>256.63681657922348</v>
      </c>
      <c r="AF28" s="198"/>
      <c r="AG28" s="197">
        <f>AG55/AG57</f>
        <v>4611.9397802670546</v>
      </c>
      <c r="AH28" s="198"/>
      <c r="AI28" s="197">
        <f>AI55/AI57</f>
        <v>130.04984225713017</v>
      </c>
      <c r="AJ28" s="198"/>
      <c r="AK28" s="197">
        <f>AK55/AK57</f>
        <v>9.6199326723323821</v>
      </c>
      <c r="AL28" s="198"/>
      <c r="AM28" s="30">
        <f t="shared" ref="AM28:AO28" si="88">AM54/AM56</f>
        <v>3.4550674545657265</v>
      </c>
      <c r="AN28" s="30">
        <f t="shared" ref="AN28" si="89">AN54/AN56</f>
        <v>21.228228654965871</v>
      </c>
      <c r="AO28" s="30">
        <f t="shared" si="88"/>
        <v>6.1917133871188295</v>
      </c>
      <c r="AP28" s="197">
        <f>AP55/AP57</f>
        <v>4.4181189522573234</v>
      </c>
      <c r="AQ28" s="198"/>
      <c r="AR28" s="30">
        <f t="shared" ref="AR28" si="90">AR54/AR56</f>
        <v>4.9629809414173209</v>
      </c>
      <c r="AS28" s="197">
        <f>AS55/AS57</f>
        <v>141.52007989259519</v>
      </c>
      <c r="AT28" s="198"/>
      <c r="AU28" s="30" t="str">
        <f>IF(ISERROR((AU54/AU56)),"INDETERMINADO",(AU54/AU56))</f>
        <v>INDETERMINADO</v>
      </c>
      <c r="AV28" s="197">
        <f>AV55/AV57</f>
        <v>2.2773358306119276</v>
      </c>
      <c r="AW28" s="198"/>
      <c r="AX28" s="30">
        <f t="shared" ref="AX28" si="91">AX54/AX56</f>
        <v>514.37561177794305</v>
      </c>
      <c r="AY28" s="197">
        <f>IF(ISERROR((AY55/AY57)),"INDETERMINADO",(AY55/AY57))</f>
        <v>71.050733215734269</v>
      </c>
      <c r="AZ28" s="198"/>
      <c r="BA28" s="197" t="e">
        <f>BA55/BA57</f>
        <v>#DIV/0!</v>
      </c>
      <c r="BB28" s="198"/>
      <c r="BC28" s="167">
        <f>BC55/BC57</f>
        <v>9.9680296397002426</v>
      </c>
      <c r="BD28" s="168"/>
      <c r="BE28" s="169"/>
      <c r="BF28" s="197">
        <f>BF55/BF57</f>
        <v>15.517552414869362</v>
      </c>
      <c r="BG28" s="198"/>
      <c r="BH28" s="197">
        <f>BH55/BH57</f>
        <v>1076.0144383023137</v>
      </c>
      <c r="BI28" s="198"/>
      <c r="BJ28" s="197">
        <f>BJ55/BJ57</f>
        <v>55.218289546718296</v>
      </c>
      <c r="BK28" s="198"/>
      <c r="BL28" s="30">
        <f>IF(ISERROR((BL54/BL56)),"INDETERMINADO",(BL54/BL56))</f>
        <v>7.5154484696260422</v>
      </c>
      <c r="BM28" s="30" t="str">
        <f>IF(ISERROR((BM54/BM56)),"INDETERMINADO",(BM54/BM56))</f>
        <v>INDETERMINADO</v>
      </c>
      <c r="BN28" s="197">
        <f>IF(ISERROR((BN55/BN57)),"INDETERMINADO",(BN55/BN57))</f>
        <v>3533.4787364776216</v>
      </c>
      <c r="BO28" s="198"/>
      <c r="BP28" s="30">
        <f t="shared" ref="BP28:BQ28" si="92">BP54/BP56</f>
        <v>21.883306424093629</v>
      </c>
      <c r="BQ28" s="30">
        <f t="shared" si="92"/>
        <v>625.93056667416238</v>
      </c>
      <c r="BR28" s="197" t="str">
        <f>IF(ISERROR((BR55/BR57)),"INDETERMINADO",(BR55/BR57))</f>
        <v>INDETERMINADO</v>
      </c>
      <c r="BS28" s="198"/>
      <c r="BT28" s="197">
        <f>BT55/BT57</f>
        <v>15.250753060074198</v>
      </c>
      <c r="BU28" s="198"/>
      <c r="BV28" s="197">
        <f>BV55/BV57</f>
        <v>5.3218967208882448</v>
      </c>
      <c r="BW28" s="198"/>
      <c r="BX28" s="197">
        <f>BX55/BX57</f>
        <v>206.08051140890981</v>
      </c>
      <c r="BY28" s="198"/>
      <c r="BZ28" s="30">
        <f t="shared" ref="BZ28:CA28" si="93">BZ54/BZ56</f>
        <v>54023.217343989119</v>
      </c>
      <c r="CA28" s="30">
        <f t="shared" si="93"/>
        <v>486.37103194103196</v>
      </c>
      <c r="CB28" s="30">
        <f t="shared" ref="CB28" si="94">CB54/CB56</f>
        <v>38.288783269961975</v>
      </c>
      <c r="CC28" s="197">
        <f>IF(ISERROR((CC55/CC57)),"INDETERMINADO",(CC55/CC57))</f>
        <v>553.46499179234638</v>
      </c>
      <c r="CD28" s="198"/>
      <c r="CE28" s="197">
        <f>IF(ISERROR((CE55/CE57)),"INDETERMINADO",(CE55/CE57))</f>
        <v>3.8726678547844284</v>
      </c>
      <c r="CF28" s="198"/>
      <c r="CG28" s="167">
        <f>CG55/CG57</f>
        <v>15.429133352197782</v>
      </c>
      <c r="CH28" s="168"/>
      <c r="CI28" s="169"/>
      <c r="CJ28" s="167">
        <f>CJ55/CJ57</f>
        <v>324.19685925282795</v>
      </c>
      <c r="CK28" s="168"/>
      <c r="CL28" s="169"/>
      <c r="CM28" s="197">
        <f>IF(ISERROR((CM55/CM57)),"INDETERMINADO",(CM55/CM57))</f>
        <v>13.267020039653152</v>
      </c>
      <c r="CN28" s="198"/>
      <c r="CO28" s="197">
        <f>IF(ISERROR((CO55/CO57)),"INDETERMINADO",(CO55/CO57))</f>
        <v>73.890210051487671</v>
      </c>
      <c r="CP28" s="198"/>
      <c r="CQ28" s="197">
        <f>IF(ISERROR((CQ55/CQ57)),"INDETERMINADO",(CQ55/CQ57))</f>
        <v>8.4605668141132746</v>
      </c>
      <c r="CR28" s="198"/>
      <c r="CS28" s="197">
        <f>IF(ISERROR((CS55/CS57)),"INDETERMINADO",(CS55/CS57))</f>
        <v>388.48280903775992</v>
      </c>
      <c r="CT28" s="198"/>
      <c r="CU28" s="197">
        <f>IF(ISERROR((CU55/CU57)),"INDETERMINADO",(CU55/CU57))</f>
        <v>72.585367789733638</v>
      </c>
      <c r="CV28" s="198"/>
      <c r="CW28" s="197">
        <f>IF(ISERROR((CW55/CW57)),"INDETERMINADO",(CW55/CW57))</f>
        <v>1533.6311537720333</v>
      </c>
      <c r="CX28" s="198"/>
      <c r="CY28" s="30" t="str">
        <f>IF(ISERROR((CY54/CY56)),"INDETERMINADO",(CY54/CY56))</f>
        <v>INDETERMINADO</v>
      </c>
      <c r="CZ28" s="197">
        <f>IF(ISERROR((CZ55/CZ57)),"INDETERMINADO",(CZ55/CZ57))</f>
        <v>61.065547211836126</v>
      </c>
      <c r="DA28" s="198"/>
      <c r="DB28" s="167" t="str">
        <f>IF(ISERROR((BR55/BR57)),"INDETERMINADO",(BR55/BR57))</f>
        <v>INDETERMINADO</v>
      </c>
      <c r="DC28" s="168"/>
      <c r="DD28" s="169"/>
      <c r="DE28" s="197">
        <f>IF(ISERROR((DE55/DE57)),"INDETERMINADO",(DE55/DE57))</f>
        <v>6.4723132461388495</v>
      </c>
      <c r="DF28" s="198"/>
      <c r="DG28" s="197">
        <f>IF(ISERROR((DG55/DG57)),"INDETERMINADO",(DG55/DG57))</f>
        <v>38.102815963138504</v>
      </c>
      <c r="DH28" s="198"/>
      <c r="DI28" s="30">
        <f>IF(ISERROR((DI54/DI56)),"INDETERMINADO",(DI54/DI56))</f>
        <v>23.014206571083545</v>
      </c>
    </row>
    <row r="29" spans="2:113" ht="33.950000000000003" customHeight="1" thickBot="1">
      <c r="B29" s="218" t="s">
        <v>161</v>
      </c>
      <c r="C29" s="219"/>
      <c r="D29" s="199">
        <f>D45-D49</f>
        <v>4292870636</v>
      </c>
      <c r="E29" s="280"/>
      <c r="F29" s="280"/>
      <c r="G29" s="200"/>
      <c r="H29" s="170">
        <f>H45-H49</f>
        <v>4158266000</v>
      </c>
      <c r="I29" s="171"/>
      <c r="J29" s="31">
        <f t="shared" ref="J29" si="95">J44-J48</f>
        <v>1622237887</v>
      </c>
      <c r="K29" s="31">
        <f t="shared" ref="K29:X29" si="96">K44-K48</f>
        <v>5021200072</v>
      </c>
      <c r="L29" s="170">
        <f>L45-L49</f>
        <v>1735552639</v>
      </c>
      <c r="M29" s="171"/>
      <c r="N29" s="172"/>
      <c r="O29" s="31">
        <f t="shared" ref="O29:P29" si="97">O44-O48</f>
        <v>5996437506</v>
      </c>
      <c r="P29" s="31">
        <f t="shared" si="97"/>
        <v>1762039091</v>
      </c>
      <c r="Q29" s="199">
        <f>Q45-Q49</f>
        <v>23738416296</v>
      </c>
      <c r="R29" s="200"/>
      <c r="S29" s="170">
        <f>S45-S49</f>
        <v>4757018599</v>
      </c>
      <c r="T29" s="171"/>
      <c r="U29" s="172"/>
      <c r="V29" s="199">
        <f>V45-V49</f>
        <v>3266291997</v>
      </c>
      <c r="W29" s="200"/>
      <c r="X29" s="31">
        <f t="shared" si="96"/>
        <v>1843693450</v>
      </c>
      <c r="Y29" s="31">
        <f t="shared" ref="Y29" si="98">Y44-Y48</f>
        <v>1506687330</v>
      </c>
      <c r="Z29" s="199">
        <f>Z45-Z49</f>
        <v>5090981094</v>
      </c>
      <c r="AA29" s="200"/>
      <c r="AB29" s="31">
        <f t="shared" ref="AB29" si="99">AB44-AB48</f>
        <v>2347171566</v>
      </c>
      <c r="AC29" s="199">
        <f>AC45-AC49</f>
        <v>3128500082</v>
      </c>
      <c r="AD29" s="200"/>
      <c r="AE29" s="199">
        <f>AE45-AE49</f>
        <v>12185744708</v>
      </c>
      <c r="AF29" s="200"/>
      <c r="AG29" s="199">
        <f>AG45-AG49</f>
        <v>2547031593</v>
      </c>
      <c r="AH29" s="200"/>
      <c r="AI29" s="199">
        <f>AI45-AI49</f>
        <v>4062331891</v>
      </c>
      <c r="AJ29" s="200"/>
      <c r="AK29" s="199">
        <f>AK45-AK49</f>
        <v>1992992766</v>
      </c>
      <c r="AL29" s="200"/>
      <c r="AM29" s="31">
        <f t="shared" ref="AM29:AO29" si="100">AM44-AM48</f>
        <v>2266213000</v>
      </c>
      <c r="AN29" s="31">
        <f t="shared" ref="AN29" si="101">AN44-AN48</f>
        <v>2157893136</v>
      </c>
      <c r="AO29" s="31">
        <f t="shared" si="100"/>
        <v>9459250000</v>
      </c>
      <c r="AP29" s="199">
        <f>AP45-AP49</f>
        <v>9800148568</v>
      </c>
      <c r="AQ29" s="200"/>
      <c r="AR29" s="31">
        <f t="shared" ref="AR29" si="102">AR44-AR48</f>
        <v>3978170140</v>
      </c>
      <c r="AS29" s="199">
        <f>AS45-AS49</f>
        <v>1961270595</v>
      </c>
      <c r="AT29" s="200"/>
      <c r="AU29" s="31">
        <f t="shared" ref="AU29" si="103">AU44-AU48</f>
        <v>6290056496</v>
      </c>
      <c r="AV29" s="199">
        <f>AV45-AV49</f>
        <v>6348603481</v>
      </c>
      <c r="AW29" s="200"/>
      <c r="AX29" s="31">
        <f t="shared" ref="AX29" si="104">AX44-AX48</f>
        <v>11930563028</v>
      </c>
      <c r="AY29" s="199">
        <f>AY45-AY49</f>
        <v>5661035000</v>
      </c>
      <c r="AZ29" s="200"/>
      <c r="BA29" s="199">
        <f>BA45-BA49</f>
        <v>1207789683</v>
      </c>
      <c r="BB29" s="200"/>
      <c r="BC29" s="170">
        <f>BC45-BC49</f>
        <v>835652705</v>
      </c>
      <c r="BD29" s="171"/>
      <c r="BE29" s="172"/>
      <c r="BF29" s="199">
        <f>BF45-BF49</f>
        <v>6540259242</v>
      </c>
      <c r="BG29" s="200"/>
      <c r="BH29" s="199">
        <f>BH45-BH49</f>
        <v>14879114813</v>
      </c>
      <c r="BI29" s="200"/>
      <c r="BJ29" s="199">
        <f>BJ45-BJ49</f>
        <v>12539703350</v>
      </c>
      <c r="BK29" s="200"/>
      <c r="BL29" s="31">
        <f t="shared" ref="BL29:BM29" si="105">BL44-BL48</f>
        <v>5871671306</v>
      </c>
      <c r="BM29" s="31">
        <f t="shared" si="105"/>
        <v>981932844</v>
      </c>
      <c r="BN29" s="199">
        <f>BN45-BN49</f>
        <v>10164241507</v>
      </c>
      <c r="BO29" s="200"/>
      <c r="BP29" s="31">
        <f t="shared" ref="BP29:BQ29" si="106">BP44-BP48</f>
        <v>4571955127</v>
      </c>
      <c r="BQ29" s="31">
        <f t="shared" si="106"/>
        <v>1337630761</v>
      </c>
      <c r="BR29" s="199">
        <f>BR45-BR49</f>
        <v>3841977309</v>
      </c>
      <c r="BS29" s="200"/>
      <c r="BT29" s="199">
        <f>BT45-BT49</f>
        <v>12664575416</v>
      </c>
      <c r="BU29" s="200"/>
      <c r="BV29" s="199">
        <f>BV45-BV49</f>
        <v>9032484542</v>
      </c>
      <c r="BW29" s="200"/>
      <c r="BX29" s="199">
        <f>BX45-BX49</f>
        <v>4459264082</v>
      </c>
      <c r="BY29" s="200"/>
      <c r="BZ29" s="31">
        <f t="shared" ref="BZ29:CA29" si="107">BZ44-BZ48</f>
        <v>14044388168</v>
      </c>
      <c r="CA29" s="31">
        <f t="shared" si="107"/>
        <v>1225044904</v>
      </c>
      <c r="CB29" s="31">
        <f t="shared" ref="CB29" si="108">CB44-CB48</f>
        <v>1237953000</v>
      </c>
      <c r="CC29" s="199">
        <f>CC45-CC49</f>
        <v>2467342249</v>
      </c>
      <c r="CD29" s="200"/>
      <c r="CE29" s="199">
        <f>CE45-CE49</f>
        <v>11442718000</v>
      </c>
      <c r="CF29" s="200"/>
      <c r="CG29" s="170">
        <f>CG45-CG49</f>
        <v>3537910650</v>
      </c>
      <c r="CH29" s="171"/>
      <c r="CI29" s="172"/>
      <c r="CJ29" s="170">
        <f>CJ45-CJ49</f>
        <v>5732704931</v>
      </c>
      <c r="CK29" s="171"/>
      <c r="CL29" s="172"/>
      <c r="CM29" s="199">
        <f>CM45-CM49</f>
        <v>2711882800</v>
      </c>
      <c r="CN29" s="200"/>
      <c r="CO29" s="199">
        <f>CO45-CO49</f>
        <v>1196888937</v>
      </c>
      <c r="CP29" s="200"/>
      <c r="CQ29" s="199">
        <f>CQ45-CQ49</f>
        <v>11119321797</v>
      </c>
      <c r="CR29" s="200"/>
      <c r="CS29" s="199">
        <f>CS45-CS49</f>
        <v>6264405532</v>
      </c>
      <c r="CT29" s="200"/>
      <c r="CU29" s="199">
        <f>CU45-CU49</f>
        <v>535243294</v>
      </c>
      <c r="CV29" s="200"/>
      <c r="CW29" s="199">
        <f>CW45-CW49</f>
        <v>3651809820</v>
      </c>
      <c r="CX29" s="200"/>
      <c r="CY29" s="31">
        <f t="shared" ref="CY29" si="109">CY44-CY48</f>
        <v>148523200</v>
      </c>
      <c r="CZ29" s="199">
        <f>CZ45-CZ49</f>
        <v>3822753283</v>
      </c>
      <c r="DA29" s="200"/>
      <c r="DB29" s="170">
        <f>DB45-DB49</f>
        <v>3837234723</v>
      </c>
      <c r="DC29" s="171"/>
      <c r="DD29" s="172"/>
      <c r="DE29" s="199">
        <f>DE45-DE49</f>
        <v>7484985971</v>
      </c>
      <c r="DF29" s="200"/>
      <c r="DG29" s="199">
        <f>DG45-DG49</f>
        <v>748100234</v>
      </c>
      <c r="DH29" s="200"/>
      <c r="DI29" s="31">
        <f t="shared" ref="DI29" si="110">DI44-DI48</f>
        <v>6366373416</v>
      </c>
    </row>
    <row r="30" spans="2:113" ht="33.950000000000003" customHeight="1" thickBot="1">
      <c r="B30" s="218" t="s">
        <v>162</v>
      </c>
      <c r="C30" s="219"/>
      <c r="D30" s="281">
        <f>D53</f>
        <v>2425721130</v>
      </c>
      <c r="E30" s="282"/>
      <c r="F30" s="282"/>
      <c r="G30" s="283"/>
      <c r="H30" s="173">
        <f>H53</f>
        <v>7757717000</v>
      </c>
      <c r="I30" s="174"/>
      <c r="J30" s="65">
        <f t="shared" ref="J30:K30" si="111">J52</f>
        <v>3002077264</v>
      </c>
      <c r="K30" s="65">
        <f t="shared" si="111"/>
        <v>5030072952</v>
      </c>
      <c r="L30" s="173">
        <f>L53</f>
        <v>1824048787</v>
      </c>
      <c r="M30" s="174"/>
      <c r="N30" s="175"/>
      <c r="O30" s="65">
        <f t="shared" ref="O30:P30" si="112">O52</f>
        <v>6522116285</v>
      </c>
      <c r="P30" s="65">
        <f t="shared" si="112"/>
        <v>2344797131</v>
      </c>
      <c r="Q30" s="201">
        <f>Q53</f>
        <v>24259951688</v>
      </c>
      <c r="R30" s="202"/>
      <c r="S30" s="173">
        <f>S53</f>
        <v>3188292784</v>
      </c>
      <c r="T30" s="174"/>
      <c r="U30" s="175"/>
      <c r="V30" s="201">
        <f>V53</f>
        <v>1416918604</v>
      </c>
      <c r="W30" s="202"/>
      <c r="X30" s="65">
        <f>X52</f>
        <v>3245414338</v>
      </c>
      <c r="Y30" s="65">
        <f>Y52</f>
        <v>1786707300</v>
      </c>
      <c r="Z30" s="201">
        <f>Z53</f>
        <v>5311375705</v>
      </c>
      <c r="AA30" s="202"/>
      <c r="AB30" s="65">
        <f>AB52</f>
        <v>1706817250</v>
      </c>
      <c r="AC30" s="201">
        <f>AC53</f>
        <v>4155226194</v>
      </c>
      <c r="AD30" s="202"/>
      <c r="AE30" s="201">
        <f>AE53</f>
        <v>9091272216</v>
      </c>
      <c r="AF30" s="202"/>
      <c r="AG30" s="201">
        <f>AG53</f>
        <v>2628411666</v>
      </c>
      <c r="AH30" s="202"/>
      <c r="AI30" s="201">
        <f>AI53</f>
        <v>5578187255</v>
      </c>
      <c r="AJ30" s="202"/>
      <c r="AK30" s="201">
        <f>AK53</f>
        <v>4279932616</v>
      </c>
      <c r="AL30" s="202"/>
      <c r="AM30" s="65">
        <f>AM52</f>
        <v>1982776000</v>
      </c>
      <c r="AN30" s="65">
        <f>AN52</f>
        <v>1627413644</v>
      </c>
      <c r="AO30" s="65">
        <f>AO52</f>
        <v>7076010000</v>
      </c>
      <c r="AP30" s="201">
        <f>AP53</f>
        <v>9822422626</v>
      </c>
      <c r="AQ30" s="202"/>
      <c r="AR30" s="65">
        <f>AR52</f>
        <v>6560805226</v>
      </c>
      <c r="AS30" s="201">
        <f>AS53</f>
        <v>1420685187</v>
      </c>
      <c r="AT30" s="202"/>
      <c r="AU30" s="65">
        <f>AU52</f>
        <v>3355616828</v>
      </c>
      <c r="AV30" s="201">
        <f>AV53</f>
        <v>5853135834</v>
      </c>
      <c r="AW30" s="202"/>
      <c r="AX30" s="65">
        <f>AX52</f>
        <v>9381807308</v>
      </c>
      <c r="AY30" s="201">
        <f>AY53</f>
        <v>5555557000</v>
      </c>
      <c r="AZ30" s="202"/>
      <c r="BA30" s="201">
        <f>BA53</f>
        <v>1280350228</v>
      </c>
      <c r="BB30" s="202"/>
      <c r="BC30" s="173">
        <f>BC53</f>
        <v>1389093398</v>
      </c>
      <c r="BD30" s="174"/>
      <c r="BE30" s="175"/>
      <c r="BF30" s="201">
        <f>BF53</f>
        <v>7140458232</v>
      </c>
      <c r="BG30" s="202"/>
      <c r="BH30" s="201">
        <f>BH53</f>
        <v>9837326129</v>
      </c>
      <c r="BI30" s="202"/>
      <c r="BJ30" s="201">
        <f>BJ53</f>
        <v>13678086945</v>
      </c>
      <c r="BK30" s="202"/>
      <c r="BL30" s="65">
        <f>BL52</f>
        <v>8371790488</v>
      </c>
      <c r="BM30" s="65">
        <f>BM52</f>
        <v>1057051476</v>
      </c>
      <c r="BN30" s="201">
        <f>BN53</f>
        <v>10811996776</v>
      </c>
      <c r="BO30" s="202"/>
      <c r="BP30" s="65">
        <f>BP52</f>
        <v>4826941053</v>
      </c>
      <c r="BQ30" s="65">
        <f>BQ52</f>
        <v>1097310449</v>
      </c>
      <c r="BR30" s="201">
        <f>BR53</f>
        <v>3898407378</v>
      </c>
      <c r="BS30" s="202"/>
      <c r="BT30" s="201">
        <f>BT53</f>
        <v>10484729418</v>
      </c>
      <c r="BU30" s="202"/>
      <c r="BV30" s="201">
        <f>BV53</f>
        <v>8542830151</v>
      </c>
      <c r="BW30" s="202"/>
      <c r="BX30" s="201">
        <f>BX53</f>
        <v>4566091071</v>
      </c>
      <c r="BY30" s="202"/>
      <c r="BZ30" s="65">
        <f>BZ52</f>
        <v>10329822139</v>
      </c>
      <c r="CA30" s="65">
        <f>CA52</f>
        <v>1373905904</v>
      </c>
      <c r="CB30" s="65">
        <f>CB52</f>
        <v>1925317000</v>
      </c>
      <c r="CC30" s="201">
        <f>CC53</f>
        <v>2633317166</v>
      </c>
      <c r="CD30" s="202"/>
      <c r="CE30" s="201">
        <f>CE53</f>
        <v>9940021000</v>
      </c>
      <c r="CF30" s="202"/>
      <c r="CG30" s="173">
        <f>CG53</f>
        <v>4299846858</v>
      </c>
      <c r="CH30" s="174"/>
      <c r="CI30" s="175"/>
      <c r="CJ30" s="173">
        <f>CJ53</f>
        <v>4687024814</v>
      </c>
      <c r="CK30" s="174"/>
      <c r="CL30" s="175"/>
      <c r="CM30" s="201">
        <f>CM53</f>
        <v>3525253648</v>
      </c>
      <c r="CN30" s="202"/>
      <c r="CO30" s="201">
        <f>CO53</f>
        <v>1642359256</v>
      </c>
      <c r="CP30" s="202"/>
      <c r="CQ30" s="201">
        <f>CQ53</f>
        <v>6297619788</v>
      </c>
      <c r="CR30" s="202"/>
      <c r="CS30" s="201">
        <f>CS53</f>
        <v>6684335172</v>
      </c>
      <c r="CT30" s="202"/>
      <c r="CU30" s="201">
        <f>CU53</f>
        <v>546834775</v>
      </c>
      <c r="CV30" s="202"/>
      <c r="CW30" s="201">
        <f>CW53</f>
        <v>2634149288</v>
      </c>
      <c r="CX30" s="202"/>
      <c r="CY30" s="65">
        <f>CY52</f>
        <v>160879700</v>
      </c>
      <c r="CZ30" s="201">
        <f>CZ53</f>
        <v>6726511446</v>
      </c>
      <c r="DA30" s="202"/>
      <c r="DB30" s="173">
        <f>DB53</f>
        <v>5216526803</v>
      </c>
      <c r="DC30" s="174"/>
      <c r="DD30" s="175"/>
      <c r="DE30" s="201">
        <f>DE53</f>
        <v>5559986329</v>
      </c>
      <c r="DF30" s="202"/>
      <c r="DG30" s="201">
        <f>DG53</f>
        <v>808030594</v>
      </c>
      <c r="DH30" s="202"/>
      <c r="DI30" s="65">
        <f>DI52</f>
        <v>5742360980</v>
      </c>
    </row>
    <row r="31" spans="2:113" ht="15.75" thickBot="1">
      <c r="B31" s="24"/>
      <c r="C31" s="25"/>
      <c r="D31" s="22"/>
      <c r="E31" s="23"/>
      <c r="F31" s="23"/>
      <c r="G31" s="23"/>
      <c r="H31" s="23"/>
      <c r="I31" s="23"/>
      <c r="J31" s="23"/>
      <c r="K31" s="23"/>
      <c r="L31" s="23"/>
      <c r="M31" s="23"/>
      <c r="N31" s="23"/>
      <c r="O31" s="23"/>
      <c r="P31" s="23"/>
      <c r="Q31" s="23"/>
      <c r="R31" s="23"/>
      <c r="S31" s="23"/>
      <c r="T31" s="23"/>
      <c r="U31" s="23"/>
      <c r="V31" s="23"/>
      <c r="W31" s="23"/>
      <c r="X31" s="23"/>
      <c r="Y31" s="23"/>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23"/>
      <c r="AY31" s="23"/>
      <c r="AZ31" s="23"/>
      <c r="BA31" s="23"/>
      <c r="BB31" s="23"/>
      <c r="BC31" s="23"/>
      <c r="BD31" s="23"/>
      <c r="BE31" s="23"/>
      <c r="BF31" s="23"/>
      <c r="BG31" s="23"/>
      <c r="BH31" s="23"/>
      <c r="BI31" s="23"/>
      <c r="BJ31" s="23"/>
      <c r="BK31" s="23"/>
      <c r="BL31" s="23"/>
      <c r="BM31" s="23"/>
      <c r="BN31" s="23"/>
      <c r="BO31" s="23"/>
      <c r="BP31" s="23"/>
      <c r="BQ31" s="23"/>
      <c r="BR31" s="23"/>
      <c r="BS31" s="23"/>
      <c r="BT31" s="23"/>
      <c r="BU31" s="23"/>
      <c r="BV31" s="23"/>
      <c r="BW31" s="23"/>
      <c r="BX31" s="23"/>
      <c r="BY31" s="23"/>
      <c r="BZ31" s="23"/>
      <c r="CA31" s="23"/>
      <c r="CB31" s="23"/>
      <c r="CC31" s="23"/>
      <c r="CD31" s="23"/>
      <c r="CE31" s="23"/>
      <c r="CF31" s="23"/>
      <c r="CG31" s="23"/>
      <c r="CH31" s="23"/>
      <c r="CI31" s="23"/>
      <c r="CJ31" s="23"/>
      <c r="CK31" s="23"/>
      <c r="CL31" s="23"/>
      <c r="CM31" s="23"/>
      <c r="CN31" s="23"/>
      <c r="CO31" s="23"/>
      <c r="CP31" s="23"/>
      <c r="CQ31" s="23"/>
      <c r="CR31" s="23"/>
      <c r="CS31" s="23"/>
      <c r="CT31" s="23"/>
      <c r="CU31" s="23"/>
      <c r="CV31" s="23"/>
      <c r="CW31" s="23"/>
      <c r="CX31" s="23"/>
      <c r="CY31" s="23"/>
      <c r="CZ31" s="23"/>
      <c r="DA31" s="23"/>
      <c r="DB31" s="23"/>
      <c r="DC31" s="23"/>
      <c r="DD31" s="80"/>
      <c r="DE31" s="23"/>
      <c r="DF31" s="23"/>
      <c r="DG31" s="23"/>
      <c r="DH31" s="23"/>
      <c r="DI31" s="80"/>
    </row>
    <row r="32" spans="2:113" ht="24" thickBot="1">
      <c r="B32" s="244" t="s">
        <v>163</v>
      </c>
      <c r="C32" s="245"/>
      <c r="D32" s="12"/>
      <c r="DD32" s="13"/>
      <c r="DI32" s="13"/>
    </row>
    <row r="33" spans="2:113" ht="42" customHeight="1">
      <c r="B33" s="20" t="s">
        <v>164</v>
      </c>
      <c r="C33" s="63" t="s">
        <v>165</v>
      </c>
      <c r="D33" s="67"/>
      <c r="E33" s="138"/>
      <c r="F33" s="138"/>
      <c r="G33" s="138"/>
      <c r="H33" s="138"/>
      <c r="I33" s="138"/>
      <c r="J33" s="138"/>
      <c r="K33" s="138"/>
      <c r="L33" s="138"/>
      <c r="M33" s="138"/>
      <c r="N33" s="138"/>
      <c r="O33" s="138"/>
      <c r="P33" s="138"/>
      <c r="Q33" s="138"/>
      <c r="R33" s="138"/>
      <c r="S33" s="138"/>
      <c r="T33" s="138"/>
      <c r="U33" s="138"/>
      <c r="V33" s="138"/>
      <c r="W33" s="138"/>
      <c r="X33" s="138"/>
      <c r="Y33" s="138"/>
      <c r="Z33" s="138"/>
      <c r="AA33" s="138"/>
      <c r="AB33" s="138"/>
      <c r="AC33" s="138"/>
      <c r="AD33" s="138"/>
      <c r="AE33" s="138"/>
      <c r="AF33" s="138"/>
      <c r="AG33" s="138"/>
      <c r="AH33" s="138"/>
      <c r="AI33" s="138"/>
      <c r="AJ33" s="138"/>
      <c r="AK33" s="138"/>
      <c r="AL33" s="138"/>
      <c r="AM33" s="138"/>
      <c r="AN33" s="138"/>
      <c r="AO33" s="138"/>
      <c r="AP33" s="138"/>
      <c r="AQ33" s="138"/>
      <c r="AR33" s="138"/>
      <c r="AS33" s="138"/>
      <c r="AT33" s="138"/>
      <c r="AU33" s="138"/>
      <c r="AV33" s="138"/>
      <c r="AW33" s="138"/>
      <c r="AX33" s="138"/>
      <c r="AY33" s="138"/>
      <c r="AZ33" s="138"/>
      <c r="BA33" s="138"/>
      <c r="BB33" s="138"/>
      <c r="BC33" s="138"/>
      <c r="BD33" s="138"/>
      <c r="BE33" s="138"/>
      <c r="BF33" s="138"/>
      <c r="BG33" s="138"/>
      <c r="BH33" s="138"/>
      <c r="BI33" s="138"/>
      <c r="BJ33" s="138"/>
      <c r="BK33" s="138"/>
      <c r="BL33" s="138"/>
      <c r="BM33" s="138"/>
      <c r="BN33" s="138"/>
      <c r="BO33" s="138"/>
      <c r="BP33" s="138"/>
      <c r="BQ33" s="138"/>
      <c r="BR33" s="138"/>
      <c r="BS33" s="138"/>
      <c r="BT33" s="138"/>
      <c r="BU33" s="138"/>
      <c r="BV33" s="138"/>
      <c r="BW33" s="138"/>
      <c r="BX33" s="138"/>
      <c r="BY33" s="138"/>
      <c r="BZ33" s="138"/>
      <c r="CA33" s="138"/>
      <c r="CB33" s="138"/>
      <c r="CC33" s="138"/>
      <c r="CD33" s="138"/>
      <c r="CE33" s="138"/>
      <c r="CF33" s="138"/>
      <c r="CG33" s="138"/>
      <c r="CH33" s="138"/>
      <c r="CI33" s="138"/>
      <c r="CJ33" s="138"/>
      <c r="CK33" s="138"/>
      <c r="CL33" s="138"/>
      <c r="CM33" s="138"/>
      <c r="CN33" s="138"/>
      <c r="CO33" s="138"/>
      <c r="CP33" s="138"/>
      <c r="CQ33" s="138"/>
      <c r="CR33" s="138"/>
      <c r="CS33" s="138"/>
      <c r="CT33" s="138"/>
      <c r="CU33" s="138"/>
      <c r="CV33" s="138"/>
      <c r="CW33" s="138"/>
      <c r="CX33" s="138"/>
      <c r="CY33" s="138"/>
      <c r="CZ33" s="138"/>
      <c r="DA33" s="138"/>
      <c r="DB33" s="138"/>
      <c r="DC33" s="138"/>
      <c r="DD33" s="83"/>
      <c r="DE33" s="138"/>
      <c r="DF33" s="138"/>
      <c r="DG33" s="138"/>
      <c r="DH33" s="138"/>
      <c r="DI33" s="83"/>
    </row>
    <row r="34" spans="2:113" ht="42" customHeight="1" thickBot="1">
      <c r="B34" s="21" t="s">
        <v>166</v>
      </c>
      <c r="C34" s="64" t="s">
        <v>167</v>
      </c>
      <c r="D34" s="67"/>
      <c r="E34" s="138"/>
      <c r="F34" s="138"/>
      <c r="G34" s="138"/>
      <c r="H34" s="138"/>
      <c r="I34" s="138"/>
      <c r="J34" s="138"/>
      <c r="K34" s="138"/>
      <c r="L34" s="138"/>
      <c r="M34" s="138"/>
      <c r="N34" s="138"/>
      <c r="O34" s="138"/>
      <c r="P34" s="138"/>
      <c r="Q34" s="138"/>
      <c r="R34" s="138"/>
      <c r="S34" s="138"/>
      <c r="T34" s="138"/>
      <c r="U34" s="138"/>
      <c r="V34" s="138"/>
      <c r="W34" s="138"/>
      <c r="X34" s="138"/>
      <c r="Y34" s="138"/>
      <c r="Z34" s="138"/>
      <c r="AA34" s="138"/>
      <c r="AB34" s="138"/>
      <c r="AC34" s="138"/>
      <c r="AD34" s="138"/>
      <c r="AE34" s="138"/>
      <c r="AF34" s="138"/>
      <c r="AG34" s="138"/>
      <c r="AH34" s="138"/>
      <c r="AI34" s="138"/>
      <c r="AJ34" s="138"/>
      <c r="AK34" s="138"/>
      <c r="AL34" s="138"/>
      <c r="AM34" s="138"/>
      <c r="AN34" s="138"/>
      <c r="AO34" s="138"/>
      <c r="AP34" s="138"/>
      <c r="AQ34" s="138"/>
      <c r="AR34" s="138"/>
      <c r="AS34" s="138"/>
      <c r="AT34" s="138"/>
      <c r="AU34" s="138"/>
      <c r="AV34" s="138"/>
      <c r="AW34" s="138"/>
      <c r="AX34" s="138"/>
      <c r="AY34" s="138"/>
      <c r="AZ34" s="138"/>
      <c r="BA34" s="138"/>
      <c r="BB34" s="138"/>
      <c r="BC34" s="138"/>
      <c r="BD34" s="138"/>
      <c r="BE34" s="138"/>
      <c r="BF34" s="138"/>
      <c r="BG34" s="138"/>
      <c r="BH34" s="138"/>
      <c r="BI34" s="138"/>
      <c r="BJ34" s="138"/>
      <c r="BK34" s="138"/>
      <c r="BL34" s="138"/>
      <c r="BM34" s="138"/>
      <c r="BN34" s="138"/>
      <c r="BO34" s="138"/>
      <c r="BP34" s="138"/>
      <c r="BQ34" s="138"/>
      <c r="BR34" s="138"/>
      <c r="BS34" s="138"/>
      <c r="BT34" s="138"/>
      <c r="BU34" s="138"/>
      <c r="BV34" s="138"/>
      <c r="BW34" s="138"/>
      <c r="BX34" s="138"/>
      <c r="BY34" s="138"/>
      <c r="BZ34" s="138"/>
      <c r="CA34" s="138"/>
      <c r="CB34" s="138"/>
      <c r="CC34" s="138"/>
      <c r="CD34" s="138"/>
      <c r="CE34" s="138"/>
      <c r="CF34" s="138"/>
      <c r="CG34" s="138"/>
      <c r="CH34" s="138"/>
      <c r="CI34" s="138"/>
      <c r="CJ34" s="138"/>
      <c r="CK34" s="138"/>
      <c r="CL34" s="138"/>
      <c r="CM34" s="138"/>
      <c r="CN34" s="138"/>
      <c r="CO34" s="138"/>
      <c r="CP34" s="138"/>
      <c r="CQ34" s="138"/>
      <c r="CR34" s="138"/>
      <c r="CS34" s="138"/>
      <c r="CT34" s="138"/>
      <c r="CU34" s="138"/>
      <c r="CV34" s="138"/>
      <c r="CW34" s="138"/>
      <c r="CX34" s="138"/>
      <c r="CY34" s="138"/>
      <c r="CZ34" s="138"/>
      <c r="DA34" s="138"/>
      <c r="DB34" s="138"/>
      <c r="DC34" s="138"/>
      <c r="DD34" s="83"/>
      <c r="DE34" s="138"/>
      <c r="DF34" s="138"/>
      <c r="DG34" s="138"/>
      <c r="DH34" s="138"/>
      <c r="DI34" s="83"/>
    </row>
    <row r="35" spans="2:113" ht="29.25" customHeight="1" thickBot="1">
      <c r="B35" s="246" t="s">
        <v>168</v>
      </c>
      <c r="C35" s="247"/>
      <c r="D35" s="12"/>
      <c r="T35" s="139"/>
      <c r="BD35" s="139"/>
      <c r="CH35" s="139"/>
      <c r="CK35" s="139"/>
      <c r="DC35" s="139"/>
      <c r="DD35" s="13"/>
      <c r="DI35" s="13"/>
    </row>
    <row r="36" spans="2:113" ht="15.75" thickBot="1">
      <c r="B36" s="12"/>
      <c r="D36" s="15"/>
      <c r="E36" s="16"/>
      <c r="F36" s="16"/>
      <c r="G36" s="16"/>
      <c r="H36" s="16"/>
      <c r="I36" s="16"/>
      <c r="J36" s="16"/>
      <c r="K36" s="16"/>
      <c r="L36" s="16"/>
      <c r="M36" s="16"/>
      <c r="N36" s="16"/>
      <c r="O36" s="16"/>
      <c r="P36" s="16"/>
      <c r="Q36" s="16"/>
      <c r="R36" s="16"/>
      <c r="S36" s="16"/>
      <c r="T36" s="16"/>
      <c r="U36" s="16"/>
      <c r="V36" s="16"/>
      <c r="W36" s="16"/>
      <c r="X36" s="16"/>
      <c r="Y36" s="16"/>
      <c r="Z36" s="16"/>
      <c r="AA36" s="16"/>
      <c r="AB36" s="16"/>
      <c r="AC36" s="16"/>
      <c r="AD36" s="16"/>
      <c r="AE36" s="16"/>
      <c r="AF36" s="16"/>
      <c r="AG36" s="16"/>
      <c r="AH36" s="16"/>
      <c r="AI36" s="16"/>
      <c r="AJ36" s="16"/>
      <c r="AK36" s="16"/>
      <c r="AL36" s="16"/>
      <c r="AM36" s="16"/>
      <c r="AN36" s="16"/>
      <c r="AO36" s="16"/>
      <c r="AP36" s="16"/>
      <c r="AQ36" s="16"/>
      <c r="AR36" s="16"/>
      <c r="AS36" s="16"/>
      <c r="AT36" s="16"/>
      <c r="AU36" s="16"/>
      <c r="AV36" s="16"/>
      <c r="AW36" s="16"/>
      <c r="AX36" s="16"/>
      <c r="AY36" s="16"/>
      <c r="AZ36" s="16"/>
      <c r="BA36" s="16"/>
      <c r="BB36" s="16"/>
      <c r="BC36" s="16"/>
      <c r="BD36" s="16"/>
      <c r="BE36" s="16"/>
      <c r="BF36" s="16"/>
      <c r="BG36" s="16"/>
      <c r="BH36" s="16"/>
      <c r="BI36" s="16"/>
      <c r="BJ36" s="16"/>
      <c r="BK36" s="16"/>
      <c r="BL36" s="16"/>
      <c r="BM36" s="16"/>
      <c r="BN36" s="16"/>
      <c r="BO36" s="16"/>
      <c r="BP36" s="16"/>
      <c r="BQ36" s="16"/>
      <c r="BR36" s="16"/>
      <c r="BS36" s="16"/>
      <c r="BT36" s="16"/>
      <c r="BU36" s="16"/>
      <c r="BV36" s="16"/>
      <c r="BW36" s="16"/>
      <c r="BX36" s="16"/>
      <c r="BY36" s="16"/>
      <c r="BZ36" s="16"/>
      <c r="CA36" s="16"/>
      <c r="CB36" s="16"/>
      <c r="CC36" s="16"/>
      <c r="CD36" s="16"/>
      <c r="CE36" s="16"/>
      <c r="CF36" s="16"/>
      <c r="CG36" s="16"/>
      <c r="CH36" s="16"/>
      <c r="CI36" s="16"/>
      <c r="CJ36" s="16"/>
      <c r="CK36" s="16"/>
      <c r="CL36" s="16"/>
      <c r="CM36" s="16"/>
      <c r="CN36" s="16"/>
      <c r="CO36" s="16"/>
      <c r="CP36" s="16"/>
      <c r="CQ36" s="16"/>
      <c r="CR36" s="16"/>
      <c r="CS36" s="16"/>
      <c r="CT36" s="16"/>
      <c r="CU36" s="16"/>
      <c r="CV36" s="16"/>
      <c r="CW36" s="16"/>
      <c r="CX36" s="16"/>
      <c r="CY36" s="16"/>
      <c r="CZ36" s="16"/>
      <c r="DA36" s="16"/>
      <c r="DB36" s="16"/>
      <c r="DC36" s="16"/>
      <c r="DD36" s="18"/>
      <c r="DE36" s="16"/>
      <c r="DF36" s="16"/>
      <c r="DG36" s="16"/>
      <c r="DH36" s="16"/>
      <c r="DI36" s="18"/>
    </row>
    <row r="37" spans="2:113" ht="48" thickBot="1">
      <c r="B37" s="248" t="s">
        <v>169</v>
      </c>
      <c r="C37" s="249"/>
      <c r="D37" s="176" t="str">
        <f>D8</f>
        <v>CONSORCIO INTERVIALES PCI-PC</v>
      </c>
      <c r="E37" s="177"/>
      <c r="F37" s="177"/>
      <c r="G37" s="178"/>
      <c r="H37" s="176" t="str">
        <f t="shared" ref="H37:X37" si="113">H8</f>
        <v>CONSORCIO VÍAS FONTIBÓN 2025</v>
      </c>
      <c r="I37" s="177"/>
      <c r="J37" s="111" t="str">
        <f>J8</f>
        <v>MORALBA SANCHEZ ORDOÑEZ</v>
      </c>
      <c r="K37" s="66" t="str">
        <f t="shared" si="113"/>
        <v>GRUPO METRO COLOMBIA S.A.S</v>
      </c>
      <c r="L37" s="176" t="str">
        <f t="shared" ref="L37" si="114">L8</f>
        <v>CONSORCIO INTER CGS F1</v>
      </c>
      <c r="M37" s="177"/>
      <c r="N37" s="178"/>
      <c r="O37" s="203" t="str">
        <f>O8</f>
        <v>INGENIEROS CONSTRUCTORES Y ASESORES SAS</v>
      </c>
      <c r="P37" s="204"/>
      <c r="Q37" s="203" t="str">
        <f>Q8</f>
        <v>CONSORCIO MODELIA 24</v>
      </c>
      <c r="R37" s="204"/>
      <c r="S37" s="176" t="str">
        <f t="shared" ref="S37" si="115">S8</f>
        <v>UNIÓN TEMPORAL ROADS 402</v>
      </c>
      <c r="T37" s="177"/>
      <c r="U37" s="178"/>
      <c r="V37" s="203" t="str">
        <f>V8</f>
        <v>CONSORCIO MALLA VIAL 206</v>
      </c>
      <c r="W37" s="204"/>
      <c r="X37" s="113" t="str">
        <f t="shared" si="113"/>
        <v>INTERVENTORIA Y CONSTRUCIVILES S.A.S</v>
      </c>
      <c r="Y37" s="113" t="str">
        <f t="shared" ref="Y37" si="116">Y8</f>
        <v>EMPRESA DE PROYECTOS CIVILES SAS</v>
      </c>
      <c r="Z37" s="203" t="str">
        <f>Z8</f>
        <v>CONSORCIO NOGAALL-LITORAL</v>
      </c>
      <c r="AA37" s="204"/>
      <c r="AB37" s="113" t="str">
        <f t="shared" ref="AB37" si="117">AB8</f>
        <v>GRUPO CONSULTOR E INGENIEROS SAS</v>
      </c>
      <c r="AC37" s="203" t="str">
        <f>AC8</f>
        <v>CONSORCIO ESPACIOS TVH</v>
      </c>
      <c r="AD37" s="204"/>
      <c r="AE37" s="203" t="str">
        <f>AE8</f>
        <v>CONSORCIO VIAS Y ESP</v>
      </c>
      <c r="AF37" s="204"/>
      <c r="AG37" s="203" t="str">
        <f>AG8</f>
        <v>CONSORCIO FONTIBON GM</v>
      </c>
      <c r="AH37" s="204"/>
      <c r="AI37" s="203" t="str">
        <f>AI8</f>
        <v>CONSORCIO I.D. FONTIBÓN</v>
      </c>
      <c r="AJ37" s="204"/>
      <c r="AK37" s="203" t="str">
        <f>AK8</f>
        <v>CONSORCIO LG FONTIBÓN</v>
      </c>
      <c r="AL37" s="204"/>
      <c r="AM37" s="113" t="str">
        <f t="shared" ref="AM37:AO37" si="118">AM8</f>
        <v>INTERSA S.A.</v>
      </c>
      <c r="AN37" s="113" t="str">
        <f t="shared" ref="AN37" si="119">AN8</f>
        <v>CODIPRO INGENIERIA Y ARQUITECTURA LTDA</v>
      </c>
      <c r="AO37" s="113" t="str">
        <f t="shared" si="118"/>
        <v>INGESCOR LTDA</v>
      </c>
      <c r="AP37" s="203" t="str">
        <f>AP8</f>
        <v>CONSORCIO INTERVIAL URBANO</v>
      </c>
      <c r="AQ37" s="204"/>
      <c r="AR37" s="113" t="str">
        <f t="shared" ref="AR37" si="120">AR8</f>
        <v>VELNEC S A</v>
      </c>
      <c r="AS37" s="203" t="str">
        <f>AS8</f>
        <v>CONSORCIO INTER-FONTIBON 2024</v>
      </c>
      <c r="AT37" s="204"/>
      <c r="AU37" s="113" t="str">
        <f t="shared" ref="AU37" si="121">AU8</f>
        <v>ING INGENIERIA SAS</v>
      </c>
      <c r="AV37" s="203" t="str">
        <f>AV8</f>
        <v>CONSORCIO FATIMA</v>
      </c>
      <c r="AW37" s="204"/>
      <c r="AX37" s="113" t="str">
        <f t="shared" ref="AX37" si="122">AX8</f>
        <v>GEOTECNIA Y CIMIENTOS INGEOCIM SAS</v>
      </c>
      <c r="AY37" s="203" t="str">
        <f>AY8</f>
        <v>CONSORCIO FONTIBON JINT 001</v>
      </c>
      <c r="AZ37" s="204"/>
      <c r="BA37" s="203" t="str">
        <f>BA8</f>
        <v>CONSORCIO ALIANZA BOGOTA</v>
      </c>
      <c r="BB37" s="204"/>
      <c r="BC37" s="176" t="str">
        <f t="shared" ref="BC37" si="123">BC8</f>
        <v>CONSORCIO FEM – 34</v>
      </c>
      <c r="BD37" s="177"/>
      <c r="BE37" s="178"/>
      <c r="BF37" s="203" t="str">
        <f>BF8</f>
        <v>CONSORCIO INTER FONTIBON</v>
      </c>
      <c r="BG37" s="204"/>
      <c r="BH37" s="203" t="str">
        <f>BH8</f>
        <v>CONSORCIO ID FONTIBON 001</v>
      </c>
      <c r="BI37" s="204"/>
      <c r="BJ37" s="203" t="str">
        <f>BJ8</f>
        <v>CONSORCIO TRANSFORMAR VIAL FONTIBON</v>
      </c>
      <c r="BK37" s="204"/>
      <c r="BL37" s="113" t="str">
        <f t="shared" ref="BL37:BM37" si="124">BL8</f>
        <v>ESTUDIOS TECNICOS Y CONSTRUCCIONES S.A.S</v>
      </c>
      <c r="BM37" s="113" t="str">
        <f t="shared" si="124"/>
        <v>ALIANZA INTEGRAL DE PROYECTOS SAS BIC</v>
      </c>
      <c r="BN37" s="203" t="str">
        <f>BN8</f>
        <v>CONSORCIO EPSILON FONTIBON</v>
      </c>
      <c r="BO37" s="204"/>
      <c r="BP37" s="113" t="str">
        <f t="shared" ref="BP37:BQ37" si="125">BP8</f>
        <v>PEB CONSULTORES S.A.S.</v>
      </c>
      <c r="BQ37" s="113" t="str">
        <f t="shared" si="125"/>
        <v>ALMA INTERVENTORÍA &amp; CONSULTORÍA SAS</v>
      </c>
      <c r="BR37" s="203" t="str">
        <f>BR8</f>
        <v>CONSORCIO COING F001</v>
      </c>
      <c r="BS37" s="204"/>
      <c r="BT37" s="203" t="str">
        <f>BT8</f>
        <v>CONSORCIO FONTIBON KM 2024</v>
      </c>
      <c r="BU37" s="204"/>
      <c r="BV37" s="203" t="str">
        <f>BV8</f>
        <v>CONSORCIO INTER FONTIBON JG</v>
      </c>
      <c r="BW37" s="204"/>
      <c r="BX37" s="203" t="str">
        <f>BX8</f>
        <v>CONSORCIO INTER VIAL G&amp;L.</v>
      </c>
      <c r="BY37" s="204"/>
      <c r="BZ37" s="113" t="str">
        <f t="shared" ref="BZ37:CA37" si="126">BZ8</f>
        <v>ECOVIAS SAS</v>
      </c>
      <c r="CA37" s="113" t="str">
        <f t="shared" si="126"/>
        <v>PROJEKTA LIMITADA INGENIEROS CONSULTORES</v>
      </c>
      <c r="CB37" s="113" t="str">
        <f t="shared" ref="CB37" si="127">CB8</f>
        <v>SOLUCIONES PARA LA INGENIERÍA S.A.S.</v>
      </c>
      <c r="CC37" s="203" t="str">
        <f>CC8</f>
        <v>CONSORCIO INTERNOVAC – LERI</v>
      </c>
      <c r="CD37" s="204"/>
      <c r="CE37" s="203" t="str">
        <f>CE8</f>
        <v>CONSORCIO INTERNOVAC – LERI</v>
      </c>
      <c r="CF37" s="204"/>
      <c r="CG37" s="176" t="str">
        <f t="shared" ref="CG37" si="128">CG8</f>
        <v>CONSORCIO CCP.</v>
      </c>
      <c r="CH37" s="177"/>
      <c r="CI37" s="178"/>
      <c r="CJ37" s="176" t="str">
        <f t="shared" ref="CJ37" si="129">CJ8</f>
        <v>CONSORCIO FONTIBON</v>
      </c>
      <c r="CK37" s="177"/>
      <c r="CL37" s="178"/>
      <c r="CM37" s="203" t="str">
        <f>CM8</f>
        <v>CONSORCIO TECNOLOGICO</v>
      </c>
      <c r="CN37" s="204"/>
      <c r="CO37" s="203" t="str">
        <f>CO8</f>
        <v>CONSORCIO INTERVIAL PH</v>
      </c>
      <c r="CP37" s="204"/>
      <c r="CQ37" s="203" t="str">
        <f>CQ8</f>
        <v>CONSORCIO VIAS FONTIBON PC</v>
      </c>
      <c r="CR37" s="204"/>
      <c r="CS37" s="203" t="str">
        <f>CS8</f>
        <v>CONSORCIO MALLA VIAL FDLF</v>
      </c>
      <c r="CT37" s="204"/>
      <c r="CU37" s="203" t="str">
        <f>CU8</f>
        <v>CONSORCIO INTER FONTIBON</v>
      </c>
      <c r="CV37" s="204"/>
      <c r="CW37" s="203" t="str">
        <f>CW8</f>
        <v>CONSORCIO VIAS IC 2024</v>
      </c>
      <c r="CX37" s="204"/>
      <c r="CY37" s="130" t="str">
        <f>CY8</f>
        <v>ORBITA DESARROLLO S.A.S.</v>
      </c>
      <c r="CZ37" s="203" t="str">
        <f>CZ8</f>
        <v>CONSORCIO CONSTRUCCIÓN Y DESARROLLO FONTIBÓN</v>
      </c>
      <c r="DA37" s="204"/>
      <c r="DB37" s="176" t="str">
        <f t="shared" ref="DB37" si="130">DB8</f>
        <v>CONSORCIO ESPACIO PÚBLICO INT 2024</v>
      </c>
      <c r="DC37" s="177"/>
      <c r="DD37" s="178"/>
      <c r="DE37" s="203" t="str">
        <f>DE8</f>
        <v>CONSORCIO VÍAS PROTEV</v>
      </c>
      <c r="DF37" s="204"/>
      <c r="DG37" s="203" t="str">
        <f>DG8</f>
        <v>CONSORCIO INTERVENTORES FONTIBON</v>
      </c>
      <c r="DH37" s="204"/>
      <c r="DI37" s="140" t="str">
        <f>DI8</f>
        <v>CONSULTORES INTERVENTORES COLOMBIANOS SAS</v>
      </c>
    </row>
    <row r="38" spans="2:113" ht="79.5" thickBot="1">
      <c r="B38" s="250"/>
      <c r="C38" s="251"/>
      <c r="D38" s="35" t="str">
        <f>D9</f>
        <v>PC PROYECCION E INGENIERIA SAS 
901757531-7</v>
      </c>
      <c r="E38" s="35" t="str">
        <f>E9</f>
        <v>JORGE WILLAN CORZO GARCIA
5689243-9</v>
      </c>
      <c r="F38" s="35" t="str">
        <f>F9</f>
        <v>GERMAN ALONSO PUENTES GORDO
7162821-0</v>
      </c>
      <c r="G38" s="35" t="str">
        <f>G9</f>
        <v>INCORDIS SAS 
900869939-5</v>
      </c>
      <c r="H38" s="35" t="str">
        <f t="shared" ref="H38:J38" si="131">H9</f>
        <v>SANDRA MONICA CARDOZO
51976458-3</v>
      </c>
      <c r="I38" s="35" t="str">
        <f t="shared" si="131"/>
        <v>SAVIMAC SAS
900984598-9</v>
      </c>
      <c r="J38" s="35" t="str">
        <f t="shared" si="131"/>
        <v>34.526.385-2</v>
      </c>
      <c r="K38" s="35" t="str">
        <f t="shared" ref="K38:BI38" si="132">K9</f>
        <v>830010109-8</v>
      </c>
      <c r="L38" s="35" t="str">
        <f t="shared" si="132"/>
        <v>SL SENDAS INGENIERIA S.A.S. 
900 547 077 - 1</v>
      </c>
      <c r="M38" s="35" t="str">
        <f t="shared" si="132"/>
        <v>CONSULTORIA VIAL S.A.S. NIT 900 411 896 - 0</v>
      </c>
      <c r="N38" s="35" t="str">
        <f t="shared" si="132"/>
        <v>GRUPO INFRAESTRUCTURA COLOMBIA S.A.S.
901 602 066 – 8</v>
      </c>
      <c r="O38" s="35" t="str">
        <f t="shared" si="132"/>
        <v>900104908-4</v>
      </c>
      <c r="P38" s="35" t="str">
        <f t="shared" si="132"/>
        <v>900237861 - 8</v>
      </c>
      <c r="Q38" s="35" t="str">
        <f t="shared" ref="Q38:U38" si="133">Q9</f>
        <v>INGECO INGENIERÍA DE CONSTRUCCIONES S.A.S
890115120-1</v>
      </c>
      <c r="R38" s="35" t="str">
        <f t="shared" si="133"/>
        <v>INGENIERÍA DE PROYECTOS S.A.S
890.116.722-8</v>
      </c>
      <c r="S38" s="35" t="str">
        <f t="shared" si="133"/>
        <v>ANTONIO JOSE PEDRAZA JIMENEZ
6768550-8</v>
      </c>
      <c r="T38" s="35" t="str">
        <f t="shared" si="133"/>
        <v>CCONTRERAS CORTES SERVICIOS DE
INGENIERIA SAS
900104779-0</v>
      </c>
      <c r="U38" s="35" t="str">
        <f t="shared" si="133"/>
        <v>TERRA NOVO CONSTRUCCIONES SAS
901417315 4</v>
      </c>
      <c r="V38" s="35" t="str">
        <f t="shared" ref="V38:W38" si="134">V9</f>
        <v>LUPSA INGENIERIA Y CONSTRUCCIONES S.A.S.
901525021-7</v>
      </c>
      <c r="W38" s="35" t="str">
        <f t="shared" si="134"/>
        <v>SUCA CONSTRUCCIONES S.A.S.
900568398-9</v>
      </c>
      <c r="X38" s="35" t="str">
        <f t="shared" si="132"/>
        <v>900096419-9</v>
      </c>
      <c r="Y38" s="35" t="str">
        <f t="shared" ref="Y38" si="135">Y9</f>
        <v xml:space="preserve"> 900107376-1 </v>
      </c>
      <c r="Z38" s="35" t="str">
        <f t="shared" si="132"/>
        <v>NOGAALL SAS
830.090.010-1</v>
      </c>
      <c r="AA38" s="35" t="str">
        <f t="shared" si="132"/>
        <v>LITORAL CONSULTING SAS
901.499.397-9</v>
      </c>
      <c r="AB38" s="35" t="str">
        <f t="shared" si="132"/>
        <v>830509427-9</v>
      </c>
      <c r="AC38" s="35" t="str">
        <f t="shared" ref="AC38:AD38" si="136">AC9</f>
        <v>COMPAÑÍA CONSULTORA
COLOMBIANA TRIPLE C
S.A.S BIC
901256066-3</v>
      </c>
      <c r="AD38" s="35" t="str">
        <f t="shared" si="136"/>
        <v>VALLEJO H INGENIEROS
CONSULTORES CONSTRUCTORES S.A.S BIC
900416314-9</v>
      </c>
      <c r="AE38" s="35" t="str">
        <f t="shared" ref="AE38:AF38" si="137">AE9</f>
        <v>MIRS LATINOAMERICA S.A.S. 
900.241.875-6</v>
      </c>
      <c r="AF38" s="35" t="str">
        <f t="shared" si="137"/>
        <v>ACM ESTUDIOS SOCIO AMBIENTALES S.A.S
901.315.271-0</v>
      </c>
      <c r="AG38" s="35" t="str">
        <f t="shared" ref="AG38:AH38" si="138">AG9</f>
        <v>MSING S.A.S
900574741-7</v>
      </c>
      <c r="AH38" s="35" t="str">
        <f t="shared" si="138"/>
        <v>GRMM S.A.S.
901124527-0</v>
      </c>
      <c r="AI38" s="35" t="str">
        <f t="shared" ref="AI38:AJ38" si="139">AI9</f>
        <v>INGENIERIA DESARROLLO Y CONSULTORIA INDESCO S.A.S. BIC
901471535-7</v>
      </c>
      <c r="AJ38" s="35" t="str">
        <f t="shared" si="139"/>
        <v>DISEÑOS INTERVENTORIAS Y SERVICIOS S.A.S.
80001.028-0</v>
      </c>
      <c r="AK38" s="35" t="str">
        <f t="shared" ref="AK38:AM38" si="140">AK9</f>
        <v>LÍNEA GLOBAL INGENIERÍA S. A. S. 
900178419-1</v>
      </c>
      <c r="AL38" s="35" t="str">
        <f t="shared" si="140"/>
        <v>GERARDO DÍAZ MANJARRÉS
70077994-1</v>
      </c>
      <c r="AM38" s="35" t="str">
        <f t="shared" si="140"/>
        <v>860450644-3</v>
      </c>
      <c r="AN38" s="35" t="str">
        <f t="shared" ref="AN38:AO38" si="141">AN9</f>
        <v>800172033-2</v>
      </c>
      <c r="AO38" s="35" t="str">
        <f t="shared" si="141"/>
        <v>812002469-5</v>
      </c>
      <c r="AP38" s="35" t="str">
        <f t="shared" ref="AP38:AR38" si="142">AP9</f>
        <v>IAR PROYECTOS SAS
900709306-8</v>
      </c>
      <c r="AQ38" s="35" t="str">
        <f t="shared" si="142"/>
        <v>BATEMAN INGENIERIA SAS
800061409-1</v>
      </c>
      <c r="AR38" s="35" t="str">
        <f t="shared" si="142"/>
        <v>800028455-1</v>
      </c>
      <c r="AS38" s="35" t="str">
        <f t="shared" ref="AS38:AU38" si="143">AS9</f>
        <v>AESA PROYECTOS SAS
901580432-4</v>
      </c>
      <c r="AT38" s="35" t="str">
        <f t="shared" si="143"/>
        <v>BALER INGENIERIA SAS BIC
900264015 8</v>
      </c>
      <c r="AU38" s="35" t="str">
        <f t="shared" si="143"/>
        <v>890405995-1</v>
      </c>
      <c r="AV38" s="35" t="str">
        <f t="shared" ref="AV38:AX38" si="144">AV9</f>
        <v>ARA INGENIERIA S.A.S
830068724-8</v>
      </c>
      <c r="AW38" s="35" t="str">
        <f t="shared" si="144"/>
        <v>JOSE ALBERTO ROJAS PRIETO
 79442593-1</v>
      </c>
      <c r="AX38" s="35" t="str">
        <f t="shared" si="144"/>
        <v>800155100-6</v>
      </c>
      <c r="AY38" s="35" t="str">
        <f t="shared" ref="AY38:AZ38" si="145">AY9</f>
        <v>JPS INGENIERIA S.A.S. (LIDER) 
830035398-8</v>
      </c>
      <c r="AZ38" s="35" t="str">
        <f t="shared" si="145"/>
        <v>INTING S.A.S.
901693111-0</v>
      </c>
      <c r="BA38" s="35" t="str">
        <f t="shared" ref="BA38:BB38" si="146">BA9</f>
        <v>MSC INGENIERIA SAS
830090285-8</v>
      </c>
      <c r="BB38" s="35" t="str">
        <f t="shared" si="146"/>
        <v>CORTES LEIVA ASOCIADOS SAS
900859890-0</v>
      </c>
      <c r="BC38" s="35" t="str">
        <f t="shared" si="132"/>
        <v>MONTENEGRO Y COMPAÑIA S.A.S.
901367472-7</v>
      </c>
      <c r="BD38" s="35" t="str">
        <f t="shared" si="132"/>
        <v>EJECUCIÓN Y GERENCIA DE PROYECTOS S.A.S.
900599732-9</v>
      </c>
      <c r="BE38" s="35" t="str">
        <f t="shared" si="132"/>
        <v>FLAVIO RICARDO JIMÉNEZ MEJÍA 
3.226.596-1</v>
      </c>
      <c r="BF38" s="35" t="str">
        <f t="shared" si="132"/>
        <v>INGENIERIA Y CONSULTORIA INGECON S.A.S.
810002747-0</v>
      </c>
      <c r="BG38" s="35" t="str">
        <f t="shared" si="132"/>
        <v>ECG INGENIERIA S.A.S 
901289190-0</v>
      </c>
      <c r="BH38" s="35" t="str">
        <f t="shared" si="132"/>
        <v>INTERVENTORIAS Y DISEÑOS S.A. – INTERDISEÑOS 
860027091-8</v>
      </c>
      <c r="BI38" s="35" t="str">
        <f t="shared" si="132"/>
        <v>INTERDISEÑOS ASOCIADOS S.A.S. 
901682746-1</v>
      </c>
      <c r="BJ38" s="35" t="str">
        <f t="shared" ref="BJ38:BL38" si="147">BJ9</f>
        <v>JET INGENIERIS SAS
802024876-8</v>
      </c>
      <c r="BK38" s="35" t="str">
        <f t="shared" si="147"/>
        <v>INGENIERIA MASTER SAS
900915689-6</v>
      </c>
      <c r="BL38" s="35" t="str">
        <f t="shared" si="147"/>
        <v>800032277-2</v>
      </c>
      <c r="BM38" s="35" t="str">
        <f t="shared" ref="BM38" si="148">BM9</f>
        <v>901506750-7</v>
      </c>
      <c r="BN38" s="35" t="str">
        <f t="shared" ref="BN38:BP38" si="149">BN9</f>
        <v>PROYECTOS E INTERVENTORÍAS S.A.S
860403102-3</v>
      </c>
      <c r="BO38" s="35" t="str">
        <f t="shared" si="149"/>
        <v>INGENIERÍA DE ESTUDIOS Y ASESORIAS S.A.S. INESAS S.A.S
860034155-1</v>
      </c>
      <c r="BP38" s="35" t="str">
        <f t="shared" si="149"/>
        <v>891500627-6</v>
      </c>
      <c r="BQ38" s="35" t="str">
        <f t="shared" ref="BQ38" si="150">BQ9</f>
        <v>901573477 6</v>
      </c>
      <c r="BR38" s="35" t="str">
        <f t="shared" ref="BR38:BS38" si="151">BR9</f>
        <v>ICING S.A.S.
901691885-3</v>
      </c>
      <c r="BS38" s="35" t="str">
        <f t="shared" si="151"/>
        <v>COPEBA S.A.S.
830011122-9</v>
      </c>
      <c r="BT38" s="35" t="str">
        <f t="shared" ref="BT38:BU38" si="152">BT9</f>
        <v>KALPA INGENIERIA SAS
901506984-3</v>
      </c>
      <c r="BU38" s="35" t="str">
        <f t="shared" si="152"/>
        <v>MEDINA &amp; RIVERA INGENIEROS
ASOCIADOS SAS 
830013230-5</v>
      </c>
      <c r="BV38" s="35" t="str">
        <f t="shared" ref="BV38:BW38" si="153">BV9</f>
        <v>GAVINCO INGENIEROS CONSULTORES SAS
900916608-4</v>
      </c>
      <c r="BW38" s="35" t="str">
        <f t="shared" si="153"/>
        <v>JGF INGENIERIA S.A.S
900916608-4</v>
      </c>
      <c r="BX38" s="35" t="str">
        <f t="shared" ref="BX38:CI38" si="154">BX9</f>
        <v>GNG SERVICIOS DE INGENIERÍA S.A.S.
901383717-3</v>
      </c>
      <c r="BY38" s="35" t="str">
        <f t="shared" si="154"/>
        <v xml:space="preserve">LUIS GUILLERMO NARVAEZ RICARDO
9050725-8 </v>
      </c>
      <c r="BZ38" s="35" t="str">
        <f t="shared" ref="BZ38:CA38" si="155">BZ9</f>
        <v>890104625-1</v>
      </c>
      <c r="CA38" s="35" t="str">
        <f t="shared" si="155"/>
        <v>860531577-6</v>
      </c>
      <c r="CB38" s="35" t="str">
        <f t="shared" ref="CB38:CD38" si="156">CB9</f>
        <v>900389180-2</v>
      </c>
      <c r="CC38" s="35" t="str">
        <f t="shared" si="156"/>
        <v>INTERNOVAC GROUP S.A.S
901719021-0</v>
      </c>
      <c r="CD38" s="35" t="str">
        <f t="shared" si="156"/>
        <v>LEMOINE RIVERA
INGENIEROS ASOCIADOS S.A.S
800175083-4</v>
      </c>
      <c r="CE38" s="35" t="str">
        <f t="shared" ref="CE38:CF38" si="157">CE9</f>
        <v>GOMEZ CAJIAO Y ASOCIADOS S.A.S
860034335 - 9</v>
      </c>
      <c r="CF38" s="35" t="str">
        <f t="shared" si="157"/>
        <v>SETEC ANDINA S.A.S.
901399529-5</v>
      </c>
      <c r="CG38" s="35" t="str">
        <f t="shared" si="154"/>
        <v>PROCIVING SAS
8.638.502-4</v>
      </c>
      <c r="CH38" s="35" t="str">
        <f t="shared" si="154"/>
        <v>CIAF LTDA INGENIERIA
800130967-6</v>
      </c>
      <c r="CI38" s="35" t="str">
        <f t="shared" si="154"/>
        <v>CONSULTORIA Y OBRAS CIVILES DE COLOMBIA SAS
900956142-5</v>
      </c>
      <c r="CJ38" s="35" t="str">
        <f t="shared" ref="CJ38:CL38" si="158">CJ9</f>
        <v>INFRALAR S.A.S.
900284623-1</v>
      </c>
      <c r="CK38" s="35" t="str">
        <f t="shared" si="158"/>
        <v>OBRAS Y PROYECTOS
RP S.A.S.
800245246-9</v>
      </c>
      <c r="CL38" s="35" t="str">
        <f t="shared" si="158"/>
        <v>INGTECNOVA S.A.S. BIC.
901642556 6</v>
      </c>
      <c r="CM38" s="35" t="str">
        <f t="shared" ref="CM38:DF38" si="159">CM9</f>
        <v>INTERVENTORIA Y
CONSTRUCCIONES S.A.S
813003402-0</v>
      </c>
      <c r="CN38" s="35" t="str">
        <f t="shared" si="159"/>
        <v>RAFAEL JAVIER GUISA RUEDA
91261497-7</v>
      </c>
      <c r="CO38" s="35" t="str">
        <f t="shared" ref="CO38:CP38" si="160">CO9</f>
        <v>HUMBERTO JAUREGUI &amp; CIAS SAS
901793808-4</v>
      </c>
      <c r="CP38" s="35" t="str">
        <f t="shared" si="160"/>
        <v>PROYECTOS VIALES SAS
900325581-8</v>
      </c>
      <c r="CQ38" s="35" t="str">
        <f t="shared" ref="CQ38:CR38" si="161">CQ9</f>
        <v>PROYECTOS TECNICOS DE COLOMBIA S.A.S
900181247-2</v>
      </c>
      <c r="CR38" s="35" t="str">
        <f t="shared" si="161"/>
        <v>COMPAÑÍA TECNICA DE INGENIERIA S.A.S
901531042-6</v>
      </c>
      <c r="CS38" s="35" t="str">
        <f t="shared" ref="CS38:CT38" si="162">CS9</f>
        <v>INPROTEKTO LIMITADA N
800032486-5</v>
      </c>
      <c r="CT38" s="35" t="str">
        <f t="shared" si="162"/>
        <v>BRAIN INGENIERÍA VIAL S.A.S.
900779202-1</v>
      </c>
      <c r="CU38" s="35" t="str">
        <f t="shared" ref="CU38:CV38" si="163">CU9</f>
        <v>INGE PR SAS
901262481-1</v>
      </c>
      <c r="CV38" s="35" t="str">
        <f t="shared" si="163"/>
        <v>INTERVENTORIA Y
GESTION INTERGES SAS
901145450-2</v>
      </c>
      <c r="CW38" s="35" t="str">
        <f t="shared" ref="CW38:CY38" si="164">CW9</f>
        <v>CAYCO S.A.S 
900334140-1</v>
      </c>
      <c r="CX38" s="35" t="str">
        <f t="shared" si="164"/>
        <v>INGEORBE SAS BIC 
901402216-8</v>
      </c>
      <c r="CY38" s="35" t="str">
        <f t="shared" si="164"/>
        <v>901515287-6</v>
      </c>
      <c r="CZ38" s="35" t="str">
        <f t="shared" ref="CZ38:DA38" si="165">CZ9</f>
        <v>R&amp;M CONSTRUCCIONES E INTERVENTORIAS SAS
830028126-2</v>
      </c>
      <c r="DA38" s="35" t="str">
        <f t="shared" si="165"/>
        <v>MAIRA ALEJANDRA PICON GARCIA
37331288-9</v>
      </c>
      <c r="DB38" s="35" t="str">
        <f t="shared" si="159"/>
        <v>INGENIERÍA Y GESTIÓN VIAL SAS – GEVIAL SAS 
830504592-3</v>
      </c>
      <c r="DC38" s="35" t="str">
        <f t="shared" si="159"/>
        <v>GEOINTERVENTORIAS SAS - GEOINTER SAS 
830505044 - 3</v>
      </c>
      <c r="DD38" s="35" t="str">
        <f t="shared" si="159"/>
        <v>DISEÑOS VÍAS Y PAVIMENTOS SAS 
900403072-5</v>
      </c>
      <c r="DE38" s="35" t="str">
        <f t="shared" si="159"/>
        <v>PROYECTISTAS ASOCIADOS SAS 
900426155-7</v>
      </c>
      <c r="DF38" s="35" t="str">
        <f t="shared" si="159"/>
        <v>CONSTRUCTORA TEATINO VARGAS – CONSTRUTEV SAS 
830512601-5</v>
      </c>
      <c r="DG38" s="35" t="str">
        <f t="shared" ref="DG38:DI38" si="166">DG9</f>
        <v>CAP QUALITY PROJECT S.A.S
901708022-0</v>
      </c>
      <c r="DH38" s="35" t="str">
        <f t="shared" si="166"/>
        <v>OPH INGENIEROS ASOCIADOS SAS
901048528-2</v>
      </c>
      <c r="DI38" s="35" t="str">
        <f t="shared" si="166"/>
        <v>900378119-5</v>
      </c>
    </row>
    <row r="39" spans="2:113" s="1" customFormat="1" ht="30" customHeight="1" thickBot="1">
      <c r="B39" s="220" t="s">
        <v>170</v>
      </c>
      <c r="C39" s="221"/>
      <c r="D39" s="185">
        <f>D55/D53</f>
        <v>1</v>
      </c>
      <c r="E39" s="186"/>
      <c r="F39" s="186"/>
      <c r="G39" s="187"/>
      <c r="H39" s="185">
        <f>H55/H53</f>
        <v>0.16557048935917615</v>
      </c>
      <c r="I39" s="186"/>
      <c r="J39" s="28">
        <f t="shared" ref="J39:K39" si="167">J54/J52</f>
        <v>9.4919397784027193E-2</v>
      </c>
      <c r="K39" s="28">
        <f t="shared" si="167"/>
        <v>0.2409511242810301</v>
      </c>
      <c r="L39" s="185">
        <f>L55/L53</f>
        <v>8.3392793045946087E-2</v>
      </c>
      <c r="M39" s="186"/>
      <c r="N39" s="187"/>
      <c r="O39" s="28">
        <f t="shared" ref="O39:P39" si="168">O54/O52</f>
        <v>0.23219434886233403</v>
      </c>
      <c r="P39" s="28">
        <f t="shared" si="168"/>
        <v>0.39869773919473461</v>
      </c>
      <c r="Q39" s="185">
        <f>Q55/Q53</f>
        <v>6.4460216867353551E-2</v>
      </c>
      <c r="R39" s="187"/>
      <c r="S39" s="185">
        <f>S55/S53</f>
        <v>0.40530073696017249</v>
      </c>
      <c r="T39" s="186"/>
      <c r="U39" s="187"/>
      <c r="V39" s="185">
        <f>V55/V53</f>
        <v>0.27531978964685822</v>
      </c>
      <c r="W39" s="187"/>
      <c r="X39" s="28">
        <f t="shared" ref="X39:Y39" si="169">X54/X52</f>
        <v>0.12632485510390939</v>
      </c>
      <c r="Y39" s="28">
        <f t="shared" si="169"/>
        <v>0.1105230022847055</v>
      </c>
      <c r="Z39" s="185">
        <f>Z55/Z53</f>
        <v>0.33991425729880653</v>
      </c>
      <c r="AA39" s="187"/>
      <c r="AB39" s="28">
        <f t="shared" ref="AB39" si="170">AB54/AB52</f>
        <v>0.63742946235163722</v>
      </c>
      <c r="AC39" s="185">
        <f>AC55/AC53</f>
        <v>0.3284258190253409</v>
      </c>
      <c r="AD39" s="187"/>
      <c r="AE39" s="185">
        <f>AE55/AE53</f>
        <v>0.13451081454230651</v>
      </c>
      <c r="AF39" s="187"/>
      <c r="AG39" s="185">
        <f>AG55/AG53</f>
        <v>0.21209143765838087</v>
      </c>
      <c r="AH39" s="187"/>
      <c r="AI39" s="185">
        <f>AI55/AI53</f>
        <v>0.18589965908198972</v>
      </c>
      <c r="AJ39" s="187"/>
      <c r="AK39" s="185">
        <f>AK55/AK53</f>
        <v>6.6819229800696475E-2</v>
      </c>
      <c r="AL39" s="187"/>
      <c r="AM39" s="28">
        <f t="shared" ref="AM39:AO39" si="171">AM54/AM52</f>
        <v>9.3773073710797392E-2</v>
      </c>
      <c r="AN39" s="28">
        <f t="shared" ref="AN39" si="172">AN54/AN52</f>
        <v>0.1123549041598179</v>
      </c>
      <c r="AO39" s="28">
        <f t="shared" si="171"/>
        <v>0.10238538385332978</v>
      </c>
      <c r="AP39" s="185">
        <f>AP55/AP53</f>
        <v>6.168771423010444E-2</v>
      </c>
      <c r="AQ39" s="187"/>
      <c r="AR39" s="28">
        <f t="shared" ref="AR39" si="173">AR54/AR52</f>
        <v>9.1973178019170168E-2</v>
      </c>
      <c r="AS39" s="185">
        <f>AS55/AS53</f>
        <v>0.22303625806721386</v>
      </c>
      <c r="AT39" s="187"/>
      <c r="AU39" s="28">
        <f t="shared" ref="AU39" si="174">AU54/AU52</f>
        <v>0.44927425545739336</v>
      </c>
      <c r="AV39" s="185">
        <f>AV55/AV53</f>
        <v>7.7095540714902197E-2</v>
      </c>
      <c r="AW39" s="187"/>
      <c r="AX39" s="28">
        <f t="shared" ref="AX39" si="175">AX54/AX52</f>
        <v>0.16548146514117257</v>
      </c>
      <c r="AY39" s="185">
        <f>AY55/AY53</f>
        <v>3.451787102535353E-2</v>
      </c>
      <c r="AZ39" s="187"/>
      <c r="BA39" s="185">
        <f>BA55/BA53</f>
        <v>7.7826806932079523E-2</v>
      </c>
      <c r="BB39" s="187"/>
      <c r="BC39" s="185">
        <f>BC55/BC53</f>
        <v>0.15838907687328882</v>
      </c>
      <c r="BD39" s="186"/>
      <c r="BE39" s="187"/>
      <c r="BF39" s="185">
        <f>BF55/BF53</f>
        <v>0.17553148107260017</v>
      </c>
      <c r="BG39" s="187"/>
      <c r="BH39" s="185">
        <f>BH55/BH53</f>
        <v>0.22070395070054508</v>
      </c>
      <c r="BI39" s="187"/>
      <c r="BJ39" s="185">
        <f>BJ55/BJ53</f>
        <v>0.2882540011519133</v>
      </c>
      <c r="BK39" s="187"/>
      <c r="BL39" s="28">
        <f t="shared" ref="BL39:BM39" si="176">BL54/BL52</f>
        <v>0.18403286157344648</v>
      </c>
      <c r="BM39" s="28">
        <f t="shared" si="176"/>
        <v>0.13035313712574581</v>
      </c>
      <c r="BN39" s="185">
        <f>BN55/BN53</f>
        <v>0.18083821439348902</v>
      </c>
      <c r="BO39" s="187"/>
      <c r="BP39" s="28">
        <f t="shared" ref="BP39:BQ39" si="177">BP54/BP52</f>
        <v>0.1521736563456641</v>
      </c>
      <c r="BQ39" s="28">
        <f t="shared" si="177"/>
        <v>0.50733376913282269</v>
      </c>
      <c r="BR39" s="185">
        <f>BR55/BR53</f>
        <v>4.1774066743006252E-2</v>
      </c>
      <c r="BS39" s="187"/>
      <c r="BT39" s="185">
        <f>BT55/BT53</f>
        <v>0.33124228518836535</v>
      </c>
      <c r="BU39" s="187"/>
      <c r="BV39" s="185">
        <f>BV55/BV53</f>
        <v>0.49661475389433857</v>
      </c>
      <c r="BW39" s="187"/>
      <c r="BX39" s="185">
        <f>BX55/BX53</f>
        <v>0.15576460345199278</v>
      </c>
      <c r="BY39" s="187"/>
      <c r="BZ39" s="28">
        <f t="shared" ref="BZ39:CA39" si="178">BZ54/BZ52</f>
        <v>0.30756632294808961</v>
      </c>
      <c r="CA39" s="28">
        <f t="shared" si="178"/>
        <v>2.8816094235227917E-2</v>
      </c>
      <c r="CB39" s="28">
        <f t="shared" ref="CB39" si="179">CB54/CB52</f>
        <v>0.20921126235316054</v>
      </c>
      <c r="CC39" s="185">
        <f>CC55/CC53</f>
        <v>0.40972073889560479</v>
      </c>
      <c r="CD39" s="187"/>
      <c r="CE39" s="185">
        <f>CE55/CE53</f>
        <v>0.19587554191283901</v>
      </c>
      <c r="CF39" s="187"/>
      <c r="CG39" s="185">
        <f>CG55/CG53</f>
        <v>0.3119269928194266</v>
      </c>
      <c r="CH39" s="186"/>
      <c r="CI39" s="187"/>
      <c r="CJ39" s="185">
        <f>CJ55/CJ53</f>
        <v>0.20840905857427364</v>
      </c>
      <c r="CK39" s="186"/>
      <c r="CL39" s="187"/>
      <c r="CM39" s="185">
        <f>CM55/CM53</f>
        <v>0.24573529382530263</v>
      </c>
      <c r="CN39" s="187"/>
      <c r="CO39" s="185">
        <f>CO55/CO53</f>
        <v>4.9370088611112015E-2</v>
      </c>
      <c r="CP39" s="187"/>
      <c r="CQ39" s="185">
        <f>CQ55/CQ53</f>
        <v>0.2601949055613581</v>
      </c>
      <c r="CR39" s="187"/>
      <c r="CS39" s="185">
        <f>CS55/CS53</f>
        <v>0.29454807685996148</v>
      </c>
      <c r="CT39" s="187"/>
      <c r="CU39" s="185">
        <f>CU55/CU53</f>
        <v>0.2257463143231884</v>
      </c>
      <c r="CV39" s="187"/>
      <c r="CW39" s="185">
        <f>CW55/CW53</f>
        <v>0.8187234037283615</v>
      </c>
      <c r="CX39" s="187"/>
      <c r="CY39" s="28">
        <f t="shared" ref="CY39" si="180">CY54/CY52</f>
        <v>0.18596628412410018</v>
      </c>
      <c r="CZ39" s="185">
        <f>CZ55/CZ53</f>
        <v>0.22872388835596133</v>
      </c>
      <c r="DA39" s="187"/>
      <c r="DB39" s="185">
        <f>DB55/DB53</f>
        <v>0.13494851317454259</v>
      </c>
      <c r="DC39" s="186"/>
      <c r="DD39" s="187"/>
      <c r="DE39" s="185">
        <f>DE55/DE53</f>
        <v>0.26521123645734057</v>
      </c>
      <c r="DF39" s="187"/>
      <c r="DG39" s="185">
        <f>DG55/DG53</f>
        <v>1.3590778717470196E-2</v>
      </c>
      <c r="DH39" s="187"/>
      <c r="DI39" s="28">
        <f t="shared" ref="DI39" si="181">DI54/DI52</f>
        <v>0.2536076871642437</v>
      </c>
    </row>
    <row r="40" spans="2:113" ht="30" customHeight="1" thickBot="1">
      <c r="B40" s="220" t="s">
        <v>171</v>
      </c>
      <c r="C40" s="221"/>
      <c r="D40" s="188">
        <f>D55/D47</f>
        <v>0.41734630045938209</v>
      </c>
      <c r="E40" s="189"/>
      <c r="F40" s="189"/>
      <c r="G40" s="190"/>
      <c r="H40" s="188">
        <f>H55/H47</f>
        <v>0.15680530295206097</v>
      </c>
      <c r="I40" s="189"/>
      <c r="J40" s="27">
        <f t="shared" ref="J40:K40" si="182">J54/J46</f>
        <v>9.2243707757749857E-2</v>
      </c>
      <c r="K40" s="27">
        <f t="shared" si="182"/>
        <v>0.22975775478938079</v>
      </c>
      <c r="L40" s="188">
        <f>L55/L47</f>
        <v>6.3295611806411411E-2</v>
      </c>
      <c r="M40" s="189"/>
      <c r="N40" s="190"/>
      <c r="O40" s="27">
        <f t="shared" ref="O40:P40" si="183">O54/O46</f>
        <v>0.1674290233329036</v>
      </c>
      <c r="P40" s="27">
        <f t="shared" si="183"/>
        <v>0.30337130172257476</v>
      </c>
      <c r="Q40" s="185">
        <f>Q55/Q47</f>
        <v>5.2397835310075323E-2</v>
      </c>
      <c r="R40" s="187"/>
      <c r="S40" s="188">
        <f>S55/S47</f>
        <v>0.15235293427118357</v>
      </c>
      <c r="T40" s="189"/>
      <c r="U40" s="190"/>
      <c r="V40" s="185">
        <f>V55/V47</f>
        <v>0.11195101337615765</v>
      </c>
      <c r="W40" s="187"/>
      <c r="X40" s="27">
        <f t="shared" ref="X40:Y40" si="184">X54/X46</f>
        <v>0.10696170398164143</v>
      </c>
      <c r="Y40" s="27">
        <f t="shared" si="184"/>
        <v>4.0392902931854852E-2</v>
      </c>
      <c r="Z40" s="185">
        <f>Z55/Z47</f>
        <v>0.17564975380775025</v>
      </c>
      <c r="AA40" s="187"/>
      <c r="AB40" s="27">
        <f t="shared" ref="AB40" si="185">AB54/AB46</f>
        <v>0.39669227631123677</v>
      </c>
      <c r="AC40" s="185">
        <f>AC55/AC47</f>
        <v>0.24224333229406492</v>
      </c>
      <c r="AD40" s="187"/>
      <c r="AE40" s="185">
        <f>AE55/AE47</f>
        <v>9.6181762007603172E-2</v>
      </c>
      <c r="AF40" s="187"/>
      <c r="AG40" s="185">
        <f>AG55/AG47</f>
        <v>0.1279074690273275</v>
      </c>
      <c r="AH40" s="187"/>
      <c r="AI40" s="185">
        <f>AI55/AI47</f>
        <v>7.4342771481297434E-2</v>
      </c>
      <c r="AJ40" s="187"/>
      <c r="AK40" s="185">
        <f>AK55/AK47</f>
        <v>5.7187834191613607E-2</v>
      </c>
      <c r="AL40" s="187"/>
      <c r="AM40" s="27">
        <f t="shared" ref="AM40:AO40" si="186">AM54/AM46</f>
        <v>5.6553534858270173E-2</v>
      </c>
      <c r="AN40" s="27">
        <f t="shared" ref="AN40" si="187">AN54/AN46</f>
        <v>5.8909358817521761E-2</v>
      </c>
      <c r="AO40" s="27">
        <f t="shared" si="186"/>
        <v>5.9021879839703716E-2</v>
      </c>
      <c r="AP40" s="185">
        <f>AP55/AP47</f>
        <v>4.6412939811078899E-2</v>
      </c>
      <c r="AQ40" s="187"/>
      <c r="AR40" s="27">
        <f t="shared" ref="AR40" si="188">AR54/AR46</f>
        <v>5.2521443384644227E-2</v>
      </c>
      <c r="AS40" s="185">
        <f>AS55/AS47</f>
        <v>0.1237426932980363</v>
      </c>
      <c r="AT40" s="187"/>
      <c r="AU40" s="27">
        <f t="shared" ref="AU40" si="189">AU54/AU46</f>
        <v>0.15831441090721757</v>
      </c>
      <c r="AV40" s="185">
        <f>AV55/AV47</f>
        <v>4.6724981791803906E-2</v>
      </c>
      <c r="AW40" s="187"/>
      <c r="AX40" s="27">
        <f t="shared" ref="AX40" si="190">AX54/AX46</f>
        <v>9.1209798776618861E-2</v>
      </c>
      <c r="AY40" s="185">
        <f>AY55/AY47</f>
        <v>2.5277698651964161E-2</v>
      </c>
      <c r="AZ40" s="187"/>
      <c r="BA40" s="185">
        <f>BA55/BA47</f>
        <v>7.2258588625242259E-2</v>
      </c>
      <c r="BB40" s="187"/>
      <c r="BC40" s="188">
        <f>BC55/BC47</f>
        <v>0.12951867250554014</v>
      </c>
      <c r="BD40" s="189"/>
      <c r="BE40" s="190"/>
      <c r="BF40" s="185">
        <f>BF55/BF47</f>
        <v>8.0235581820228205E-2</v>
      </c>
      <c r="BG40" s="187"/>
      <c r="BH40" s="185">
        <f>BH55/BH47</f>
        <v>0.10050832862760309</v>
      </c>
      <c r="BI40" s="187"/>
      <c r="BJ40" s="185">
        <f>BJ55/BJ47</f>
        <v>0.22818994430407286</v>
      </c>
      <c r="BK40" s="187"/>
      <c r="BL40" s="27">
        <f t="shared" ref="BL40:BM40" si="191">BL54/BL46</f>
        <v>0.13076664064178758</v>
      </c>
      <c r="BM40" s="27">
        <f t="shared" si="191"/>
        <v>9.8608259712093721E-2</v>
      </c>
      <c r="BN40" s="185">
        <f>BN55/BN47</f>
        <v>0.14017379183083178</v>
      </c>
      <c r="BO40" s="187"/>
      <c r="BP40" s="27">
        <f t="shared" ref="BP40:BQ40" si="192">BP54/BP46</f>
        <v>9.9135531646052891E-2</v>
      </c>
      <c r="BQ40" s="27">
        <f t="shared" si="192"/>
        <v>0.1822858365181034</v>
      </c>
      <c r="BR40" s="185">
        <f>BR55/BR47</f>
        <v>2.455319671572594E-2</v>
      </c>
      <c r="BS40" s="187"/>
      <c r="BT40" s="185">
        <f>BT55/BT47</f>
        <v>0.16830683188157941</v>
      </c>
      <c r="BU40" s="187"/>
      <c r="BV40" s="185">
        <f>BV55/BV47</f>
        <v>0.28431931980653158</v>
      </c>
      <c r="BW40" s="187"/>
      <c r="BX40" s="185">
        <f>BX55/BX47</f>
        <v>0.10727318646858978</v>
      </c>
      <c r="BY40" s="187"/>
      <c r="BZ40" s="27">
        <f t="shared" ref="BZ40:CA40" si="193">BZ54/BZ46</f>
        <v>0.1619023961751796</v>
      </c>
      <c r="CA40" s="27">
        <f t="shared" si="193"/>
        <v>1.5701271875613126E-2</v>
      </c>
      <c r="CB40" s="27">
        <f t="shared" ref="CB40" si="194">CB54/CB46</f>
        <v>0.20807648656872008</v>
      </c>
      <c r="CC40" s="185">
        <f>CC55/CC47</f>
        <v>0.39517791543778358</v>
      </c>
      <c r="CD40" s="187"/>
      <c r="CE40" s="185">
        <f>CE55/CE47</f>
        <v>7.8196789324469718E-2</v>
      </c>
      <c r="CF40" s="187"/>
      <c r="CG40" s="188">
        <f>CG55/CG47</f>
        <v>0.19758340298407304</v>
      </c>
      <c r="CH40" s="189"/>
      <c r="CI40" s="190"/>
      <c r="CJ40" s="188">
        <f>CJ55/CJ47</f>
        <v>0.1335882550949351</v>
      </c>
      <c r="CK40" s="189"/>
      <c r="CL40" s="190"/>
      <c r="CM40" s="185">
        <f>CM55/CM47</f>
        <v>0.14856894802280443</v>
      </c>
      <c r="CN40" s="187"/>
      <c r="CO40" s="185">
        <f>CO55/CO47</f>
        <v>4.4047465135816678E-2</v>
      </c>
      <c r="CP40" s="187"/>
      <c r="CQ40" s="185">
        <f>CQ55/CQ47</f>
        <v>0.12241022286636409</v>
      </c>
      <c r="CR40" s="187"/>
      <c r="CS40" s="185">
        <f>CS55/CS47</f>
        <v>0.19430119039559202</v>
      </c>
      <c r="CT40" s="187"/>
      <c r="CU40" s="185">
        <f>CU55/CU47</f>
        <v>0.19703716637414742</v>
      </c>
      <c r="CV40" s="187"/>
      <c r="CW40" s="185">
        <f>CW55/CW47</f>
        <v>0.49859569323889469</v>
      </c>
      <c r="CX40" s="187"/>
      <c r="CY40" s="27">
        <f t="shared" ref="CY40" si="195">CY54/CY46</f>
        <v>0.11464203247415609</v>
      </c>
      <c r="CZ40" s="185">
        <f>CZ55/CZ47</f>
        <v>0.18839698897442148</v>
      </c>
      <c r="DA40" s="187"/>
      <c r="DB40" s="188">
        <f>DB55/DB47</f>
        <v>6.5725519028943538E-2</v>
      </c>
      <c r="DC40" s="189"/>
      <c r="DD40" s="190"/>
      <c r="DE40" s="185">
        <f>DE55/DE47</f>
        <v>0.12885579855889612</v>
      </c>
      <c r="DF40" s="187"/>
      <c r="DG40" s="185">
        <f>DG55/DG47</f>
        <v>1.3590778717470196E-2</v>
      </c>
      <c r="DH40" s="187"/>
      <c r="DI40" s="27">
        <f t="shared" ref="DI40" si="196">DI54/DI46</f>
        <v>0.13172382100201385</v>
      </c>
    </row>
    <row r="41" spans="2:113" ht="15.75" thickBot="1">
      <c r="B41" s="24"/>
      <c r="C41" s="25"/>
      <c r="D41" s="25"/>
      <c r="E41" s="25"/>
      <c r="F41" s="25"/>
      <c r="G41" s="25"/>
      <c r="H41" s="25"/>
      <c r="I41" s="25"/>
      <c r="J41" s="25"/>
      <c r="K41" s="25"/>
      <c r="L41" s="25"/>
      <c r="M41" s="25"/>
      <c r="N41" s="25"/>
      <c r="O41" s="25"/>
      <c r="P41" s="25"/>
      <c r="Q41" s="25"/>
      <c r="R41" s="25"/>
      <c r="S41" s="25"/>
      <c r="T41" s="25"/>
      <c r="U41" s="25"/>
      <c r="V41" s="25"/>
      <c r="W41" s="25"/>
      <c r="X41" s="25"/>
      <c r="Y41" s="25"/>
      <c r="Z41" s="25"/>
      <c r="AA41" s="25"/>
      <c r="AB41" s="25"/>
      <c r="AC41" s="25"/>
      <c r="AD41" s="25"/>
      <c r="AE41" s="25"/>
      <c r="AF41" s="25"/>
      <c r="AG41" s="25"/>
      <c r="AH41" s="25"/>
      <c r="AI41" s="25"/>
      <c r="AJ41" s="25"/>
      <c r="AK41" s="25"/>
      <c r="AL41" s="25"/>
      <c r="AM41" s="25"/>
      <c r="AN41" s="25"/>
      <c r="AO41" s="25"/>
      <c r="AP41" s="25"/>
      <c r="AQ41" s="25"/>
      <c r="AR41" s="25"/>
      <c r="AS41" s="25"/>
      <c r="AT41" s="25"/>
      <c r="AU41" s="25"/>
      <c r="AV41" s="25"/>
      <c r="AW41" s="25"/>
      <c r="AX41" s="25"/>
      <c r="AY41" s="25"/>
      <c r="AZ41" s="25"/>
      <c r="BA41" s="25"/>
      <c r="BB41" s="25"/>
      <c r="BC41" s="25"/>
      <c r="BD41" s="25"/>
      <c r="BE41" s="25"/>
      <c r="BF41" s="25"/>
      <c r="BG41" s="25"/>
      <c r="BH41" s="25"/>
      <c r="BI41" s="25"/>
      <c r="BJ41" s="25"/>
      <c r="BK41" s="25"/>
      <c r="BL41" s="25"/>
      <c r="BM41" s="25"/>
      <c r="BN41" s="25"/>
      <c r="BO41" s="25"/>
      <c r="BP41" s="25"/>
      <c r="BQ41" s="25"/>
      <c r="BR41" s="25"/>
      <c r="BS41" s="25"/>
      <c r="BT41" s="25"/>
      <c r="BU41" s="25"/>
      <c r="BV41" s="25"/>
      <c r="BW41" s="25"/>
      <c r="BX41" s="25"/>
      <c r="BY41" s="25"/>
      <c r="BZ41" s="25"/>
      <c r="CA41" s="25"/>
      <c r="CB41" s="25"/>
      <c r="CC41" s="25"/>
      <c r="CD41" s="25"/>
      <c r="CE41" s="25"/>
      <c r="CF41" s="25"/>
      <c r="CG41" s="25"/>
      <c r="CH41" s="25"/>
      <c r="CI41" s="25"/>
      <c r="CJ41" s="25"/>
      <c r="CK41" s="25"/>
      <c r="CL41" s="25"/>
      <c r="CM41" s="25"/>
      <c r="CN41" s="25"/>
      <c r="CO41" s="25"/>
      <c r="CP41" s="25"/>
      <c r="CQ41" s="25"/>
      <c r="CR41" s="25"/>
      <c r="CS41" s="25"/>
      <c r="CT41" s="25"/>
      <c r="CU41" s="25"/>
      <c r="CV41" s="25"/>
      <c r="CW41" s="25"/>
      <c r="CX41" s="25"/>
      <c r="CY41" s="25"/>
      <c r="CZ41" s="25"/>
      <c r="DA41" s="25"/>
      <c r="DB41" s="25"/>
      <c r="DC41" s="25"/>
      <c r="DD41" s="73"/>
      <c r="DE41" s="25"/>
      <c r="DF41" s="25"/>
      <c r="DG41" s="25"/>
      <c r="DH41" s="25"/>
      <c r="DI41" s="73"/>
    </row>
    <row r="42" spans="2:113" ht="48" thickBot="1">
      <c r="B42" s="260" t="s">
        <v>172</v>
      </c>
      <c r="C42" s="261"/>
      <c r="D42" s="191" t="str">
        <f>D8</f>
        <v>CONSORCIO INTERVIALES PCI-PC</v>
      </c>
      <c r="E42" s="192"/>
      <c r="F42" s="192"/>
      <c r="G42" s="193"/>
      <c r="H42" s="191" t="str">
        <f t="shared" ref="H42:X42" si="197">H8</f>
        <v>CONSORCIO VÍAS FONTIBÓN 2025</v>
      </c>
      <c r="I42" s="192"/>
      <c r="J42" s="107" t="str">
        <f>J8</f>
        <v>MORALBA SANCHEZ ORDOÑEZ</v>
      </c>
      <c r="K42" s="68" t="str">
        <f t="shared" si="197"/>
        <v>GRUPO METRO COLOMBIA S.A.S</v>
      </c>
      <c r="L42" s="191" t="str">
        <f t="shared" ref="L42" si="198">L8</f>
        <v>CONSORCIO INTER CGS F1</v>
      </c>
      <c r="M42" s="192"/>
      <c r="N42" s="193"/>
      <c r="O42" s="107" t="str">
        <f>O8</f>
        <v>INGENIEROS CONSTRUCTORES Y ASESORES SAS</v>
      </c>
      <c r="P42" s="107" t="str">
        <f>P8</f>
        <v>GPM PROYECTOS DE INGENIERIA S.A.S.</v>
      </c>
      <c r="Q42" s="205" t="str">
        <f>Q8</f>
        <v>CONSORCIO MODELIA 24</v>
      </c>
      <c r="R42" s="206"/>
      <c r="S42" s="191" t="str">
        <f t="shared" ref="S42" si="199">S8</f>
        <v>UNIÓN TEMPORAL ROADS 402</v>
      </c>
      <c r="T42" s="192"/>
      <c r="U42" s="193"/>
      <c r="V42" s="205" t="str">
        <f>V8</f>
        <v>CONSORCIO MALLA VIAL 206</v>
      </c>
      <c r="W42" s="206"/>
      <c r="X42" s="114" t="str">
        <f t="shared" si="197"/>
        <v>INTERVENTORIA Y CONSTRUCIVILES S.A.S</v>
      </c>
      <c r="Y42" s="114" t="str">
        <f t="shared" ref="Y42" si="200">Y8</f>
        <v>EMPRESA DE PROYECTOS CIVILES SAS</v>
      </c>
      <c r="Z42" s="205" t="str">
        <f>Z8</f>
        <v>CONSORCIO NOGAALL-LITORAL</v>
      </c>
      <c r="AA42" s="206"/>
      <c r="AB42" s="114" t="str">
        <f t="shared" ref="AB42" si="201">AB8</f>
        <v>GRUPO CONSULTOR E INGENIEROS SAS</v>
      </c>
      <c r="AC42" s="205" t="str">
        <f>AC8</f>
        <v>CONSORCIO ESPACIOS TVH</v>
      </c>
      <c r="AD42" s="206"/>
      <c r="AE42" s="205" t="str">
        <f>AE8</f>
        <v>CONSORCIO VIAS Y ESP</v>
      </c>
      <c r="AF42" s="206"/>
      <c r="AG42" s="205" t="str">
        <f>AG8</f>
        <v>CONSORCIO FONTIBON GM</v>
      </c>
      <c r="AH42" s="206"/>
      <c r="AI42" s="205" t="str">
        <f>AI8</f>
        <v>CONSORCIO I.D. FONTIBÓN</v>
      </c>
      <c r="AJ42" s="206"/>
      <c r="AK42" s="205" t="str">
        <f>AK8</f>
        <v>CONSORCIO LG FONTIBÓN</v>
      </c>
      <c r="AL42" s="206"/>
      <c r="AM42" s="114" t="str">
        <f t="shared" ref="AM42:AO42" si="202">AM8</f>
        <v>INTERSA S.A.</v>
      </c>
      <c r="AN42" s="114" t="str">
        <f t="shared" ref="AN42" si="203">AN8</f>
        <v>CODIPRO INGENIERIA Y ARQUITECTURA LTDA</v>
      </c>
      <c r="AO42" s="114" t="str">
        <f t="shared" si="202"/>
        <v>INGESCOR LTDA</v>
      </c>
      <c r="AP42" s="205" t="str">
        <f>AP8</f>
        <v>CONSORCIO INTERVIAL URBANO</v>
      </c>
      <c r="AQ42" s="206"/>
      <c r="AR42" s="114" t="str">
        <f t="shared" ref="AR42" si="204">AR8</f>
        <v>VELNEC S A</v>
      </c>
      <c r="AS42" s="205" t="str">
        <f>AS8</f>
        <v>CONSORCIO INTER-FONTIBON 2024</v>
      </c>
      <c r="AT42" s="206"/>
      <c r="AU42" s="114" t="str">
        <f t="shared" ref="AU42" si="205">AU8</f>
        <v>ING INGENIERIA SAS</v>
      </c>
      <c r="AV42" s="205" t="str">
        <f>AV8</f>
        <v>CONSORCIO FATIMA</v>
      </c>
      <c r="AW42" s="206"/>
      <c r="AX42" s="114" t="str">
        <f t="shared" ref="AX42" si="206">AX8</f>
        <v>GEOTECNIA Y CIMIENTOS INGEOCIM SAS</v>
      </c>
      <c r="AY42" s="205" t="str">
        <f>AY8</f>
        <v>CONSORCIO FONTIBON JINT 001</v>
      </c>
      <c r="AZ42" s="206"/>
      <c r="BA42" s="205" t="str">
        <f>BA8</f>
        <v>CONSORCIO ALIANZA BOGOTA</v>
      </c>
      <c r="BB42" s="206"/>
      <c r="BC42" s="191" t="str">
        <f t="shared" ref="BC42" si="207">BC8</f>
        <v>CONSORCIO FEM – 34</v>
      </c>
      <c r="BD42" s="192"/>
      <c r="BE42" s="193"/>
      <c r="BF42" s="205" t="str">
        <f>BF8</f>
        <v>CONSORCIO INTER FONTIBON</v>
      </c>
      <c r="BG42" s="206"/>
      <c r="BH42" s="205" t="str">
        <f>BH8</f>
        <v>CONSORCIO ID FONTIBON 001</v>
      </c>
      <c r="BI42" s="206"/>
      <c r="BJ42" s="205" t="str">
        <f>BJ8</f>
        <v>CONSORCIO TRANSFORMAR VIAL FONTIBON</v>
      </c>
      <c r="BK42" s="206"/>
      <c r="BL42" s="114" t="str">
        <f t="shared" ref="BL42:BM42" si="208">BL8</f>
        <v>ESTUDIOS TECNICOS Y CONSTRUCCIONES S.A.S</v>
      </c>
      <c r="BM42" s="114" t="str">
        <f t="shared" si="208"/>
        <v>ALIANZA INTEGRAL DE PROYECTOS SAS BIC</v>
      </c>
      <c r="BN42" s="205" t="str">
        <f>BN8</f>
        <v>CONSORCIO EPSILON FONTIBON</v>
      </c>
      <c r="BO42" s="206"/>
      <c r="BP42" s="114" t="str">
        <f t="shared" ref="BP42:BQ42" si="209">BP8</f>
        <v>PEB CONSULTORES S.A.S.</v>
      </c>
      <c r="BQ42" s="114" t="str">
        <f t="shared" si="209"/>
        <v>ALMA INTERVENTORÍA &amp; CONSULTORÍA SAS</v>
      </c>
      <c r="BR42" s="205" t="str">
        <f>BR8</f>
        <v>CONSORCIO COING F001</v>
      </c>
      <c r="BS42" s="206"/>
      <c r="BT42" s="205" t="str">
        <f>BT8</f>
        <v>CONSORCIO FONTIBON KM 2024</v>
      </c>
      <c r="BU42" s="206"/>
      <c r="BV42" s="205" t="str">
        <f>BV8</f>
        <v>CONSORCIO INTER FONTIBON JG</v>
      </c>
      <c r="BW42" s="206"/>
      <c r="BX42" s="205" t="str">
        <f>BX8</f>
        <v>CONSORCIO INTER VIAL G&amp;L.</v>
      </c>
      <c r="BY42" s="206"/>
      <c r="BZ42" s="114" t="str">
        <f t="shared" ref="BZ42:CA42" si="210">BZ8</f>
        <v>ECOVIAS SAS</v>
      </c>
      <c r="CA42" s="114" t="str">
        <f t="shared" si="210"/>
        <v>PROJEKTA LIMITADA INGENIEROS CONSULTORES</v>
      </c>
      <c r="CB42" s="114" t="str">
        <f t="shared" ref="CB42" si="211">CB8</f>
        <v>SOLUCIONES PARA LA INGENIERÍA S.A.S.</v>
      </c>
      <c r="CC42" s="205" t="str">
        <f>CC8</f>
        <v>CONSORCIO INTERNOVAC – LERI</v>
      </c>
      <c r="CD42" s="206"/>
      <c r="CE42" s="205" t="str">
        <f>CE8</f>
        <v>CONSORCIO INTERNOVAC – LERI</v>
      </c>
      <c r="CF42" s="206"/>
      <c r="CG42" s="191" t="str">
        <f t="shared" ref="CG42" si="212">CG8</f>
        <v>CONSORCIO CCP.</v>
      </c>
      <c r="CH42" s="192"/>
      <c r="CI42" s="193"/>
      <c r="CJ42" s="191" t="str">
        <f t="shared" ref="CJ42" si="213">CJ8</f>
        <v>CONSORCIO FONTIBON</v>
      </c>
      <c r="CK42" s="192"/>
      <c r="CL42" s="193"/>
      <c r="CM42" s="205" t="str">
        <f>CM8</f>
        <v>CONSORCIO TECNOLOGICO</v>
      </c>
      <c r="CN42" s="206"/>
      <c r="CO42" s="205" t="str">
        <f>CO8</f>
        <v>CONSORCIO INTERVIAL PH</v>
      </c>
      <c r="CP42" s="206"/>
      <c r="CQ42" s="205" t="str">
        <f>CQ8</f>
        <v>CONSORCIO VIAS FONTIBON PC</v>
      </c>
      <c r="CR42" s="206"/>
      <c r="CS42" s="205" t="str">
        <f>CS8</f>
        <v>CONSORCIO MALLA VIAL FDLF</v>
      </c>
      <c r="CT42" s="206"/>
      <c r="CU42" s="205" t="str">
        <f>CU8</f>
        <v>CONSORCIO INTER FONTIBON</v>
      </c>
      <c r="CV42" s="206"/>
      <c r="CW42" s="205" t="str">
        <f>CW8</f>
        <v>CONSORCIO VIAS IC 2024</v>
      </c>
      <c r="CX42" s="206"/>
      <c r="CY42" s="131" t="str">
        <f>CY8</f>
        <v>ORBITA DESARROLLO S.A.S.</v>
      </c>
      <c r="CZ42" s="205" t="str">
        <f>CZ8</f>
        <v>CONSORCIO CONSTRUCCIÓN Y DESARROLLO FONTIBÓN</v>
      </c>
      <c r="DA42" s="206"/>
      <c r="DB42" s="191" t="str">
        <f t="shared" ref="DB42" si="214">DB8</f>
        <v>CONSORCIO ESPACIO PÚBLICO INT 2024</v>
      </c>
      <c r="DC42" s="192"/>
      <c r="DD42" s="193"/>
      <c r="DE42" s="205" t="str">
        <f>DE8</f>
        <v>CONSORCIO VÍAS PROTEV</v>
      </c>
      <c r="DF42" s="206"/>
      <c r="DG42" s="205" t="str">
        <f>DG8</f>
        <v>CONSORCIO INTERVENTORES FONTIBON</v>
      </c>
      <c r="DH42" s="206"/>
      <c r="DI42" s="131" t="str">
        <f>DI8</f>
        <v>CONSULTORES INTERVENTORES COLOMBIANOS SAS</v>
      </c>
    </row>
    <row r="43" spans="2:113" ht="78" customHeight="1" thickBot="1">
      <c r="B43" s="260"/>
      <c r="C43" s="261"/>
      <c r="D43" s="61" t="str">
        <f>D9</f>
        <v>PC PROYECCION E INGENIERIA SAS 
901757531-7</v>
      </c>
      <c r="E43" s="61" t="str">
        <f>E9</f>
        <v>JORGE WILLAN CORZO GARCIA
5689243-9</v>
      </c>
      <c r="F43" s="61" t="str">
        <f>F9</f>
        <v>GERMAN ALONSO PUENTES GORDO
7162821-0</v>
      </c>
      <c r="G43" s="61" t="str">
        <f>G9</f>
        <v>INCORDIS SAS 
900869939-5</v>
      </c>
      <c r="H43" s="61" t="str">
        <f t="shared" ref="H43:J43" si="215">H9</f>
        <v>SANDRA MONICA CARDOZO
51976458-3</v>
      </c>
      <c r="I43" s="61" t="str">
        <f t="shared" si="215"/>
        <v>SAVIMAC SAS
900984598-9</v>
      </c>
      <c r="J43" s="88" t="str">
        <f t="shared" si="215"/>
        <v>34.526.385-2</v>
      </c>
      <c r="K43" s="61" t="str">
        <f t="shared" ref="K43:BI43" si="216">K9</f>
        <v>830010109-8</v>
      </c>
      <c r="L43" s="61" t="str">
        <f t="shared" si="216"/>
        <v>SL SENDAS INGENIERIA S.A.S. 
900 547 077 - 1</v>
      </c>
      <c r="M43" s="61" t="str">
        <f t="shared" si="216"/>
        <v>CONSULTORIA VIAL S.A.S. NIT 900 411 896 - 0</v>
      </c>
      <c r="N43" s="61" t="str">
        <f t="shared" si="216"/>
        <v>GRUPO INFRAESTRUCTURA COLOMBIA S.A.S.
901 602 066 – 8</v>
      </c>
      <c r="O43" s="88" t="str">
        <f t="shared" si="216"/>
        <v>900104908-4</v>
      </c>
      <c r="P43" s="61" t="str">
        <f t="shared" si="216"/>
        <v>900237861 - 8</v>
      </c>
      <c r="Q43" s="61" t="str">
        <f t="shared" ref="Q43:U43" si="217">Q9</f>
        <v>INGECO INGENIERÍA DE CONSTRUCCIONES S.A.S
890115120-1</v>
      </c>
      <c r="R43" s="61" t="str">
        <f t="shared" si="217"/>
        <v>INGENIERÍA DE PROYECTOS S.A.S
890.116.722-8</v>
      </c>
      <c r="S43" s="61" t="str">
        <f t="shared" si="217"/>
        <v>ANTONIO JOSE PEDRAZA JIMENEZ
6768550-8</v>
      </c>
      <c r="T43" s="61" t="str">
        <f t="shared" si="217"/>
        <v>CCONTRERAS CORTES SERVICIOS DE
INGENIERIA SAS
900104779-0</v>
      </c>
      <c r="U43" s="61" t="str">
        <f t="shared" si="217"/>
        <v>TERRA NOVO CONSTRUCCIONES SAS
901417315 4</v>
      </c>
      <c r="V43" s="61" t="str">
        <f t="shared" ref="V43:W43" si="218">V9</f>
        <v>LUPSA INGENIERIA Y CONSTRUCCIONES S.A.S.
901525021-7</v>
      </c>
      <c r="W43" s="61" t="str">
        <f t="shared" si="218"/>
        <v>SUCA CONSTRUCCIONES S.A.S.
900568398-9</v>
      </c>
      <c r="X43" s="38" t="str">
        <f t="shared" si="216"/>
        <v>900096419-9</v>
      </c>
      <c r="Y43" s="38" t="str">
        <f t="shared" ref="Y43" si="219">Y9</f>
        <v xml:space="preserve"> 900107376-1 </v>
      </c>
      <c r="Z43" s="61" t="str">
        <f t="shared" si="216"/>
        <v>NOGAALL SAS
830.090.010-1</v>
      </c>
      <c r="AA43" s="61" t="str">
        <f t="shared" si="216"/>
        <v>LITORAL CONSULTING SAS
901.499.397-9</v>
      </c>
      <c r="AB43" s="38" t="str">
        <f t="shared" si="216"/>
        <v>830509427-9</v>
      </c>
      <c r="AC43" s="61" t="str">
        <f t="shared" ref="AC43:AD43" si="220">AC9</f>
        <v>COMPAÑÍA CONSULTORA
COLOMBIANA TRIPLE C
S.A.S BIC
901256066-3</v>
      </c>
      <c r="AD43" s="61" t="str">
        <f t="shared" si="220"/>
        <v>VALLEJO H INGENIEROS
CONSULTORES CONSTRUCTORES S.A.S BIC
900416314-9</v>
      </c>
      <c r="AE43" s="61" t="str">
        <f t="shared" ref="AE43:AF43" si="221">AE9</f>
        <v>MIRS LATINOAMERICA S.A.S. 
900.241.875-6</v>
      </c>
      <c r="AF43" s="61" t="str">
        <f t="shared" si="221"/>
        <v>ACM ESTUDIOS SOCIO AMBIENTALES S.A.S
901.315.271-0</v>
      </c>
      <c r="AG43" s="61" t="str">
        <f t="shared" ref="AG43:AH43" si="222">AG9</f>
        <v>MSING S.A.S
900574741-7</v>
      </c>
      <c r="AH43" s="61" t="str">
        <f t="shared" si="222"/>
        <v>GRMM S.A.S.
901124527-0</v>
      </c>
      <c r="AI43" s="61" t="str">
        <f t="shared" ref="AI43:AJ43" si="223">AI9</f>
        <v>INGENIERIA DESARROLLO Y CONSULTORIA INDESCO S.A.S. BIC
901471535-7</v>
      </c>
      <c r="AJ43" s="61" t="str">
        <f t="shared" si="223"/>
        <v>DISEÑOS INTERVENTORIAS Y SERVICIOS S.A.S.
80001.028-0</v>
      </c>
      <c r="AK43" s="61" t="str">
        <f t="shared" ref="AK43:AM43" si="224">AK9</f>
        <v>LÍNEA GLOBAL INGENIERÍA S. A. S. 
900178419-1</v>
      </c>
      <c r="AL43" s="61" t="str">
        <f t="shared" si="224"/>
        <v>GERARDO DÍAZ MANJARRÉS
70077994-1</v>
      </c>
      <c r="AM43" s="38" t="str">
        <f t="shared" si="224"/>
        <v>860450644-3</v>
      </c>
      <c r="AN43" s="38" t="str">
        <f t="shared" ref="AN43:AO43" si="225">AN9</f>
        <v>800172033-2</v>
      </c>
      <c r="AO43" s="38" t="str">
        <f t="shared" si="225"/>
        <v>812002469-5</v>
      </c>
      <c r="AP43" s="61" t="str">
        <f t="shared" ref="AP43:AR43" si="226">AP9</f>
        <v>IAR PROYECTOS SAS
900709306-8</v>
      </c>
      <c r="AQ43" s="61" t="str">
        <f t="shared" si="226"/>
        <v>BATEMAN INGENIERIA SAS
800061409-1</v>
      </c>
      <c r="AR43" s="38" t="str">
        <f t="shared" si="226"/>
        <v>800028455-1</v>
      </c>
      <c r="AS43" s="61" t="str">
        <f t="shared" ref="AS43:AU43" si="227">AS9</f>
        <v>AESA PROYECTOS SAS
901580432-4</v>
      </c>
      <c r="AT43" s="61" t="str">
        <f t="shared" si="227"/>
        <v>BALER INGENIERIA SAS BIC
900264015 8</v>
      </c>
      <c r="AU43" s="38" t="str">
        <f t="shared" si="227"/>
        <v>890405995-1</v>
      </c>
      <c r="AV43" s="61" t="str">
        <f t="shared" ref="AV43:AX43" si="228">AV9</f>
        <v>ARA INGENIERIA S.A.S
830068724-8</v>
      </c>
      <c r="AW43" s="61" t="str">
        <f t="shared" si="228"/>
        <v>JOSE ALBERTO ROJAS PRIETO
 79442593-1</v>
      </c>
      <c r="AX43" s="38" t="str">
        <f t="shared" si="228"/>
        <v>800155100-6</v>
      </c>
      <c r="AY43" s="61" t="str">
        <f t="shared" ref="AY43:AZ43" si="229">AY9</f>
        <v>JPS INGENIERIA S.A.S. (LIDER) 
830035398-8</v>
      </c>
      <c r="AZ43" s="61" t="str">
        <f t="shared" si="229"/>
        <v>INTING S.A.S.
901693111-0</v>
      </c>
      <c r="BA43" s="61" t="str">
        <f t="shared" ref="BA43:BB43" si="230">BA9</f>
        <v>MSC INGENIERIA SAS
830090285-8</v>
      </c>
      <c r="BB43" s="61" t="str">
        <f t="shared" si="230"/>
        <v>CORTES LEIVA ASOCIADOS SAS
900859890-0</v>
      </c>
      <c r="BC43" s="61" t="str">
        <f t="shared" si="216"/>
        <v>MONTENEGRO Y COMPAÑIA S.A.S.
901367472-7</v>
      </c>
      <c r="BD43" s="61" t="str">
        <f t="shared" si="216"/>
        <v>EJECUCIÓN Y GERENCIA DE PROYECTOS S.A.S.
900599732-9</v>
      </c>
      <c r="BE43" s="61" t="str">
        <f t="shared" si="216"/>
        <v>FLAVIO RICARDO JIMÉNEZ MEJÍA 
3.226.596-1</v>
      </c>
      <c r="BF43" s="61" t="str">
        <f t="shared" si="216"/>
        <v>INGENIERIA Y CONSULTORIA INGECON S.A.S.
810002747-0</v>
      </c>
      <c r="BG43" s="61" t="str">
        <f t="shared" si="216"/>
        <v>ECG INGENIERIA S.A.S 
901289190-0</v>
      </c>
      <c r="BH43" s="61" t="str">
        <f t="shared" si="216"/>
        <v>INTERVENTORIAS Y DISEÑOS S.A. – INTERDISEÑOS 
860027091-8</v>
      </c>
      <c r="BI43" s="61" t="str">
        <f t="shared" si="216"/>
        <v>INTERDISEÑOS ASOCIADOS S.A.S. 
901682746-1</v>
      </c>
      <c r="BJ43" s="61" t="str">
        <f t="shared" ref="BJ43:BL43" si="231">BJ9</f>
        <v>JET INGENIERIS SAS
802024876-8</v>
      </c>
      <c r="BK43" s="61" t="str">
        <f t="shared" si="231"/>
        <v>INGENIERIA MASTER SAS
900915689-6</v>
      </c>
      <c r="BL43" s="38" t="str">
        <f t="shared" si="231"/>
        <v>800032277-2</v>
      </c>
      <c r="BM43" s="38" t="str">
        <f t="shared" ref="BM43" si="232">BM9</f>
        <v>901506750-7</v>
      </c>
      <c r="BN43" s="61" t="str">
        <f t="shared" ref="BN43:BP43" si="233">BN9</f>
        <v>PROYECTOS E INTERVENTORÍAS S.A.S
860403102-3</v>
      </c>
      <c r="BO43" s="61" t="str">
        <f t="shared" si="233"/>
        <v>INGENIERÍA DE ESTUDIOS Y ASESORIAS S.A.S. INESAS S.A.S
860034155-1</v>
      </c>
      <c r="BP43" s="38" t="str">
        <f t="shared" si="233"/>
        <v>891500627-6</v>
      </c>
      <c r="BQ43" s="38" t="str">
        <f t="shared" ref="BQ43" si="234">BQ9</f>
        <v>901573477 6</v>
      </c>
      <c r="BR43" s="61" t="str">
        <f t="shared" ref="BR43:BS43" si="235">BR9</f>
        <v>ICING S.A.S.
901691885-3</v>
      </c>
      <c r="BS43" s="61" t="str">
        <f t="shared" si="235"/>
        <v>COPEBA S.A.S.
830011122-9</v>
      </c>
      <c r="BT43" s="61" t="str">
        <f t="shared" ref="BT43:BU43" si="236">BT9</f>
        <v>KALPA INGENIERIA SAS
901506984-3</v>
      </c>
      <c r="BU43" s="61" t="str">
        <f t="shared" si="236"/>
        <v>MEDINA &amp; RIVERA INGENIEROS
ASOCIADOS SAS 
830013230-5</v>
      </c>
      <c r="BV43" s="61" t="str">
        <f t="shared" ref="BV43:BW43" si="237">BV9</f>
        <v>GAVINCO INGENIEROS CONSULTORES SAS
900916608-4</v>
      </c>
      <c r="BW43" s="61" t="str">
        <f t="shared" si="237"/>
        <v>JGF INGENIERIA S.A.S
900916608-4</v>
      </c>
      <c r="BX43" s="61" t="str">
        <f t="shared" ref="BX43:CI43" si="238">BX9</f>
        <v>GNG SERVICIOS DE INGENIERÍA S.A.S.
901383717-3</v>
      </c>
      <c r="BY43" s="61" t="str">
        <f t="shared" si="238"/>
        <v xml:space="preserve">LUIS GUILLERMO NARVAEZ RICARDO
9050725-8 </v>
      </c>
      <c r="BZ43" s="38" t="str">
        <f t="shared" ref="BZ43:CA43" si="239">BZ9</f>
        <v>890104625-1</v>
      </c>
      <c r="CA43" s="38" t="str">
        <f t="shared" si="239"/>
        <v>860531577-6</v>
      </c>
      <c r="CB43" s="38" t="str">
        <f t="shared" ref="CB43:CD43" si="240">CB9</f>
        <v>900389180-2</v>
      </c>
      <c r="CC43" s="61" t="str">
        <f t="shared" si="240"/>
        <v>INTERNOVAC GROUP S.A.S
901719021-0</v>
      </c>
      <c r="CD43" s="61" t="str">
        <f t="shared" si="240"/>
        <v>LEMOINE RIVERA
INGENIEROS ASOCIADOS S.A.S
800175083-4</v>
      </c>
      <c r="CE43" s="61" t="str">
        <f t="shared" ref="CE43:CF43" si="241">CE9</f>
        <v>GOMEZ CAJIAO Y ASOCIADOS S.A.S
860034335 - 9</v>
      </c>
      <c r="CF43" s="61" t="str">
        <f t="shared" si="241"/>
        <v>SETEC ANDINA S.A.S.
901399529-5</v>
      </c>
      <c r="CG43" s="61" t="str">
        <f t="shared" si="238"/>
        <v>PROCIVING SAS
8.638.502-4</v>
      </c>
      <c r="CH43" s="61" t="str">
        <f t="shared" si="238"/>
        <v>CIAF LTDA INGENIERIA
800130967-6</v>
      </c>
      <c r="CI43" s="61" t="str">
        <f t="shared" si="238"/>
        <v>CONSULTORIA Y OBRAS CIVILES DE COLOMBIA SAS
900956142-5</v>
      </c>
      <c r="CJ43" s="61" t="str">
        <f t="shared" ref="CJ43:CL43" si="242">CJ9</f>
        <v>INFRALAR S.A.S.
900284623-1</v>
      </c>
      <c r="CK43" s="61" t="str">
        <f t="shared" si="242"/>
        <v>OBRAS Y PROYECTOS
RP S.A.S.
800245246-9</v>
      </c>
      <c r="CL43" s="61" t="str">
        <f t="shared" si="242"/>
        <v>INGTECNOVA S.A.S. BIC.
901642556 6</v>
      </c>
      <c r="CM43" s="61" t="str">
        <f t="shared" ref="CM43:DF43" si="243">CM9</f>
        <v>INTERVENTORIA Y
CONSTRUCCIONES S.A.S
813003402-0</v>
      </c>
      <c r="CN43" s="61" t="str">
        <f t="shared" si="243"/>
        <v>RAFAEL JAVIER GUISA RUEDA
91261497-7</v>
      </c>
      <c r="CO43" s="61" t="str">
        <f t="shared" ref="CO43:CP43" si="244">CO9</f>
        <v>HUMBERTO JAUREGUI &amp; CIAS SAS
901793808-4</v>
      </c>
      <c r="CP43" s="61" t="str">
        <f t="shared" si="244"/>
        <v>PROYECTOS VIALES SAS
900325581-8</v>
      </c>
      <c r="CQ43" s="61" t="str">
        <f t="shared" ref="CQ43:CR43" si="245">CQ9</f>
        <v>PROYECTOS TECNICOS DE COLOMBIA S.A.S
900181247-2</v>
      </c>
      <c r="CR43" s="61" t="str">
        <f t="shared" si="245"/>
        <v>COMPAÑÍA TECNICA DE INGENIERIA S.A.S
901531042-6</v>
      </c>
      <c r="CS43" s="61" t="str">
        <f t="shared" ref="CS43:CT43" si="246">CS9</f>
        <v>INPROTEKTO LIMITADA N
800032486-5</v>
      </c>
      <c r="CT43" s="61" t="str">
        <f t="shared" si="246"/>
        <v>BRAIN INGENIERÍA VIAL S.A.S.
900779202-1</v>
      </c>
      <c r="CU43" s="61" t="str">
        <f t="shared" ref="CU43:CV43" si="247">CU9</f>
        <v>INGE PR SAS
901262481-1</v>
      </c>
      <c r="CV43" s="61" t="str">
        <f t="shared" si="247"/>
        <v>INTERVENTORIA Y
GESTION INTERGES SAS
901145450-2</v>
      </c>
      <c r="CW43" s="61" t="str">
        <f t="shared" ref="CW43:CY43" si="248">CW9</f>
        <v>CAYCO S.A.S 
900334140-1</v>
      </c>
      <c r="CX43" s="61" t="str">
        <f t="shared" si="248"/>
        <v>INGEORBE SAS BIC 
901402216-8</v>
      </c>
      <c r="CY43" s="132" t="str">
        <f t="shared" si="248"/>
        <v>901515287-6</v>
      </c>
      <c r="CZ43" s="61" t="str">
        <f t="shared" ref="CZ43:DA43" si="249">CZ9</f>
        <v>R&amp;M CONSTRUCCIONES E INTERVENTORIAS SAS
830028126-2</v>
      </c>
      <c r="DA43" s="61" t="str">
        <f t="shared" si="249"/>
        <v>MAIRA ALEJANDRA PICON GARCIA
37331288-9</v>
      </c>
      <c r="DB43" s="61" t="str">
        <f t="shared" si="243"/>
        <v>INGENIERÍA Y GESTIÓN VIAL SAS – GEVIAL SAS 
830504592-3</v>
      </c>
      <c r="DC43" s="61" t="str">
        <f t="shared" si="243"/>
        <v>GEOINTERVENTORIAS SAS - GEOINTER SAS 
830505044 - 3</v>
      </c>
      <c r="DD43" s="61" t="str">
        <f t="shared" si="243"/>
        <v>DISEÑOS VÍAS Y PAVIMENTOS SAS 
900403072-5</v>
      </c>
      <c r="DE43" s="61" t="str">
        <f t="shared" si="243"/>
        <v>PROYECTISTAS ASOCIADOS SAS 
900426155-7</v>
      </c>
      <c r="DF43" s="61" t="str">
        <f t="shared" si="243"/>
        <v>CONSTRUCTORA TEATINO VARGAS – CONSTRUTEV SAS 
830512601-5</v>
      </c>
      <c r="DG43" s="61" t="str">
        <f t="shared" ref="DG43:DI43" si="250">DG9</f>
        <v>CAP QUALITY PROJECT S.A.S
901708022-0</v>
      </c>
      <c r="DH43" s="61" t="str">
        <f t="shared" si="250"/>
        <v>OPH INGENIEROS ASOCIADOS SAS
901048528-2</v>
      </c>
      <c r="DI43" s="132" t="str">
        <f t="shared" si="250"/>
        <v>900378119-5</v>
      </c>
    </row>
    <row r="44" spans="2:113" ht="15.95" customHeight="1">
      <c r="B44" s="222" t="s">
        <v>173</v>
      </c>
      <c r="C44" s="223"/>
      <c r="D44" s="69">
        <v>300000000</v>
      </c>
      <c r="E44" s="72">
        <v>530913244</v>
      </c>
      <c r="F44" s="72">
        <v>1662339732</v>
      </c>
      <c r="G44" s="125">
        <v>2266169374</v>
      </c>
      <c r="H44" s="72">
        <v>3063737000</v>
      </c>
      <c r="I44" s="85">
        <v>1461970000</v>
      </c>
      <c r="J44" s="289">
        <v>1709318387</v>
      </c>
      <c r="K44" s="216">
        <v>5266255849</v>
      </c>
      <c r="L44" s="72">
        <v>485860532</v>
      </c>
      <c r="M44" s="72">
        <v>1349293516</v>
      </c>
      <c r="N44" s="94">
        <v>342012119</v>
      </c>
      <c r="O44" s="289">
        <v>7097414473</v>
      </c>
      <c r="P44" s="303">
        <v>2420021597</v>
      </c>
      <c r="Q44" s="125">
        <v>4403790144</v>
      </c>
      <c r="R44" s="125">
        <v>23106548000</v>
      </c>
      <c r="S44" s="58">
        <v>587427051</v>
      </c>
      <c r="T44" s="58">
        <v>2567399485</v>
      </c>
      <c r="U44" s="57">
        <v>4595624536</v>
      </c>
      <c r="V44" s="125">
        <v>106677356</v>
      </c>
      <c r="W44" s="125">
        <v>3339450720</v>
      </c>
      <c r="X44" s="213">
        <v>2431206980</v>
      </c>
      <c r="Y44" s="213">
        <v>2181519837</v>
      </c>
      <c r="Z44" s="125">
        <v>5426605201</v>
      </c>
      <c r="AA44" s="125">
        <v>1417318032</v>
      </c>
      <c r="AB44" s="213">
        <v>2574817566</v>
      </c>
      <c r="AC44" s="125">
        <v>1241407113</v>
      </c>
      <c r="AD44" s="125">
        <v>2712893424</v>
      </c>
      <c r="AE44" s="125">
        <v>12508739606</v>
      </c>
      <c r="AF44" s="125">
        <v>36414895</v>
      </c>
      <c r="AG44" s="125">
        <v>3877047467</v>
      </c>
      <c r="AH44" s="125">
        <v>399907538</v>
      </c>
      <c r="AI44" s="125">
        <v>1222131446</v>
      </c>
      <c r="AJ44" s="125">
        <v>5844283905</v>
      </c>
      <c r="AK44" s="125">
        <v>1461598687</v>
      </c>
      <c r="AL44" s="125">
        <v>1050833481</v>
      </c>
      <c r="AM44" s="213">
        <v>3238017000</v>
      </c>
      <c r="AN44" s="213">
        <v>3075524764</v>
      </c>
      <c r="AO44" s="213">
        <v>9935202000</v>
      </c>
      <c r="AP44" s="125">
        <v>1355912527</v>
      </c>
      <c r="AQ44" s="125">
        <v>10210503613</v>
      </c>
      <c r="AR44" s="213">
        <v>6718327378</v>
      </c>
      <c r="AS44" s="125">
        <v>1225542219</v>
      </c>
      <c r="AT44" s="125">
        <v>1081872006</v>
      </c>
      <c r="AU44" s="213">
        <v>7820788987</v>
      </c>
      <c r="AV44" s="125">
        <v>4508671140</v>
      </c>
      <c r="AW44" s="125">
        <v>3405367978</v>
      </c>
      <c r="AX44" s="213">
        <v>16807870436</v>
      </c>
      <c r="AY44" s="125">
        <v>6022562000</v>
      </c>
      <c r="AZ44" s="125">
        <v>710558000</v>
      </c>
      <c r="BA44" s="125">
        <v>862565892</v>
      </c>
      <c r="BB44" s="125">
        <v>407960992</v>
      </c>
      <c r="BC44" s="58">
        <v>270016819</v>
      </c>
      <c r="BD44" s="58">
        <v>251921180</v>
      </c>
      <c r="BE44" s="57">
        <v>472828108</v>
      </c>
      <c r="BF44" s="125">
        <v>11299785689</v>
      </c>
      <c r="BG44" s="125">
        <v>3621368015</v>
      </c>
      <c r="BH44" s="125">
        <v>20914315967</v>
      </c>
      <c r="BI44" s="125">
        <v>443623888</v>
      </c>
      <c r="BJ44" s="125">
        <v>3368364361</v>
      </c>
      <c r="BK44" s="125">
        <v>12384954953</v>
      </c>
      <c r="BL44" s="213">
        <v>7374175628</v>
      </c>
      <c r="BM44" s="213">
        <v>1322228572</v>
      </c>
      <c r="BN44" s="125">
        <v>9778924633</v>
      </c>
      <c r="BO44" s="125">
        <v>2994488682</v>
      </c>
      <c r="BP44" s="213">
        <v>6876732216</v>
      </c>
      <c r="BQ44" s="213">
        <v>1806657067</v>
      </c>
      <c r="BR44" s="125">
        <v>1379172995</v>
      </c>
      <c r="BS44" s="125">
        <v>2944141014</v>
      </c>
      <c r="BT44" s="125">
        <v>2812952317</v>
      </c>
      <c r="BU44" s="125">
        <v>17787653213</v>
      </c>
      <c r="BV44" s="125">
        <v>250000000</v>
      </c>
      <c r="BW44" s="125">
        <v>12830978401</v>
      </c>
      <c r="BX44" s="125">
        <v>3747897000</v>
      </c>
      <c r="BY44" s="125">
        <v>1606642812</v>
      </c>
      <c r="BZ44" s="213">
        <v>17306145049</v>
      </c>
      <c r="CA44" s="213">
        <v>2372629126</v>
      </c>
      <c r="CB44" s="213">
        <v>1248453000</v>
      </c>
      <c r="CC44" s="125">
        <v>1580957000</v>
      </c>
      <c r="CD44" s="125">
        <v>983293161</v>
      </c>
      <c r="CE44" s="125">
        <v>20096903000</v>
      </c>
      <c r="CF44" s="125">
        <v>1197840000</v>
      </c>
      <c r="CG44" s="58">
        <v>1869054045</v>
      </c>
      <c r="CH44" s="58">
        <v>1121346000</v>
      </c>
      <c r="CI44" s="57">
        <v>2353557000</v>
      </c>
      <c r="CJ44" s="58">
        <v>3351741008</v>
      </c>
      <c r="CK44" s="58">
        <v>3645161109</v>
      </c>
      <c r="CL44" s="128">
        <v>74769187</v>
      </c>
      <c r="CM44" s="119">
        <v>2536252725</v>
      </c>
      <c r="CN44" s="125">
        <v>1475921481</v>
      </c>
      <c r="CO44" s="125">
        <v>150000000</v>
      </c>
      <c r="CP44" s="125">
        <v>1245348937</v>
      </c>
      <c r="CQ44" s="125">
        <v>12852333730</v>
      </c>
      <c r="CR44" s="125">
        <v>244441978</v>
      </c>
      <c r="CS44" s="125">
        <v>5126393501</v>
      </c>
      <c r="CT44" s="125">
        <v>3963660000</v>
      </c>
      <c r="CU44" s="125">
        <v>159604996</v>
      </c>
      <c r="CV44" s="125">
        <v>436366830</v>
      </c>
      <c r="CW44" s="125">
        <v>3713848418</v>
      </c>
      <c r="CX44" s="125">
        <v>225245236</v>
      </c>
      <c r="CY44" s="303">
        <v>150970600</v>
      </c>
      <c r="CZ44" s="125">
        <v>4491555369</v>
      </c>
      <c r="DA44" s="125">
        <v>544280194</v>
      </c>
      <c r="DB44" s="58">
        <v>6894783530</v>
      </c>
      <c r="DC44" s="58">
        <v>570256833</v>
      </c>
      <c r="DD44" s="57">
        <v>649949783</v>
      </c>
      <c r="DE44" s="125">
        <v>4884570147</v>
      </c>
      <c r="DF44" s="125">
        <v>3605734079</v>
      </c>
      <c r="DG44" s="125">
        <v>500000000</v>
      </c>
      <c r="DH44" s="125">
        <v>248100234</v>
      </c>
      <c r="DI44" s="303">
        <v>6814686234</v>
      </c>
    </row>
    <row r="45" spans="2:113" ht="15.95" customHeight="1" thickBot="1">
      <c r="B45" s="232"/>
      <c r="C45" s="233"/>
      <c r="D45" s="179">
        <f>(D44+E44+F44+G44)</f>
        <v>4759422350</v>
      </c>
      <c r="E45" s="180"/>
      <c r="F45" s="180"/>
      <c r="G45" s="181"/>
      <c r="H45" s="179">
        <f>(H44+I44)</f>
        <v>4525707000</v>
      </c>
      <c r="I45" s="180"/>
      <c r="J45" s="290"/>
      <c r="K45" s="217"/>
      <c r="L45" s="179">
        <f>(L44+M44+N44)</f>
        <v>2177166167</v>
      </c>
      <c r="M45" s="180"/>
      <c r="N45" s="180"/>
      <c r="O45" s="290"/>
      <c r="P45" s="304"/>
      <c r="Q45" s="149">
        <f>(Q44+R44)</f>
        <v>27510338144</v>
      </c>
      <c r="R45" s="150"/>
      <c r="S45" s="179">
        <f>(S44+T44+U44)</f>
        <v>7750451072</v>
      </c>
      <c r="T45" s="180"/>
      <c r="U45" s="181"/>
      <c r="V45" s="149">
        <f>(V44+W44)</f>
        <v>3446128076</v>
      </c>
      <c r="W45" s="150"/>
      <c r="X45" s="214"/>
      <c r="Y45" s="214"/>
      <c r="Z45" s="149">
        <f>(Z44+AA44)</f>
        <v>6843923233</v>
      </c>
      <c r="AA45" s="150"/>
      <c r="AB45" s="214"/>
      <c r="AC45" s="149">
        <f>(AC44+AD44)</f>
        <v>3954300537</v>
      </c>
      <c r="AD45" s="150"/>
      <c r="AE45" s="149">
        <f>(AE44+AF44)</f>
        <v>12545154501</v>
      </c>
      <c r="AF45" s="150"/>
      <c r="AG45" s="149">
        <f>(AG44+AH44)</f>
        <v>4276955005</v>
      </c>
      <c r="AH45" s="150"/>
      <c r="AI45" s="149">
        <f>(AI44+AJ44)</f>
        <v>7066415351</v>
      </c>
      <c r="AJ45" s="150"/>
      <c r="AK45" s="149">
        <f>(AK44+AL44)</f>
        <v>2512432168</v>
      </c>
      <c r="AL45" s="150"/>
      <c r="AM45" s="214"/>
      <c r="AN45" s="214"/>
      <c r="AO45" s="214"/>
      <c r="AP45" s="149">
        <f>(AP44+AQ44)</f>
        <v>11566416140</v>
      </c>
      <c r="AQ45" s="150"/>
      <c r="AR45" s="214"/>
      <c r="AS45" s="149">
        <f>(AS44+AT44)</f>
        <v>2307414225</v>
      </c>
      <c r="AT45" s="150"/>
      <c r="AU45" s="214"/>
      <c r="AV45" s="149">
        <f>(AV44+AW44)</f>
        <v>7914039118</v>
      </c>
      <c r="AW45" s="150"/>
      <c r="AX45" s="214"/>
      <c r="AY45" s="149">
        <f>(AY44+AZ44)</f>
        <v>6733120000</v>
      </c>
      <c r="AZ45" s="150"/>
      <c r="BA45" s="149">
        <f>(BA44+BB44)</f>
        <v>1270526884</v>
      </c>
      <c r="BB45" s="150"/>
      <c r="BC45" s="179">
        <f>(BC44+BD44+BE44)</f>
        <v>994766107</v>
      </c>
      <c r="BD45" s="180"/>
      <c r="BE45" s="181"/>
      <c r="BF45" s="149">
        <f>(BF44+BG44)</f>
        <v>14921153704</v>
      </c>
      <c r="BG45" s="150"/>
      <c r="BH45" s="149">
        <f>(BH44+BI44)</f>
        <v>21357939855</v>
      </c>
      <c r="BI45" s="150"/>
      <c r="BJ45" s="149">
        <f>(BJ44+BK44)</f>
        <v>15753319314</v>
      </c>
      <c r="BK45" s="150"/>
      <c r="BL45" s="214"/>
      <c r="BM45" s="214"/>
      <c r="BN45" s="149">
        <f>(BN44+BO44)</f>
        <v>12773413315</v>
      </c>
      <c r="BO45" s="150"/>
      <c r="BP45" s="214"/>
      <c r="BQ45" s="214"/>
      <c r="BR45" s="149">
        <f>(BR44+BS44)</f>
        <v>4323314009</v>
      </c>
      <c r="BS45" s="150"/>
      <c r="BT45" s="149">
        <f>(BT44+BU44)</f>
        <v>20600605530</v>
      </c>
      <c r="BU45" s="150"/>
      <c r="BV45" s="149">
        <f>(BV44+BW44)</f>
        <v>13080978401</v>
      </c>
      <c r="BW45" s="150"/>
      <c r="BX45" s="149">
        <f>(BX44+BY44)</f>
        <v>5354539812</v>
      </c>
      <c r="BY45" s="150"/>
      <c r="BZ45" s="214"/>
      <c r="CA45" s="214"/>
      <c r="CB45" s="214"/>
      <c r="CC45" s="149">
        <f>(CC44+CD44)</f>
        <v>2564250161</v>
      </c>
      <c r="CD45" s="150"/>
      <c r="CE45" s="149">
        <f>(CE44+CF44)</f>
        <v>21294743000</v>
      </c>
      <c r="CF45" s="150"/>
      <c r="CG45" s="179">
        <f>(CG44+CH44+CI44)</f>
        <v>5343957045</v>
      </c>
      <c r="CH45" s="180"/>
      <c r="CI45" s="181"/>
      <c r="CJ45" s="179">
        <f>(CJ44+CK44+CL44)</f>
        <v>7071671304</v>
      </c>
      <c r="CK45" s="180"/>
      <c r="CL45" s="180"/>
      <c r="CM45" s="149">
        <f>(CM44+CN44)</f>
        <v>4012174206</v>
      </c>
      <c r="CN45" s="150"/>
      <c r="CO45" s="149">
        <f>(CO44+CP44)</f>
        <v>1395348937</v>
      </c>
      <c r="CP45" s="150"/>
      <c r="CQ45" s="149">
        <f>(CQ44+CR44)</f>
        <v>13096775708</v>
      </c>
      <c r="CR45" s="150"/>
      <c r="CS45" s="149">
        <f>(CS44+CT44)</f>
        <v>9090053501</v>
      </c>
      <c r="CT45" s="150"/>
      <c r="CU45" s="149">
        <f>(CU44+CV44)</f>
        <v>595971826</v>
      </c>
      <c r="CV45" s="150"/>
      <c r="CW45" s="149">
        <f>(CW44+CX44)</f>
        <v>3939093654</v>
      </c>
      <c r="CX45" s="150"/>
      <c r="CY45" s="304"/>
      <c r="CZ45" s="149">
        <f>(CZ44+DA44)</f>
        <v>5035835563</v>
      </c>
      <c r="DA45" s="150"/>
      <c r="DB45" s="179">
        <f>(DB44+DC44+DD44)</f>
        <v>8114990146</v>
      </c>
      <c r="DC45" s="180"/>
      <c r="DD45" s="181"/>
      <c r="DE45" s="149">
        <f>(DE44+DF44)</f>
        <v>8490304226</v>
      </c>
      <c r="DF45" s="150"/>
      <c r="DG45" s="149">
        <f>(DG44+DH44)</f>
        <v>748100234</v>
      </c>
      <c r="DH45" s="150"/>
      <c r="DI45" s="304"/>
    </row>
    <row r="46" spans="2:113" ht="15.95" customHeight="1">
      <c r="B46" s="222" t="s">
        <v>174</v>
      </c>
      <c r="C46" s="223"/>
      <c r="D46" s="70">
        <v>300000000</v>
      </c>
      <c r="E46" s="71">
        <v>1041070266</v>
      </c>
      <c r="F46" s="71">
        <v>2045458832</v>
      </c>
      <c r="G46" s="122">
        <v>2425721130</v>
      </c>
      <c r="H46" s="71">
        <v>4584322000</v>
      </c>
      <c r="I46" s="86">
        <v>3607040000</v>
      </c>
      <c r="J46" s="290">
        <v>3089157764</v>
      </c>
      <c r="K46" s="217">
        <v>5275128729</v>
      </c>
      <c r="L46" s="71">
        <v>502730745</v>
      </c>
      <c r="M46" s="71">
        <v>1558465173</v>
      </c>
      <c r="N46" s="121">
        <v>342012119</v>
      </c>
      <c r="O46" s="290">
        <v>9045018085</v>
      </c>
      <c r="P46" s="305">
        <v>3081587842</v>
      </c>
      <c r="Q46" s="122">
        <v>5003523704</v>
      </c>
      <c r="R46" s="122">
        <v>24841254000</v>
      </c>
      <c r="S46" s="59">
        <v>726500217</v>
      </c>
      <c r="T46" s="59">
        <v>2669313536</v>
      </c>
      <c r="U46" s="116">
        <v>5085922560</v>
      </c>
      <c r="V46" s="122">
        <v>106677356</v>
      </c>
      <c r="W46" s="122">
        <v>3377933638</v>
      </c>
      <c r="X46" s="215">
        <v>3832927868</v>
      </c>
      <c r="Y46" s="215">
        <v>4888785917</v>
      </c>
      <c r="Z46" s="122">
        <v>8861161094</v>
      </c>
      <c r="AA46" s="122">
        <v>1417318032</v>
      </c>
      <c r="AB46" s="215">
        <v>2742618566</v>
      </c>
      <c r="AC46" s="122">
        <v>1687907113</v>
      </c>
      <c r="AD46" s="122">
        <v>3945616638</v>
      </c>
      <c r="AE46" s="122">
        <v>12676187938</v>
      </c>
      <c r="AF46" s="122">
        <v>38014895</v>
      </c>
      <c r="AG46" s="122">
        <v>3956856390</v>
      </c>
      <c r="AH46" s="122">
        <v>401478688</v>
      </c>
      <c r="AI46" s="122">
        <v>1253529506</v>
      </c>
      <c r="AJ46" s="122">
        <v>12695144835</v>
      </c>
      <c r="AK46" s="122">
        <v>2587212294</v>
      </c>
      <c r="AL46" s="122">
        <v>2413533145</v>
      </c>
      <c r="AM46" s="215">
        <v>3287699000</v>
      </c>
      <c r="AN46" s="215">
        <v>3103885489</v>
      </c>
      <c r="AO46" s="215">
        <v>12274770000</v>
      </c>
      <c r="AP46" s="122">
        <v>1855912527</v>
      </c>
      <c r="AQ46" s="122">
        <v>11199127780</v>
      </c>
      <c r="AR46" s="215">
        <v>11488985605</v>
      </c>
      <c r="AS46" s="122">
        <v>1242746309</v>
      </c>
      <c r="AT46" s="122">
        <v>1317924544</v>
      </c>
      <c r="AU46" s="215">
        <v>9522773343</v>
      </c>
      <c r="AV46" s="122">
        <v>5276533239</v>
      </c>
      <c r="AW46" s="122">
        <v>4381055800</v>
      </c>
      <c r="AX46" s="215">
        <v>17021364369</v>
      </c>
      <c r="AY46" s="122">
        <v>6875813000</v>
      </c>
      <c r="AZ46" s="122">
        <v>710558000</v>
      </c>
      <c r="BA46" s="122">
        <v>862565892</v>
      </c>
      <c r="BB46" s="122">
        <v>516447619</v>
      </c>
      <c r="BC46" s="59">
        <v>279669019</v>
      </c>
      <c r="BD46" s="59">
        <v>282354090</v>
      </c>
      <c r="BE46" s="116">
        <v>1136706632</v>
      </c>
      <c r="BF46" s="122">
        <v>11983462756</v>
      </c>
      <c r="BG46" s="122">
        <v>3637726504</v>
      </c>
      <c r="BH46" s="126">
        <v>21157936606</v>
      </c>
      <c r="BI46" s="126">
        <v>443623888</v>
      </c>
      <c r="BJ46" s="122">
        <v>4113446523</v>
      </c>
      <c r="BK46" s="122">
        <v>13164980456</v>
      </c>
      <c r="BL46" s="215">
        <v>11781938822</v>
      </c>
      <c r="BM46" s="215">
        <v>1397347204</v>
      </c>
      <c r="BN46" s="122">
        <v>10738224868</v>
      </c>
      <c r="BO46" s="122">
        <v>3210332601</v>
      </c>
      <c r="BP46" s="215">
        <v>7409384474</v>
      </c>
      <c r="BQ46" s="215">
        <v>3054009333</v>
      </c>
      <c r="BR46" s="122">
        <v>1685339662</v>
      </c>
      <c r="BS46" s="122">
        <v>4947292817</v>
      </c>
      <c r="BT46" s="122">
        <v>2812952317</v>
      </c>
      <c r="BU46" s="122">
        <v>17821894725</v>
      </c>
      <c r="BV46" s="122">
        <v>250000000</v>
      </c>
      <c r="BW46" s="122">
        <v>14671587094</v>
      </c>
      <c r="BX46" s="122">
        <v>3838806000</v>
      </c>
      <c r="BY46" s="122">
        <v>2791325801</v>
      </c>
      <c r="BZ46" s="215">
        <v>19623584870</v>
      </c>
      <c r="CA46" s="215">
        <v>2521490126</v>
      </c>
      <c r="CB46" s="215">
        <v>1935817000</v>
      </c>
      <c r="CC46" s="122">
        <v>1708285000</v>
      </c>
      <c r="CD46" s="122">
        <v>1021940078</v>
      </c>
      <c r="CE46" s="122">
        <v>23693233000</v>
      </c>
      <c r="CF46" s="122">
        <v>1205577000</v>
      </c>
      <c r="CG46" s="59">
        <v>2829635381</v>
      </c>
      <c r="CH46" s="59">
        <v>1596994000</v>
      </c>
      <c r="CI46" s="116">
        <v>2361584000</v>
      </c>
      <c r="CJ46" s="59">
        <v>3379614813</v>
      </c>
      <c r="CK46" s="59">
        <v>3849599206</v>
      </c>
      <c r="CL46" s="115">
        <v>82943987</v>
      </c>
      <c r="CM46" s="118">
        <v>3197139511</v>
      </c>
      <c r="CN46" s="126">
        <v>2633683501</v>
      </c>
      <c r="CO46" s="126">
        <v>500000000</v>
      </c>
      <c r="CP46" s="126">
        <v>1340819256</v>
      </c>
      <c r="CQ46" s="126">
        <v>13045586728</v>
      </c>
      <c r="CR46" s="126">
        <v>340620303</v>
      </c>
      <c r="CS46" s="126">
        <v>5241378141</v>
      </c>
      <c r="CT46" s="126">
        <v>4891643000</v>
      </c>
      <c r="CU46" s="126">
        <v>174014281</v>
      </c>
      <c r="CV46" s="126">
        <v>452496632</v>
      </c>
      <c r="CW46" s="126">
        <v>3952528138</v>
      </c>
      <c r="CX46" s="126">
        <v>372899659</v>
      </c>
      <c r="CY46" s="305">
        <v>260970600</v>
      </c>
      <c r="CZ46" s="126">
        <v>7010958887</v>
      </c>
      <c r="DA46" s="126">
        <v>1155381039</v>
      </c>
      <c r="DB46" s="59">
        <v>8566074471</v>
      </c>
      <c r="DC46" s="59">
        <v>1017991482</v>
      </c>
      <c r="DD46" s="116">
        <v>1126576525</v>
      </c>
      <c r="DE46" s="126">
        <v>7271055023</v>
      </c>
      <c r="DF46" s="126">
        <v>4172518844</v>
      </c>
      <c r="DG46" s="126">
        <v>500000000</v>
      </c>
      <c r="DH46" s="126">
        <v>308030594</v>
      </c>
      <c r="DI46" s="305">
        <v>11055759512</v>
      </c>
    </row>
    <row r="47" spans="2:113" ht="15.95" customHeight="1" thickBot="1">
      <c r="B47" s="224"/>
      <c r="C47" s="225"/>
      <c r="D47" s="179">
        <f>(D46+E46+F46+G46)</f>
        <v>5812250228</v>
      </c>
      <c r="E47" s="180"/>
      <c r="F47" s="180"/>
      <c r="G47" s="181"/>
      <c r="H47" s="179">
        <f>(H46+I46)</f>
        <v>8191362000</v>
      </c>
      <c r="I47" s="180"/>
      <c r="J47" s="290"/>
      <c r="K47" s="217"/>
      <c r="L47" s="179">
        <f>(L46+M46+N46)</f>
        <v>2403208037</v>
      </c>
      <c r="M47" s="180"/>
      <c r="N47" s="180"/>
      <c r="O47" s="290"/>
      <c r="P47" s="304"/>
      <c r="Q47" s="149">
        <f>(Q46+R46)</f>
        <v>29844777704</v>
      </c>
      <c r="R47" s="150"/>
      <c r="S47" s="179">
        <f>(S46+T46+U46)</f>
        <v>8481736313</v>
      </c>
      <c r="T47" s="180"/>
      <c r="U47" s="181"/>
      <c r="V47" s="149">
        <f>(V46+W46)</f>
        <v>3484610994</v>
      </c>
      <c r="W47" s="150"/>
      <c r="X47" s="214"/>
      <c r="Y47" s="214"/>
      <c r="Z47" s="149">
        <f>(Z46+AA46)</f>
        <v>10278479126</v>
      </c>
      <c r="AA47" s="150"/>
      <c r="AB47" s="214"/>
      <c r="AC47" s="149">
        <f>(AC46+AD46)</f>
        <v>5633523751</v>
      </c>
      <c r="AD47" s="150"/>
      <c r="AE47" s="149">
        <f>(AE46+AF46)</f>
        <v>12714202833</v>
      </c>
      <c r="AF47" s="150"/>
      <c r="AG47" s="149">
        <f>(AG46+AH46)</f>
        <v>4358335078</v>
      </c>
      <c r="AH47" s="150"/>
      <c r="AI47" s="149">
        <f>(AI46+AJ46)</f>
        <v>13948674341</v>
      </c>
      <c r="AJ47" s="150"/>
      <c r="AK47" s="149">
        <f>(AK46+AL46)</f>
        <v>5000745439</v>
      </c>
      <c r="AL47" s="150"/>
      <c r="AM47" s="214"/>
      <c r="AN47" s="214"/>
      <c r="AO47" s="214"/>
      <c r="AP47" s="149">
        <f>(AP46+AQ46)</f>
        <v>13055040307</v>
      </c>
      <c r="AQ47" s="150"/>
      <c r="AR47" s="214"/>
      <c r="AS47" s="149">
        <f>(AS46+AT46)</f>
        <v>2560670853</v>
      </c>
      <c r="AT47" s="150"/>
      <c r="AU47" s="214"/>
      <c r="AV47" s="149">
        <f>(AV46+AW46)</f>
        <v>9657589039</v>
      </c>
      <c r="AW47" s="150"/>
      <c r="AX47" s="214"/>
      <c r="AY47" s="149">
        <f>(AY46+AZ46)</f>
        <v>7586371000</v>
      </c>
      <c r="AZ47" s="150"/>
      <c r="BA47" s="149">
        <f>(BA46+BB46)</f>
        <v>1379013511</v>
      </c>
      <c r="BB47" s="150"/>
      <c r="BC47" s="179">
        <f>(BC46+BD46+BE46)</f>
        <v>1698729741</v>
      </c>
      <c r="BD47" s="180"/>
      <c r="BE47" s="181"/>
      <c r="BF47" s="149">
        <f>(BF46+BG46)</f>
        <v>15621189260</v>
      </c>
      <c r="BG47" s="150"/>
      <c r="BH47" s="149">
        <f>(BH46+BI46)</f>
        <v>21601560494</v>
      </c>
      <c r="BI47" s="150"/>
      <c r="BJ47" s="149">
        <f>(BJ46+BK46)</f>
        <v>17278426979</v>
      </c>
      <c r="BK47" s="150"/>
      <c r="BL47" s="214"/>
      <c r="BM47" s="214"/>
      <c r="BN47" s="149">
        <f>(BN46+BO46)</f>
        <v>13948557469</v>
      </c>
      <c r="BO47" s="150"/>
      <c r="BP47" s="214"/>
      <c r="BQ47" s="214"/>
      <c r="BR47" s="149">
        <f>(BR46+BS46)</f>
        <v>6632632479</v>
      </c>
      <c r="BS47" s="150"/>
      <c r="BT47" s="149">
        <f>(BT46+BU46)</f>
        <v>20634847042</v>
      </c>
      <c r="BU47" s="150"/>
      <c r="BV47" s="149">
        <f>(BV46+BW46)</f>
        <v>14921587094</v>
      </c>
      <c r="BW47" s="150"/>
      <c r="BX47" s="149">
        <f>(BX46+BY46)</f>
        <v>6630131801</v>
      </c>
      <c r="BY47" s="150"/>
      <c r="BZ47" s="214"/>
      <c r="CA47" s="214"/>
      <c r="CB47" s="214"/>
      <c r="CC47" s="149">
        <f>(CC46+CD46)</f>
        <v>2730225078</v>
      </c>
      <c r="CD47" s="150"/>
      <c r="CE47" s="149">
        <f>(CE46+CF46)</f>
        <v>24898810000</v>
      </c>
      <c r="CF47" s="150"/>
      <c r="CG47" s="179">
        <f>(CG46+CH46+CI46)</f>
        <v>6788213381</v>
      </c>
      <c r="CH47" s="180"/>
      <c r="CI47" s="181"/>
      <c r="CJ47" s="179">
        <f>(CJ46+CK46+CL46)</f>
        <v>7312158006</v>
      </c>
      <c r="CK47" s="180"/>
      <c r="CL47" s="180"/>
      <c r="CM47" s="149">
        <f>(CM46+CN46)</f>
        <v>5830823012</v>
      </c>
      <c r="CN47" s="150"/>
      <c r="CO47" s="149">
        <f>(CO46+CP46)</f>
        <v>1840819256</v>
      </c>
      <c r="CP47" s="150"/>
      <c r="CQ47" s="149">
        <f>(CQ46+CR46)</f>
        <v>13386207031</v>
      </c>
      <c r="CR47" s="150"/>
      <c r="CS47" s="149">
        <f>(CS46+CT46)</f>
        <v>10133021141</v>
      </c>
      <c r="CT47" s="150"/>
      <c r="CU47" s="149">
        <f>(CU46+CV46)</f>
        <v>626510913</v>
      </c>
      <c r="CV47" s="150"/>
      <c r="CW47" s="149">
        <f>(CW46+CX46)</f>
        <v>4325427797</v>
      </c>
      <c r="CX47" s="150"/>
      <c r="CY47" s="304"/>
      <c r="CZ47" s="149">
        <f>(CZ46+DA46)</f>
        <v>8166339926</v>
      </c>
      <c r="DA47" s="150"/>
      <c r="DB47" s="179">
        <f>(DB46+DC46+DD46)</f>
        <v>10710642478</v>
      </c>
      <c r="DC47" s="180"/>
      <c r="DD47" s="181"/>
      <c r="DE47" s="149">
        <f>(DE46+DF46)</f>
        <v>11443573867</v>
      </c>
      <c r="DF47" s="150"/>
      <c r="DG47" s="149">
        <f>(DG46+DH46)</f>
        <v>808030594</v>
      </c>
      <c r="DH47" s="150"/>
      <c r="DI47" s="304"/>
    </row>
    <row r="48" spans="2:113" ht="15.95" customHeight="1">
      <c r="B48" s="222" t="s">
        <v>175</v>
      </c>
      <c r="C48" s="223"/>
      <c r="D48" s="70">
        <v>0</v>
      </c>
      <c r="E48" s="71">
        <v>23500000</v>
      </c>
      <c r="F48" s="71">
        <v>178134181</v>
      </c>
      <c r="G48" s="122">
        <v>264917533</v>
      </c>
      <c r="H48" s="71">
        <v>71014000</v>
      </c>
      <c r="I48" s="86">
        <v>296427000</v>
      </c>
      <c r="J48" s="290">
        <v>87080500</v>
      </c>
      <c r="K48" s="217">
        <v>245055777</v>
      </c>
      <c r="L48" s="71">
        <v>157759672</v>
      </c>
      <c r="M48" s="71">
        <v>180621118</v>
      </c>
      <c r="N48" s="121">
        <v>103232738</v>
      </c>
      <c r="O48" s="290">
        <v>1100976967</v>
      </c>
      <c r="P48" s="305">
        <v>657982506</v>
      </c>
      <c r="Q48" s="122">
        <v>470920848</v>
      </c>
      <c r="R48" s="122">
        <v>3301001000</v>
      </c>
      <c r="S48" s="59">
        <v>156000</v>
      </c>
      <c r="T48" s="59">
        <v>480740369</v>
      </c>
      <c r="U48" s="116">
        <v>2512536104</v>
      </c>
      <c r="V48" s="122">
        <v>20557827</v>
      </c>
      <c r="W48" s="122">
        <v>159278252</v>
      </c>
      <c r="X48" s="215">
        <v>587513530</v>
      </c>
      <c r="Y48" s="215">
        <v>674832507</v>
      </c>
      <c r="Z48" s="122">
        <v>1459159314</v>
      </c>
      <c r="AA48" s="122">
        <v>293782825</v>
      </c>
      <c r="AB48" s="215">
        <v>227646000</v>
      </c>
      <c r="AC48" s="122">
        <v>399487666</v>
      </c>
      <c r="AD48" s="122">
        <v>426312789</v>
      </c>
      <c r="AE48" s="122">
        <v>358985793</v>
      </c>
      <c r="AF48" s="122">
        <v>424000</v>
      </c>
      <c r="AG48" s="122">
        <v>1549179632</v>
      </c>
      <c r="AH48" s="122">
        <v>180743780</v>
      </c>
      <c r="AI48" s="122">
        <v>183167604</v>
      </c>
      <c r="AJ48" s="122">
        <v>2820915856</v>
      </c>
      <c r="AK48" s="122">
        <v>482256016</v>
      </c>
      <c r="AL48" s="122">
        <v>37183386</v>
      </c>
      <c r="AM48" s="215">
        <v>971804000</v>
      </c>
      <c r="AN48" s="215">
        <v>917631628</v>
      </c>
      <c r="AO48" s="215">
        <v>475952000</v>
      </c>
      <c r="AP48" s="122">
        <v>393310016</v>
      </c>
      <c r="AQ48" s="122">
        <v>1372957556</v>
      </c>
      <c r="AR48" s="215">
        <v>2740157238</v>
      </c>
      <c r="AS48" s="122">
        <v>220837026</v>
      </c>
      <c r="AT48" s="122">
        <v>125306604</v>
      </c>
      <c r="AU48" s="215">
        <v>1530732491</v>
      </c>
      <c r="AV48" s="122">
        <v>623902435</v>
      </c>
      <c r="AW48" s="122">
        <v>941533202</v>
      </c>
      <c r="AX48" s="215">
        <v>4877307408</v>
      </c>
      <c r="AY48" s="122">
        <v>933559000</v>
      </c>
      <c r="AZ48" s="122">
        <v>138526000</v>
      </c>
      <c r="BA48" s="122">
        <v>29332549</v>
      </c>
      <c r="BB48" s="122">
        <v>33404652</v>
      </c>
      <c r="BC48" s="59">
        <v>5052891</v>
      </c>
      <c r="BD48" s="59">
        <v>126152106</v>
      </c>
      <c r="BE48" s="116">
        <v>27908405</v>
      </c>
      <c r="BF48" s="122">
        <v>6174693875</v>
      </c>
      <c r="BG48" s="122">
        <v>2206200587</v>
      </c>
      <c r="BH48" s="122">
        <v>6287732748</v>
      </c>
      <c r="BI48" s="122">
        <v>191092294</v>
      </c>
      <c r="BJ48" s="122">
        <v>1000994390</v>
      </c>
      <c r="BK48" s="122">
        <v>2212621574</v>
      </c>
      <c r="BL48" s="215">
        <v>1502504322</v>
      </c>
      <c r="BM48" s="215">
        <v>340295728</v>
      </c>
      <c r="BN48" s="122">
        <v>1984570592</v>
      </c>
      <c r="BO48" s="122">
        <v>624601216</v>
      </c>
      <c r="BP48" s="215">
        <v>2304777089</v>
      </c>
      <c r="BQ48" s="215">
        <v>469026306</v>
      </c>
      <c r="BR48" s="122">
        <v>0</v>
      </c>
      <c r="BS48" s="122">
        <v>481336700</v>
      </c>
      <c r="BT48" s="122">
        <v>1254702230</v>
      </c>
      <c r="BU48" s="122">
        <v>6681327884</v>
      </c>
      <c r="BV48" s="122">
        <v>0</v>
      </c>
      <c r="BW48" s="141">
        <v>4048493859</v>
      </c>
      <c r="BX48" s="122">
        <v>785263000</v>
      </c>
      <c r="BY48" s="122">
        <v>110012730</v>
      </c>
      <c r="BZ48" s="215">
        <v>3261756881</v>
      </c>
      <c r="CA48" s="215">
        <v>1147584222</v>
      </c>
      <c r="CB48" s="215">
        <v>10500000</v>
      </c>
      <c r="CC48" s="122">
        <v>20903300</v>
      </c>
      <c r="CD48" s="122">
        <v>76004612</v>
      </c>
      <c r="CE48" s="122">
        <v>8963603000</v>
      </c>
      <c r="CF48" s="122">
        <v>888422000</v>
      </c>
      <c r="CG48" s="59">
        <v>858339395</v>
      </c>
      <c r="CH48" s="59">
        <v>106704000</v>
      </c>
      <c r="CI48" s="116">
        <v>841003000</v>
      </c>
      <c r="CJ48" s="59">
        <v>759663522</v>
      </c>
      <c r="CK48" s="59">
        <v>551214351</v>
      </c>
      <c r="CL48" s="115">
        <v>28088500</v>
      </c>
      <c r="CM48" s="120">
        <v>1228262567</v>
      </c>
      <c r="CN48" s="122">
        <v>72028839</v>
      </c>
      <c r="CO48" s="122"/>
      <c r="CP48" s="122">
        <v>198460000</v>
      </c>
      <c r="CQ48" s="122">
        <v>1949241128</v>
      </c>
      <c r="CR48" s="122">
        <v>28212783</v>
      </c>
      <c r="CS48" s="122">
        <v>2370739969</v>
      </c>
      <c r="CT48" s="122">
        <v>454908000</v>
      </c>
      <c r="CU48" s="122">
        <v>21057679</v>
      </c>
      <c r="CV48" s="122">
        <v>39670853</v>
      </c>
      <c r="CW48" s="122">
        <v>76452782</v>
      </c>
      <c r="CX48" s="122">
        <v>210831052</v>
      </c>
      <c r="CY48" s="305">
        <v>2447400</v>
      </c>
      <c r="CZ48" s="122">
        <v>1212508964</v>
      </c>
      <c r="DA48" s="122">
        <v>573316</v>
      </c>
      <c r="DB48" s="59">
        <v>3840577252</v>
      </c>
      <c r="DC48" s="59">
        <v>186141113</v>
      </c>
      <c r="DD48" s="116">
        <v>251037058</v>
      </c>
      <c r="DE48" s="122">
        <v>770674324</v>
      </c>
      <c r="DF48" s="122">
        <v>234643931</v>
      </c>
      <c r="DG48" s="122">
        <v>0</v>
      </c>
      <c r="DH48" s="122">
        <v>0</v>
      </c>
      <c r="DI48" s="305">
        <v>448312818</v>
      </c>
    </row>
    <row r="49" spans="2:113" ht="15.95" customHeight="1" thickBot="1">
      <c r="B49" s="224"/>
      <c r="C49" s="225"/>
      <c r="D49" s="179">
        <f>(D48+E48+F48+G48)</f>
        <v>466551714</v>
      </c>
      <c r="E49" s="180"/>
      <c r="F49" s="180"/>
      <c r="G49" s="181"/>
      <c r="H49" s="179">
        <f>(H48+I48)</f>
        <v>367441000</v>
      </c>
      <c r="I49" s="180"/>
      <c r="J49" s="290" t="e">
        <f>(J48+#REF!)</f>
        <v>#REF!</v>
      </c>
      <c r="K49" s="217"/>
      <c r="L49" s="179">
        <f>(L48+M48+N48)</f>
        <v>441613528</v>
      </c>
      <c r="M49" s="180"/>
      <c r="N49" s="180"/>
      <c r="O49" s="290"/>
      <c r="P49" s="304"/>
      <c r="Q49" s="149">
        <f>(Q48+R48)</f>
        <v>3771921848</v>
      </c>
      <c r="R49" s="150"/>
      <c r="S49" s="179">
        <f>(S48+T48+U48)</f>
        <v>2993432473</v>
      </c>
      <c r="T49" s="180"/>
      <c r="U49" s="181"/>
      <c r="V49" s="149">
        <f>(V48+W48)</f>
        <v>179836079</v>
      </c>
      <c r="W49" s="150"/>
      <c r="X49" s="214"/>
      <c r="Y49" s="214"/>
      <c r="Z49" s="149">
        <f>(Z48+AA48)</f>
        <v>1752942139</v>
      </c>
      <c r="AA49" s="150"/>
      <c r="AB49" s="214"/>
      <c r="AC49" s="149">
        <f>(AC48+AD48)</f>
        <v>825800455</v>
      </c>
      <c r="AD49" s="150"/>
      <c r="AE49" s="149">
        <f>(AE48+AF48)</f>
        <v>359409793</v>
      </c>
      <c r="AF49" s="150"/>
      <c r="AG49" s="149">
        <f>(AG48+AH48)</f>
        <v>1729923412</v>
      </c>
      <c r="AH49" s="150"/>
      <c r="AI49" s="149">
        <f>(AI48+AJ48)</f>
        <v>3004083460</v>
      </c>
      <c r="AJ49" s="150"/>
      <c r="AK49" s="149">
        <f>(AK48+AL48)</f>
        <v>519439402</v>
      </c>
      <c r="AL49" s="150"/>
      <c r="AM49" s="214"/>
      <c r="AN49" s="214"/>
      <c r="AO49" s="214"/>
      <c r="AP49" s="149">
        <f>(AP48+AQ48)</f>
        <v>1766267572</v>
      </c>
      <c r="AQ49" s="150"/>
      <c r="AR49" s="214"/>
      <c r="AS49" s="149">
        <f>(AS48+AT48)</f>
        <v>346143630</v>
      </c>
      <c r="AT49" s="150"/>
      <c r="AU49" s="214"/>
      <c r="AV49" s="149">
        <f>(AV48+AW48)</f>
        <v>1565435637</v>
      </c>
      <c r="AW49" s="150"/>
      <c r="AX49" s="214"/>
      <c r="AY49" s="149">
        <f>(AY48+AZ48)</f>
        <v>1072085000</v>
      </c>
      <c r="AZ49" s="150"/>
      <c r="BA49" s="149">
        <f>(BA48+BB48)</f>
        <v>62737201</v>
      </c>
      <c r="BB49" s="150"/>
      <c r="BC49" s="179">
        <f>(BC48+BD48+BE48)</f>
        <v>159113402</v>
      </c>
      <c r="BD49" s="180"/>
      <c r="BE49" s="181"/>
      <c r="BF49" s="149">
        <f>(BF48+BG48)</f>
        <v>8380894462</v>
      </c>
      <c r="BG49" s="150"/>
      <c r="BH49" s="149">
        <f>(BH48+BI48)</f>
        <v>6478825042</v>
      </c>
      <c r="BI49" s="150"/>
      <c r="BJ49" s="149">
        <f>(BJ48+BK48)</f>
        <v>3213615964</v>
      </c>
      <c r="BK49" s="150"/>
      <c r="BL49" s="214"/>
      <c r="BM49" s="214"/>
      <c r="BN49" s="149">
        <f>(BN48+BO48)</f>
        <v>2609171808</v>
      </c>
      <c r="BO49" s="150"/>
      <c r="BP49" s="214"/>
      <c r="BQ49" s="214"/>
      <c r="BR49" s="149">
        <f>(BR48+BS48)</f>
        <v>481336700</v>
      </c>
      <c r="BS49" s="150"/>
      <c r="BT49" s="149">
        <f>(BT48+BU48)</f>
        <v>7936030114</v>
      </c>
      <c r="BU49" s="150"/>
      <c r="BV49" s="149">
        <f>(BV48+BW48)</f>
        <v>4048493859</v>
      </c>
      <c r="BW49" s="150"/>
      <c r="BX49" s="149">
        <f>(BX48+BY48)</f>
        <v>895275730</v>
      </c>
      <c r="BY49" s="150"/>
      <c r="BZ49" s="214"/>
      <c r="CA49" s="214"/>
      <c r="CB49" s="214"/>
      <c r="CC49" s="149">
        <f>(CC48+CD48)</f>
        <v>96907912</v>
      </c>
      <c r="CD49" s="150"/>
      <c r="CE49" s="149">
        <f>(CE48+CF48)</f>
        <v>9852025000</v>
      </c>
      <c r="CF49" s="150"/>
      <c r="CG49" s="179">
        <f>(CG48+CH48+CI48)</f>
        <v>1806046395</v>
      </c>
      <c r="CH49" s="180"/>
      <c r="CI49" s="181"/>
      <c r="CJ49" s="179">
        <f>(CJ48+CK48+CL48)</f>
        <v>1338966373</v>
      </c>
      <c r="CK49" s="180"/>
      <c r="CL49" s="180"/>
      <c r="CM49" s="149">
        <f>(CM48+CN48)</f>
        <v>1300291406</v>
      </c>
      <c r="CN49" s="150"/>
      <c r="CO49" s="149">
        <f>(CO48+CP48)</f>
        <v>198460000</v>
      </c>
      <c r="CP49" s="150"/>
      <c r="CQ49" s="149">
        <f>(CQ48+CR48)</f>
        <v>1977453911</v>
      </c>
      <c r="CR49" s="150"/>
      <c r="CS49" s="149">
        <f>(CS48+CT48)</f>
        <v>2825647969</v>
      </c>
      <c r="CT49" s="150"/>
      <c r="CU49" s="149">
        <f>(CU48+CV48)</f>
        <v>60728532</v>
      </c>
      <c r="CV49" s="150"/>
      <c r="CW49" s="149">
        <f>(CW48+CX48)</f>
        <v>287283834</v>
      </c>
      <c r="CX49" s="150"/>
      <c r="CY49" s="304"/>
      <c r="CZ49" s="149">
        <f>(CZ48+DA48)</f>
        <v>1213082280</v>
      </c>
      <c r="DA49" s="150"/>
      <c r="DB49" s="179">
        <f>(DB48+DC48+DD48)</f>
        <v>4277755423</v>
      </c>
      <c r="DC49" s="180"/>
      <c r="DD49" s="181"/>
      <c r="DE49" s="149">
        <f>(DE48+DF48)</f>
        <v>1005318255</v>
      </c>
      <c r="DF49" s="150"/>
      <c r="DG49" s="149">
        <f>(DG48+DH48)</f>
        <v>0</v>
      </c>
      <c r="DH49" s="150"/>
      <c r="DI49" s="304"/>
    </row>
    <row r="50" spans="2:113" ht="15.95" customHeight="1">
      <c r="B50" s="222" t="s">
        <v>176</v>
      </c>
      <c r="C50" s="223"/>
      <c r="D50" s="70">
        <v>0</v>
      </c>
      <c r="E50" s="71">
        <v>26400000</v>
      </c>
      <c r="F50" s="71">
        <v>277827335</v>
      </c>
      <c r="G50" s="122">
        <v>408925829</v>
      </c>
      <c r="H50" s="71">
        <v>89324000</v>
      </c>
      <c r="I50" s="86">
        <v>344321000</v>
      </c>
      <c r="J50" s="290">
        <v>87080500</v>
      </c>
      <c r="K50" s="217">
        <v>245055777</v>
      </c>
      <c r="L50" s="71">
        <v>282580443</v>
      </c>
      <c r="M50" s="71">
        <v>187481118</v>
      </c>
      <c r="N50" s="121">
        <v>109097689</v>
      </c>
      <c r="O50" s="290">
        <v>2522901800</v>
      </c>
      <c r="P50" s="305">
        <v>736790711</v>
      </c>
      <c r="Q50" s="122">
        <v>614925016</v>
      </c>
      <c r="R50" s="122">
        <v>4969901000</v>
      </c>
      <c r="S50" s="59">
        <v>2980875</v>
      </c>
      <c r="T50" s="59">
        <v>760718467</v>
      </c>
      <c r="U50" s="116">
        <v>4529744187</v>
      </c>
      <c r="V50" s="122">
        <v>20557827</v>
      </c>
      <c r="W50" s="122">
        <v>2047134563</v>
      </c>
      <c r="X50" s="215">
        <v>587513530</v>
      </c>
      <c r="Y50" s="215">
        <v>3102078617</v>
      </c>
      <c r="Z50" s="122">
        <v>4358658015</v>
      </c>
      <c r="AA50" s="122">
        <v>608445406</v>
      </c>
      <c r="AB50" s="215">
        <v>1035801316</v>
      </c>
      <c r="AC50" s="122">
        <v>619024659</v>
      </c>
      <c r="AD50" s="122">
        <v>859272898</v>
      </c>
      <c r="AE50" s="122">
        <v>3622506617</v>
      </c>
      <c r="AF50" s="122">
        <v>424000</v>
      </c>
      <c r="AG50" s="122">
        <v>1549179632</v>
      </c>
      <c r="AH50" s="122">
        <v>180743780</v>
      </c>
      <c r="AI50" s="122">
        <v>854232037</v>
      </c>
      <c r="AJ50" s="122">
        <v>7516255049</v>
      </c>
      <c r="AK50" s="122">
        <v>482256016</v>
      </c>
      <c r="AL50" s="122">
        <v>238556807</v>
      </c>
      <c r="AM50" s="215">
        <v>1304923000</v>
      </c>
      <c r="AN50" s="215">
        <v>1476471845</v>
      </c>
      <c r="AO50" s="215">
        <v>5198760000</v>
      </c>
      <c r="AP50" s="122">
        <v>393310016</v>
      </c>
      <c r="AQ50" s="122">
        <v>2839307665</v>
      </c>
      <c r="AR50" s="215">
        <v>4928180379</v>
      </c>
      <c r="AS50" s="122">
        <v>844679062</v>
      </c>
      <c r="AT50" s="122">
        <v>295306604</v>
      </c>
      <c r="AU50" s="215">
        <v>6167156515</v>
      </c>
      <c r="AV50" s="122">
        <v>2071170849</v>
      </c>
      <c r="AW50" s="122">
        <v>1733282356</v>
      </c>
      <c r="AX50" s="215">
        <v>7639557061</v>
      </c>
      <c r="AY50" s="122">
        <v>1834309000</v>
      </c>
      <c r="AZ50" s="122">
        <v>196505000</v>
      </c>
      <c r="BA50" s="122">
        <v>65258631</v>
      </c>
      <c r="BB50" s="122">
        <v>33404652</v>
      </c>
      <c r="BC50" s="59">
        <v>5052891</v>
      </c>
      <c r="BD50" s="59">
        <v>126152106</v>
      </c>
      <c r="BE50" s="116">
        <v>178431346</v>
      </c>
      <c r="BF50" s="122">
        <v>6274530441</v>
      </c>
      <c r="BG50" s="122">
        <v>2206200587</v>
      </c>
      <c r="BH50" s="122">
        <v>11573142071</v>
      </c>
      <c r="BI50" s="122">
        <v>191092294</v>
      </c>
      <c r="BJ50" s="122">
        <v>1350636960</v>
      </c>
      <c r="BK50" s="122">
        <v>2249703074</v>
      </c>
      <c r="BL50" s="215">
        <v>3410148334</v>
      </c>
      <c r="BM50" s="215">
        <v>340295728</v>
      </c>
      <c r="BN50" s="122">
        <v>1984570592</v>
      </c>
      <c r="BO50" s="122">
        <v>1151990101</v>
      </c>
      <c r="BP50" s="215">
        <v>2582443421</v>
      </c>
      <c r="BQ50" s="215">
        <v>1956698884</v>
      </c>
      <c r="BR50" s="122">
        <v>1513135269</v>
      </c>
      <c r="BS50" s="122">
        <v>1221089832</v>
      </c>
      <c r="BT50" s="122">
        <v>1254702230</v>
      </c>
      <c r="BU50" s="122">
        <v>8895415394</v>
      </c>
      <c r="BV50" s="122">
        <v>0</v>
      </c>
      <c r="BW50" s="122">
        <v>6378756943</v>
      </c>
      <c r="BX50" s="122">
        <v>1954028000</v>
      </c>
      <c r="BY50" s="122">
        <v>110012730</v>
      </c>
      <c r="BZ50" s="215">
        <v>9293762731</v>
      </c>
      <c r="CA50" s="215">
        <v>1147584222</v>
      </c>
      <c r="CB50" s="215">
        <v>10500000</v>
      </c>
      <c r="CC50" s="122">
        <v>20903300</v>
      </c>
      <c r="CD50" s="122">
        <v>76004612</v>
      </c>
      <c r="CE50" s="122">
        <v>14070367000</v>
      </c>
      <c r="CF50" s="122">
        <v>888422000</v>
      </c>
      <c r="CG50" s="59">
        <v>1399767523</v>
      </c>
      <c r="CH50" s="59">
        <v>106704000</v>
      </c>
      <c r="CI50" s="141">
        <v>981895000</v>
      </c>
      <c r="CJ50" s="59">
        <v>759663522</v>
      </c>
      <c r="CK50" s="59">
        <v>1837381170</v>
      </c>
      <c r="CL50" s="141">
        <v>28088500</v>
      </c>
      <c r="CM50" s="120">
        <v>1278262567</v>
      </c>
      <c r="CN50" s="122">
        <v>1027306797</v>
      </c>
      <c r="CO50" s="122"/>
      <c r="CP50" s="122">
        <v>198460000</v>
      </c>
      <c r="CQ50" s="122">
        <v>6923807555</v>
      </c>
      <c r="CR50" s="122">
        <v>164779688</v>
      </c>
      <c r="CS50" s="122">
        <v>2370739969</v>
      </c>
      <c r="CT50" s="122">
        <v>1077946000</v>
      </c>
      <c r="CU50" s="122">
        <v>40005285</v>
      </c>
      <c r="CV50" s="122">
        <v>39670853</v>
      </c>
      <c r="CW50" s="122">
        <v>1480447457</v>
      </c>
      <c r="CX50" s="122">
        <v>210831052</v>
      </c>
      <c r="CY50" s="305">
        <v>100090900</v>
      </c>
      <c r="CZ50" s="122">
        <v>1212508964</v>
      </c>
      <c r="DA50" s="122">
        <v>227319516</v>
      </c>
      <c r="DB50" s="59">
        <v>5056937504</v>
      </c>
      <c r="DC50" s="59">
        <v>186141113</v>
      </c>
      <c r="DD50" s="116">
        <v>251037058</v>
      </c>
      <c r="DE50" s="122">
        <v>2861555663</v>
      </c>
      <c r="DF50" s="122">
        <v>3022031875</v>
      </c>
      <c r="DG50" s="122">
        <v>0</v>
      </c>
      <c r="DH50" s="122">
        <v>0</v>
      </c>
      <c r="DI50" s="305">
        <v>5313398532</v>
      </c>
    </row>
    <row r="51" spans="2:113" ht="15.95" customHeight="1" thickBot="1">
      <c r="B51" s="232"/>
      <c r="C51" s="233"/>
      <c r="D51" s="274">
        <v>2425721130</v>
      </c>
      <c r="E51" s="275"/>
      <c r="F51" s="275"/>
      <c r="G51" s="217"/>
      <c r="H51" s="179">
        <f>(H50+I50)</f>
        <v>433645000</v>
      </c>
      <c r="I51" s="180"/>
      <c r="J51" s="290" t="e">
        <f>(J50+#REF!)</f>
        <v>#REF!</v>
      </c>
      <c r="K51" s="217"/>
      <c r="L51" s="179">
        <f>(L50+M50+N50)</f>
        <v>579159250</v>
      </c>
      <c r="M51" s="180"/>
      <c r="N51" s="180"/>
      <c r="O51" s="290"/>
      <c r="P51" s="304"/>
      <c r="Q51" s="149">
        <f>(Q50+R50)</f>
        <v>5584826016</v>
      </c>
      <c r="R51" s="150"/>
      <c r="S51" s="179">
        <f>(S50+T50+U50)</f>
        <v>5293443529</v>
      </c>
      <c r="T51" s="180"/>
      <c r="U51" s="181"/>
      <c r="V51" s="149">
        <f>(V50+W50)</f>
        <v>2067692390</v>
      </c>
      <c r="W51" s="150"/>
      <c r="X51" s="214"/>
      <c r="Y51" s="214"/>
      <c r="Z51" s="149">
        <f>(Z50+AA50)</f>
        <v>4967103421</v>
      </c>
      <c r="AA51" s="150"/>
      <c r="AB51" s="214"/>
      <c r="AC51" s="149">
        <f>(AC50+AD50)</f>
        <v>1478297557</v>
      </c>
      <c r="AD51" s="150"/>
      <c r="AE51" s="149">
        <f>(AE50+AF50)</f>
        <v>3622930617</v>
      </c>
      <c r="AF51" s="150"/>
      <c r="AG51" s="149">
        <f>(AG50+AH50)</f>
        <v>1729923412</v>
      </c>
      <c r="AH51" s="150"/>
      <c r="AI51" s="149">
        <f>(AI50+AJ50)</f>
        <v>8370487086</v>
      </c>
      <c r="AJ51" s="150"/>
      <c r="AK51" s="149">
        <f>(AK50+AL50)</f>
        <v>720812823</v>
      </c>
      <c r="AL51" s="150"/>
      <c r="AM51" s="214"/>
      <c r="AN51" s="214"/>
      <c r="AO51" s="214"/>
      <c r="AP51" s="149">
        <f>(AP50+AQ50)</f>
        <v>3232617681</v>
      </c>
      <c r="AQ51" s="150"/>
      <c r="AR51" s="214"/>
      <c r="AS51" s="149">
        <f>(AS50+AT50)</f>
        <v>1139985666</v>
      </c>
      <c r="AT51" s="150"/>
      <c r="AU51" s="214"/>
      <c r="AV51" s="149">
        <f>(AV50+AW50)</f>
        <v>3804453205</v>
      </c>
      <c r="AW51" s="150"/>
      <c r="AX51" s="214"/>
      <c r="AY51" s="149">
        <f>(AY50+AZ50)</f>
        <v>2030814000</v>
      </c>
      <c r="AZ51" s="150"/>
      <c r="BA51" s="149">
        <f>(BA50+BB50)</f>
        <v>98663283</v>
      </c>
      <c r="BB51" s="150"/>
      <c r="BC51" s="179">
        <f>(BC50+BD50+BE50)</f>
        <v>309636343</v>
      </c>
      <c r="BD51" s="180"/>
      <c r="BE51" s="181"/>
      <c r="BF51" s="149">
        <f>(BF50+BG50)</f>
        <v>8480731028</v>
      </c>
      <c r="BG51" s="150"/>
      <c r="BH51" s="149">
        <f>(BH50+BI50)</f>
        <v>11764234365</v>
      </c>
      <c r="BI51" s="150"/>
      <c r="BJ51" s="149">
        <f>(BJ50+BK50)</f>
        <v>3600340034</v>
      </c>
      <c r="BK51" s="150"/>
      <c r="BL51" s="214"/>
      <c r="BM51" s="214"/>
      <c r="BN51" s="149">
        <f>(BN50+BO50)</f>
        <v>3136560693</v>
      </c>
      <c r="BO51" s="150"/>
      <c r="BP51" s="214"/>
      <c r="BQ51" s="214"/>
      <c r="BR51" s="149">
        <f>(BR50+BS50)</f>
        <v>2734225101</v>
      </c>
      <c r="BS51" s="150"/>
      <c r="BT51" s="149">
        <f>(BT50+BU50)</f>
        <v>10150117624</v>
      </c>
      <c r="BU51" s="150"/>
      <c r="BV51" s="149">
        <f>(BV50+BW50)</f>
        <v>6378756943</v>
      </c>
      <c r="BW51" s="150"/>
      <c r="BX51" s="149">
        <f>(BX50+BY50)</f>
        <v>2064040730</v>
      </c>
      <c r="BY51" s="150"/>
      <c r="BZ51" s="214"/>
      <c r="CA51" s="214"/>
      <c r="CB51" s="214"/>
      <c r="CC51" s="149">
        <f>(CC50+CD50)</f>
        <v>96907912</v>
      </c>
      <c r="CD51" s="150"/>
      <c r="CE51" s="149">
        <f>(CE50+CF50)</f>
        <v>14958789000</v>
      </c>
      <c r="CF51" s="150"/>
      <c r="CG51" s="179">
        <f>(CG50+CH50+CI50)</f>
        <v>2488366523</v>
      </c>
      <c r="CH51" s="180"/>
      <c r="CI51" s="181"/>
      <c r="CJ51" s="179">
        <f>(CJ50+CK50+CL50)</f>
        <v>2625133192</v>
      </c>
      <c r="CK51" s="180"/>
      <c r="CL51" s="180"/>
      <c r="CM51" s="149">
        <f>(CM50+CN50)</f>
        <v>2305569364</v>
      </c>
      <c r="CN51" s="150"/>
      <c r="CO51" s="149">
        <f>(CO50+CP50)</f>
        <v>198460000</v>
      </c>
      <c r="CP51" s="150"/>
      <c r="CQ51" s="149">
        <f>(CQ50+CR50)</f>
        <v>7088587243</v>
      </c>
      <c r="CR51" s="150"/>
      <c r="CS51" s="149">
        <f>(CS50+CT50)</f>
        <v>3448685969</v>
      </c>
      <c r="CT51" s="150"/>
      <c r="CU51" s="149">
        <f>(CU50+CV50)</f>
        <v>79676138</v>
      </c>
      <c r="CV51" s="150"/>
      <c r="CW51" s="149">
        <f>(CW50+CX50)</f>
        <v>1691278509</v>
      </c>
      <c r="CX51" s="150"/>
      <c r="CY51" s="304"/>
      <c r="CZ51" s="149">
        <f>(CZ50+DA50)</f>
        <v>1439828480</v>
      </c>
      <c r="DA51" s="150"/>
      <c r="DB51" s="179">
        <f>(DB50+DC50+DD50)</f>
        <v>5494115675</v>
      </c>
      <c r="DC51" s="180"/>
      <c r="DD51" s="181"/>
      <c r="DE51" s="149">
        <f>(DE50+DF50)</f>
        <v>5883587538</v>
      </c>
      <c r="DF51" s="150"/>
      <c r="DG51" s="149">
        <f>(DG50+DH50)</f>
        <v>0</v>
      </c>
      <c r="DH51" s="150"/>
      <c r="DI51" s="304"/>
    </row>
    <row r="52" spans="2:113" ht="15.95" customHeight="1">
      <c r="B52" s="222" t="s">
        <v>177</v>
      </c>
      <c r="C52" s="223"/>
      <c r="D52" s="70">
        <f t="shared" ref="D52:I52" si="251">D46-D50</f>
        <v>300000000</v>
      </c>
      <c r="E52" s="70">
        <f t="shared" si="251"/>
        <v>1014670266</v>
      </c>
      <c r="F52" s="70">
        <f t="shared" si="251"/>
        <v>1767631497</v>
      </c>
      <c r="G52" s="71">
        <f t="shared" si="251"/>
        <v>2016795301</v>
      </c>
      <c r="H52" s="71">
        <f t="shared" si="251"/>
        <v>4494998000</v>
      </c>
      <c r="I52" s="86">
        <f t="shared" si="251"/>
        <v>3262719000</v>
      </c>
      <c r="J52" s="290">
        <f t="shared" ref="J52" si="252">J46-J50</f>
        <v>3002077264</v>
      </c>
      <c r="K52" s="217">
        <f t="shared" ref="K52" si="253">K46-K50</f>
        <v>5030072952</v>
      </c>
      <c r="L52" s="71">
        <f t="shared" ref="L52:W52" si="254">L46-L50</f>
        <v>220150302</v>
      </c>
      <c r="M52" s="71">
        <f t="shared" si="254"/>
        <v>1370984055</v>
      </c>
      <c r="N52" s="86">
        <f t="shared" si="254"/>
        <v>232914430</v>
      </c>
      <c r="O52" s="290">
        <f t="shared" si="254"/>
        <v>6522116285</v>
      </c>
      <c r="P52" s="305">
        <f t="shared" si="254"/>
        <v>2344797131</v>
      </c>
      <c r="Q52" s="71">
        <f t="shared" si="254"/>
        <v>4388598688</v>
      </c>
      <c r="R52" s="71">
        <f t="shared" si="254"/>
        <v>19871353000</v>
      </c>
      <c r="S52" s="59">
        <f t="shared" si="254"/>
        <v>723519342</v>
      </c>
      <c r="T52" s="59">
        <f t="shared" si="254"/>
        <v>1908595069</v>
      </c>
      <c r="U52" s="59">
        <f t="shared" si="254"/>
        <v>556178373</v>
      </c>
      <c r="V52" s="71">
        <f t="shared" si="254"/>
        <v>86119529</v>
      </c>
      <c r="W52" s="71">
        <f t="shared" si="254"/>
        <v>1330799075</v>
      </c>
      <c r="X52" s="296">
        <f t="shared" ref="X52:AB52" si="255">X46-X50</f>
        <v>3245414338</v>
      </c>
      <c r="Y52" s="296">
        <f t="shared" ref="Y52" si="256">Y46-Y50</f>
        <v>1786707300</v>
      </c>
      <c r="Z52" s="71">
        <f t="shared" si="255"/>
        <v>4502503079</v>
      </c>
      <c r="AA52" s="71">
        <f t="shared" si="255"/>
        <v>808872626</v>
      </c>
      <c r="AB52" s="296">
        <f t="shared" si="255"/>
        <v>1706817250</v>
      </c>
      <c r="AC52" s="71">
        <f t="shared" ref="AC52:AD52" si="257">AC46-AC50</f>
        <v>1068882454</v>
      </c>
      <c r="AD52" s="71">
        <f t="shared" si="257"/>
        <v>3086343740</v>
      </c>
      <c r="AE52" s="71">
        <f t="shared" ref="AE52:AF52" si="258">AE46-AE50</f>
        <v>9053681321</v>
      </c>
      <c r="AF52" s="71">
        <f t="shared" si="258"/>
        <v>37590895</v>
      </c>
      <c r="AG52" s="71">
        <f t="shared" ref="AG52:AH52" si="259">AG46-AG50</f>
        <v>2407676758</v>
      </c>
      <c r="AH52" s="71">
        <f t="shared" si="259"/>
        <v>220734908</v>
      </c>
      <c r="AI52" s="71">
        <f t="shared" ref="AI52:AJ52" si="260">AI46-AI50</f>
        <v>399297469</v>
      </c>
      <c r="AJ52" s="71">
        <f t="shared" si="260"/>
        <v>5178889786</v>
      </c>
      <c r="AK52" s="71">
        <f t="shared" ref="AK52:AM52" si="261">AK46-AK50</f>
        <v>2104956278</v>
      </c>
      <c r="AL52" s="71">
        <f t="shared" si="261"/>
        <v>2174976338</v>
      </c>
      <c r="AM52" s="296">
        <f t="shared" si="261"/>
        <v>1982776000</v>
      </c>
      <c r="AN52" s="296">
        <f t="shared" ref="AN52:AO52" si="262">AN46-AN50</f>
        <v>1627413644</v>
      </c>
      <c r="AO52" s="296">
        <f t="shared" si="262"/>
        <v>7076010000</v>
      </c>
      <c r="AP52" s="71">
        <f t="shared" ref="AP52:AR52" si="263">AP46-AP50</f>
        <v>1462602511</v>
      </c>
      <c r="AQ52" s="71">
        <f t="shared" si="263"/>
        <v>8359820115</v>
      </c>
      <c r="AR52" s="296">
        <f t="shared" si="263"/>
        <v>6560805226</v>
      </c>
      <c r="AS52" s="71">
        <f t="shared" ref="AS52:AU52" si="264">AS46-AS50</f>
        <v>398067247</v>
      </c>
      <c r="AT52" s="71">
        <f t="shared" si="264"/>
        <v>1022617940</v>
      </c>
      <c r="AU52" s="296">
        <f t="shared" si="264"/>
        <v>3355616828</v>
      </c>
      <c r="AV52" s="71">
        <f t="shared" ref="AV52:AX52" si="265">AV46-AV50</f>
        <v>3205362390</v>
      </c>
      <c r="AW52" s="71">
        <f t="shared" si="265"/>
        <v>2647773444</v>
      </c>
      <c r="AX52" s="296">
        <f t="shared" si="265"/>
        <v>9381807308</v>
      </c>
      <c r="AY52" s="71">
        <f t="shared" ref="AY52:AZ52" si="266">AY46-AY50</f>
        <v>5041504000</v>
      </c>
      <c r="AZ52" s="71">
        <f t="shared" si="266"/>
        <v>514053000</v>
      </c>
      <c r="BA52" s="71">
        <f t="shared" ref="BA52:BB52" si="267">BA46-BA50</f>
        <v>797307261</v>
      </c>
      <c r="BB52" s="71">
        <f t="shared" si="267"/>
        <v>483042967</v>
      </c>
      <c r="BC52" s="59">
        <f t="shared" ref="BC52:BI52" si="268">BC46-BC50</f>
        <v>274616128</v>
      </c>
      <c r="BD52" s="59">
        <f t="shared" si="268"/>
        <v>156201984</v>
      </c>
      <c r="BE52" s="59">
        <f t="shared" si="268"/>
        <v>958275286</v>
      </c>
      <c r="BF52" s="71">
        <f t="shared" si="268"/>
        <v>5708932315</v>
      </c>
      <c r="BG52" s="71">
        <f t="shared" si="268"/>
        <v>1431525917</v>
      </c>
      <c r="BH52" s="71">
        <f t="shared" si="268"/>
        <v>9584794535</v>
      </c>
      <c r="BI52" s="71">
        <f t="shared" si="268"/>
        <v>252531594</v>
      </c>
      <c r="BJ52" s="71">
        <f t="shared" ref="BJ52:BL52" si="269">BJ46-BJ50</f>
        <v>2762809563</v>
      </c>
      <c r="BK52" s="71">
        <f t="shared" si="269"/>
        <v>10915277382</v>
      </c>
      <c r="BL52" s="296">
        <f t="shared" si="269"/>
        <v>8371790488</v>
      </c>
      <c r="BM52" s="296">
        <f t="shared" ref="BM52" si="270">BM46-BM50</f>
        <v>1057051476</v>
      </c>
      <c r="BN52" s="71">
        <f t="shared" ref="BN52:BP52" si="271">BN46-BN50</f>
        <v>8753654276</v>
      </c>
      <c r="BO52" s="71">
        <f t="shared" si="271"/>
        <v>2058342500</v>
      </c>
      <c r="BP52" s="296">
        <f t="shared" si="271"/>
        <v>4826941053</v>
      </c>
      <c r="BQ52" s="296">
        <f t="shared" ref="BQ52" si="272">BQ46-BQ50</f>
        <v>1097310449</v>
      </c>
      <c r="BR52" s="71">
        <f t="shared" ref="BR52:BS52" si="273">BR46-BR50</f>
        <v>172204393</v>
      </c>
      <c r="BS52" s="71">
        <f t="shared" si="273"/>
        <v>3726202985</v>
      </c>
      <c r="BT52" s="71">
        <f t="shared" ref="BT52:BU52" si="274">BT46-BT50</f>
        <v>1558250087</v>
      </c>
      <c r="BU52" s="71">
        <f t="shared" si="274"/>
        <v>8926479331</v>
      </c>
      <c r="BV52" s="71">
        <f t="shared" ref="BV52:BW52" si="275">BV46-BV50</f>
        <v>250000000</v>
      </c>
      <c r="BW52" s="71">
        <f t="shared" si="275"/>
        <v>8292830151</v>
      </c>
      <c r="BX52" s="71">
        <f t="shared" ref="BX52:BZ52" si="276">BX46-BX50</f>
        <v>1884778000</v>
      </c>
      <c r="BY52" s="71">
        <f t="shared" si="276"/>
        <v>2681313071</v>
      </c>
      <c r="BZ52" s="296">
        <f t="shared" si="276"/>
        <v>10329822139</v>
      </c>
      <c r="CA52" s="296">
        <f t="shared" ref="CA52:CD52" si="277">CA46-CA50</f>
        <v>1373905904</v>
      </c>
      <c r="CB52" s="296">
        <f t="shared" si="277"/>
        <v>1925317000</v>
      </c>
      <c r="CC52" s="71">
        <f t="shared" si="277"/>
        <v>1687381700</v>
      </c>
      <c r="CD52" s="71">
        <f t="shared" si="277"/>
        <v>945935466</v>
      </c>
      <c r="CE52" s="122">
        <f t="shared" ref="CE52:CF52" si="278">CE46-CE50</f>
        <v>9622866000</v>
      </c>
      <c r="CF52" s="71">
        <f t="shared" si="278"/>
        <v>317155000</v>
      </c>
      <c r="CG52" s="59">
        <f t="shared" ref="CG52:CL52" si="279">CG46-CG50</f>
        <v>1429867858</v>
      </c>
      <c r="CH52" s="59">
        <f t="shared" si="279"/>
        <v>1490290000</v>
      </c>
      <c r="CI52" s="59">
        <f t="shared" si="279"/>
        <v>1379689000</v>
      </c>
      <c r="CJ52" s="59">
        <f t="shared" si="279"/>
        <v>2619951291</v>
      </c>
      <c r="CK52" s="59">
        <f t="shared" si="279"/>
        <v>2012218036</v>
      </c>
      <c r="CL52" s="87">
        <f t="shared" si="279"/>
        <v>54855487</v>
      </c>
      <c r="CM52" s="70">
        <f t="shared" ref="CM52:CN52" si="280">CM46-CM50</f>
        <v>1918876944</v>
      </c>
      <c r="CN52" s="71">
        <f t="shared" si="280"/>
        <v>1606376704</v>
      </c>
      <c r="CO52" s="71">
        <f t="shared" ref="CO52:CP52" si="281">CO46-CO50</f>
        <v>500000000</v>
      </c>
      <c r="CP52" s="71">
        <f t="shared" si="281"/>
        <v>1142359256</v>
      </c>
      <c r="CQ52" s="71">
        <f t="shared" ref="CQ52:CR52" si="282">CQ46-CQ50</f>
        <v>6121779173</v>
      </c>
      <c r="CR52" s="71">
        <f t="shared" si="282"/>
        <v>175840615</v>
      </c>
      <c r="CS52" s="71">
        <f t="shared" ref="CS52:CT52" si="283">CS46-CS50</f>
        <v>2870638172</v>
      </c>
      <c r="CT52" s="71">
        <f t="shared" si="283"/>
        <v>3813697000</v>
      </c>
      <c r="CU52" s="71">
        <f t="shared" ref="CU52:CV52" si="284">CU46-CU50</f>
        <v>134008996</v>
      </c>
      <c r="CV52" s="71">
        <f t="shared" si="284"/>
        <v>412825779</v>
      </c>
      <c r="CW52" s="71">
        <f t="shared" ref="CW52:CY52" si="285">CW46-CW50</f>
        <v>2472080681</v>
      </c>
      <c r="CX52" s="71">
        <f t="shared" si="285"/>
        <v>162068607</v>
      </c>
      <c r="CY52" s="296">
        <f t="shared" si="285"/>
        <v>160879700</v>
      </c>
      <c r="CZ52" s="71">
        <f t="shared" ref="CZ52:DA52" si="286">CZ46-CZ50</f>
        <v>5798449923</v>
      </c>
      <c r="DA52" s="71">
        <f t="shared" si="286"/>
        <v>928061523</v>
      </c>
      <c r="DB52" s="59">
        <f>DB46-DB50</f>
        <v>3509136967</v>
      </c>
      <c r="DC52" s="59">
        <f>DC46-DC50</f>
        <v>831850369</v>
      </c>
      <c r="DD52" s="59">
        <f>DD46-DD50</f>
        <v>875539467</v>
      </c>
      <c r="DE52" s="71">
        <f t="shared" ref="DE52:DF52" si="287">DE46-DE50</f>
        <v>4409499360</v>
      </c>
      <c r="DF52" s="71">
        <f t="shared" si="287"/>
        <v>1150486969</v>
      </c>
      <c r="DG52" s="71">
        <f t="shared" ref="DG52:DI52" si="288">DG46-DG50</f>
        <v>500000000</v>
      </c>
      <c r="DH52" s="71">
        <f t="shared" si="288"/>
        <v>308030594</v>
      </c>
      <c r="DI52" s="296">
        <f t="shared" si="288"/>
        <v>5742360980</v>
      </c>
    </row>
    <row r="53" spans="2:113" ht="15.95" customHeight="1" thickBot="1">
      <c r="B53" s="224"/>
      <c r="C53" s="225"/>
      <c r="D53" s="274">
        <v>2425721130</v>
      </c>
      <c r="E53" s="275"/>
      <c r="F53" s="275"/>
      <c r="G53" s="217"/>
      <c r="H53" s="179">
        <f>(H52+I52)</f>
        <v>7757717000</v>
      </c>
      <c r="I53" s="180"/>
      <c r="J53" s="290" t="e">
        <f>(J52+#REF!)</f>
        <v>#REF!</v>
      </c>
      <c r="K53" s="217"/>
      <c r="L53" s="179">
        <f>(L52+M52+N52)</f>
        <v>1824048787</v>
      </c>
      <c r="M53" s="180"/>
      <c r="N53" s="180"/>
      <c r="O53" s="290">
        <f>(O52+P52)</f>
        <v>8866913416</v>
      </c>
      <c r="P53" s="304"/>
      <c r="Q53" s="149">
        <f>(Q52+R52)</f>
        <v>24259951688</v>
      </c>
      <c r="R53" s="150"/>
      <c r="S53" s="179">
        <f>(S52+T52+U52)</f>
        <v>3188292784</v>
      </c>
      <c r="T53" s="180"/>
      <c r="U53" s="181"/>
      <c r="V53" s="149">
        <f>(V52+W52)</f>
        <v>1416918604</v>
      </c>
      <c r="W53" s="150"/>
      <c r="X53" s="296"/>
      <c r="Y53" s="296"/>
      <c r="Z53" s="149">
        <f>(Z52+AA52)</f>
        <v>5311375705</v>
      </c>
      <c r="AA53" s="150"/>
      <c r="AB53" s="296"/>
      <c r="AC53" s="149">
        <f>(AC52+AD52)</f>
        <v>4155226194</v>
      </c>
      <c r="AD53" s="150"/>
      <c r="AE53" s="149">
        <f>(AE52+AF52)</f>
        <v>9091272216</v>
      </c>
      <c r="AF53" s="150"/>
      <c r="AG53" s="149">
        <f>(AG52+AH52)</f>
        <v>2628411666</v>
      </c>
      <c r="AH53" s="150"/>
      <c r="AI53" s="149">
        <f>(AI52+AJ52)</f>
        <v>5578187255</v>
      </c>
      <c r="AJ53" s="150"/>
      <c r="AK53" s="149">
        <f>(AK52+AL52)</f>
        <v>4279932616</v>
      </c>
      <c r="AL53" s="150"/>
      <c r="AM53" s="296"/>
      <c r="AN53" s="296"/>
      <c r="AO53" s="296"/>
      <c r="AP53" s="149">
        <f>(AP52+AQ52)</f>
        <v>9822422626</v>
      </c>
      <c r="AQ53" s="150"/>
      <c r="AR53" s="296"/>
      <c r="AS53" s="149">
        <f>(AS52+AT52)</f>
        <v>1420685187</v>
      </c>
      <c r="AT53" s="150"/>
      <c r="AU53" s="296"/>
      <c r="AV53" s="149">
        <f>(AV52+AW52)</f>
        <v>5853135834</v>
      </c>
      <c r="AW53" s="150"/>
      <c r="AX53" s="296"/>
      <c r="AY53" s="149">
        <f>(AY52+AZ52)</f>
        <v>5555557000</v>
      </c>
      <c r="AZ53" s="150"/>
      <c r="BA53" s="149">
        <f>(BA52+BB52)</f>
        <v>1280350228</v>
      </c>
      <c r="BB53" s="150"/>
      <c r="BC53" s="179">
        <f>(BC52+BD52+BE52)</f>
        <v>1389093398</v>
      </c>
      <c r="BD53" s="180"/>
      <c r="BE53" s="181"/>
      <c r="BF53" s="149">
        <f>(BF52+BG52)</f>
        <v>7140458232</v>
      </c>
      <c r="BG53" s="150"/>
      <c r="BH53" s="149">
        <f>(BH52+BI52)</f>
        <v>9837326129</v>
      </c>
      <c r="BI53" s="150"/>
      <c r="BJ53" s="149">
        <f>(BJ52+BK52)</f>
        <v>13678086945</v>
      </c>
      <c r="BK53" s="150"/>
      <c r="BL53" s="296"/>
      <c r="BM53" s="296"/>
      <c r="BN53" s="149">
        <f>(BN52+BO52)</f>
        <v>10811996776</v>
      </c>
      <c r="BO53" s="150"/>
      <c r="BP53" s="296"/>
      <c r="BQ53" s="296"/>
      <c r="BR53" s="149">
        <f>(BR52+BS52)</f>
        <v>3898407378</v>
      </c>
      <c r="BS53" s="150"/>
      <c r="BT53" s="149">
        <f>(BT52+BU52)</f>
        <v>10484729418</v>
      </c>
      <c r="BU53" s="150"/>
      <c r="BV53" s="149">
        <f>(BV52+BW52)</f>
        <v>8542830151</v>
      </c>
      <c r="BW53" s="150"/>
      <c r="BX53" s="149">
        <f>(BX52+BY52)</f>
        <v>4566091071</v>
      </c>
      <c r="BY53" s="150"/>
      <c r="BZ53" s="296"/>
      <c r="CA53" s="296"/>
      <c r="CB53" s="296"/>
      <c r="CC53" s="149">
        <f>(CC52+CD52)</f>
        <v>2633317166</v>
      </c>
      <c r="CD53" s="150"/>
      <c r="CE53" s="149">
        <f>(CE52+CF52)</f>
        <v>9940021000</v>
      </c>
      <c r="CF53" s="150"/>
      <c r="CG53" s="179">
        <f>(CG52+CH52+CI52)</f>
        <v>4299846858</v>
      </c>
      <c r="CH53" s="180"/>
      <c r="CI53" s="181"/>
      <c r="CJ53" s="179">
        <f>(CJ52+CK52+CL52)</f>
        <v>4687024814</v>
      </c>
      <c r="CK53" s="180"/>
      <c r="CL53" s="180"/>
      <c r="CM53" s="149">
        <f>(CM52+CN52)</f>
        <v>3525253648</v>
      </c>
      <c r="CN53" s="150"/>
      <c r="CO53" s="149">
        <f>(CO52+CP52)</f>
        <v>1642359256</v>
      </c>
      <c r="CP53" s="150"/>
      <c r="CQ53" s="149">
        <f>(CQ52+CR52)</f>
        <v>6297619788</v>
      </c>
      <c r="CR53" s="150"/>
      <c r="CS53" s="149">
        <f>(CS52+CT52)</f>
        <v>6684335172</v>
      </c>
      <c r="CT53" s="150"/>
      <c r="CU53" s="149">
        <f>(CU52+CV52)</f>
        <v>546834775</v>
      </c>
      <c r="CV53" s="150"/>
      <c r="CW53" s="149">
        <f>(CW52+CX52)</f>
        <v>2634149288</v>
      </c>
      <c r="CX53" s="150"/>
      <c r="CY53" s="296"/>
      <c r="CZ53" s="149">
        <f>(CZ52+DA52)</f>
        <v>6726511446</v>
      </c>
      <c r="DA53" s="150"/>
      <c r="DB53" s="179">
        <f>(DB52+DC52+DD52)</f>
        <v>5216526803</v>
      </c>
      <c r="DC53" s="180"/>
      <c r="DD53" s="181"/>
      <c r="DE53" s="149">
        <f>(DE52+DF52)</f>
        <v>5559986329</v>
      </c>
      <c r="DF53" s="150"/>
      <c r="DG53" s="149">
        <f>(DG52+DH52)</f>
        <v>808030594</v>
      </c>
      <c r="DH53" s="150"/>
      <c r="DI53" s="296"/>
    </row>
    <row r="54" spans="2:113" ht="15.95" customHeight="1">
      <c r="B54" s="269" t="s">
        <v>178</v>
      </c>
      <c r="C54" s="270"/>
      <c r="D54" s="70">
        <v>0</v>
      </c>
      <c r="E54" s="71">
        <v>176949730</v>
      </c>
      <c r="F54" s="71">
        <v>124438030</v>
      </c>
      <c r="G54" s="122">
        <v>358595302</v>
      </c>
      <c r="H54" s="71">
        <v>661283000</v>
      </c>
      <c r="I54" s="86">
        <v>623166000</v>
      </c>
      <c r="J54" s="290">
        <v>284955366</v>
      </c>
      <c r="K54" s="217">
        <v>1212001733</v>
      </c>
      <c r="L54" s="71">
        <v>4683744</v>
      </c>
      <c r="M54" s="71">
        <v>377789823</v>
      </c>
      <c r="N54" s="121">
        <v>-230361044</v>
      </c>
      <c r="O54" s="290">
        <v>1514398544</v>
      </c>
      <c r="P54" s="305">
        <v>934865315</v>
      </c>
      <c r="Q54" s="122">
        <v>455686747</v>
      </c>
      <c r="R54" s="122">
        <v>1108115000</v>
      </c>
      <c r="S54" s="59">
        <v>305089839</v>
      </c>
      <c r="T54" s="59">
        <v>420678625</v>
      </c>
      <c r="U54" s="116">
        <v>566448951</v>
      </c>
      <c r="V54" s="122">
        <v>44464229</v>
      </c>
      <c r="W54" s="122">
        <v>345641503</v>
      </c>
      <c r="X54" s="215">
        <v>409976496</v>
      </c>
      <c r="Y54" s="215">
        <v>197472255</v>
      </c>
      <c r="Z54" s="122">
        <v>1027197682</v>
      </c>
      <c r="AA54" s="122">
        <v>778214646</v>
      </c>
      <c r="AB54" s="215">
        <v>1087975602</v>
      </c>
      <c r="AC54" s="122">
        <v>229115971</v>
      </c>
      <c r="AD54" s="122">
        <v>1135567595</v>
      </c>
      <c r="AE54" s="122">
        <v>1204463039</v>
      </c>
      <c r="AF54" s="122">
        <v>18411392</v>
      </c>
      <c r="AG54" s="122">
        <v>469083233</v>
      </c>
      <c r="AH54" s="122">
        <v>88380376</v>
      </c>
      <c r="AI54" s="122">
        <v>169230323</v>
      </c>
      <c r="AJ54" s="122">
        <v>867752786</v>
      </c>
      <c r="AK54" s="122">
        <v>188375515</v>
      </c>
      <c r="AL54" s="122">
        <v>97606286</v>
      </c>
      <c r="AM54" s="215">
        <v>185931000</v>
      </c>
      <c r="AN54" s="215">
        <v>182847904</v>
      </c>
      <c r="AO54" s="215">
        <v>724480000</v>
      </c>
      <c r="AP54" s="122">
        <v>131839424</v>
      </c>
      <c r="AQ54" s="122">
        <v>474083376</v>
      </c>
      <c r="AR54" s="215">
        <v>603418107</v>
      </c>
      <c r="AS54" s="122">
        <v>108458396</v>
      </c>
      <c r="AT54" s="122">
        <v>208405912</v>
      </c>
      <c r="AU54" s="215">
        <v>1507592252</v>
      </c>
      <c r="AV54" s="122">
        <v>228928177</v>
      </c>
      <c r="AW54" s="122">
        <v>222322495</v>
      </c>
      <c r="AX54" s="215">
        <v>1552515219</v>
      </c>
      <c r="AY54" s="122">
        <v>177713000</v>
      </c>
      <c r="AZ54" s="122">
        <v>14053000</v>
      </c>
      <c r="BA54" s="122">
        <v>77046252</v>
      </c>
      <c r="BB54" s="122">
        <v>22599318</v>
      </c>
      <c r="BC54" s="59">
        <v>91427666</v>
      </c>
      <c r="BD54" s="59">
        <v>44018630</v>
      </c>
      <c r="BE54" s="116">
        <v>84570925</v>
      </c>
      <c r="BF54" s="122">
        <v>196877448</v>
      </c>
      <c r="BG54" s="122">
        <v>1056497761</v>
      </c>
      <c r="BH54" s="122">
        <v>1822862950</v>
      </c>
      <c r="BI54" s="122">
        <v>348273791</v>
      </c>
      <c r="BJ54" s="122">
        <v>915984132</v>
      </c>
      <c r="BK54" s="122">
        <v>3026779158</v>
      </c>
      <c r="BL54" s="215">
        <v>1540684560</v>
      </c>
      <c r="BM54" s="215">
        <v>137789976</v>
      </c>
      <c r="BN54" s="122">
        <v>1336288421</v>
      </c>
      <c r="BO54" s="122">
        <v>618933770</v>
      </c>
      <c r="BP54" s="215">
        <v>734533269</v>
      </c>
      <c r="BQ54" s="215">
        <v>556702646</v>
      </c>
      <c r="BR54" s="122">
        <v>28347333</v>
      </c>
      <c r="BS54" s="122">
        <v>134504997</v>
      </c>
      <c r="BT54" s="122">
        <v>1074961679</v>
      </c>
      <c r="BU54" s="122">
        <v>2398024053</v>
      </c>
      <c r="BV54" s="122">
        <v>0</v>
      </c>
      <c r="BW54" s="122">
        <v>4242495493</v>
      </c>
      <c r="BX54" s="141">
        <v>454321000</v>
      </c>
      <c r="BY54" s="122">
        <v>256914365</v>
      </c>
      <c r="BZ54" s="215">
        <v>3177105412</v>
      </c>
      <c r="CA54" s="215">
        <v>39590602</v>
      </c>
      <c r="CB54" s="215">
        <v>402798000</v>
      </c>
      <c r="CC54" s="122">
        <v>225967500</v>
      </c>
      <c r="CD54" s="122">
        <v>852957155</v>
      </c>
      <c r="CE54" s="122">
        <v>1939749000</v>
      </c>
      <c r="CF54" s="122">
        <v>7258000</v>
      </c>
      <c r="CG54" s="59">
        <v>412376300</v>
      </c>
      <c r="CH54" s="59">
        <v>571894000</v>
      </c>
      <c r="CI54" s="141">
        <v>356968000</v>
      </c>
      <c r="CJ54" s="59">
        <v>390425162</v>
      </c>
      <c r="CK54" s="59">
        <v>573244490</v>
      </c>
      <c r="CL54" s="141">
        <v>13148777</v>
      </c>
      <c r="CM54" s="120">
        <v>664177223</v>
      </c>
      <c r="CN54" s="122">
        <v>202102018</v>
      </c>
      <c r="CO54" s="122"/>
      <c r="CP54" s="122">
        <v>81083422</v>
      </c>
      <c r="CQ54" s="122">
        <v>1498687008</v>
      </c>
      <c r="CR54" s="122">
        <v>139921578</v>
      </c>
      <c r="CS54" s="122">
        <v>211909070</v>
      </c>
      <c r="CT54" s="122">
        <v>1756949000</v>
      </c>
      <c r="CU54" s="122">
        <v>66314393</v>
      </c>
      <c r="CV54" s="122">
        <v>57131542</v>
      </c>
      <c r="CW54" s="122">
        <v>2008749236</v>
      </c>
      <c r="CX54" s="122">
        <v>147890435</v>
      </c>
      <c r="CY54" s="305">
        <v>29918200</v>
      </c>
      <c r="CZ54" s="122">
        <v>1411671166</v>
      </c>
      <c r="DA54" s="122">
        <v>126842687</v>
      </c>
      <c r="DB54" s="59">
        <v>427099732</v>
      </c>
      <c r="DC54" s="59">
        <v>169602500</v>
      </c>
      <c r="DD54" s="59">
        <v>107260304</v>
      </c>
      <c r="DE54" s="122">
        <v>1161652933</v>
      </c>
      <c r="DF54" s="122">
        <v>312917916</v>
      </c>
      <c r="DG54" s="122">
        <v>0</v>
      </c>
      <c r="DH54" s="122">
        <v>10981765</v>
      </c>
      <c r="DI54" s="305">
        <v>1456306887</v>
      </c>
    </row>
    <row r="55" spans="2:113" ht="15.95" customHeight="1" thickBot="1">
      <c r="B55" s="271"/>
      <c r="C55" s="272"/>
      <c r="D55" s="179">
        <v>2425721130</v>
      </c>
      <c r="E55" s="180"/>
      <c r="F55" s="180"/>
      <c r="G55" s="181"/>
      <c r="H55" s="179">
        <f>(H54+I54)</f>
        <v>1284449000</v>
      </c>
      <c r="I55" s="180"/>
      <c r="J55" s="290" t="e">
        <f>(J54+#REF!)</f>
        <v>#REF!</v>
      </c>
      <c r="K55" s="217"/>
      <c r="L55" s="179">
        <f>(L54+M54+N54)</f>
        <v>152112523</v>
      </c>
      <c r="M55" s="180"/>
      <c r="N55" s="180"/>
      <c r="O55" s="290"/>
      <c r="P55" s="304"/>
      <c r="Q55" s="149">
        <f>(Q54+R54)</f>
        <v>1563801747</v>
      </c>
      <c r="R55" s="150"/>
      <c r="S55" s="179">
        <f>(S54+T54+U54)</f>
        <v>1292217415</v>
      </c>
      <c r="T55" s="180"/>
      <c r="U55" s="181"/>
      <c r="V55" s="149">
        <f>(V54+W54)</f>
        <v>390105732</v>
      </c>
      <c r="W55" s="150"/>
      <c r="X55" s="214"/>
      <c r="Y55" s="214"/>
      <c r="Z55" s="149">
        <f>(Z54+AA54)</f>
        <v>1805412328</v>
      </c>
      <c r="AA55" s="150"/>
      <c r="AB55" s="214"/>
      <c r="AC55" s="149">
        <f>(AC54+AD54)</f>
        <v>1364683566</v>
      </c>
      <c r="AD55" s="150"/>
      <c r="AE55" s="149">
        <f>(AE54+AF54)</f>
        <v>1222874431</v>
      </c>
      <c r="AF55" s="150"/>
      <c r="AG55" s="149">
        <f>(AG54+AH54)</f>
        <v>557463609</v>
      </c>
      <c r="AH55" s="150"/>
      <c r="AI55" s="149">
        <f>(AI54+AJ54)</f>
        <v>1036983109</v>
      </c>
      <c r="AJ55" s="150"/>
      <c r="AK55" s="149">
        <f>(AK54+AL54)</f>
        <v>285981801</v>
      </c>
      <c r="AL55" s="150"/>
      <c r="AM55" s="214"/>
      <c r="AN55" s="214"/>
      <c r="AO55" s="214"/>
      <c r="AP55" s="149">
        <f>(AP54+AQ54)</f>
        <v>605922800</v>
      </c>
      <c r="AQ55" s="150"/>
      <c r="AR55" s="214"/>
      <c r="AS55" s="149">
        <f>(AS54+AT54)</f>
        <v>316864308</v>
      </c>
      <c r="AT55" s="150"/>
      <c r="AU55" s="214"/>
      <c r="AV55" s="149">
        <f>(AV54+AW54)</f>
        <v>451250672</v>
      </c>
      <c r="AW55" s="150"/>
      <c r="AX55" s="214"/>
      <c r="AY55" s="149">
        <f>(AY54+AZ54)</f>
        <v>191766000</v>
      </c>
      <c r="AZ55" s="150"/>
      <c r="BA55" s="149">
        <f>(BA54+BB54)</f>
        <v>99645570</v>
      </c>
      <c r="BB55" s="150"/>
      <c r="BC55" s="179">
        <f>(BC54+BD54+BE54)</f>
        <v>220017221</v>
      </c>
      <c r="BD55" s="180"/>
      <c r="BE55" s="181"/>
      <c r="BF55" s="149">
        <f>(BF54+BG54)</f>
        <v>1253375209</v>
      </c>
      <c r="BG55" s="150"/>
      <c r="BH55" s="149">
        <f>(BH54+BI54)</f>
        <v>2171136741</v>
      </c>
      <c r="BI55" s="150"/>
      <c r="BJ55" s="149">
        <f>(BJ54+BK54)</f>
        <v>3942763290</v>
      </c>
      <c r="BK55" s="150"/>
      <c r="BL55" s="214"/>
      <c r="BM55" s="214"/>
      <c r="BN55" s="149">
        <f>(BN54+BO54)</f>
        <v>1955222191</v>
      </c>
      <c r="BO55" s="150"/>
      <c r="BP55" s="214"/>
      <c r="BQ55" s="214"/>
      <c r="BR55" s="149">
        <f>(BR54+BS54)</f>
        <v>162852330</v>
      </c>
      <c r="BS55" s="150"/>
      <c r="BT55" s="149">
        <f>(BT54+BU54)</f>
        <v>3472985732</v>
      </c>
      <c r="BU55" s="150"/>
      <c r="BV55" s="149">
        <f>(BV54+BW54)</f>
        <v>4242495493</v>
      </c>
      <c r="BW55" s="150"/>
      <c r="BX55" s="149">
        <f>(BX54+BY54)</f>
        <v>711235365</v>
      </c>
      <c r="BY55" s="150"/>
      <c r="BZ55" s="214"/>
      <c r="CA55" s="214"/>
      <c r="CB55" s="214"/>
      <c r="CC55" s="149">
        <f>(CC54+CD54)</f>
        <v>1078924655</v>
      </c>
      <c r="CD55" s="150"/>
      <c r="CE55" s="149">
        <f>(CE54+CF54)</f>
        <v>1947007000</v>
      </c>
      <c r="CF55" s="150"/>
      <c r="CG55" s="179">
        <f>(CG54+CH54+CI54)</f>
        <v>1341238300</v>
      </c>
      <c r="CH55" s="180"/>
      <c r="CI55" s="181"/>
      <c r="CJ55" s="179">
        <f>(CJ54+CK54+CL54)</f>
        <v>976818429</v>
      </c>
      <c r="CK55" s="180"/>
      <c r="CL55" s="180"/>
      <c r="CM55" s="149">
        <f>(CM54+CN54)</f>
        <v>866279241</v>
      </c>
      <c r="CN55" s="150"/>
      <c r="CO55" s="149">
        <f>(CO54+CP54)</f>
        <v>81083422</v>
      </c>
      <c r="CP55" s="150"/>
      <c r="CQ55" s="149">
        <f>(CQ54+CR54)</f>
        <v>1638608586</v>
      </c>
      <c r="CR55" s="150"/>
      <c r="CS55" s="149">
        <f>(CS54+CT54)</f>
        <v>1968858070</v>
      </c>
      <c r="CT55" s="150"/>
      <c r="CU55" s="149">
        <f>(CU54+CV54)</f>
        <v>123445935</v>
      </c>
      <c r="CV55" s="150"/>
      <c r="CW55" s="149">
        <f>(CW54+CX54)</f>
        <v>2156639671</v>
      </c>
      <c r="CX55" s="150"/>
      <c r="CY55" s="304"/>
      <c r="CZ55" s="149">
        <f>(CZ54+DA54)</f>
        <v>1538513853</v>
      </c>
      <c r="DA55" s="150"/>
      <c r="DB55" s="179">
        <f>(DB54+DC54+DD54)</f>
        <v>703962536</v>
      </c>
      <c r="DC55" s="180"/>
      <c r="DD55" s="181"/>
      <c r="DE55" s="149">
        <f>(DE54+DF54)</f>
        <v>1474570849</v>
      </c>
      <c r="DF55" s="150"/>
      <c r="DG55" s="149">
        <f>(DG54+DH54)</f>
        <v>10981765</v>
      </c>
      <c r="DH55" s="150"/>
      <c r="DI55" s="304"/>
    </row>
    <row r="56" spans="2:113" ht="15.95" customHeight="1">
      <c r="B56" s="222" t="s">
        <v>179</v>
      </c>
      <c r="C56" s="223"/>
      <c r="D56" s="39">
        <v>0</v>
      </c>
      <c r="E56" s="59">
        <v>250000</v>
      </c>
      <c r="F56" s="59">
        <v>38452100</v>
      </c>
      <c r="G56" s="116">
        <v>40059855</v>
      </c>
      <c r="H56" s="59">
        <v>0</v>
      </c>
      <c r="I56" s="87">
        <v>0</v>
      </c>
      <c r="J56" s="290">
        <v>5451782</v>
      </c>
      <c r="K56" s="217">
        <v>85991</v>
      </c>
      <c r="L56" s="59">
        <v>0</v>
      </c>
      <c r="M56" s="59">
        <v>11594904</v>
      </c>
      <c r="N56" s="115">
        <v>0</v>
      </c>
      <c r="O56" s="290">
        <v>2628496</v>
      </c>
      <c r="P56" s="215">
        <v>38810088</v>
      </c>
      <c r="Q56" s="116">
        <v>227046000</v>
      </c>
      <c r="R56" s="116">
        <v>12681000</v>
      </c>
      <c r="S56" s="59">
        <v>4062272</v>
      </c>
      <c r="T56" s="59">
        <v>127657</v>
      </c>
      <c r="U56" s="116">
        <v>18086000</v>
      </c>
      <c r="V56" s="116">
        <v>0</v>
      </c>
      <c r="W56" s="116">
        <v>2610799</v>
      </c>
      <c r="X56" s="215">
        <v>0</v>
      </c>
      <c r="Y56" s="215">
        <v>41308146</v>
      </c>
      <c r="Z56" s="116">
        <v>45990742</v>
      </c>
      <c r="AA56" s="116">
        <v>14312951</v>
      </c>
      <c r="AB56" s="215">
        <v>31378575</v>
      </c>
      <c r="AC56" s="116">
        <v>0</v>
      </c>
      <c r="AD56" s="116">
        <v>26957187</v>
      </c>
      <c r="AE56" s="116">
        <v>4765000</v>
      </c>
      <c r="AF56" s="116">
        <v>0</v>
      </c>
      <c r="AG56" s="116">
        <v>120874</v>
      </c>
      <c r="AH56" s="116">
        <v>0</v>
      </c>
      <c r="AI56" s="116">
        <v>4576577</v>
      </c>
      <c r="AJ56" s="116">
        <v>3397159</v>
      </c>
      <c r="AK56" s="116">
        <v>0</v>
      </c>
      <c r="AL56" s="116">
        <v>29728046</v>
      </c>
      <c r="AM56" s="215">
        <v>53814000</v>
      </c>
      <c r="AN56" s="215">
        <v>8613432</v>
      </c>
      <c r="AO56" s="215">
        <v>117008000</v>
      </c>
      <c r="AP56" s="116">
        <v>1784000</v>
      </c>
      <c r="AQ56" s="116">
        <v>135360972</v>
      </c>
      <c r="AR56" s="215">
        <v>121583805</v>
      </c>
      <c r="AS56" s="116">
        <v>55165</v>
      </c>
      <c r="AT56" s="116">
        <v>2183841</v>
      </c>
      <c r="AU56" s="215">
        <v>0</v>
      </c>
      <c r="AV56" s="116">
        <v>80196032</v>
      </c>
      <c r="AW56" s="116">
        <v>117952465</v>
      </c>
      <c r="AX56" s="215">
        <v>3018252</v>
      </c>
      <c r="AY56" s="116">
        <v>2699000</v>
      </c>
      <c r="AZ56" s="116">
        <v>1</v>
      </c>
      <c r="BA56" s="116">
        <v>0</v>
      </c>
      <c r="BB56" s="116">
        <v>0</v>
      </c>
      <c r="BC56" s="59">
        <v>27639</v>
      </c>
      <c r="BD56" s="59">
        <v>377187</v>
      </c>
      <c r="BE56" s="116">
        <v>21667462</v>
      </c>
      <c r="BF56" s="116">
        <v>1541529</v>
      </c>
      <c r="BG56" s="116">
        <v>79229921</v>
      </c>
      <c r="BH56" s="116">
        <v>2009358</v>
      </c>
      <c r="BI56" s="116">
        <v>8400</v>
      </c>
      <c r="BJ56" s="116">
        <v>71403213</v>
      </c>
      <c r="BK56" s="116">
        <v>0</v>
      </c>
      <c r="BL56" s="215">
        <v>205002345</v>
      </c>
      <c r="BM56" s="215">
        <v>0</v>
      </c>
      <c r="BN56" s="116">
        <v>553342</v>
      </c>
      <c r="BO56" s="116">
        <v>0</v>
      </c>
      <c r="BP56" s="215">
        <v>33565918</v>
      </c>
      <c r="BQ56" s="215">
        <v>889400</v>
      </c>
      <c r="BR56" s="116">
        <v>0</v>
      </c>
      <c r="BS56" s="116">
        <v>0</v>
      </c>
      <c r="BT56" s="116">
        <v>32570034</v>
      </c>
      <c r="BU56" s="116">
        <v>195155490</v>
      </c>
      <c r="BV56" s="116">
        <v>0</v>
      </c>
      <c r="BW56" s="116">
        <v>797177344</v>
      </c>
      <c r="BX56" s="116">
        <v>0</v>
      </c>
      <c r="BY56" s="116">
        <v>3451250</v>
      </c>
      <c r="BZ56" s="215">
        <v>58810</v>
      </c>
      <c r="CA56" s="215">
        <v>81400</v>
      </c>
      <c r="CB56" s="215">
        <v>10520000</v>
      </c>
      <c r="CC56" s="116">
        <v>1947800</v>
      </c>
      <c r="CD56" s="116">
        <v>1600</v>
      </c>
      <c r="CE56" s="122">
        <v>502756000</v>
      </c>
      <c r="CF56" s="116">
        <v>0</v>
      </c>
      <c r="CG56" s="59">
        <v>85089946</v>
      </c>
      <c r="CH56" s="59">
        <v>1839000</v>
      </c>
      <c r="CI56" s="116">
        <v>0</v>
      </c>
      <c r="CJ56" s="59">
        <v>3012041</v>
      </c>
      <c r="CK56" s="59">
        <v>1000</v>
      </c>
      <c r="CL56" s="115">
        <v>0</v>
      </c>
      <c r="CM56" s="112">
        <v>64616757</v>
      </c>
      <c r="CN56" s="116">
        <v>678934</v>
      </c>
      <c r="CO56" s="116"/>
      <c r="CP56" s="116">
        <v>1097350</v>
      </c>
      <c r="CQ56" s="116">
        <v>193619982</v>
      </c>
      <c r="CR56" s="116">
        <v>56000</v>
      </c>
      <c r="CS56" s="116">
        <v>5046215</v>
      </c>
      <c r="CT56" s="116">
        <v>21855</v>
      </c>
      <c r="CU56" s="116">
        <v>1700700</v>
      </c>
      <c r="CV56" s="116">
        <v>0</v>
      </c>
      <c r="CW56" s="116">
        <v>164900</v>
      </c>
      <c r="CX56" s="116">
        <v>1241331</v>
      </c>
      <c r="CY56" s="215">
        <v>0</v>
      </c>
      <c r="CZ56" s="116">
        <v>25119966</v>
      </c>
      <c r="DA56" s="116">
        <v>74500</v>
      </c>
      <c r="DB56" s="59">
        <v>46276776</v>
      </c>
      <c r="DC56" s="59">
        <v>0</v>
      </c>
      <c r="DD56" s="116">
        <v>4061350</v>
      </c>
      <c r="DE56" s="116">
        <v>209683141</v>
      </c>
      <c r="DF56" s="116">
        <v>18144344</v>
      </c>
      <c r="DG56" s="116"/>
      <c r="DH56" s="141">
        <v>288214</v>
      </c>
      <c r="DI56" s="215">
        <v>63278605</v>
      </c>
    </row>
    <row r="57" spans="2:113" ht="15.95" customHeight="1" thickBot="1">
      <c r="B57" s="232"/>
      <c r="C57" s="233"/>
      <c r="D57" s="179">
        <v>2425721130</v>
      </c>
      <c r="E57" s="180"/>
      <c r="F57" s="180"/>
      <c r="G57" s="181"/>
      <c r="H57" s="179">
        <f>(H56+I56)</f>
        <v>0</v>
      </c>
      <c r="I57" s="180"/>
      <c r="J57" s="291" t="e">
        <f>(J56+#REF!)</f>
        <v>#REF!</v>
      </c>
      <c r="K57" s="273"/>
      <c r="L57" s="179">
        <f>(L56+M56+N56)</f>
        <v>11594904</v>
      </c>
      <c r="M57" s="180"/>
      <c r="N57" s="180"/>
      <c r="O57" s="291">
        <f>(O56+P56)</f>
        <v>41438584</v>
      </c>
      <c r="P57" s="306"/>
      <c r="Q57" s="149">
        <f>(Q56+R56)</f>
        <v>239727000</v>
      </c>
      <c r="R57" s="150"/>
      <c r="S57" s="179">
        <f>(S56+T56+U56)</f>
        <v>22275929</v>
      </c>
      <c r="T57" s="180"/>
      <c r="U57" s="181"/>
      <c r="V57" s="149">
        <f>(V56+W56)</f>
        <v>2610799</v>
      </c>
      <c r="W57" s="150"/>
      <c r="X57" s="297"/>
      <c r="Y57" s="297"/>
      <c r="Z57" s="149">
        <f>(Z56+AA56)</f>
        <v>60303693</v>
      </c>
      <c r="AA57" s="150"/>
      <c r="AB57" s="297"/>
      <c r="AC57" s="149">
        <f>(AC56+AD56)</f>
        <v>26957187</v>
      </c>
      <c r="AD57" s="150"/>
      <c r="AE57" s="149">
        <f>(AE56+AF56)</f>
        <v>4765000</v>
      </c>
      <c r="AF57" s="150"/>
      <c r="AG57" s="149">
        <f>(AG56+AH56)</f>
        <v>120874</v>
      </c>
      <c r="AH57" s="150"/>
      <c r="AI57" s="149">
        <f>(AI56+AJ56)</f>
        <v>7973736</v>
      </c>
      <c r="AJ57" s="150"/>
      <c r="AK57" s="149">
        <f>(AK56+AL56)</f>
        <v>29728046</v>
      </c>
      <c r="AL57" s="150"/>
      <c r="AM57" s="297"/>
      <c r="AN57" s="297"/>
      <c r="AO57" s="297"/>
      <c r="AP57" s="149">
        <f>(AP56+AQ56)</f>
        <v>137144972</v>
      </c>
      <c r="AQ57" s="150"/>
      <c r="AR57" s="297"/>
      <c r="AS57" s="149">
        <f>(AS56+AT56)</f>
        <v>2239006</v>
      </c>
      <c r="AT57" s="150"/>
      <c r="AU57" s="297"/>
      <c r="AV57" s="149">
        <f>(AV56+AW56)</f>
        <v>198148497</v>
      </c>
      <c r="AW57" s="150"/>
      <c r="AX57" s="297"/>
      <c r="AY57" s="149">
        <f>(AY56+AZ56)</f>
        <v>2699001</v>
      </c>
      <c r="AZ57" s="150"/>
      <c r="BA57" s="149">
        <f>(BA56+BB56)</f>
        <v>0</v>
      </c>
      <c r="BB57" s="150"/>
      <c r="BC57" s="179">
        <f>(BC56+BD56+BE56)</f>
        <v>22072288</v>
      </c>
      <c r="BD57" s="180"/>
      <c r="BE57" s="181"/>
      <c r="BF57" s="149">
        <f>(BF56+BG56)</f>
        <v>80771450</v>
      </c>
      <c r="BG57" s="150"/>
      <c r="BH57" s="149">
        <f>(BH56+BI56)</f>
        <v>2017758</v>
      </c>
      <c r="BI57" s="150"/>
      <c r="BJ57" s="149">
        <f>(BJ56+BK56)</f>
        <v>71403213</v>
      </c>
      <c r="BK57" s="150"/>
      <c r="BL57" s="297"/>
      <c r="BM57" s="297"/>
      <c r="BN57" s="149">
        <f>(BN56+BO56)</f>
        <v>553342</v>
      </c>
      <c r="BO57" s="150"/>
      <c r="BP57" s="297"/>
      <c r="BQ57" s="297"/>
      <c r="BR57" s="149">
        <f>(BR56+BS56)</f>
        <v>0</v>
      </c>
      <c r="BS57" s="150"/>
      <c r="BT57" s="149">
        <f>(BT56+BU56)</f>
        <v>227725524</v>
      </c>
      <c r="BU57" s="150"/>
      <c r="BV57" s="149">
        <f>(BV56+BW56)</f>
        <v>797177344</v>
      </c>
      <c r="BW57" s="150"/>
      <c r="BX57" s="149">
        <f>(BX56+BY56)</f>
        <v>3451250</v>
      </c>
      <c r="BY57" s="150"/>
      <c r="BZ57" s="297"/>
      <c r="CA57" s="297"/>
      <c r="CB57" s="297"/>
      <c r="CC57" s="149">
        <f>(CC56+CD56)</f>
        <v>1949400</v>
      </c>
      <c r="CD57" s="150"/>
      <c r="CE57" s="149">
        <f>(CE56+CF56)</f>
        <v>502756000</v>
      </c>
      <c r="CF57" s="150"/>
      <c r="CG57" s="179">
        <f>(CG56+CH56+CI56)</f>
        <v>86928946</v>
      </c>
      <c r="CH57" s="180"/>
      <c r="CI57" s="181"/>
      <c r="CJ57" s="179">
        <f>(CJ56+CK56+CL56)</f>
        <v>3013041</v>
      </c>
      <c r="CK57" s="180"/>
      <c r="CL57" s="180"/>
      <c r="CM57" s="151">
        <f>(CM56+CN56)</f>
        <v>65295691</v>
      </c>
      <c r="CN57" s="152"/>
      <c r="CO57" s="149">
        <f>(CO56+CP56)</f>
        <v>1097350</v>
      </c>
      <c r="CP57" s="150"/>
      <c r="CQ57" s="149">
        <f>(CQ56+CR56)</f>
        <v>193675982</v>
      </c>
      <c r="CR57" s="150"/>
      <c r="CS57" s="149">
        <f>(CS56+CT56)</f>
        <v>5068070</v>
      </c>
      <c r="CT57" s="150"/>
      <c r="CU57" s="149">
        <f>(CU56+CV56)</f>
        <v>1700700</v>
      </c>
      <c r="CV57" s="150"/>
      <c r="CW57" s="149">
        <f>(CW56+CX56)</f>
        <v>1406231</v>
      </c>
      <c r="CX57" s="150"/>
      <c r="CY57" s="306"/>
      <c r="CZ57" s="149">
        <f>(CZ56+DA56)</f>
        <v>25194466</v>
      </c>
      <c r="DA57" s="150"/>
      <c r="DB57" s="179"/>
      <c r="DC57" s="180"/>
      <c r="DD57" s="181"/>
      <c r="DE57" s="149">
        <f>(DE56+DF56)</f>
        <v>227827485</v>
      </c>
      <c r="DF57" s="150"/>
      <c r="DG57" s="149">
        <f>(DG56+DH56)</f>
        <v>288214</v>
      </c>
      <c r="DH57" s="150"/>
      <c r="DI57" s="306"/>
    </row>
    <row r="58" spans="2:113" ht="15" customHeight="1" thickBot="1">
      <c r="B58" s="24"/>
      <c r="C58" s="25"/>
      <c r="D58" s="25"/>
      <c r="E58" s="25"/>
      <c r="F58" s="25"/>
      <c r="G58" s="25"/>
      <c r="H58" s="25"/>
      <c r="I58" s="25"/>
      <c r="J58" s="16"/>
      <c r="K58" s="25"/>
      <c r="L58" s="25"/>
      <c r="M58" s="25"/>
      <c r="N58" s="25"/>
      <c r="O58" s="16"/>
      <c r="P58" s="25"/>
      <c r="Q58" s="25"/>
      <c r="R58" s="25"/>
      <c r="S58" s="25"/>
      <c r="T58" s="25"/>
      <c r="U58" s="25"/>
      <c r="V58" s="25"/>
      <c r="W58" s="25"/>
      <c r="X58" s="25"/>
      <c r="Y58" s="25"/>
      <c r="Z58" s="25"/>
      <c r="AA58" s="25"/>
      <c r="AB58" s="25"/>
      <c r="AC58" s="25"/>
      <c r="AD58" s="25"/>
      <c r="AE58" s="25"/>
      <c r="AF58" s="25"/>
      <c r="AG58" s="25"/>
      <c r="AH58" s="25"/>
      <c r="AI58" s="25"/>
      <c r="AJ58" s="25"/>
      <c r="AK58" s="25"/>
      <c r="AL58" s="25"/>
      <c r="AM58" s="25"/>
      <c r="AN58" s="25"/>
      <c r="AO58" s="25"/>
      <c r="AP58" s="25"/>
      <c r="AQ58" s="25"/>
      <c r="AR58" s="25"/>
      <c r="AS58" s="25"/>
      <c r="AT58" s="25"/>
      <c r="AU58" s="25"/>
      <c r="AV58" s="25"/>
      <c r="AW58" s="25"/>
      <c r="AX58" s="25"/>
      <c r="AY58" s="25"/>
      <c r="AZ58" s="25"/>
      <c r="BA58" s="25"/>
      <c r="BB58" s="25"/>
      <c r="BC58" s="25"/>
      <c r="BD58" s="25"/>
      <c r="BE58" s="25"/>
      <c r="BF58" s="25"/>
      <c r="BG58" s="25"/>
      <c r="BH58" s="25"/>
      <c r="BI58" s="25"/>
      <c r="BJ58" s="25"/>
      <c r="BK58" s="25"/>
      <c r="BL58" s="25"/>
      <c r="BM58" s="25"/>
      <c r="BN58" s="25"/>
      <c r="BO58" s="25"/>
      <c r="BP58" s="25"/>
      <c r="BQ58" s="25"/>
      <c r="BR58" s="25"/>
      <c r="BS58" s="25"/>
      <c r="BT58" s="25"/>
      <c r="BU58" s="25"/>
      <c r="BV58" s="25"/>
      <c r="BW58" s="25"/>
      <c r="BX58" s="25"/>
      <c r="BY58" s="25"/>
      <c r="BZ58" s="25"/>
      <c r="CA58" s="25"/>
      <c r="CB58" s="25"/>
      <c r="CC58" s="25"/>
      <c r="CD58" s="25"/>
      <c r="CE58" s="25"/>
      <c r="CF58" s="25"/>
      <c r="CG58" s="25"/>
      <c r="CH58" s="25"/>
      <c r="CI58" s="25"/>
      <c r="CJ58" s="25"/>
      <c r="CK58" s="25"/>
      <c r="CL58" s="25"/>
      <c r="CM58" s="25"/>
      <c r="CN58" s="25"/>
      <c r="CO58" s="25"/>
      <c r="CP58" s="25"/>
      <c r="CQ58" s="25"/>
      <c r="CR58" s="25"/>
      <c r="CS58" s="25"/>
      <c r="CT58" s="25"/>
      <c r="CU58" s="25"/>
      <c r="CV58" s="25"/>
      <c r="CW58" s="25"/>
      <c r="CX58" s="25"/>
      <c r="CY58" s="25"/>
      <c r="CZ58" s="25"/>
      <c r="DA58" s="25"/>
      <c r="DB58" s="25"/>
      <c r="DC58" s="25"/>
      <c r="DD58" s="73"/>
      <c r="DE58" s="25"/>
      <c r="DF58" s="25"/>
      <c r="DG58" s="25"/>
      <c r="DH58" s="25"/>
      <c r="DI58" s="73"/>
    </row>
    <row r="59" spans="2:113" ht="48" thickBot="1">
      <c r="B59" s="265" t="s">
        <v>180</v>
      </c>
      <c r="C59" s="266"/>
      <c r="D59" s="182" t="str">
        <f>D8</f>
        <v>CONSORCIO INTERVIALES PCI-PC</v>
      </c>
      <c r="E59" s="183"/>
      <c r="F59" s="183"/>
      <c r="G59" s="184"/>
      <c r="H59" s="182" t="str">
        <f>H8</f>
        <v>CONSORCIO VÍAS FONTIBÓN 2025</v>
      </c>
      <c r="I59" s="183"/>
      <c r="J59" s="104" t="str">
        <f>J8</f>
        <v>MORALBA SANCHEZ ORDOÑEZ</v>
      </c>
      <c r="K59" s="90" t="str">
        <f t="shared" ref="K59:AA61" si="289">K8</f>
        <v>GRUPO METRO COLOMBIA S.A.S</v>
      </c>
      <c r="L59" s="182" t="str">
        <f>L8</f>
        <v>CONSORCIO INTER CGS F1</v>
      </c>
      <c r="M59" s="183"/>
      <c r="N59" s="184"/>
      <c r="O59" s="153" t="str">
        <f>O8</f>
        <v>INGENIEROS CONSTRUCTORES Y ASESORES SAS</v>
      </c>
      <c r="P59" s="154"/>
      <c r="Q59" s="153" t="str">
        <f>Q8</f>
        <v>CONSORCIO MODELIA 24</v>
      </c>
      <c r="R59" s="154"/>
      <c r="S59" s="182" t="str">
        <f t="shared" ref="S59" si="290">S8</f>
        <v>UNIÓN TEMPORAL ROADS 402</v>
      </c>
      <c r="T59" s="183"/>
      <c r="U59" s="184"/>
      <c r="V59" s="153" t="str">
        <f>V8</f>
        <v>CONSORCIO MALLA VIAL 206</v>
      </c>
      <c r="W59" s="154"/>
      <c r="X59" s="117" t="str">
        <f t="shared" si="289"/>
        <v>INTERVENTORIA Y CONSTRUCIVILES S.A.S</v>
      </c>
      <c r="Y59" s="117" t="str">
        <f t="shared" ref="Y59" si="291">Y8</f>
        <v>EMPRESA DE PROYECTOS CIVILES SAS</v>
      </c>
      <c r="Z59" s="153" t="str">
        <f>Z8</f>
        <v>CONSORCIO NOGAALL-LITORAL</v>
      </c>
      <c r="AA59" s="154"/>
      <c r="AB59" s="117" t="str">
        <f t="shared" ref="AB59" si="292">AB8</f>
        <v>GRUPO CONSULTOR E INGENIEROS SAS</v>
      </c>
      <c r="AC59" s="153" t="str">
        <f>AC8</f>
        <v>CONSORCIO ESPACIOS TVH</v>
      </c>
      <c r="AD59" s="154"/>
      <c r="AE59" s="153" t="str">
        <f>AE8</f>
        <v>CONSORCIO VIAS Y ESP</v>
      </c>
      <c r="AF59" s="154"/>
      <c r="AG59" s="153" t="str">
        <f>AG8</f>
        <v>CONSORCIO FONTIBON GM</v>
      </c>
      <c r="AH59" s="154"/>
      <c r="AI59" s="153" t="str">
        <f>AI8</f>
        <v>CONSORCIO I.D. FONTIBÓN</v>
      </c>
      <c r="AJ59" s="154"/>
      <c r="AK59" s="153" t="str">
        <f>AK8</f>
        <v>CONSORCIO LG FONTIBÓN</v>
      </c>
      <c r="AL59" s="154"/>
      <c r="AM59" s="117" t="str">
        <f t="shared" ref="AM59:AO61" si="293">AM8</f>
        <v>INTERSA S.A.</v>
      </c>
      <c r="AN59" s="117" t="str">
        <f t="shared" ref="AN59" si="294">AN8</f>
        <v>CODIPRO INGENIERIA Y ARQUITECTURA LTDA</v>
      </c>
      <c r="AO59" s="117" t="str">
        <f t="shared" si="293"/>
        <v>INGESCOR LTDA</v>
      </c>
      <c r="AP59" s="153" t="str">
        <f>AP8</f>
        <v>CONSORCIO INTERVIAL URBANO</v>
      </c>
      <c r="AQ59" s="154"/>
      <c r="AR59" s="117" t="str">
        <f t="shared" ref="AR59" si="295">AR8</f>
        <v>VELNEC S A</v>
      </c>
      <c r="AS59" s="153" t="str">
        <f>AS8</f>
        <v>CONSORCIO INTER-FONTIBON 2024</v>
      </c>
      <c r="AT59" s="154"/>
      <c r="AU59" s="117" t="str">
        <f t="shared" ref="AU59" si="296">AU8</f>
        <v>ING INGENIERIA SAS</v>
      </c>
      <c r="AV59" s="153" t="str">
        <f>AV8</f>
        <v>CONSORCIO FATIMA</v>
      </c>
      <c r="AW59" s="154"/>
      <c r="AX59" s="117" t="str">
        <f t="shared" ref="AX59" si="297">AX8</f>
        <v>GEOTECNIA Y CIMIENTOS INGEOCIM SAS</v>
      </c>
      <c r="AY59" s="153" t="str">
        <f>AY8</f>
        <v>CONSORCIO FONTIBON JINT 001</v>
      </c>
      <c r="AZ59" s="154"/>
      <c r="BA59" s="153" t="str">
        <f>BA8</f>
        <v>CONSORCIO ALIANZA BOGOTA</v>
      </c>
      <c r="BB59" s="154"/>
      <c r="BC59" s="182" t="str">
        <f t="shared" ref="BC59" si="298">BC8</f>
        <v>CONSORCIO FEM – 34</v>
      </c>
      <c r="BD59" s="183"/>
      <c r="BE59" s="184"/>
      <c r="BF59" s="153" t="str">
        <f>BF8</f>
        <v>CONSORCIO INTER FONTIBON</v>
      </c>
      <c r="BG59" s="154"/>
      <c r="BH59" s="153" t="str">
        <f>BH8</f>
        <v>CONSORCIO ID FONTIBON 001</v>
      </c>
      <c r="BI59" s="154"/>
      <c r="BJ59" s="153" t="str">
        <f>BJ8</f>
        <v>CONSORCIO TRANSFORMAR VIAL FONTIBON</v>
      </c>
      <c r="BK59" s="154"/>
      <c r="BL59" s="117" t="str">
        <f t="shared" ref="BL59:BM59" si="299">BL8</f>
        <v>ESTUDIOS TECNICOS Y CONSTRUCCIONES S.A.S</v>
      </c>
      <c r="BM59" s="117" t="str">
        <f t="shared" si="299"/>
        <v>ALIANZA INTEGRAL DE PROYECTOS SAS BIC</v>
      </c>
      <c r="BN59" s="153" t="str">
        <f>BN8</f>
        <v>CONSORCIO EPSILON FONTIBON</v>
      </c>
      <c r="BO59" s="154"/>
      <c r="BP59" s="117" t="str">
        <f t="shared" ref="BP59:BQ59" si="300">BP8</f>
        <v>PEB CONSULTORES S.A.S.</v>
      </c>
      <c r="BQ59" s="117" t="str">
        <f t="shared" si="300"/>
        <v>ALMA INTERVENTORÍA &amp; CONSULTORÍA SAS</v>
      </c>
      <c r="BR59" s="153" t="str">
        <f>BR8</f>
        <v>CONSORCIO COING F001</v>
      </c>
      <c r="BS59" s="154"/>
      <c r="BT59" s="153" t="str">
        <f>BT8</f>
        <v>CONSORCIO FONTIBON KM 2024</v>
      </c>
      <c r="BU59" s="154"/>
      <c r="BV59" s="153" t="str">
        <f>BV8</f>
        <v>CONSORCIO INTER FONTIBON JG</v>
      </c>
      <c r="BW59" s="154"/>
      <c r="BX59" s="153" t="str">
        <f>BX8</f>
        <v>CONSORCIO INTER VIAL G&amp;L.</v>
      </c>
      <c r="BY59" s="154"/>
      <c r="BZ59" s="117" t="str">
        <f t="shared" ref="BZ59:CA59" si="301">BZ8</f>
        <v>ECOVIAS SAS</v>
      </c>
      <c r="CA59" s="117" t="str">
        <f t="shared" si="301"/>
        <v>PROJEKTA LIMITADA INGENIEROS CONSULTORES</v>
      </c>
      <c r="CB59" s="117" t="str">
        <f t="shared" ref="CB59" si="302">CB8</f>
        <v>SOLUCIONES PARA LA INGENIERÍA S.A.S.</v>
      </c>
      <c r="CC59" s="153" t="str">
        <f>CC8</f>
        <v>CONSORCIO INTERNOVAC – LERI</v>
      </c>
      <c r="CD59" s="154"/>
      <c r="CE59" s="153" t="str">
        <f>CE8</f>
        <v>CONSORCIO INTERNOVAC – LERI</v>
      </c>
      <c r="CF59" s="154"/>
      <c r="CG59" s="182" t="str">
        <f t="shared" ref="CG59" si="303">CG8</f>
        <v>CONSORCIO CCP.</v>
      </c>
      <c r="CH59" s="183"/>
      <c r="CI59" s="184"/>
      <c r="CJ59" s="182" t="str">
        <f t="shared" ref="CJ59" si="304">CJ8</f>
        <v>CONSORCIO FONTIBON</v>
      </c>
      <c r="CK59" s="183"/>
      <c r="CL59" s="184"/>
      <c r="CM59" s="153" t="str">
        <f>CM8</f>
        <v>CONSORCIO TECNOLOGICO</v>
      </c>
      <c r="CN59" s="154"/>
      <c r="CO59" s="153" t="str">
        <f>CO8</f>
        <v>CONSORCIO INTERVIAL PH</v>
      </c>
      <c r="CP59" s="154"/>
      <c r="CQ59" s="153" t="str">
        <f>CQ8</f>
        <v>CONSORCIO VIAS FONTIBON PC</v>
      </c>
      <c r="CR59" s="154"/>
      <c r="CS59" s="153" t="str">
        <f>CS8</f>
        <v>CONSORCIO MALLA VIAL FDLF</v>
      </c>
      <c r="CT59" s="154"/>
      <c r="CU59" s="153" t="str">
        <f>CU8</f>
        <v>CONSORCIO INTER FONTIBON</v>
      </c>
      <c r="CV59" s="154"/>
      <c r="CW59" s="153" t="str">
        <f>CW8</f>
        <v>CONSORCIO VIAS IC 2024</v>
      </c>
      <c r="CX59" s="154"/>
      <c r="CY59" s="133" t="str">
        <f>CY8</f>
        <v>ORBITA DESARROLLO S.A.S.</v>
      </c>
      <c r="CZ59" s="153" t="str">
        <f>CZ8</f>
        <v>CONSORCIO CONSTRUCCIÓN Y DESARROLLO FONTIBÓN</v>
      </c>
      <c r="DA59" s="154"/>
      <c r="DB59" s="182" t="str">
        <f t="shared" ref="DB59" si="305">DB8</f>
        <v>CONSORCIO ESPACIO PÚBLICO INT 2024</v>
      </c>
      <c r="DC59" s="183"/>
      <c r="DD59" s="184"/>
      <c r="DE59" s="153" t="str">
        <f>DE8</f>
        <v>CONSORCIO VÍAS PROTEV</v>
      </c>
      <c r="DF59" s="154"/>
      <c r="DG59" s="153" t="str">
        <f>DG8</f>
        <v>CONSORCIO INTERVENTORES FONTIBON</v>
      </c>
      <c r="DH59" s="154"/>
      <c r="DI59" s="133" t="str">
        <f>DI8</f>
        <v>CONSULTORES INTERVENTORES COLOMBIANOS SAS</v>
      </c>
    </row>
    <row r="60" spans="2:113" ht="81" customHeight="1" thickBot="1">
      <c r="B60" s="267"/>
      <c r="C60" s="268"/>
      <c r="D60" s="55" t="str">
        <f>D9</f>
        <v>PC PROYECCION E INGENIERIA SAS 
901757531-7</v>
      </c>
      <c r="E60" s="55" t="str">
        <f>E9</f>
        <v>JORGE WILLAN CORZO GARCIA
5689243-9</v>
      </c>
      <c r="F60" s="55" t="str">
        <f>F9</f>
        <v>GERMAN ALONSO PUENTES GORDO
7162821-0</v>
      </c>
      <c r="G60" s="55" t="str">
        <f>G9</f>
        <v>INCORDIS SAS 
900869939-5</v>
      </c>
      <c r="H60" s="55" t="str">
        <f t="shared" ref="H60:J60" si="306">H9</f>
        <v>SANDRA MONICA CARDOZO
51976458-3</v>
      </c>
      <c r="I60" s="55" t="str">
        <f t="shared" ref="I60" si="307">I9</f>
        <v>SAVIMAC SAS
900984598-9</v>
      </c>
      <c r="J60" s="55" t="str">
        <f t="shared" si="306"/>
        <v>34.526.385-2</v>
      </c>
      <c r="K60" s="55" t="str">
        <f t="shared" si="289"/>
        <v>830010109-8</v>
      </c>
      <c r="L60" s="55" t="str">
        <f t="shared" si="289"/>
        <v>SL SENDAS INGENIERIA S.A.S. 
900 547 077 - 1</v>
      </c>
      <c r="M60" s="55" t="str">
        <f t="shared" si="289"/>
        <v>CONSULTORIA VIAL S.A.S. NIT 900 411 896 - 0</v>
      </c>
      <c r="N60" s="55" t="str">
        <f t="shared" si="289"/>
        <v>GRUPO INFRAESTRUCTURA COLOMBIA S.A.S.
901 602 066 – 8</v>
      </c>
      <c r="O60" s="55" t="str">
        <f t="shared" si="289"/>
        <v>900104908-4</v>
      </c>
      <c r="P60" s="55" t="str">
        <f t="shared" si="289"/>
        <v>900237861 - 8</v>
      </c>
      <c r="Q60" s="55" t="str">
        <f t="shared" ref="Q60:U61" si="308">Q9</f>
        <v>INGECO INGENIERÍA DE CONSTRUCCIONES S.A.S
890115120-1</v>
      </c>
      <c r="R60" s="55" t="str">
        <f t="shared" si="308"/>
        <v>INGENIERÍA DE PROYECTOS S.A.S
890.116.722-8</v>
      </c>
      <c r="S60" s="55" t="str">
        <f t="shared" si="308"/>
        <v>ANTONIO JOSE PEDRAZA JIMENEZ
6768550-8</v>
      </c>
      <c r="T60" s="55" t="str">
        <f t="shared" si="308"/>
        <v>CCONTRERAS CORTES SERVICIOS DE
INGENIERIA SAS
900104779-0</v>
      </c>
      <c r="U60" s="55" t="str">
        <f t="shared" si="308"/>
        <v>TERRA NOVO CONSTRUCCIONES SAS
901417315 4</v>
      </c>
      <c r="V60" s="55" t="str">
        <f t="shared" ref="V60:W60" si="309">V9</f>
        <v>LUPSA INGENIERIA Y CONSTRUCCIONES S.A.S.
901525021-7</v>
      </c>
      <c r="W60" s="55" t="str">
        <f t="shared" si="309"/>
        <v>SUCA CONSTRUCCIONES S.A.S.
900568398-9</v>
      </c>
      <c r="X60" s="55" t="str">
        <f t="shared" si="289"/>
        <v>900096419-9</v>
      </c>
      <c r="Y60" s="55" t="str">
        <f t="shared" ref="Y60" si="310">Y9</f>
        <v xml:space="preserve"> 900107376-1 </v>
      </c>
      <c r="Z60" s="55" t="str">
        <f t="shared" si="289"/>
        <v>NOGAALL SAS
830.090.010-1</v>
      </c>
      <c r="AA60" s="55" t="str">
        <f t="shared" si="289"/>
        <v>LITORAL CONSULTING SAS
901.499.397-9</v>
      </c>
      <c r="AB60" s="55" t="str">
        <f t="shared" ref="AB60" si="311">AB9</f>
        <v>830509427-9</v>
      </c>
      <c r="AC60" s="55" t="str">
        <f t="shared" ref="AC60:AD60" si="312">AC9</f>
        <v>COMPAÑÍA CONSULTORA
COLOMBIANA TRIPLE C
S.A.S BIC
901256066-3</v>
      </c>
      <c r="AD60" s="55" t="str">
        <f t="shared" si="312"/>
        <v>VALLEJO H INGENIEROS
CONSULTORES CONSTRUCTORES S.A.S BIC
900416314-9</v>
      </c>
      <c r="AE60" s="55" t="str">
        <f t="shared" ref="AE60:AF60" si="313">AE9</f>
        <v>MIRS LATINOAMERICA S.A.S. 
900.241.875-6</v>
      </c>
      <c r="AF60" s="55" t="str">
        <f t="shared" si="313"/>
        <v>ACM ESTUDIOS SOCIO AMBIENTALES S.A.S
901.315.271-0</v>
      </c>
      <c r="AG60" s="55" t="str">
        <f t="shared" ref="AG60:AH60" si="314">AG9</f>
        <v>MSING S.A.S
900574741-7</v>
      </c>
      <c r="AH60" s="55" t="str">
        <f t="shared" si="314"/>
        <v>GRMM S.A.S.
901124527-0</v>
      </c>
      <c r="AI60" s="55" t="str">
        <f t="shared" ref="AI60:AJ60" si="315">AI9</f>
        <v>INGENIERIA DESARROLLO Y CONSULTORIA INDESCO S.A.S. BIC
901471535-7</v>
      </c>
      <c r="AJ60" s="55" t="str">
        <f t="shared" si="315"/>
        <v>DISEÑOS INTERVENTORIAS Y SERVICIOS S.A.S.
80001.028-0</v>
      </c>
      <c r="AK60" s="55" t="str">
        <f t="shared" ref="AK60:AL60" si="316">AK9</f>
        <v>LÍNEA GLOBAL INGENIERÍA S. A. S. 
900178419-1</v>
      </c>
      <c r="AL60" s="55" t="str">
        <f t="shared" si="316"/>
        <v>GERARDO DÍAZ MANJARRÉS
70077994-1</v>
      </c>
      <c r="AM60" s="55" t="str">
        <f t="shared" si="293"/>
        <v>860450644-3</v>
      </c>
      <c r="AN60" s="55" t="str">
        <f t="shared" ref="AN60" si="317">AN9</f>
        <v>800172033-2</v>
      </c>
      <c r="AO60" s="55" t="str">
        <f t="shared" si="293"/>
        <v>812002469-5</v>
      </c>
      <c r="AP60" s="55" t="str">
        <f t="shared" ref="AP60:AR60" si="318">AP9</f>
        <v>IAR PROYECTOS SAS
900709306-8</v>
      </c>
      <c r="AQ60" s="55" t="str">
        <f t="shared" si="318"/>
        <v>BATEMAN INGENIERIA SAS
800061409-1</v>
      </c>
      <c r="AR60" s="55" t="str">
        <f t="shared" si="318"/>
        <v>800028455-1</v>
      </c>
      <c r="AS60" s="55" t="str">
        <f t="shared" ref="AS60:AU60" si="319">AS9</f>
        <v>AESA PROYECTOS SAS
901580432-4</v>
      </c>
      <c r="AT60" s="55" t="str">
        <f t="shared" si="319"/>
        <v>BALER INGENIERIA SAS BIC
900264015 8</v>
      </c>
      <c r="AU60" s="55" t="str">
        <f t="shared" si="319"/>
        <v>890405995-1</v>
      </c>
      <c r="AV60" s="55" t="str">
        <f t="shared" ref="AV60:AX60" si="320">AV9</f>
        <v>ARA INGENIERIA S.A.S
830068724-8</v>
      </c>
      <c r="AW60" s="55" t="str">
        <f t="shared" si="320"/>
        <v>JOSE ALBERTO ROJAS PRIETO
 79442593-1</v>
      </c>
      <c r="AX60" s="55" t="str">
        <f t="shared" si="320"/>
        <v>800155100-6</v>
      </c>
      <c r="AY60" s="55" t="str">
        <f t="shared" ref="AY60:AZ60" si="321">AY9</f>
        <v>JPS INGENIERIA S.A.S. (LIDER) 
830035398-8</v>
      </c>
      <c r="AZ60" s="55" t="str">
        <f t="shared" si="321"/>
        <v>INTING S.A.S.
901693111-0</v>
      </c>
      <c r="BA60" s="55" t="str">
        <f t="shared" ref="BA60:BB60" si="322">BA9</f>
        <v>MSC INGENIERIA SAS
830090285-8</v>
      </c>
      <c r="BB60" s="55" t="str">
        <f t="shared" si="322"/>
        <v>CORTES LEIVA ASOCIADOS SAS
900859890-0</v>
      </c>
      <c r="BC60" s="55" t="str">
        <f t="shared" ref="BC60:BI60" si="323">BC9</f>
        <v>MONTENEGRO Y COMPAÑIA S.A.S.
901367472-7</v>
      </c>
      <c r="BD60" s="55" t="str">
        <f t="shared" si="323"/>
        <v>EJECUCIÓN Y GERENCIA DE PROYECTOS S.A.S.
900599732-9</v>
      </c>
      <c r="BE60" s="55" t="str">
        <f t="shared" si="323"/>
        <v>FLAVIO RICARDO JIMÉNEZ MEJÍA 
3.226.596-1</v>
      </c>
      <c r="BF60" s="55" t="str">
        <f t="shared" si="323"/>
        <v>INGENIERIA Y CONSULTORIA INGECON S.A.S.
810002747-0</v>
      </c>
      <c r="BG60" s="55" t="str">
        <f t="shared" si="323"/>
        <v>ECG INGENIERIA S.A.S 
901289190-0</v>
      </c>
      <c r="BH60" s="55" t="str">
        <f t="shared" si="323"/>
        <v>INTERVENTORIAS Y DISEÑOS S.A. – INTERDISEÑOS 
860027091-8</v>
      </c>
      <c r="BI60" s="55" t="str">
        <f t="shared" si="323"/>
        <v>INTERDISEÑOS ASOCIADOS S.A.S. 
901682746-1</v>
      </c>
      <c r="BJ60" s="55" t="str">
        <f t="shared" ref="BJ60:BL60" si="324">BJ9</f>
        <v>JET INGENIERIS SAS
802024876-8</v>
      </c>
      <c r="BK60" s="55" t="str">
        <f t="shared" si="324"/>
        <v>INGENIERIA MASTER SAS
900915689-6</v>
      </c>
      <c r="BL60" s="55" t="str">
        <f t="shared" si="324"/>
        <v>800032277-2</v>
      </c>
      <c r="BM60" s="55" t="str">
        <f t="shared" ref="BM60" si="325">BM9</f>
        <v>901506750-7</v>
      </c>
      <c r="BN60" s="55" t="str">
        <f t="shared" ref="BN60:BP60" si="326">BN9</f>
        <v>PROYECTOS E INTERVENTORÍAS S.A.S
860403102-3</v>
      </c>
      <c r="BO60" s="55" t="str">
        <f t="shared" si="326"/>
        <v>INGENIERÍA DE ESTUDIOS Y ASESORIAS S.A.S. INESAS S.A.S
860034155-1</v>
      </c>
      <c r="BP60" s="55" t="str">
        <f t="shared" si="326"/>
        <v>891500627-6</v>
      </c>
      <c r="BQ60" s="55" t="str">
        <f t="shared" ref="BQ60" si="327">BQ9</f>
        <v>901573477 6</v>
      </c>
      <c r="BR60" s="55" t="str">
        <f t="shared" ref="BR60:BS60" si="328">BR9</f>
        <v>ICING S.A.S.
901691885-3</v>
      </c>
      <c r="BS60" s="55" t="str">
        <f t="shared" si="328"/>
        <v>COPEBA S.A.S.
830011122-9</v>
      </c>
      <c r="BT60" s="55" t="str">
        <f t="shared" ref="BT60:BU60" si="329">BT9</f>
        <v>KALPA INGENIERIA SAS
901506984-3</v>
      </c>
      <c r="BU60" s="55" t="str">
        <f t="shared" si="329"/>
        <v>MEDINA &amp; RIVERA INGENIEROS
ASOCIADOS SAS 
830013230-5</v>
      </c>
      <c r="BV60" s="55" t="str">
        <f t="shared" ref="BV60:BW60" si="330">BV9</f>
        <v>GAVINCO INGENIEROS CONSULTORES SAS
900916608-4</v>
      </c>
      <c r="BW60" s="55" t="str">
        <f t="shared" si="330"/>
        <v>JGF INGENIERIA S.A.S
900916608-4</v>
      </c>
      <c r="BX60" s="55" t="str">
        <f t="shared" ref="BX60:BZ60" si="331">BX9</f>
        <v>GNG SERVICIOS DE INGENIERÍA S.A.S.
901383717-3</v>
      </c>
      <c r="BY60" s="55" t="str">
        <f t="shared" si="331"/>
        <v xml:space="preserve">LUIS GUILLERMO NARVAEZ RICARDO
9050725-8 </v>
      </c>
      <c r="BZ60" s="55" t="str">
        <f t="shared" si="331"/>
        <v>890104625-1</v>
      </c>
      <c r="CA60" s="55" t="str">
        <f t="shared" ref="CA60:CD60" si="332">CA9</f>
        <v>860531577-6</v>
      </c>
      <c r="CB60" s="55" t="str">
        <f t="shared" si="332"/>
        <v>900389180-2</v>
      </c>
      <c r="CC60" s="55" t="str">
        <f t="shared" si="332"/>
        <v>INTERNOVAC GROUP S.A.S
901719021-0</v>
      </c>
      <c r="CD60" s="55" t="str">
        <f t="shared" si="332"/>
        <v>LEMOINE RIVERA
INGENIEROS ASOCIADOS S.A.S
800175083-4</v>
      </c>
      <c r="CE60" s="55" t="str">
        <f t="shared" ref="CE60:CF60" si="333">CE9</f>
        <v>GOMEZ CAJIAO Y ASOCIADOS S.A.S
860034335 - 9</v>
      </c>
      <c r="CF60" s="55" t="str">
        <f t="shared" si="333"/>
        <v>SETEC ANDINA S.A.S.
901399529-5</v>
      </c>
      <c r="CG60" s="55" t="str">
        <f t="shared" ref="CG60:CL60" si="334">CG9</f>
        <v>PROCIVING SAS
8.638.502-4</v>
      </c>
      <c r="CH60" s="55" t="str">
        <f t="shared" si="334"/>
        <v>CIAF LTDA INGENIERIA
800130967-6</v>
      </c>
      <c r="CI60" s="55" t="str">
        <f t="shared" si="334"/>
        <v>CONSULTORIA Y OBRAS CIVILES DE COLOMBIA SAS
900956142-5</v>
      </c>
      <c r="CJ60" s="55" t="str">
        <f t="shared" si="334"/>
        <v>INFRALAR S.A.S.
900284623-1</v>
      </c>
      <c r="CK60" s="55" t="str">
        <f t="shared" si="334"/>
        <v>OBRAS Y PROYECTOS
RP S.A.S.
800245246-9</v>
      </c>
      <c r="CL60" s="55" t="str">
        <f t="shared" si="334"/>
        <v>INGTECNOVA S.A.S. BIC.
901642556 6</v>
      </c>
      <c r="CM60" s="55" t="str">
        <f t="shared" ref="CM60:CN60" si="335">CM9</f>
        <v>INTERVENTORIA Y
CONSTRUCCIONES S.A.S
813003402-0</v>
      </c>
      <c r="CN60" s="55" t="str">
        <f t="shared" si="335"/>
        <v>RAFAEL JAVIER GUISA RUEDA
91261497-7</v>
      </c>
      <c r="CO60" s="55" t="str">
        <f t="shared" ref="CO60:CP60" si="336">CO9</f>
        <v>HUMBERTO JAUREGUI &amp; CIAS SAS
901793808-4</v>
      </c>
      <c r="CP60" s="55" t="str">
        <f t="shared" si="336"/>
        <v>PROYECTOS VIALES SAS
900325581-8</v>
      </c>
      <c r="CQ60" s="55" t="str">
        <f t="shared" ref="CQ60:CR60" si="337">CQ9</f>
        <v>PROYECTOS TECNICOS DE COLOMBIA S.A.S
900181247-2</v>
      </c>
      <c r="CR60" s="55" t="str">
        <f t="shared" si="337"/>
        <v>COMPAÑÍA TECNICA DE INGENIERIA S.A.S
901531042-6</v>
      </c>
      <c r="CS60" s="55" t="str">
        <f t="shared" ref="CS60:CT60" si="338">CS9</f>
        <v>INPROTEKTO LIMITADA N
800032486-5</v>
      </c>
      <c r="CT60" s="55" t="str">
        <f t="shared" si="338"/>
        <v>BRAIN INGENIERÍA VIAL S.A.S.
900779202-1</v>
      </c>
      <c r="CU60" s="55" t="str">
        <f t="shared" ref="CU60:CV60" si="339">CU9</f>
        <v>INGE PR SAS
901262481-1</v>
      </c>
      <c r="CV60" s="55" t="str">
        <f t="shared" si="339"/>
        <v>INTERVENTORIA Y
GESTION INTERGES SAS
901145450-2</v>
      </c>
      <c r="CW60" s="55" t="str">
        <f t="shared" ref="CW60:CY60" si="340">CW9</f>
        <v>CAYCO S.A.S 
900334140-1</v>
      </c>
      <c r="CX60" s="55" t="str">
        <f t="shared" si="340"/>
        <v>INGEORBE SAS BIC 
901402216-8</v>
      </c>
      <c r="CY60" s="55" t="str">
        <f t="shared" si="340"/>
        <v>901515287-6</v>
      </c>
      <c r="CZ60" s="55" t="str">
        <f t="shared" ref="CZ60:DA60" si="341">CZ9</f>
        <v>R&amp;M CONSTRUCCIONES E INTERVENTORIAS SAS
830028126-2</v>
      </c>
      <c r="DA60" s="55" t="str">
        <f t="shared" si="341"/>
        <v>MAIRA ALEJANDRA PICON GARCIA
37331288-9</v>
      </c>
      <c r="DB60" s="55" t="str">
        <f>DB9</f>
        <v>INGENIERÍA Y GESTIÓN VIAL SAS – GEVIAL SAS 
830504592-3</v>
      </c>
      <c r="DC60" s="55" t="str">
        <f>DC9</f>
        <v>GEOINTERVENTORIAS SAS - GEOINTER SAS 
830505044 - 3</v>
      </c>
      <c r="DD60" s="55" t="str">
        <f>DD9</f>
        <v>DISEÑOS VÍAS Y PAVIMENTOS SAS 
900403072-5</v>
      </c>
      <c r="DE60" s="55" t="str">
        <f t="shared" ref="DE60:DF60" si="342">DE9</f>
        <v>PROYECTISTAS ASOCIADOS SAS 
900426155-7</v>
      </c>
      <c r="DF60" s="55" t="str">
        <f t="shared" si="342"/>
        <v>CONSTRUCTORA TEATINO VARGAS – CONSTRUTEV SAS 
830512601-5</v>
      </c>
      <c r="DG60" s="55" t="str">
        <f t="shared" ref="DG60:DI60" si="343">DG9</f>
        <v>CAP QUALITY PROJECT S.A.S
901708022-0</v>
      </c>
      <c r="DH60" s="55" t="str">
        <f t="shared" si="343"/>
        <v>OPH INGENIEROS ASOCIADOS SAS
901048528-2</v>
      </c>
      <c r="DI60" s="55" t="str">
        <f t="shared" si="343"/>
        <v>900378119-5</v>
      </c>
    </row>
    <row r="61" spans="2:113" ht="24.95" customHeight="1" thickBot="1">
      <c r="B61" s="263"/>
      <c r="C61" s="264"/>
      <c r="D61" s="7">
        <f>D10</f>
        <v>0.5</v>
      </c>
      <c r="E61" s="7">
        <f>E10</f>
        <v>0.1</v>
      </c>
      <c r="F61" s="7"/>
      <c r="G61" s="7">
        <f t="shared" ref="G61:H61" si="344">G10</f>
        <v>0.1</v>
      </c>
      <c r="H61" s="7">
        <f t="shared" si="344"/>
        <v>0.5</v>
      </c>
      <c r="I61" s="7">
        <f t="shared" ref="I61" si="345">I10</f>
        <v>0.5</v>
      </c>
      <c r="J61" s="7">
        <f t="shared" ref="J61" si="346">J10</f>
        <v>1</v>
      </c>
      <c r="K61" s="7">
        <f t="shared" si="289"/>
        <v>1</v>
      </c>
      <c r="L61" s="7">
        <f t="shared" si="289"/>
        <v>0.1</v>
      </c>
      <c r="M61" s="7">
        <f t="shared" si="289"/>
        <v>0.5</v>
      </c>
      <c r="N61" s="7">
        <f>N10</f>
        <v>0.4</v>
      </c>
      <c r="O61" s="95">
        <f t="shared" ref="O61:P61" si="347">O10</f>
        <v>1</v>
      </c>
      <c r="P61" s="7">
        <f t="shared" si="347"/>
        <v>1</v>
      </c>
      <c r="Q61" s="7">
        <f t="shared" ref="Q61:R61" si="348">Q10</f>
        <v>0.5</v>
      </c>
      <c r="R61" s="7">
        <f t="shared" si="348"/>
        <v>0.5</v>
      </c>
      <c r="S61" s="7">
        <f>S10</f>
        <v>0.5</v>
      </c>
      <c r="T61" s="7">
        <f>T10</f>
        <v>0.4</v>
      </c>
      <c r="U61" s="7">
        <f t="shared" si="308"/>
        <v>0.1</v>
      </c>
      <c r="V61" s="7">
        <f t="shared" ref="V61:W61" si="349">V10</f>
        <v>0.7</v>
      </c>
      <c r="W61" s="7">
        <f t="shared" si="349"/>
        <v>0.3</v>
      </c>
      <c r="X61" s="95">
        <f t="shared" si="289"/>
        <v>1</v>
      </c>
      <c r="Y61" s="7">
        <f t="shared" ref="Y61" si="350">Y10</f>
        <v>1</v>
      </c>
      <c r="Z61" s="7">
        <f t="shared" si="289"/>
        <v>0.6</v>
      </c>
      <c r="AA61" s="7">
        <f t="shared" si="289"/>
        <v>0.4</v>
      </c>
      <c r="AB61" s="7">
        <f t="shared" ref="AB61" si="351">AB10</f>
        <v>1</v>
      </c>
      <c r="AC61" s="7">
        <f t="shared" ref="AC61:AD61" si="352">AC10</f>
        <v>0.5</v>
      </c>
      <c r="AD61" s="7">
        <f t="shared" si="352"/>
        <v>0.5</v>
      </c>
      <c r="AE61" s="7">
        <f t="shared" ref="AE61:AF61" si="353">AE10</f>
        <v>0.9</v>
      </c>
      <c r="AF61" s="7">
        <f t="shared" si="353"/>
        <v>0.1</v>
      </c>
      <c r="AG61" s="7">
        <f t="shared" ref="AG61:AH61" si="354">AG10</f>
        <v>0.9</v>
      </c>
      <c r="AH61" s="7">
        <f t="shared" si="354"/>
        <v>0.1</v>
      </c>
      <c r="AI61" s="7">
        <f t="shared" ref="AI61:AJ61" si="355">AI10</f>
        <v>0.1</v>
      </c>
      <c r="AJ61" s="7">
        <f t="shared" si="355"/>
        <v>0.9</v>
      </c>
      <c r="AK61" s="7">
        <f t="shared" ref="AK61:AL61" si="356">AK10</f>
        <v>0.5</v>
      </c>
      <c r="AL61" s="7">
        <f t="shared" si="356"/>
        <v>0.5</v>
      </c>
      <c r="AM61" s="7">
        <f t="shared" si="293"/>
        <v>1</v>
      </c>
      <c r="AN61" s="7">
        <f t="shared" ref="AN61" si="357">AN10</f>
        <v>1</v>
      </c>
      <c r="AO61" s="7">
        <f t="shared" si="293"/>
        <v>1</v>
      </c>
      <c r="AP61" s="7">
        <f t="shared" ref="AP61:AR61" si="358">AP10</f>
        <v>0.5</v>
      </c>
      <c r="AQ61" s="7">
        <f t="shared" si="358"/>
        <v>0.5</v>
      </c>
      <c r="AR61" s="7">
        <f t="shared" si="358"/>
        <v>1</v>
      </c>
      <c r="AS61" s="7">
        <f t="shared" ref="AS61:AU61" si="359">AS10</f>
        <v>0.5</v>
      </c>
      <c r="AT61" s="7">
        <f t="shared" si="359"/>
        <v>0.5</v>
      </c>
      <c r="AU61" s="7">
        <f t="shared" si="359"/>
        <v>1</v>
      </c>
      <c r="AV61" s="7">
        <f t="shared" ref="AV61:AX61" si="360">AV10</f>
        <v>0.9</v>
      </c>
      <c r="AW61" s="7">
        <f t="shared" si="360"/>
        <v>0.1</v>
      </c>
      <c r="AX61" s="7">
        <f t="shared" si="360"/>
        <v>1</v>
      </c>
      <c r="AY61" s="7">
        <f t="shared" ref="AY61:AZ61" si="361">AY10</f>
        <v>0.9</v>
      </c>
      <c r="AZ61" s="7">
        <f t="shared" si="361"/>
        <v>0.1</v>
      </c>
      <c r="BA61" s="7">
        <f t="shared" ref="BA61:BB61" si="362">BA10</f>
        <v>0.9</v>
      </c>
      <c r="BB61" s="7">
        <f t="shared" si="362"/>
        <v>0.1</v>
      </c>
      <c r="BC61" s="7">
        <f>BC10</f>
        <v>0.6</v>
      </c>
      <c r="BD61" s="7">
        <f>BD10</f>
        <v>0.1</v>
      </c>
      <c r="BE61" s="7">
        <f t="shared" ref="BE61:BI61" si="363">BE10</f>
        <v>0.3</v>
      </c>
      <c r="BF61" s="7">
        <f t="shared" si="363"/>
        <v>0.5</v>
      </c>
      <c r="BG61" s="7">
        <f t="shared" si="363"/>
        <v>0.5</v>
      </c>
      <c r="BH61" s="7">
        <f t="shared" si="363"/>
        <v>0.2</v>
      </c>
      <c r="BI61" s="7">
        <f t="shared" si="363"/>
        <v>0.8</v>
      </c>
      <c r="BJ61" s="7">
        <f t="shared" ref="BJ61:BL61" si="364">BJ10</f>
        <v>0.5</v>
      </c>
      <c r="BK61" s="7">
        <f t="shared" si="364"/>
        <v>0.5</v>
      </c>
      <c r="BL61" s="7">
        <f t="shared" si="364"/>
        <v>1</v>
      </c>
      <c r="BM61" s="7">
        <f t="shared" ref="BM61" si="365">BM10</f>
        <v>1</v>
      </c>
      <c r="BN61" s="7">
        <f t="shared" ref="BN61:BP61" si="366">BN10</f>
        <v>0.7</v>
      </c>
      <c r="BO61" s="7">
        <f t="shared" si="366"/>
        <v>0.3</v>
      </c>
      <c r="BP61" s="7">
        <f t="shared" si="366"/>
        <v>1</v>
      </c>
      <c r="BQ61" s="7">
        <f t="shared" ref="BQ61" si="367">BQ10</f>
        <v>1</v>
      </c>
      <c r="BR61" s="7">
        <f t="shared" ref="BR61:BS61" si="368">BR10</f>
        <v>0.9</v>
      </c>
      <c r="BS61" s="7">
        <f t="shared" si="368"/>
        <v>0.1</v>
      </c>
      <c r="BT61" s="7">
        <f t="shared" ref="BT61:BU61" si="369">BT10</f>
        <v>0.99</v>
      </c>
      <c r="BU61" s="7">
        <f t="shared" si="369"/>
        <v>0.01</v>
      </c>
      <c r="BV61" s="7">
        <f t="shared" ref="BV61:BW61" si="370">BV10</f>
        <v>0.9</v>
      </c>
      <c r="BW61" s="7">
        <f t="shared" si="370"/>
        <v>0.1</v>
      </c>
      <c r="BX61" s="7">
        <f t="shared" ref="BX61:BZ61" si="371">BX10</f>
        <v>0.5</v>
      </c>
      <c r="BY61" s="7">
        <f t="shared" si="371"/>
        <v>0.5</v>
      </c>
      <c r="BZ61" s="7">
        <f t="shared" si="371"/>
        <v>1</v>
      </c>
      <c r="CA61" s="7">
        <f t="shared" ref="CA61:CD61" si="372">CA10</f>
        <v>1</v>
      </c>
      <c r="CB61" s="7">
        <f t="shared" si="372"/>
        <v>1</v>
      </c>
      <c r="CC61" s="7">
        <f t="shared" si="372"/>
        <v>0.25</v>
      </c>
      <c r="CD61" s="7">
        <f t="shared" si="372"/>
        <v>0.75</v>
      </c>
      <c r="CE61" s="7">
        <f t="shared" ref="CE61:CF61" si="373">CE10</f>
        <v>0.5</v>
      </c>
      <c r="CF61" s="7">
        <f t="shared" si="373"/>
        <v>0.5</v>
      </c>
      <c r="CG61" s="7">
        <f>CG10</f>
        <v>0.45</v>
      </c>
      <c r="CH61" s="7">
        <f>CH10</f>
        <v>0.45</v>
      </c>
      <c r="CI61" s="7">
        <f t="shared" ref="CI61:CN61" si="374">CI10</f>
        <v>0.1</v>
      </c>
      <c r="CJ61" s="7">
        <f>CJ10</f>
        <v>0.75</v>
      </c>
      <c r="CK61" s="7">
        <f>CK10</f>
        <v>0.15</v>
      </c>
      <c r="CL61" s="7">
        <f t="shared" ref="CL61" si="375">CL10</f>
        <v>0.1</v>
      </c>
      <c r="CM61" s="7">
        <f t="shared" si="374"/>
        <v>0.5</v>
      </c>
      <c r="CN61" s="7">
        <f t="shared" si="374"/>
        <v>0.5</v>
      </c>
      <c r="CO61" s="7">
        <f t="shared" ref="CO61:CP61" si="376">CO10</f>
        <v>0.5</v>
      </c>
      <c r="CP61" s="7">
        <f t="shared" si="376"/>
        <v>0.5</v>
      </c>
      <c r="CQ61" s="7">
        <f t="shared" ref="CQ61:CR61" si="377">CQ10</f>
        <v>0.5</v>
      </c>
      <c r="CR61" s="7">
        <f t="shared" si="377"/>
        <v>0.5</v>
      </c>
      <c r="CS61" s="7">
        <f t="shared" ref="CS61:CT61" si="378">CS10</f>
        <v>0.9</v>
      </c>
      <c r="CT61" s="7">
        <f t="shared" si="378"/>
        <v>0.1</v>
      </c>
      <c r="CU61" s="7">
        <f t="shared" ref="CU61:CV61" si="379">CU10</f>
        <v>0.5</v>
      </c>
      <c r="CV61" s="7">
        <f t="shared" si="379"/>
        <v>0.5</v>
      </c>
      <c r="CW61" s="7">
        <f t="shared" ref="CW61:CY61" si="380">CW10</f>
        <v>0.5</v>
      </c>
      <c r="CX61" s="7">
        <f t="shared" si="380"/>
        <v>0.5</v>
      </c>
      <c r="CY61" s="7">
        <f t="shared" si="380"/>
        <v>1</v>
      </c>
      <c r="CZ61" s="7">
        <f t="shared" ref="CZ61:DA61" si="381">CZ10</f>
        <v>0.5</v>
      </c>
      <c r="DA61" s="7">
        <f t="shared" si="381"/>
        <v>0.5</v>
      </c>
      <c r="DB61" s="7">
        <f>DB10</f>
        <v>0.5</v>
      </c>
      <c r="DC61" s="7">
        <f>DC10</f>
        <v>0.25</v>
      </c>
      <c r="DD61" s="7">
        <f t="shared" ref="DD61:DF61" si="382">DD10</f>
        <v>0.25</v>
      </c>
      <c r="DE61" s="7">
        <f t="shared" si="382"/>
        <v>0.91</v>
      </c>
      <c r="DF61" s="7">
        <f t="shared" si="382"/>
        <v>0.09</v>
      </c>
      <c r="DG61" s="7">
        <f t="shared" ref="DG61:DI61" si="383">DG10</f>
        <v>0.5</v>
      </c>
      <c r="DH61" s="7">
        <f t="shared" si="383"/>
        <v>0.5</v>
      </c>
      <c r="DI61" s="7">
        <f t="shared" si="383"/>
        <v>1</v>
      </c>
    </row>
    <row r="62" spans="2:113" s="84" customFormat="1" ht="17.100000000000001" customHeight="1">
      <c r="B62" s="226" t="s">
        <v>181</v>
      </c>
      <c r="C62" s="227"/>
      <c r="D62" s="211" t="str">
        <f>+IF((D26&gt;=1.21),"HABILITADO","NO HABILITADO")</f>
        <v>HABILITADO</v>
      </c>
      <c r="E62" s="286"/>
      <c r="F62" s="286"/>
      <c r="G62" s="286"/>
      <c r="H62" s="292" t="str">
        <f t="shared" ref="H62" si="384">+IF((H26&gt;=1.21),"HABILITADO","NO HABILITADO")</f>
        <v>HABILITADO</v>
      </c>
      <c r="I62" s="293"/>
      <c r="J62" s="101" t="str">
        <f t="shared" ref="J62" si="385">+IF((J26&gt;=1.21),"HABILITADO","NO HABILITADO")</f>
        <v>HABILITADO</v>
      </c>
      <c r="K62" s="100" t="str">
        <f t="shared" ref="K62" si="386">+IF((K26&gt;=1.21),"HABILITADO","NO HABILITADO")</f>
        <v>HABILITADO</v>
      </c>
      <c r="L62" s="211" t="str">
        <f t="shared" ref="L62" si="387">+IF((L26&gt;=1.21),"HABILITADO","NO HABILITADO")</f>
        <v>HABILITADO</v>
      </c>
      <c r="M62" s="286"/>
      <c r="N62" s="212"/>
      <c r="O62" s="101" t="str">
        <f t="shared" ref="O62:P62" si="388">+IF((O26&gt;=1.21),"HABILITADO","NO HABILITADO")</f>
        <v>HABILITADO</v>
      </c>
      <c r="P62" s="96" t="str">
        <f t="shared" si="388"/>
        <v>HABILITADO</v>
      </c>
      <c r="Q62" s="211" t="str">
        <f t="shared" ref="Q62:V62" si="389">+IF((Q26&gt;=1.21),"HABILITADO","NO HABILITADO")</f>
        <v>HABILITADO</v>
      </c>
      <c r="R62" s="212"/>
      <c r="S62" s="211" t="str">
        <f t="shared" ref="S62" si="390">+IF((S26&gt;=1.21),"HABILITADO","NO HABILITADO")</f>
        <v>HABILITADO</v>
      </c>
      <c r="T62" s="286"/>
      <c r="U62" s="212"/>
      <c r="V62" s="211" t="str">
        <f t="shared" si="389"/>
        <v>HABILITADO</v>
      </c>
      <c r="W62" s="212"/>
      <c r="X62" s="101" t="str">
        <f t="shared" ref="X62:Y62" si="391">+IF((X26&gt;=1.21),"HABILITADO","NO HABILITADO")</f>
        <v>HABILITADO</v>
      </c>
      <c r="Y62" s="96" t="str">
        <f t="shared" si="391"/>
        <v>HABILITADO</v>
      </c>
      <c r="Z62" s="211" t="str">
        <f t="shared" ref="Z62:AH62" si="392">+IF((Z26&gt;=1.21),"HABILITADO","NO HABILITADO")</f>
        <v>HABILITADO</v>
      </c>
      <c r="AA62" s="212"/>
      <c r="AB62" s="100" t="str">
        <f t="shared" ref="AB62" si="393">+IF((AB26&gt;=1.21),"HABILITADO","NO HABILITADO")</f>
        <v>HABILITADO</v>
      </c>
      <c r="AC62" s="211" t="str">
        <f t="shared" si="392"/>
        <v>HABILITADO</v>
      </c>
      <c r="AD62" s="212"/>
      <c r="AE62" s="211" t="str">
        <f t="shared" si="392"/>
        <v>HABILITADO</v>
      </c>
      <c r="AF62" s="212"/>
      <c r="AG62" s="211" t="str">
        <f t="shared" si="392"/>
        <v>HABILITADO</v>
      </c>
      <c r="AH62" s="212" t="str">
        <f t="shared" si="392"/>
        <v>NO HABILITADO</v>
      </c>
      <c r="AI62" s="211" t="str">
        <f t="shared" ref="AI62:AT62" si="394">+IF((AI26&gt;=1.21),"HABILITADO","NO HABILITADO")</f>
        <v>HABILITADO</v>
      </c>
      <c r="AJ62" s="212" t="str">
        <f t="shared" si="394"/>
        <v>NO HABILITADO</v>
      </c>
      <c r="AK62" s="211" t="str">
        <f t="shared" si="394"/>
        <v>HABILITADO</v>
      </c>
      <c r="AL62" s="212" t="str">
        <f t="shared" si="394"/>
        <v>NO HABILITADO</v>
      </c>
      <c r="AM62" s="100" t="str">
        <f t="shared" si="394"/>
        <v>HABILITADO</v>
      </c>
      <c r="AN62" s="100" t="str">
        <f t="shared" ref="AN62:AO62" si="395">+IF((AN26&gt;=1.21),"HABILITADO","NO HABILITADO")</f>
        <v>HABILITADO</v>
      </c>
      <c r="AO62" s="100" t="str">
        <f t="shared" si="395"/>
        <v>HABILITADO</v>
      </c>
      <c r="AP62" s="211" t="str">
        <f t="shared" si="394"/>
        <v>HABILITADO</v>
      </c>
      <c r="AQ62" s="212" t="str">
        <f t="shared" si="394"/>
        <v>NO HABILITADO</v>
      </c>
      <c r="AR62" s="100" t="str">
        <f t="shared" si="394"/>
        <v>HABILITADO</v>
      </c>
      <c r="AS62" s="211" t="str">
        <f t="shared" si="394"/>
        <v>HABILITADO</v>
      </c>
      <c r="AT62" s="212" t="str">
        <f t="shared" si="394"/>
        <v>NO HABILITADO</v>
      </c>
      <c r="AU62" s="100" t="str">
        <f t="shared" ref="AU62" si="396">+IF((AU26&gt;=1.21),"HABILITADO","NO HABILITADO")</f>
        <v>HABILITADO</v>
      </c>
      <c r="AV62" s="211" t="str">
        <f t="shared" ref="AV62:BC62" si="397">+IF((AV26&gt;=1.21),"HABILITADO","NO HABILITADO")</f>
        <v>HABILITADO</v>
      </c>
      <c r="AW62" s="212" t="str">
        <f t="shared" si="397"/>
        <v>NO HABILITADO</v>
      </c>
      <c r="AX62" s="100" t="str">
        <f t="shared" si="397"/>
        <v>HABILITADO</v>
      </c>
      <c r="AY62" s="211" t="str">
        <f>+IF((AY26&gt;=1.11),"HABILITADO","NO HABILITADO")</f>
        <v>HABILITADO</v>
      </c>
      <c r="AZ62" s="212" t="str">
        <f t="shared" ref="AZ62:BB62" si="398">+IF((AZ26&gt;=1.21),"HABILITADO","NO HABILITADO")</f>
        <v>NO HABILITADO</v>
      </c>
      <c r="BA62" s="211" t="str">
        <f>+IF((BA26&gt;=1.11),"HABILITADO","NO HABILITADO")</f>
        <v>HABILITADO</v>
      </c>
      <c r="BB62" s="212" t="str">
        <f t="shared" si="398"/>
        <v>NO HABILITADO</v>
      </c>
      <c r="BC62" s="211" t="str">
        <f t="shared" si="397"/>
        <v>HABILITADO</v>
      </c>
      <c r="BD62" s="286"/>
      <c r="BE62" s="212"/>
      <c r="BF62" s="211" t="str">
        <f t="shared" ref="BF62:BI62" si="399">+IF((BF26&gt;=1.21),"HABILITADO","NO HABILITADO")</f>
        <v>HABILITADO</v>
      </c>
      <c r="BG62" s="212" t="str">
        <f t="shared" si="399"/>
        <v>NO HABILITADO</v>
      </c>
      <c r="BH62" s="211" t="str">
        <f t="shared" si="399"/>
        <v>HABILITADO</v>
      </c>
      <c r="BI62" s="212" t="str">
        <f t="shared" si="399"/>
        <v>NO HABILITADO</v>
      </c>
      <c r="BJ62" s="211" t="str">
        <f t="shared" ref="BJ62:BL62" si="400">+IF((BJ26&gt;=1.21),"HABILITADO","NO HABILITADO")</f>
        <v>HABILITADO</v>
      </c>
      <c r="BK62" s="212" t="str">
        <f t="shared" si="400"/>
        <v>NO HABILITADO</v>
      </c>
      <c r="BL62" s="100" t="str">
        <f t="shared" si="400"/>
        <v>HABILITADO</v>
      </c>
      <c r="BM62" s="100" t="str">
        <f t="shared" ref="BM62" si="401">+IF((BM26&gt;=1.21),"HABILITADO","NO HABILITADO")</f>
        <v>HABILITADO</v>
      </c>
      <c r="BN62" s="211" t="str">
        <f t="shared" ref="BN62:BP62" si="402">+IF((BN26&gt;=1.21),"HABILITADO","NO HABILITADO")</f>
        <v>HABILITADO</v>
      </c>
      <c r="BO62" s="212" t="str">
        <f t="shared" si="402"/>
        <v>NO HABILITADO</v>
      </c>
      <c r="BP62" s="100" t="str">
        <f t="shared" si="402"/>
        <v>HABILITADO</v>
      </c>
      <c r="BQ62" s="100" t="str">
        <f t="shared" ref="BQ62" si="403">+IF((BQ26&gt;=1.21),"HABILITADO","NO HABILITADO")</f>
        <v>HABILITADO</v>
      </c>
      <c r="BR62" s="211" t="str">
        <f t="shared" ref="BR62:BU62" si="404">+IF((BR26&gt;=1.21),"HABILITADO","NO HABILITADO")</f>
        <v>HABILITADO</v>
      </c>
      <c r="BS62" s="212" t="str">
        <f t="shared" si="404"/>
        <v>NO HABILITADO</v>
      </c>
      <c r="BT62" s="211" t="str">
        <f t="shared" si="404"/>
        <v>HABILITADO</v>
      </c>
      <c r="BU62" s="212" t="str">
        <f t="shared" si="404"/>
        <v>NO HABILITADO</v>
      </c>
      <c r="BV62" s="211" t="str">
        <f t="shared" ref="BV62:CN62" si="405">+IF((BV26&gt;=1.21),"HABILITADO","NO HABILITADO")</f>
        <v>HABILITADO</v>
      </c>
      <c r="BW62" s="212" t="str">
        <f t="shared" si="405"/>
        <v>NO HABILITADO</v>
      </c>
      <c r="BX62" s="211" t="str">
        <f t="shared" si="405"/>
        <v>HABILITADO</v>
      </c>
      <c r="BY62" s="212" t="str">
        <f t="shared" si="405"/>
        <v>NO HABILITADO</v>
      </c>
      <c r="BZ62" s="100" t="str">
        <f t="shared" ref="BZ62" si="406">+IF((BZ26&gt;=1.21),"HABILITADO","NO HABILITADO")</f>
        <v>HABILITADO</v>
      </c>
      <c r="CA62" s="100" t="str">
        <f>+IF((CA26&gt;=1.11),"HABILITADO","NO HABILITADO")</f>
        <v>HABILITADO</v>
      </c>
      <c r="CB62" s="100" t="str">
        <f t="shared" ref="CB62:CD62" si="407">+IF((CB26&gt;=1.21),"HABILITADO","NO HABILITADO")</f>
        <v>HABILITADO</v>
      </c>
      <c r="CC62" s="211" t="str">
        <f t="shared" si="407"/>
        <v>HABILITADO</v>
      </c>
      <c r="CD62" s="212" t="str">
        <f t="shared" si="407"/>
        <v>NO HABILITADO</v>
      </c>
      <c r="CE62" s="211" t="str">
        <f t="shared" ref="CE62:CF62" si="408">+IF((CE26&gt;=1.21),"HABILITADO","NO HABILITADO")</f>
        <v>HABILITADO</v>
      </c>
      <c r="CF62" s="212" t="str">
        <f t="shared" si="408"/>
        <v>NO HABILITADO</v>
      </c>
      <c r="CG62" s="211" t="str">
        <f t="shared" si="405"/>
        <v>HABILITADO</v>
      </c>
      <c r="CH62" s="286"/>
      <c r="CI62" s="212"/>
      <c r="CJ62" s="211" t="str">
        <f t="shared" ref="CJ62" si="409">+IF((CJ26&gt;=1.21),"HABILITADO","NO HABILITADO")</f>
        <v>HABILITADO</v>
      </c>
      <c r="CK62" s="286"/>
      <c r="CL62" s="212"/>
      <c r="CM62" s="211" t="str">
        <f t="shared" si="405"/>
        <v>HABILITADO</v>
      </c>
      <c r="CN62" s="212" t="str">
        <f t="shared" si="405"/>
        <v>NO HABILITADO</v>
      </c>
      <c r="CO62" s="211" t="str">
        <f t="shared" ref="CO62:CP62" si="410">+IF((CO26&gt;=1.21),"HABILITADO","NO HABILITADO")</f>
        <v>HABILITADO</v>
      </c>
      <c r="CP62" s="212" t="str">
        <f t="shared" si="410"/>
        <v>NO HABILITADO</v>
      </c>
      <c r="CQ62" s="211" t="str">
        <f t="shared" ref="CQ62:CR62" si="411">+IF((CQ26&gt;=1.21),"HABILITADO","NO HABILITADO")</f>
        <v>HABILITADO</v>
      </c>
      <c r="CR62" s="212" t="str">
        <f t="shared" si="411"/>
        <v>NO HABILITADO</v>
      </c>
      <c r="CS62" s="211" t="str">
        <f t="shared" ref="CS62:CT62" si="412">+IF((CS26&gt;=1.21),"HABILITADO","NO HABILITADO")</f>
        <v>HABILITADO</v>
      </c>
      <c r="CT62" s="212" t="str">
        <f t="shared" si="412"/>
        <v>NO HABILITADO</v>
      </c>
      <c r="CU62" s="211" t="str">
        <f t="shared" ref="CU62:CV62" si="413">+IF((CU26&gt;=1.21),"HABILITADO","NO HABILITADO")</f>
        <v>HABILITADO</v>
      </c>
      <c r="CV62" s="212" t="str">
        <f t="shared" si="413"/>
        <v>NO HABILITADO</v>
      </c>
      <c r="CW62" s="211" t="str">
        <f t="shared" ref="CW62:CY62" si="414">+IF((CW26&gt;=1.21),"HABILITADO","NO HABILITADO")</f>
        <v>HABILITADO</v>
      </c>
      <c r="CX62" s="212" t="str">
        <f t="shared" si="414"/>
        <v>NO HABILITADO</v>
      </c>
      <c r="CY62" s="96" t="str">
        <f t="shared" si="414"/>
        <v>HABILITADO</v>
      </c>
      <c r="CZ62" s="211" t="str">
        <f t="shared" ref="CZ62:DA62" si="415">+IF((CZ26&gt;=1.21),"HABILITADO","NO HABILITADO")</f>
        <v>HABILITADO</v>
      </c>
      <c r="DA62" s="212" t="str">
        <f t="shared" si="415"/>
        <v>NO HABILITADO</v>
      </c>
      <c r="DB62" s="211" t="str">
        <f t="shared" ref="DB62" si="416">+IF((DB26&gt;=1.21),"HABILITADO","NO HABILITADO")</f>
        <v>HABILITADO</v>
      </c>
      <c r="DC62" s="286"/>
      <c r="DD62" s="212"/>
      <c r="DE62" s="211" t="str">
        <f t="shared" ref="DE62:DF62" si="417">+IF((DE26&gt;=1.21),"HABILITADO","NO HABILITADO")</f>
        <v>HABILITADO</v>
      </c>
      <c r="DF62" s="212" t="str">
        <f t="shared" si="417"/>
        <v>NO HABILITADO</v>
      </c>
      <c r="DG62" s="211" t="str">
        <f>+IF((DG26&gt;=1.11),"HABILITADO","NO HABILITADO")</f>
        <v>HABILITADO</v>
      </c>
      <c r="DH62" s="212" t="str">
        <f t="shared" ref="DH62:DI62" si="418">+IF((DH26&gt;=1.21),"HABILITADO","NO HABILITADO")</f>
        <v>NO HABILITADO</v>
      </c>
      <c r="DI62" s="96" t="str">
        <f t="shared" si="418"/>
        <v>HABILITADO</v>
      </c>
    </row>
    <row r="63" spans="2:113" s="84" customFormat="1" ht="17.100000000000001" customHeight="1">
      <c r="B63" s="228" t="s">
        <v>182</v>
      </c>
      <c r="C63" s="229"/>
      <c r="D63" s="207" t="str">
        <f>+IF((D27&lt;=0.7),"HABILITADO","NO HABILITADO")</f>
        <v>HABILITADO</v>
      </c>
      <c r="E63" s="287"/>
      <c r="F63" s="287"/>
      <c r="G63" s="287"/>
      <c r="H63" s="276" t="str">
        <f t="shared" ref="H63:I63" si="419">+IF((H27&lt;=0.7),"HABILITADO","NO HABILITADO")</f>
        <v>HABILITADO</v>
      </c>
      <c r="I63" s="277" t="str">
        <f t="shared" si="419"/>
        <v>HABILITADO</v>
      </c>
      <c r="J63" s="103" t="str">
        <f t="shared" ref="J63" si="420">+IF((J27&lt;=0.7),"HABILITADO","NO HABILITADO")</f>
        <v>HABILITADO</v>
      </c>
      <c r="K63" s="102" t="str">
        <f t="shared" ref="K63" si="421">+IF((K27&lt;=0.7),"HABILITADO","NO HABILITADO")</f>
        <v>HABILITADO</v>
      </c>
      <c r="L63" s="207" t="str">
        <f t="shared" ref="L63" si="422">+IF((L27&lt;=0.7),"HABILITADO","NO HABILITADO")</f>
        <v>HABILITADO</v>
      </c>
      <c r="M63" s="287"/>
      <c r="N63" s="208"/>
      <c r="O63" s="103" t="str">
        <f t="shared" ref="O63:P63" si="423">+IF((O27&lt;=0.7),"HABILITADO","NO HABILITADO")</f>
        <v>HABILITADO</v>
      </c>
      <c r="P63" s="97" t="str">
        <f t="shared" si="423"/>
        <v>HABILITADO</v>
      </c>
      <c r="Q63" s="207" t="str">
        <f t="shared" ref="Q63:V63" si="424">+IF((Q27&lt;=0.7),"HABILITADO","NO HABILITADO")</f>
        <v>HABILITADO</v>
      </c>
      <c r="R63" s="208"/>
      <c r="S63" s="207" t="str">
        <f t="shared" ref="S63" si="425">+IF((S27&lt;=0.7),"HABILITADO","NO HABILITADO")</f>
        <v>HABILITADO</v>
      </c>
      <c r="T63" s="287"/>
      <c r="U63" s="208"/>
      <c r="V63" s="207" t="str">
        <f t="shared" si="424"/>
        <v>HABILITADO</v>
      </c>
      <c r="W63" s="208"/>
      <c r="X63" s="103" t="str">
        <f t="shared" ref="X63:Y63" si="426">+IF((X27&lt;=0.7),"HABILITADO","NO HABILITADO")</f>
        <v>HABILITADO</v>
      </c>
      <c r="Y63" s="97" t="str">
        <f t="shared" si="426"/>
        <v>HABILITADO</v>
      </c>
      <c r="Z63" s="207" t="str">
        <f t="shared" ref="Z63:AH63" si="427">+IF((Z27&lt;=0.7),"HABILITADO","NO HABILITADO")</f>
        <v>HABILITADO</v>
      </c>
      <c r="AA63" s="208"/>
      <c r="AB63" s="102" t="str">
        <f t="shared" ref="AB63" si="428">+IF((AB27&lt;=0.7),"HABILITADO","NO HABILITADO")</f>
        <v>HABILITADO</v>
      </c>
      <c r="AC63" s="207" t="str">
        <f t="shared" si="427"/>
        <v>HABILITADO</v>
      </c>
      <c r="AD63" s="208"/>
      <c r="AE63" s="207" t="str">
        <f t="shared" si="427"/>
        <v>HABILITADO</v>
      </c>
      <c r="AF63" s="208"/>
      <c r="AG63" s="207" t="str">
        <f t="shared" si="427"/>
        <v>HABILITADO</v>
      </c>
      <c r="AH63" s="208" t="str">
        <f t="shared" si="427"/>
        <v>HABILITADO</v>
      </c>
      <c r="AI63" s="207" t="str">
        <f t="shared" ref="AI63:AT63" si="429">+IF((AI27&lt;=0.7),"HABILITADO","NO HABILITADO")</f>
        <v>HABILITADO</v>
      </c>
      <c r="AJ63" s="208" t="str">
        <f t="shared" si="429"/>
        <v>HABILITADO</v>
      </c>
      <c r="AK63" s="207" t="str">
        <f t="shared" si="429"/>
        <v>HABILITADO</v>
      </c>
      <c r="AL63" s="208" t="str">
        <f t="shared" si="429"/>
        <v>HABILITADO</v>
      </c>
      <c r="AM63" s="102" t="str">
        <f t="shared" si="429"/>
        <v>HABILITADO</v>
      </c>
      <c r="AN63" s="102" t="str">
        <f t="shared" ref="AN63:AO63" si="430">+IF((AN27&lt;=0.7),"HABILITADO","NO HABILITADO")</f>
        <v>HABILITADO</v>
      </c>
      <c r="AO63" s="102" t="str">
        <f t="shared" si="430"/>
        <v>HABILITADO</v>
      </c>
      <c r="AP63" s="207" t="str">
        <f t="shared" si="429"/>
        <v>HABILITADO</v>
      </c>
      <c r="AQ63" s="208" t="str">
        <f t="shared" si="429"/>
        <v>HABILITADO</v>
      </c>
      <c r="AR63" s="102" t="str">
        <f t="shared" si="429"/>
        <v>HABILITADO</v>
      </c>
      <c r="AS63" s="207" t="str">
        <f t="shared" si="429"/>
        <v>HABILITADO</v>
      </c>
      <c r="AT63" s="208" t="str">
        <f t="shared" si="429"/>
        <v>HABILITADO</v>
      </c>
      <c r="AU63" s="102" t="str">
        <f t="shared" ref="AU63" si="431">+IF((AU27&lt;=0.7),"HABILITADO","NO HABILITADO")</f>
        <v>HABILITADO</v>
      </c>
      <c r="AV63" s="207" t="str">
        <f t="shared" ref="AV63:BC63" si="432">+IF((AV27&lt;=0.7),"HABILITADO","NO HABILITADO")</f>
        <v>HABILITADO</v>
      </c>
      <c r="AW63" s="208" t="str">
        <f t="shared" si="432"/>
        <v>HABILITADO</v>
      </c>
      <c r="AX63" s="102" t="str">
        <f t="shared" si="432"/>
        <v>HABILITADO</v>
      </c>
      <c r="AY63" s="207" t="str">
        <f>+IF((AY27&lt;=0.75),"HABILITADO","NO HABILITADO")</f>
        <v>HABILITADO</v>
      </c>
      <c r="AZ63" s="208" t="str">
        <f t="shared" ref="AZ63:BB63" si="433">+IF((AZ27&lt;=0.7),"HABILITADO","NO HABILITADO")</f>
        <v>HABILITADO</v>
      </c>
      <c r="BA63" s="207" t="str">
        <f>+IF((BA27&lt;=0.75),"HABILITADO","NO HABILITADO")</f>
        <v>HABILITADO</v>
      </c>
      <c r="BB63" s="208" t="str">
        <f t="shared" si="433"/>
        <v>HABILITADO</v>
      </c>
      <c r="BC63" s="207" t="str">
        <f t="shared" si="432"/>
        <v>HABILITADO</v>
      </c>
      <c r="BD63" s="287"/>
      <c r="BE63" s="208"/>
      <c r="BF63" s="207" t="str">
        <f t="shared" ref="BF63:BI63" si="434">+IF((BF27&lt;=0.7),"HABILITADO","NO HABILITADO")</f>
        <v>HABILITADO</v>
      </c>
      <c r="BG63" s="208" t="str">
        <f t="shared" si="434"/>
        <v>HABILITADO</v>
      </c>
      <c r="BH63" s="207" t="str">
        <f t="shared" si="434"/>
        <v>HABILITADO</v>
      </c>
      <c r="BI63" s="208" t="str">
        <f t="shared" si="434"/>
        <v>HABILITADO</v>
      </c>
      <c r="BJ63" s="207" t="str">
        <f t="shared" ref="BJ63:BL63" si="435">+IF((BJ27&lt;=0.7),"HABILITADO","NO HABILITADO")</f>
        <v>HABILITADO</v>
      </c>
      <c r="BK63" s="208" t="str">
        <f t="shared" si="435"/>
        <v>HABILITADO</v>
      </c>
      <c r="BL63" s="102" t="str">
        <f t="shared" si="435"/>
        <v>HABILITADO</v>
      </c>
      <c r="BM63" s="102" t="str">
        <f t="shared" ref="BM63" si="436">+IF((BM27&lt;=0.7),"HABILITADO","NO HABILITADO")</f>
        <v>HABILITADO</v>
      </c>
      <c r="BN63" s="207" t="str">
        <f t="shared" ref="BN63:BP63" si="437">+IF((BN27&lt;=0.7),"HABILITADO","NO HABILITADO")</f>
        <v>HABILITADO</v>
      </c>
      <c r="BO63" s="208" t="str">
        <f t="shared" si="437"/>
        <v>HABILITADO</v>
      </c>
      <c r="BP63" s="102" t="str">
        <f t="shared" si="437"/>
        <v>HABILITADO</v>
      </c>
      <c r="BQ63" s="102" t="str">
        <f t="shared" ref="BQ63" si="438">+IF((BQ27&lt;=0.7),"HABILITADO","NO HABILITADO")</f>
        <v>HABILITADO</v>
      </c>
      <c r="BR63" s="207" t="str">
        <f t="shared" ref="BR63:BU63" si="439">+IF((BR27&lt;=0.7),"HABILITADO","NO HABILITADO")</f>
        <v>HABILITADO</v>
      </c>
      <c r="BS63" s="208" t="str">
        <f t="shared" si="439"/>
        <v>HABILITADO</v>
      </c>
      <c r="BT63" s="207" t="str">
        <f t="shared" si="439"/>
        <v>HABILITADO</v>
      </c>
      <c r="BU63" s="208" t="str">
        <f t="shared" si="439"/>
        <v>HABILITADO</v>
      </c>
      <c r="BV63" s="207" t="str">
        <f t="shared" ref="BV63:CN63" si="440">+IF((BV27&lt;=0.7),"HABILITADO","NO HABILITADO")</f>
        <v>HABILITADO</v>
      </c>
      <c r="BW63" s="208" t="str">
        <f t="shared" si="440"/>
        <v>HABILITADO</v>
      </c>
      <c r="BX63" s="207" t="str">
        <f t="shared" si="440"/>
        <v>HABILITADO</v>
      </c>
      <c r="BY63" s="208" t="str">
        <f t="shared" si="440"/>
        <v>HABILITADO</v>
      </c>
      <c r="BZ63" s="102" t="str">
        <f t="shared" ref="BZ63" si="441">+IF((BZ27&lt;=0.7),"HABILITADO","NO HABILITADO")</f>
        <v>HABILITADO</v>
      </c>
      <c r="CA63" s="102" t="str">
        <f>+IF((CA27&lt;=0.75),"HABILITADO","NO HABILITADO")</f>
        <v>HABILITADO</v>
      </c>
      <c r="CB63" s="102" t="str">
        <f t="shared" ref="CB63:CD63" si="442">+IF((CB27&lt;=0.7),"HABILITADO","NO HABILITADO")</f>
        <v>HABILITADO</v>
      </c>
      <c r="CC63" s="207" t="str">
        <f t="shared" si="442"/>
        <v>HABILITADO</v>
      </c>
      <c r="CD63" s="208" t="str">
        <f t="shared" si="442"/>
        <v>HABILITADO</v>
      </c>
      <c r="CE63" s="207" t="str">
        <f t="shared" ref="CE63:CF63" si="443">+IF((CE27&lt;=0.7),"HABILITADO","NO HABILITADO")</f>
        <v>HABILITADO</v>
      </c>
      <c r="CF63" s="208" t="str">
        <f t="shared" si="443"/>
        <v>HABILITADO</v>
      </c>
      <c r="CG63" s="207" t="str">
        <f t="shared" si="440"/>
        <v>HABILITADO</v>
      </c>
      <c r="CH63" s="287"/>
      <c r="CI63" s="208"/>
      <c r="CJ63" s="207" t="str">
        <f t="shared" ref="CJ63" si="444">+IF((CJ27&lt;=0.7),"HABILITADO","NO HABILITADO")</f>
        <v>HABILITADO</v>
      </c>
      <c r="CK63" s="287"/>
      <c r="CL63" s="208"/>
      <c r="CM63" s="207" t="str">
        <f t="shared" si="440"/>
        <v>HABILITADO</v>
      </c>
      <c r="CN63" s="208" t="str">
        <f t="shared" si="440"/>
        <v>HABILITADO</v>
      </c>
      <c r="CO63" s="207" t="str">
        <f t="shared" ref="CO63:CP63" si="445">+IF((CO27&lt;=0.7),"HABILITADO","NO HABILITADO")</f>
        <v>HABILITADO</v>
      </c>
      <c r="CP63" s="208" t="str">
        <f t="shared" si="445"/>
        <v>HABILITADO</v>
      </c>
      <c r="CQ63" s="207" t="str">
        <f t="shared" ref="CQ63:CR63" si="446">+IF((CQ27&lt;=0.7),"HABILITADO","NO HABILITADO")</f>
        <v>HABILITADO</v>
      </c>
      <c r="CR63" s="208" t="str">
        <f t="shared" si="446"/>
        <v>HABILITADO</v>
      </c>
      <c r="CS63" s="207" t="str">
        <f t="shared" ref="CS63:CT63" si="447">+IF((CS27&lt;=0.7),"HABILITADO","NO HABILITADO")</f>
        <v>HABILITADO</v>
      </c>
      <c r="CT63" s="208" t="str">
        <f t="shared" si="447"/>
        <v>HABILITADO</v>
      </c>
      <c r="CU63" s="207" t="str">
        <f t="shared" ref="CU63:CV63" si="448">+IF((CU27&lt;=0.7),"HABILITADO","NO HABILITADO")</f>
        <v>HABILITADO</v>
      </c>
      <c r="CV63" s="208" t="str">
        <f t="shared" si="448"/>
        <v>HABILITADO</v>
      </c>
      <c r="CW63" s="207" t="str">
        <f t="shared" ref="CW63:CY63" si="449">+IF((CW27&lt;=0.7),"HABILITADO","NO HABILITADO")</f>
        <v>HABILITADO</v>
      </c>
      <c r="CX63" s="208" t="str">
        <f t="shared" si="449"/>
        <v>HABILITADO</v>
      </c>
      <c r="CY63" s="97" t="str">
        <f t="shared" si="449"/>
        <v>HABILITADO</v>
      </c>
      <c r="CZ63" s="207" t="str">
        <f t="shared" ref="CZ63:DA63" si="450">+IF((CZ27&lt;=0.7),"HABILITADO","NO HABILITADO")</f>
        <v>HABILITADO</v>
      </c>
      <c r="DA63" s="208" t="str">
        <f t="shared" si="450"/>
        <v>HABILITADO</v>
      </c>
      <c r="DB63" s="207" t="str">
        <f t="shared" ref="DB63" si="451">+IF((DB27&lt;=0.7),"HABILITADO","NO HABILITADO")</f>
        <v>HABILITADO</v>
      </c>
      <c r="DC63" s="287"/>
      <c r="DD63" s="208"/>
      <c r="DE63" s="207" t="str">
        <f t="shared" ref="DE63:DF63" si="452">+IF((DE27&lt;=0.7),"HABILITADO","NO HABILITADO")</f>
        <v>HABILITADO</v>
      </c>
      <c r="DF63" s="208" t="str">
        <f t="shared" si="452"/>
        <v>HABILITADO</v>
      </c>
      <c r="DG63" s="207" t="str">
        <f>+IF((DG27&lt;=0.75),"HABILITADO","NO HABILITADO")</f>
        <v>HABILITADO</v>
      </c>
      <c r="DH63" s="208" t="str">
        <f t="shared" ref="DH63:DI63" si="453">+IF((DH27&lt;=0.7),"HABILITADO","NO HABILITADO")</f>
        <v>HABILITADO</v>
      </c>
      <c r="DI63" s="97" t="str">
        <f t="shared" si="453"/>
        <v>HABILITADO</v>
      </c>
    </row>
    <row r="64" spans="2:113" s="84" customFormat="1" ht="17.100000000000001" customHeight="1">
      <c r="B64" s="228" t="s">
        <v>183</v>
      </c>
      <c r="C64" s="229"/>
      <c r="D64" s="207" t="str">
        <f>+IF((D28&gt;=1),"HABILITADO","NO HABILITADO")</f>
        <v>HABILITADO</v>
      </c>
      <c r="E64" s="287"/>
      <c r="F64" s="287"/>
      <c r="G64" s="287"/>
      <c r="H64" s="276" t="str">
        <f t="shared" ref="H64:I64" si="454">+IF((H28&gt;=1),"HABILITADO","NO HABILITADO")</f>
        <v>HABILITADO</v>
      </c>
      <c r="I64" s="277" t="str">
        <f t="shared" si="454"/>
        <v>NO HABILITADO</v>
      </c>
      <c r="J64" s="103" t="str">
        <f t="shared" ref="J64" si="455">+IF((J28&gt;=1),"HABILITADO","NO HABILITADO")</f>
        <v>HABILITADO</v>
      </c>
      <c r="K64" s="102" t="str">
        <f t="shared" ref="K64" si="456">+IF((K28&gt;=1),"HABILITADO","NO HABILITADO")</f>
        <v>HABILITADO</v>
      </c>
      <c r="L64" s="207" t="str">
        <f t="shared" ref="L64:O64" si="457">+IF((L28&gt;=1),"HABILITADO","NO HABILITADO")</f>
        <v>HABILITADO</v>
      </c>
      <c r="M64" s="287" t="str">
        <f t="shared" si="457"/>
        <v>NO HABILITADO</v>
      </c>
      <c r="N64" s="208" t="str">
        <f t="shared" si="457"/>
        <v>NO HABILITADO</v>
      </c>
      <c r="O64" s="103" t="str">
        <f t="shared" si="457"/>
        <v>HABILITADO</v>
      </c>
      <c r="P64" s="97" t="str">
        <f t="shared" ref="P64" si="458">+IF((P28&gt;=1),"HABILITADO","NO HABILITADO")</f>
        <v>HABILITADO</v>
      </c>
      <c r="Q64" s="207" t="str">
        <f t="shared" ref="Q64:X64" si="459">+IF((Q28&gt;=1),"HABILITADO","NO HABILITADO")</f>
        <v>HABILITADO</v>
      </c>
      <c r="R64" s="208" t="str">
        <f t="shared" si="459"/>
        <v>NO HABILITADO</v>
      </c>
      <c r="S64" s="207" t="str">
        <f t="shared" si="459"/>
        <v>HABILITADO</v>
      </c>
      <c r="T64" s="287" t="str">
        <f t="shared" si="459"/>
        <v>NO HABILITADO</v>
      </c>
      <c r="U64" s="208" t="str">
        <f t="shared" si="459"/>
        <v>NO HABILITADO</v>
      </c>
      <c r="V64" s="207" t="str">
        <f t="shared" si="459"/>
        <v>HABILITADO</v>
      </c>
      <c r="W64" s="208" t="str">
        <f t="shared" si="459"/>
        <v>NO HABILITADO</v>
      </c>
      <c r="X64" s="103" t="str">
        <f t="shared" si="459"/>
        <v>HABILITADO</v>
      </c>
      <c r="Y64" s="97" t="str">
        <f t="shared" ref="Y64" si="460">+IF((Y28&gt;=1),"HABILITADO","NO HABILITADO")</f>
        <v>HABILITADO</v>
      </c>
      <c r="Z64" s="207" t="str">
        <f t="shared" ref="Z64:AH64" si="461">+IF((Z28&gt;=1),"HABILITADO","NO HABILITADO")</f>
        <v>HABILITADO</v>
      </c>
      <c r="AA64" s="208" t="str">
        <f t="shared" si="461"/>
        <v>NO HABILITADO</v>
      </c>
      <c r="AB64" s="102" t="str">
        <f t="shared" si="461"/>
        <v>HABILITADO</v>
      </c>
      <c r="AC64" s="207" t="str">
        <f t="shared" si="461"/>
        <v>HABILITADO</v>
      </c>
      <c r="AD64" s="208" t="str">
        <f t="shared" si="461"/>
        <v>NO HABILITADO</v>
      </c>
      <c r="AE64" s="207" t="str">
        <f t="shared" si="461"/>
        <v>HABILITADO</v>
      </c>
      <c r="AF64" s="208" t="str">
        <f t="shared" si="461"/>
        <v>NO HABILITADO</v>
      </c>
      <c r="AG64" s="207" t="str">
        <f t="shared" si="461"/>
        <v>HABILITADO</v>
      </c>
      <c r="AH64" s="208" t="str">
        <f t="shared" si="461"/>
        <v>NO HABILITADO</v>
      </c>
      <c r="AI64" s="207" t="str">
        <f t="shared" ref="AI64:AT64" si="462">+IF((AI28&gt;=1),"HABILITADO","NO HABILITADO")</f>
        <v>HABILITADO</v>
      </c>
      <c r="AJ64" s="208" t="str">
        <f t="shared" si="462"/>
        <v>NO HABILITADO</v>
      </c>
      <c r="AK64" s="207" t="str">
        <f t="shared" si="462"/>
        <v>HABILITADO</v>
      </c>
      <c r="AL64" s="208" t="str">
        <f t="shared" si="462"/>
        <v>NO HABILITADO</v>
      </c>
      <c r="AM64" s="102" t="str">
        <f t="shared" si="462"/>
        <v>HABILITADO</v>
      </c>
      <c r="AN64" s="102" t="str">
        <f t="shared" ref="AN64:AO64" si="463">+IF((AN28&gt;=1),"HABILITADO","NO HABILITADO")</f>
        <v>HABILITADO</v>
      </c>
      <c r="AO64" s="102" t="str">
        <f t="shared" si="463"/>
        <v>HABILITADO</v>
      </c>
      <c r="AP64" s="207" t="str">
        <f t="shared" si="462"/>
        <v>HABILITADO</v>
      </c>
      <c r="AQ64" s="208" t="str">
        <f t="shared" si="462"/>
        <v>NO HABILITADO</v>
      </c>
      <c r="AR64" s="102" t="str">
        <f t="shared" si="462"/>
        <v>HABILITADO</v>
      </c>
      <c r="AS64" s="207" t="str">
        <f t="shared" si="462"/>
        <v>HABILITADO</v>
      </c>
      <c r="AT64" s="208" t="str">
        <f t="shared" si="462"/>
        <v>NO HABILITADO</v>
      </c>
      <c r="AU64" s="102" t="str">
        <f t="shared" ref="AU64" si="464">+IF((AU28&gt;=1),"HABILITADO","NO HABILITADO")</f>
        <v>HABILITADO</v>
      </c>
      <c r="AV64" s="207" t="str">
        <f t="shared" ref="AV64:BC64" si="465">+IF((AV28&gt;=1),"HABILITADO","NO HABILITADO")</f>
        <v>HABILITADO</v>
      </c>
      <c r="AW64" s="208" t="str">
        <f t="shared" si="465"/>
        <v>NO HABILITADO</v>
      </c>
      <c r="AX64" s="102" t="str">
        <f t="shared" si="465"/>
        <v>HABILITADO</v>
      </c>
      <c r="AY64" s="207" t="str">
        <f>+IF((AY28&gt;=0),"HABILITADO","NO HABILITADO")</f>
        <v>HABILITADO</v>
      </c>
      <c r="AZ64" s="208" t="str">
        <f t="shared" ref="AZ64:BB64" si="466">+IF((AZ28&gt;=1),"HABILITADO","NO HABILITADO")</f>
        <v>NO HABILITADO</v>
      </c>
      <c r="BA64" s="207" t="e">
        <f>+IF((BA28&gt;=0),"HABILITADO","NO HABILITADO")</f>
        <v>#DIV/0!</v>
      </c>
      <c r="BB64" s="208" t="str">
        <f t="shared" si="466"/>
        <v>NO HABILITADO</v>
      </c>
      <c r="BC64" s="207" t="str">
        <f t="shared" si="465"/>
        <v>HABILITADO</v>
      </c>
      <c r="BD64" s="287"/>
      <c r="BE64" s="208"/>
      <c r="BF64" s="207" t="str">
        <f t="shared" ref="BF64:BI64" si="467">+IF((BF28&gt;=1),"HABILITADO","NO HABILITADO")</f>
        <v>HABILITADO</v>
      </c>
      <c r="BG64" s="208" t="str">
        <f t="shared" si="467"/>
        <v>NO HABILITADO</v>
      </c>
      <c r="BH64" s="207" t="str">
        <f t="shared" si="467"/>
        <v>HABILITADO</v>
      </c>
      <c r="BI64" s="208" t="str">
        <f t="shared" si="467"/>
        <v>NO HABILITADO</v>
      </c>
      <c r="BJ64" s="207" t="str">
        <f t="shared" ref="BJ64:BL64" si="468">+IF((BJ28&gt;=1),"HABILITADO","NO HABILITADO")</f>
        <v>HABILITADO</v>
      </c>
      <c r="BK64" s="208" t="str">
        <f t="shared" si="468"/>
        <v>NO HABILITADO</v>
      </c>
      <c r="BL64" s="102" t="str">
        <f t="shared" si="468"/>
        <v>HABILITADO</v>
      </c>
      <c r="BM64" s="102" t="str">
        <f t="shared" ref="BM64" si="469">+IF((BM28&gt;=1),"HABILITADO","NO HABILITADO")</f>
        <v>HABILITADO</v>
      </c>
      <c r="BN64" s="207" t="str">
        <f t="shared" ref="BN64:BP64" si="470">+IF((BN28&gt;=1),"HABILITADO","NO HABILITADO")</f>
        <v>HABILITADO</v>
      </c>
      <c r="BO64" s="208" t="str">
        <f t="shared" si="470"/>
        <v>NO HABILITADO</v>
      </c>
      <c r="BP64" s="102" t="str">
        <f t="shared" si="470"/>
        <v>HABILITADO</v>
      </c>
      <c r="BQ64" s="102" t="str">
        <f t="shared" ref="BQ64" si="471">+IF((BQ28&gt;=1),"HABILITADO","NO HABILITADO")</f>
        <v>HABILITADO</v>
      </c>
      <c r="BR64" s="207" t="str">
        <f t="shared" ref="BR64:BU64" si="472">+IF((BR28&gt;=1),"HABILITADO","NO HABILITADO")</f>
        <v>HABILITADO</v>
      </c>
      <c r="BS64" s="208" t="str">
        <f t="shared" si="472"/>
        <v>NO HABILITADO</v>
      </c>
      <c r="BT64" s="207" t="str">
        <f t="shared" si="472"/>
        <v>HABILITADO</v>
      </c>
      <c r="BU64" s="208" t="str">
        <f t="shared" si="472"/>
        <v>NO HABILITADO</v>
      </c>
      <c r="BV64" s="207" t="str">
        <f t="shared" ref="BV64:CN64" si="473">+IF((BV28&gt;=1),"HABILITADO","NO HABILITADO")</f>
        <v>HABILITADO</v>
      </c>
      <c r="BW64" s="208" t="str">
        <f t="shared" si="473"/>
        <v>NO HABILITADO</v>
      </c>
      <c r="BX64" s="207" t="str">
        <f t="shared" si="473"/>
        <v>HABILITADO</v>
      </c>
      <c r="BY64" s="208" t="str">
        <f t="shared" si="473"/>
        <v>NO HABILITADO</v>
      </c>
      <c r="BZ64" s="102" t="str">
        <f t="shared" ref="BZ64" si="474">+IF((BZ28&gt;=1),"HABILITADO","NO HABILITADO")</f>
        <v>HABILITADO</v>
      </c>
      <c r="CA64" s="102" t="str">
        <f>+IF((CA28&gt;=0),"HABILITADO","NO HABILITADO")</f>
        <v>HABILITADO</v>
      </c>
      <c r="CB64" s="102" t="str">
        <f t="shared" ref="CB64:CD64" si="475">+IF((CB28&gt;=1),"HABILITADO","NO HABILITADO")</f>
        <v>HABILITADO</v>
      </c>
      <c r="CC64" s="207" t="str">
        <f t="shared" si="475"/>
        <v>HABILITADO</v>
      </c>
      <c r="CD64" s="208" t="str">
        <f t="shared" si="475"/>
        <v>NO HABILITADO</v>
      </c>
      <c r="CE64" s="207" t="str">
        <f t="shared" ref="CE64:CF64" si="476">+IF((CE28&gt;=1),"HABILITADO","NO HABILITADO")</f>
        <v>HABILITADO</v>
      </c>
      <c r="CF64" s="208" t="str">
        <f t="shared" si="476"/>
        <v>NO HABILITADO</v>
      </c>
      <c r="CG64" s="207" t="str">
        <f t="shared" si="473"/>
        <v>HABILITADO</v>
      </c>
      <c r="CH64" s="287" t="str">
        <f t="shared" si="473"/>
        <v>NO HABILITADO</v>
      </c>
      <c r="CI64" s="208" t="str">
        <f t="shared" si="473"/>
        <v>NO HABILITADO</v>
      </c>
      <c r="CJ64" s="207" t="str">
        <f t="shared" ref="CJ64:CL64" si="477">+IF((CJ28&gt;=1),"HABILITADO","NO HABILITADO")</f>
        <v>HABILITADO</v>
      </c>
      <c r="CK64" s="287" t="str">
        <f t="shared" si="477"/>
        <v>NO HABILITADO</v>
      </c>
      <c r="CL64" s="208" t="str">
        <f t="shared" si="477"/>
        <v>NO HABILITADO</v>
      </c>
      <c r="CM64" s="207" t="str">
        <f t="shared" si="473"/>
        <v>HABILITADO</v>
      </c>
      <c r="CN64" s="208" t="str">
        <f t="shared" si="473"/>
        <v>NO HABILITADO</v>
      </c>
      <c r="CO64" s="207" t="str">
        <f t="shared" ref="CO64:CP64" si="478">+IF((CO28&gt;=1),"HABILITADO","NO HABILITADO")</f>
        <v>HABILITADO</v>
      </c>
      <c r="CP64" s="208" t="str">
        <f t="shared" si="478"/>
        <v>NO HABILITADO</v>
      </c>
      <c r="CQ64" s="207" t="str">
        <f t="shared" ref="CQ64:CR64" si="479">+IF((CQ28&gt;=1),"HABILITADO","NO HABILITADO")</f>
        <v>HABILITADO</v>
      </c>
      <c r="CR64" s="208" t="str">
        <f t="shared" si="479"/>
        <v>NO HABILITADO</v>
      </c>
      <c r="CS64" s="207" t="str">
        <f t="shared" ref="CS64:CT64" si="480">+IF((CS28&gt;=1),"HABILITADO","NO HABILITADO")</f>
        <v>HABILITADO</v>
      </c>
      <c r="CT64" s="208" t="str">
        <f t="shared" si="480"/>
        <v>NO HABILITADO</v>
      </c>
      <c r="CU64" s="207" t="str">
        <f t="shared" ref="CU64:CV64" si="481">+IF((CU28&gt;=1),"HABILITADO","NO HABILITADO")</f>
        <v>HABILITADO</v>
      </c>
      <c r="CV64" s="208" t="str">
        <f t="shared" si="481"/>
        <v>NO HABILITADO</v>
      </c>
      <c r="CW64" s="207" t="str">
        <f t="shared" ref="CW64:CY64" si="482">+IF((CW28&gt;=1),"HABILITADO","NO HABILITADO")</f>
        <v>HABILITADO</v>
      </c>
      <c r="CX64" s="208" t="str">
        <f t="shared" si="482"/>
        <v>NO HABILITADO</v>
      </c>
      <c r="CY64" s="97" t="str">
        <f t="shared" si="482"/>
        <v>HABILITADO</v>
      </c>
      <c r="CZ64" s="207" t="str">
        <f t="shared" ref="CZ64:DA64" si="483">+IF((CZ28&gt;=1),"HABILITADO","NO HABILITADO")</f>
        <v>HABILITADO</v>
      </c>
      <c r="DA64" s="208" t="str">
        <f t="shared" si="483"/>
        <v>NO HABILITADO</v>
      </c>
      <c r="DB64" s="207" t="str">
        <f t="shared" ref="DB64:DF64" si="484">+IF((DB28&gt;=1),"HABILITADO","NO HABILITADO")</f>
        <v>HABILITADO</v>
      </c>
      <c r="DC64" s="287" t="str">
        <f t="shared" si="484"/>
        <v>NO HABILITADO</v>
      </c>
      <c r="DD64" s="208" t="str">
        <f t="shared" si="484"/>
        <v>NO HABILITADO</v>
      </c>
      <c r="DE64" s="207" t="str">
        <f t="shared" si="484"/>
        <v>HABILITADO</v>
      </c>
      <c r="DF64" s="208" t="str">
        <f t="shared" si="484"/>
        <v>NO HABILITADO</v>
      </c>
      <c r="DG64" s="207" t="str">
        <f>+IF((DG28&gt;=0),"HABILITADO","NO HABILITADO")</f>
        <v>HABILITADO</v>
      </c>
      <c r="DH64" s="208" t="str">
        <f t="shared" ref="DH64:DI64" si="485">+IF((DH28&gt;=1),"HABILITADO","NO HABILITADO")</f>
        <v>NO HABILITADO</v>
      </c>
      <c r="DI64" s="97" t="str">
        <f t="shared" si="485"/>
        <v>HABILITADO</v>
      </c>
    </row>
    <row r="65" spans="2:113" s="84" customFormat="1" ht="17.100000000000001" customHeight="1">
      <c r="B65" s="123" t="s">
        <v>184</v>
      </c>
      <c r="C65" s="124"/>
      <c r="D65" s="207" t="str">
        <f>+IF((D29&gt;=80456573),"HABILITADO","NO HABILITADO")</f>
        <v>HABILITADO</v>
      </c>
      <c r="E65" s="287"/>
      <c r="F65" s="287"/>
      <c r="G65" s="287"/>
      <c r="H65" s="276" t="str">
        <f t="shared" ref="H65:I65" si="486">+IF((H29&gt;=80456573),"HABILITADO","NO HABILITADO")</f>
        <v>HABILITADO</v>
      </c>
      <c r="I65" s="277" t="str">
        <f t="shared" si="486"/>
        <v>NO HABILITADO</v>
      </c>
      <c r="J65" s="103" t="str">
        <f t="shared" ref="J65" si="487">+IF((J29&gt;=80456573),"HABILITADO","NO HABILITADO")</f>
        <v>HABILITADO</v>
      </c>
      <c r="K65" s="102" t="str">
        <f t="shared" ref="K65" si="488">+IF((K29&gt;=80456573),"HABILITADO","NO HABILITADO")</f>
        <v>HABILITADO</v>
      </c>
      <c r="L65" s="207" t="str">
        <f t="shared" ref="L65:O65" si="489">+IF((L29&gt;=80456573),"HABILITADO","NO HABILITADO")</f>
        <v>HABILITADO</v>
      </c>
      <c r="M65" s="287" t="str">
        <f t="shared" si="489"/>
        <v>NO HABILITADO</v>
      </c>
      <c r="N65" s="208" t="str">
        <f t="shared" si="489"/>
        <v>NO HABILITADO</v>
      </c>
      <c r="O65" s="103" t="str">
        <f t="shared" si="489"/>
        <v>HABILITADO</v>
      </c>
      <c r="P65" s="97" t="str">
        <f t="shared" ref="P65" si="490">+IF((P29&gt;=80456573),"HABILITADO","NO HABILITADO")</f>
        <v>HABILITADO</v>
      </c>
      <c r="Q65" s="207" t="str">
        <f t="shared" ref="Q65:X65" si="491">+IF((Q29&gt;=80456573),"HABILITADO","NO HABILITADO")</f>
        <v>HABILITADO</v>
      </c>
      <c r="R65" s="208" t="str">
        <f t="shared" si="491"/>
        <v>NO HABILITADO</v>
      </c>
      <c r="S65" s="207" t="str">
        <f t="shared" si="491"/>
        <v>HABILITADO</v>
      </c>
      <c r="T65" s="287" t="str">
        <f t="shared" si="491"/>
        <v>NO HABILITADO</v>
      </c>
      <c r="U65" s="208" t="str">
        <f t="shared" si="491"/>
        <v>NO HABILITADO</v>
      </c>
      <c r="V65" s="207" t="str">
        <f t="shared" si="491"/>
        <v>HABILITADO</v>
      </c>
      <c r="W65" s="208" t="str">
        <f t="shared" si="491"/>
        <v>NO HABILITADO</v>
      </c>
      <c r="X65" s="103" t="str">
        <f t="shared" si="491"/>
        <v>HABILITADO</v>
      </c>
      <c r="Y65" s="97" t="str">
        <f t="shared" ref="Y65" si="492">+IF((Y29&gt;=80456573),"HABILITADO","NO HABILITADO")</f>
        <v>HABILITADO</v>
      </c>
      <c r="Z65" s="207" t="str">
        <f t="shared" ref="Z65:AH65" si="493">+IF((Z29&gt;=80456573),"HABILITADO","NO HABILITADO")</f>
        <v>HABILITADO</v>
      </c>
      <c r="AA65" s="208" t="str">
        <f t="shared" si="493"/>
        <v>NO HABILITADO</v>
      </c>
      <c r="AB65" s="102" t="str">
        <f t="shared" si="493"/>
        <v>HABILITADO</v>
      </c>
      <c r="AC65" s="207" t="str">
        <f t="shared" si="493"/>
        <v>HABILITADO</v>
      </c>
      <c r="AD65" s="208" t="str">
        <f t="shared" si="493"/>
        <v>NO HABILITADO</v>
      </c>
      <c r="AE65" s="207" t="str">
        <f t="shared" si="493"/>
        <v>HABILITADO</v>
      </c>
      <c r="AF65" s="208" t="str">
        <f t="shared" si="493"/>
        <v>NO HABILITADO</v>
      </c>
      <c r="AG65" s="207" t="str">
        <f t="shared" si="493"/>
        <v>HABILITADO</v>
      </c>
      <c r="AH65" s="208" t="str">
        <f t="shared" si="493"/>
        <v>NO HABILITADO</v>
      </c>
      <c r="AI65" s="207" t="str">
        <f t="shared" ref="AI65:AT65" si="494">+IF((AI29&gt;=80456573),"HABILITADO","NO HABILITADO")</f>
        <v>HABILITADO</v>
      </c>
      <c r="AJ65" s="208" t="str">
        <f t="shared" si="494"/>
        <v>NO HABILITADO</v>
      </c>
      <c r="AK65" s="207" t="str">
        <f t="shared" si="494"/>
        <v>HABILITADO</v>
      </c>
      <c r="AL65" s="208" t="str">
        <f t="shared" si="494"/>
        <v>NO HABILITADO</v>
      </c>
      <c r="AM65" s="102" t="str">
        <f t="shared" si="494"/>
        <v>HABILITADO</v>
      </c>
      <c r="AN65" s="102" t="str">
        <f t="shared" ref="AN65:AO65" si="495">+IF((AN29&gt;=80456573),"HABILITADO","NO HABILITADO")</f>
        <v>HABILITADO</v>
      </c>
      <c r="AO65" s="102" t="str">
        <f t="shared" si="495"/>
        <v>HABILITADO</v>
      </c>
      <c r="AP65" s="207" t="str">
        <f t="shared" si="494"/>
        <v>HABILITADO</v>
      </c>
      <c r="AQ65" s="208" t="str">
        <f t="shared" si="494"/>
        <v>NO HABILITADO</v>
      </c>
      <c r="AR65" s="102" t="str">
        <f t="shared" si="494"/>
        <v>HABILITADO</v>
      </c>
      <c r="AS65" s="207" t="str">
        <f t="shared" si="494"/>
        <v>HABILITADO</v>
      </c>
      <c r="AT65" s="208" t="str">
        <f t="shared" si="494"/>
        <v>NO HABILITADO</v>
      </c>
      <c r="AU65" s="102" t="str">
        <f t="shared" ref="AU65" si="496">+IF((AU29&gt;=80456573),"HABILITADO","NO HABILITADO")</f>
        <v>HABILITADO</v>
      </c>
      <c r="AV65" s="207" t="str">
        <f t="shared" ref="AV65:BI65" si="497">+IF((AV29&gt;=80456573),"HABILITADO","NO HABILITADO")</f>
        <v>HABILITADO</v>
      </c>
      <c r="AW65" s="208" t="str">
        <f t="shared" si="497"/>
        <v>NO HABILITADO</v>
      </c>
      <c r="AX65" s="102" t="str">
        <f t="shared" si="497"/>
        <v>HABILITADO</v>
      </c>
      <c r="AY65" s="207" t="str">
        <f t="shared" ref="AY65:AZ65" si="498">+IF((AY29&gt;=80456573),"HABILITADO","NO HABILITADO")</f>
        <v>HABILITADO</v>
      </c>
      <c r="AZ65" s="208" t="str">
        <f t="shared" si="498"/>
        <v>NO HABILITADO</v>
      </c>
      <c r="BA65" s="207" t="str">
        <f t="shared" ref="BA65:BB65" si="499">+IF((BA29&gt;=80456573),"HABILITADO","NO HABILITADO")</f>
        <v>HABILITADO</v>
      </c>
      <c r="BB65" s="208" t="str">
        <f t="shared" si="499"/>
        <v>NO HABILITADO</v>
      </c>
      <c r="BC65" s="207" t="str">
        <f t="shared" si="497"/>
        <v>HABILITADO</v>
      </c>
      <c r="BD65" s="287" t="str">
        <f t="shared" si="497"/>
        <v>NO HABILITADO</v>
      </c>
      <c r="BE65" s="208" t="str">
        <f t="shared" si="497"/>
        <v>NO HABILITADO</v>
      </c>
      <c r="BF65" s="207" t="str">
        <f t="shared" si="497"/>
        <v>HABILITADO</v>
      </c>
      <c r="BG65" s="208" t="str">
        <f t="shared" si="497"/>
        <v>NO HABILITADO</v>
      </c>
      <c r="BH65" s="207" t="str">
        <f t="shared" si="497"/>
        <v>HABILITADO</v>
      </c>
      <c r="BI65" s="208" t="str">
        <f t="shared" si="497"/>
        <v>NO HABILITADO</v>
      </c>
      <c r="BJ65" s="207" t="str">
        <f t="shared" ref="BJ65:BL65" si="500">+IF((BJ29&gt;=80456573),"HABILITADO","NO HABILITADO")</f>
        <v>HABILITADO</v>
      </c>
      <c r="BK65" s="208" t="str">
        <f t="shared" si="500"/>
        <v>NO HABILITADO</v>
      </c>
      <c r="BL65" s="102" t="str">
        <f t="shared" si="500"/>
        <v>HABILITADO</v>
      </c>
      <c r="BM65" s="102" t="str">
        <f t="shared" ref="BM65" si="501">+IF((BM29&gt;=80456573),"HABILITADO","NO HABILITADO")</f>
        <v>HABILITADO</v>
      </c>
      <c r="BN65" s="207" t="str">
        <f t="shared" ref="BN65:BP65" si="502">+IF((BN29&gt;=80456573),"HABILITADO","NO HABILITADO")</f>
        <v>HABILITADO</v>
      </c>
      <c r="BO65" s="208" t="str">
        <f t="shared" si="502"/>
        <v>NO HABILITADO</v>
      </c>
      <c r="BP65" s="102" t="str">
        <f t="shared" si="502"/>
        <v>HABILITADO</v>
      </c>
      <c r="BQ65" s="102" t="str">
        <f t="shared" ref="BQ65" si="503">+IF((BQ29&gt;=80456573),"HABILITADO","NO HABILITADO")</f>
        <v>HABILITADO</v>
      </c>
      <c r="BR65" s="207" t="str">
        <f t="shared" ref="BR65:BU65" si="504">+IF((BR29&gt;=80456573),"HABILITADO","NO HABILITADO")</f>
        <v>HABILITADO</v>
      </c>
      <c r="BS65" s="208" t="str">
        <f t="shared" si="504"/>
        <v>NO HABILITADO</v>
      </c>
      <c r="BT65" s="207" t="str">
        <f t="shared" si="504"/>
        <v>HABILITADO</v>
      </c>
      <c r="BU65" s="208" t="str">
        <f t="shared" si="504"/>
        <v>NO HABILITADO</v>
      </c>
      <c r="BV65" s="207" t="str">
        <f t="shared" ref="BV65:CN65" si="505">+IF((BV29&gt;=80456573),"HABILITADO","NO HABILITADO")</f>
        <v>HABILITADO</v>
      </c>
      <c r="BW65" s="208" t="str">
        <f t="shared" si="505"/>
        <v>NO HABILITADO</v>
      </c>
      <c r="BX65" s="207" t="str">
        <f t="shared" si="505"/>
        <v>HABILITADO</v>
      </c>
      <c r="BY65" s="208" t="str">
        <f t="shared" si="505"/>
        <v>NO HABILITADO</v>
      </c>
      <c r="BZ65" s="102" t="str">
        <f t="shared" ref="BZ65:CA65" si="506">+IF((BZ29&gt;=80456573),"HABILITADO","NO HABILITADO")</f>
        <v>HABILITADO</v>
      </c>
      <c r="CA65" s="102" t="str">
        <f t="shared" si="506"/>
        <v>HABILITADO</v>
      </c>
      <c r="CB65" s="102" t="str">
        <f t="shared" ref="CB65:CD65" si="507">+IF((CB29&gt;=80456573),"HABILITADO","NO HABILITADO")</f>
        <v>HABILITADO</v>
      </c>
      <c r="CC65" s="207" t="str">
        <f t="shared" si="507"/>
        <v>HABILITADO</v>
      </c>
      <c r="CD65" s="208" t="str">
        <f t="shared" si="507"/>
        <v>NO HABILITADO</v>
      </c>
      <c r="CE65" s="207" t="str">
        <f t="shared" ref="CE65:CF65" si="508">+IF((CE29&gt;=80456573),"HABILITADO","NO HABILITADO")</f>
        <v>HABILITADO</v>
      </c>
      <c r="CF65" s="208" t="str">
        <f t="shared" si="508"/>
        <v>NO HABILITADO</v>
      </c>
      <c r="CG65" s="207" t="str">
        <f t="shared" si="505"/>
        <v>HABILITADO</v>
      </c>
      <c r="CH65" s="287" t="str">
        <f t="shared" si="505"/>
        <v>NO HABILITADO</v>
      </c>
      <c r="CI65" s="208" t="str">
        <f t="shared" si="505"/>
        <v>NO HABILITADO</v>
      </c>
      <c r="CJ65" s="207" t="str">
        <f t="shared" ref="CJ65:CL65" si="509">+IF((CJ29&gt;=80456573),"HABILITADO","NO HABILITADO")</f>
        <v>HABILITADO</v>
      </c>
      <c r="CK65" s="287" t="str">
        <f t="shared" si="509"/>
        <v>NO HABILITADO</v>
      </c>
      <c r="CL65" s="208" t="str">
        <f t="shared" si="509"/>
        <v>NO HABILITADO</v>
      </c>
      <c r="CM65" s="207" t="str">
        <f t="shared" si="505"/>
        <v>HABILITADO</v>
      </c>
      <c r="CN65" s="208" t="str">
        <f t="shared" si="505"/>
        <v>NO HABILITADO</v>
      </c>
      <c r="CO65" s="207" t="str">
        <f t="shared" ref="CO65:CP65" si="510">+IF((CO29&gt;=80456573),"HABILITADO","NO HABILITADO")</f>
        <v>HABILITADO</v>
      </c>
      <c r="CP65" s="208" t="str">
        <f t="shared" si="510"/>
        <v>NO HABILITADO</v>
      </c>
      <c r="CQ65" s="207" t="str">
        <f t="shared" ref="CQ65:CR65" si="511">+IF((CQ29&gt;=80456573),"HABILITADO","NO HABILITADO")</f>
        <v>HABILITADO</v>
      </c>
      <c r="CR65" s="208" t="str">
        <f t="shared" si="511"/>
        <v>NO HABILITADO</v>
      </c>
      <c r="CS65" s="207" t="str">
        <f t="shared" ref="CS65:CT65" si="512">+IF((CS29&gt;=80456573),"HABILITADO","NO HABILITADO")</f>
        <v>HABILITADO</v>
      </c>
      <c r="CT65" s="208" t="str">
        <f t="shared" si="512"/>
        <v>NO HABILITADO</v>
      </c>
      <c r="CU65" s="207" t="str">
        <f t="shared" ref="CU65:CV65" si="513">+IF((CU29&gt;=80456573),"HABILITADO","NO HABILITADO")</f>
        <v>HABILITADO</v>
      </c>
      <c r="CV65" s="208" t="str">
        <f t="shared" si="513"/>
        <v>NO HABILITADO</v>
      </c>
      <c r="CW65" s="207" t="str">
        <f t="shared" ref="CW65:CY65" si="514">+IF((CW29&gt;=80456573),"HABILITADO","NO HABILITADO")</f>
        <v>HABILITADO</v>
      </c>
      <c r="CX65" s="208" t="str">
        <f t="shared" si="514"/>
        <v>NO HABILITADO</v>
      </c>
      <c r="CY65" s="97" t="str">
        <f t="shared" si="514"/>
        <v>HABILITADO</v>
      </c>
      <c r="CZ65" s="207" t="str">
        <f t="shared" ref="CZ65:DA65" si="515">+IF((CZ29&gt;=80456573),"HABILITADO","NO HABILITADO")</f>
        <v>HABILITADO</v>
      </c>
      <c r="DA65" s="208" t="str">
        <f t="shared" si="515"/>
        <v>NO HABILITADO</v>
      </c>
      <c r="DB65" s="207" t="str">
        <f t="shared" ref="DB65:DF65" si="516">+IF((DB29&gt;=80456573),"HABILITADO","NO HABILITADO")</f>
        <v>HABILITADO</v>
      </c>
      <c r="DC65" s="287" t="str">
        <f t="shared" si="516"/>
        <v>NO HABILITADO</v>
      </c>
      <c r="DD65" s="208" t="str">
        <f t="shared" si="516"/>
        <v>NO HABILITADO</v>
      </c>
      <c r="DE65" s="207" t="str">
        <f t="shared" si="516"/>
        <v>HABILITADO</v>
      </c>
      <c r="DF65" s="208" t="str">
        <f t="shared" si="516"/>
        <v>NO HABILITADO</v>
      </c>
      <c r="DG65" s="207" t="str">
        <f t="shared" ref="DG65:DI65" si="517">+IF((DG29&gt;=80456573),"HABILITADO","NO HABILITADO")</f>
        <v>HABILITADO</v>
      </c>
      <c r="DH65" s="208" t="str">
        <f t="shared" si="517"/>
        <v>NO HABILITADO</v>
      </c>
      <c r="DI65" s="97" t="str">
        <f t="shared" si="517"/>
        <v>HABILITADO</v>
      </c>
    </row>
    <row r="66" spans="2:113" s="84" customFormat="1" ht="17.100000000000001" customHeight="1">
      <c r="B66" s="228" t="s">
        <v>185</v>
      </c>
      <c r="C66" s="229"/>
      <c r="D66" s="207" t="str">
        <f>+IF((D39&gt;=0.04),"HABILITADO","NO HABILITADO")</f>
        <v>HABILITADO</v>
      </c>
      <c r="E66" s="287"/>
      <c r="F66" s="287"/>
      <c r="G66" s="287"/>
      <c r="H66" s="276" t="str">
        <f t="shared" ref="H66:I66" si="518">+IF((H39&gt;=0.04),"HABILITADO","NO HABILITADO")</f>
        <v>HABILITADO</v>
      </c>
      <c r="I66" s="277" t="str">
        <f t="shared" si="518"/>
        <v>NO HABILITADO</v>
      </c>
      <c r="J66" s="103" t="str">
        <f t="shared" ref="J66" si="519">+IF((J39&gt;=0.04),"HABILITADO","NO HABILITADO")</f>
        <v>HABILITADO</v>
      </c>
      <c r="K66" s="102" t="str">
        <f t="shared" ref="K66" si="520">+IF((K39&gt;=0.04),"HABILITADO","NO HABILITADO")</f>
        <v>HABILITADO</v>
      </c>
      <c r="L66" s="207" t="str">
        <f t="shared" ref="L66:O66" si="521">+IF((L39&gt;=0.04),"HABILITADO","NO HABILITADO")</f>
        <v>HABILITADO</v>
      </c>
      <c r="M66" s="287" t="str">
        <f t="shared" si="521"/>
        <v>NO HABILITADO</v>
      </c>
      <c r="N66" s="208" t="str">
        <f t="shared" si="521"/>
        <v>NO HABILITADO</v>
      </c>
      <c r="O66" s="103" t="str">
        <f t="shared" si="521"/>
        <v>HABILITADO</v>
      </c>
      <c r="P66" s="97" t="str">
        <f t="shared" ref="P66" si="522">+IF((P39&gt;=0.04),"HABILITADO","NO HABILITADO")</f>
        <v>HABILITADO</v>
      </c>
      <c r="Q66" s="207" t="str">
        <f t="shared" ref="Q66:X66" si="523">+IF((Q39&gt;=0.04),"HABILITADO","NO HABILITADO")</f>
        <v>HABILITADO</v>
      </c>
      <c r="R66" s="208" t="str">
        <f t="shared" si="523"/>
        <v>NO HABILITADO</v>
      </c>
      <c r="S66" s="207" t="str">
        <f t="shared" si="523"/>
        <v>HABILITADO</v>
      </c>
      <c r="T66" s="287" t="str">
        <f t="shared" si="523"/>
        <v>NO HABILITADO</v>
      </c>
      <c r="U66" s="208" t="str">
        <f t="shared" si="523"/>
        <v>NO HABILITADO</v>
      </c>
      <c r="V66" s="207" t="str">
        <f t="shared" si="523"/>
        <v>HABILITADO</v>
      </c>
      <c r="W66" s="208" t="str">
        <f t="shared" si="523"/>
        <v>NO HABILITADO</v>
      </c>
      <c r="X66" s="103" t="str">
        <f t="shared" si="523"/>
        <v>HABILITADO</v>
      </c>
      <c r="Y66" s="97" t="str">
        <f t="shared" ref="Y66" si="524">+IF((Y39&gt;=0.04),"HABILITADO","NO HABILITADO")</f>
        <v>HABILITADO</v>
      </c>
      <c r="Z66" s="207" t="str">
        <f t="shared" ref="Z66:AH66" si="525">+IF((Z39&gt;=0.04),"HABILITADO","NO HABILITADO")</f>
        <v>HABILITADO</v>
      </c>
      <c r="AA66" s="208" t="str">
        <f t="shared" si="525"/>
        <v>NO HABILITADO</v>
      </c>
      <c r="AB66" s="102" t="str">
        <f t="shared" si="525"/>
        <v>HABILITADO</v>
      </c>
      <c r="AC66" s="207" t="str">
        <f t="shared" si="525"/>
        <v>HABILITADO</v>
      </c>
      <c r="AD66" s="208" t="str">
        <f t="shared" si="525"/>
        <v>NO HABILITADO</v>
      </c>
      <c r="AE66" s="207" t="str">
        <f t="shared" si="525"/>
        <v>HABILITADO</v>
      </c>
      <c r="AF66" s="208" t="str">
        <f t="shared" si="525"/>
        <v>NO HABILITADO</v>
      </c>
      <c r="AG66" s="207" t="str">
        <f t="shared" si="525"/>
        <v>HABILITADO</v>
      </c>
      <c r="AH66" s="208" t="str">
        <f t="shared" si="525"/>
        <v>NO HABILITADO</v>
      </c>
      <c r="AI66" s="207" t="str">
        <f t="shared" ref="AI66:AT66" si="526">+IF((AI39&gt;=0.04),"HABILITADO","NO HABILITADO")</f>
        <v>HABILITADO</v>
      </c>
      <c r="AJ66" s="208" t="str">
        <f t="shared" si="526"/>
        <v>NO HABILITADO</v>
      </c>
      <c r="AK66" s="207" t="str">
        <f t="shared" si="526"/>
        <v>HABILITADO</v>
      </c>
      <c r="AL66" s="208" t="str">
        <f t="shared" si="526"/>
        <v>NO HABILITADO</v>
      </c>
      <c r="AM66" s="102" t="str">
        <f t="shared" si="526"/>
        <v>HABILITADO</v>
      </c>
      <c r="AN66" s="102" t="str">
        <f t="shared" ref="AN66:AO66" si="527">+IF((AN39&gt;=0.04),"HABILITADO","NO HABILITADO")</f>
        <v>HABILITADO</v>
      </c>
      <c r="AO66" s="102" t="str">
        <f t="shared" si="527"/>
        <v>HABILITADO</v>
      </c>
      <c r="AP66" s="207" t="str">
        <f t="shared" si="526"/>
        <v>HABILITADO</v>
      </c>
      <c r="AQ66" s="208" t="str">
        <f t="shared" si="526"/>
        <v>NO HABILITADO</v>
      </c>
      <c r="AR66" s="102" t="str">
        <f t="shared" si="526"/>
        <v>HABILITADO</v>
      </c>
      <c r="AS66" s="207" t="str">
        <f t="shared" si="526"/>
        <v>HABILITADO</v>
      </c>
      <c r="AT66" s="208" t="str">
        <f t="shared" si="526"/>
        <v>NO HABILITADO</v>
      </c>
      <c r="AU66" s="102" t="str">
        <f t="shared" ref="AU66" si="528">+IF((AU39&gt;=0.04),"HABILITADO","NO HABILITADO")</f>
        <v>HABILITADO</v>
      </c>
      <c r="AV66" s="207" t="str">
        <f t="shared" ref="AV66:BI66" si="529">+IF((AV39&gt;=0.04),"HABILITADO","NO HABILITADO")</f>
        <v>HABILITADO</v>
      </c>
      <c r="AW66" s="208" t="str">
        <f t="shared" si="529"/>
        <v>NO HABILITADO</v>
      </c>
      <c r="AX66" s="102" t="str">
        <f t="shared" si="529"/>
        <v>HABILITADO</v>
      </c>
      <c r="AY66" s="207" t="str">
        <f>+IF((AY39&gt;=0),"HABILITADO","NO HABILITADO")</f>
        <v>HABILITADO</v>
      </c>
      <c r="AZ66" s="208" t="str">
        <f t="shared" ref="AZ66:BB66" si="530">+IF((AZ39&gt;=0.04),"HABILITADO","NO HABILITADO")</f>
        <v>NO HABILITADO</v>
      </c>
      <c r="BA66" s="207" t="str">
        <f>+IF((BA39&gt;=0),"HABILITADO","NO HABILITADO")</f>
        <v>HABILITADO</v>
      </c>
      <c r="BB66" s="208" t="str">
        <f t="shared" si="530"/>
        <v>NO HABILITADO</v>
      </c>
      <c r="BC66" s="207" t="str">
        <f t="shared" si="529"/>
        <v>HABILITADO</v>
      </c>
      <c r="BD66" s="287" t="str">
        <f t="shared" si="529"/>
        <v>NO HABILITADO</v>
      </c>
      <c r="BE66" s="208" t="str">
        <f t="shared" si="529"/>
        <v>NO HABILITADO</v>
      </c>
      <c r="BF66" s="207" t="str">
        <f t="shared" si="529"/>
        <v>HABILITADO</v>
      </c>
      <c r="BG66" s="208" t="str">
        <f t="shared" si="529"/>
        <v>NO HABILITADO</v>
      </c>
      <c r="BH66" s="207" t="str">
        <f t="shared" si="529"/>
        <v>HABILITADO</v>
      </c>
      <c r="BI66" s="208" t="str">
        <f t="shared" si="529"/>
        <v>NO HABILITADO</v>
      </c>
      <c r="BJ66" s="207" t="str">
        <f t="shared" ref="BJ66:BL66" si="531">+IF((BJ39&gt;=0.04),"HABILITADO","NO HABILITADO")</f>
        <v>HABILITADO</v>
      </c>
      <c r="BK66" s="208" t="str">
        <f t="shared" si="531"/>
        <v>NO HABILITADO</v>
      </c>
      <c r="BL66" s="102" t="str">
        <f t="shared" si="531"/>
        <v>HABILITADO</v>
      </c>
      <c r="BM66" s="102" t="str">
        <f t="shared" ref="BM66" si="532">+IF((BM39&gt;=0.04),"HABILITADO","NO HABILITADO")</f>
        <v>HABILITADO</v>
      </c>
      <c r="BN66" s="207" t="str">
        <f t="shared" ref="BN66:BP66" si="533">+IF((BN39&gt;=0.04),"HABILITADO","NO HABILITADO")</f>
        <v>HABILITADO</v>
      </c>
      <c r="BO66" s="208" t="str">
        <f t="shared" si="533"/>
        <v>NO HABILITADO</v>
      </c>
      <c r="BP66" s="102" t="str">
        <f t="shared" si="533"/>
        <v>HABILITADO</v>
      </c>
      <c r="BQ66" s="102" t="str">
        <f t="shared" ref="BQ66" si="534">+IF((BQ39&gt;=0.04),"HABILITADO","NO HABILITADO")</f>
        <v>HABILITADO</v>
      </c>
      <c r="BR66" s="207" t="str">
        <f t="shared" ref="BR66:BU66" si="535">+IF((BR39&gt;=0.04),"HABILITADO","NO HABILITADO")</f>
        <v>HABILITADO</v>
      </c>
      <c r="BS66" s="208" t="str">
        <f t="shared" si="535"/>
        <v>NO HABILITADO</v>
      </c>
      <c r="BT66" s="207" t="str">
        <f t="shared" si="535"/>
        <v>HABILITADO</v>
      </c>
      <c r="BU66" s="208" t="str">
        <f t="shared" si="535"/>
        <v>NO HABILITADO</v>
      </c>
      <c r="BV66" s="207" t="str">
        <f t="shared" ref="BV66:CN66" si="536">+IF((BV39&gt;=0.04),"HABILITADO","NO HABILITADO")</f>
        <v>HABILITADO</v>
      </c>
      <c r="BW66" s="208" t="str">
        <f t="shared" si="536"/>
        <v>NO HABILITADO</v>
      </c>
      <c r="BX66" s="207" t="str">
        <f t="shared" si="536"/>
        <v>HABILITADO</v>
      </c>
      <c r="BY66" s="208" t="str">
        <f t="shared" si="536"/>
        <v>NO HABILITADO</v>
      </c>
      <c r="BZ66" s="102" t="str">
        <f t="shared" ref="BZ66" si="537">+IF((BZ39&gt;=0.04),"HABILITADO","NO HABILITADO")</f>
        <v>HABILITADO</v>
      </c>
      <c r="CA66" s="102" t="str">
        <f>+IF((CA39&gt;=0),"HABILITADO","NO HABILITADO")</f>
        <v>HABILITADO</v>
      </c>
      <c r="CB66" s="102" t="str">
        <f t="shared" ref="CB66:CD66" si="538">+IF((CB39&gt;=0.04),"HABILITADO","NO HABILITADO")</f>
        <v>HABILITADO</v>
      </c>
      <c r="CC66" s="207" t="str">
        <f t="shared" si="538"/>
        <v>HABILITADO</v>
      </c>
      <c r="CD66" s="208" t="str">
        <f t="shared" si="538"/>
        <v>NO HABILITADO</v>
      </c>
      <c r="CE66" s="207" t="str">
        <f t="shared" ref="CE66:CF66" si="539">+IF((CE39&gt;=0.04),"HABILITADO","NO HABILITADO")</f>
        <v>HABILITADO</v>
      </c>
      <c r="CF66" s="208" t="str">
        <f t="shared" si="539"/>
        <v>NO HABILITADO</v>
      </c>
      <c r="CG66" s="207" t="str">
        <f t="shared" si="536"/>
        <v>HABILITADO</v>
      </c>
      <c r="CH66" s="287" t="str">
        <f t="shared" si="536"/>
        <v>NO HABILITADO</v>
      </c>
      <c r="CI66" s="208" t="str">
        <f t="shared" si="536"/>
        <v>NO HABILITADO</v>
      </c>
      <c r="CJ66" s="207" t="str">
        <f t="shared" ref="CJ66:CL66" si="540">+IF((CJ39&gt;=0.04),"HABILITADO","NO HABILITADO")</f>
        <v>HABILITADO</v>
      </c>
      <c r="CK66" s="287" t="str">
        <f t="shared" si="540"/>
        <v>NO HABILITADO</v>
      </c>
      <c r="CL66" s="208" t="str">
        <f t="shared" si="540"/>
        <v>NO HABILITADO</v>
      </c>
      <c r="CM66" s="207" t="str">
        <f t="shared" si="536"/>
        <v>HABILITADO</v>
      </c>
      <c r="CN66" s="208" t="str">
        <f t="shared" si="536"/>
        <v>NO HABILITADO</v>
      </c>
      <c r="CO66" s="207" t="str">
        <f t="shared" ref="CO66:CP66" si="541">+IF((CO39&gt;=0.04),"HABILITADO","NO HABILITADO")</f>
        <v>HABILITADO</v>
      </c>
      <c r="CP66" s="208" t="str">
        <f t="shared" si="541"/>
        <v>NO HABILITADO</v>
      </c>
      <c r="CQ66" s="207" t="str">
        <f t="shared" ref="CQ66:CR66" si="542">+IF((CQ39&gt;=0.04),"HABILITADO","NO HABILITADO")</f>
        <v>HABILITADO</v>
      </c>
      <c r="CR66" s="208" t="str">
        <f t="shared" si="542"/>
        <v>NO HABILITADO</v>
      </c>
      <c r="CS66" s="207" t="str">
        <f t="shared" ref="CS66:CT66" si="543">+IF((CS39&gt;=0.04),"HABILITADO","NO HABILITADO")</f>
        <v>HABILITADO</v>
      </c>
      <c r="CT66" s="208" t="str">
        <f t="shared" si="543"/>
        <v>NO HABILITADO</v>
      </c>
      <c r="CU66" s="207" t="str">
        <f t="shared" ref="CU66:CV66" si="544">+IF((CU39&gt;=0.04),"HABILITADO","NO HABILITADO")</f>
        <v>HABILITADO</v>
      </c>
      <c r="CV66" s="208" t="str">
        <f t="shared" si="544"/>
        <v>NO HABILITADO</v>
      </c>
      <c r="CW66" s="207" t="str">
        <f t="shared" ref="CW66:CY66" si="545">+IF((CW39&gt;=0.04),"HABILITADO","NO HABILITADO")</f>
        <v>HABILITADO</v>
      </c>
      <c r="CX66" s="208" t="str">
        <f t="shared" si="545"/>
        <v>NO HABILITADO</v>
      </c>
      <c r="CY66" s="97" t="str">
        <f t="shared" si="545"/>
        <v>HABILITADO</v>
      </c>
      <c r="CZ66" s="207" t="str">
        <f t="shared" ref="CZ66:DA66" si="546">+IF((CZ39&gt;=0.04),"HABILITADO","NO HABILITADO")</f>
        <v>HABILITADO</v>
      </c>
      <c r="DA66" s="208" t="str">
        <f t="shared" si="546"/>
        <v>NO HABILITADO</v>
      </c>
      <c r="DB66" s="207" t="str">
        <f t="shared" ref="DB66:DF66" si="547">+IF((DB39&gt;=0.04),"HABILITADO","NO HABILITADO")</f>
        <v>HABILITADO</v>
      </c>
      <c r="DC66" s="287" t="str">
        <f t="shared" si="547"/>
        <v>NO HABILITADO</v>
      </c>
      <c r="DD66" s="208" t="str">
        <f t="shared" si="547"/>
        <v>NO HABILITADO</v>
      </c>
      <c r="DE66" s="207" t="str">
        <f t="shared" si="547"/>
        <v>HABILITADO</v>
      </c>
      <c r="DF66" s="208" t="str">
        <f t="shared" si="547"/>
        <v>NO HABILITADO</v>
      </c>
      <c r="DG66" s="207" t="str">
        <f>+IF((DG39&gt;=0),"HABILITADO","NO HABILITADO")</f>
        <v>HABILITADO</v>
      </c>
      <c r="DH66" s="208" t="str">
        <f t="shared" ref="DH66:DI66" si="548">+IF((DH39&gt;=0.04),"HABILITADO","NO HABILITADO")</f>
        <v>NO HABILITADO</v>
      </c>
      <c r="DI66" s="97" t="str">
        <f t="shared" si="548"/>
        <v>HABILITADO</v>
      </c>
    </row>
    <row r="67" spans="2:113" s="84" customFormat="1" ht="17.100000000000001" customHeight="1" thickBot="1">
      <c r="B67" s="230" t="s">
        <v>186</v>
      </c>
      <c r="C67" s="231"/>
      <c r="D67" s="209" t="str">
        <f>+IF((D40&gt;=0.02),"HABILITADO","NO HABILITADO")</f>
        <v>HABILITADO</v>
      </c>
      <c r="E67" s="288"/>
      <c r="F67" s="288"/>
      <c r="G67" s="288"/>
      <c r="H67" s="284" t="str">
        <f t="shared" ref="H67:I67" si="549">+IF((H40&gt;=0.02),"HABILITADO","NO HABILITADO")</f>
        <v>HABILITADO</v>
      </c>
      <c r="I67" s="285" t="str">
        <f t="shared" si="549"/>
        <v>NO HABILITADO</v>
      </c>
      <c r="J67" s="89" t="str">
        <f t="shared" ref="J67" si="550">+IF((J40&gt;=0.02),"HABILITADO","NO HABILITADO")</f>
        <v>HABILITADO</v>
      </c>
      <c r="K67" s="91" t="str">
        <f t="shared" ref="K67" si="551">+IF((K40&gt;=0.02),"HABILITADO","NO HABILITADO")</f>
        <v>HABILITADO</v>
      </c>
      <c r="L67" s="209" t="str">
        <f t="shared" ref="L67" si="552">+IF((L40&gt;=0.02),"HABILITADO","NO HABILITADO")</f>
        <v>HABILITADO</v>
      </c>
      <c r="M67" s="288"/>
      <c r="N67" s="210"/>
      <c r="O67" s="89" t="str">
        <f t="shared" ref="O67:P67" si="553">+IF((O40&gt;=0.02),"HABILITADO","NO HABILITADO")</f>
        <v>HABILITADO</v>
      </c>
      <c r="P67" s="98" t="str">
        <f t="shared" si="553"/>
        <v>HABILITADO</v>
      </c>
      <c r="Q67" s="209" t="str">
        <f t="shared" ref="Q67:V67" si="554">+IF((Q40&gt;=0.02),"HABILITADO","NO HABILITADO")</f>
        <v>HABILITADO</v>
      </c>
      <c r="R67" s="210"/>
      <c r="S67" s="209" t="str">
        <f t="shared" ref="S67" si="555">+IF((S40&gt;=0.02),"HABILITADO","NO HABILITADO")</f>
        <v>HABILITADO</v>
      </c>
      <c r="T67" s="288"/>
      <c r="U67" s="210"/>
      <c r="V67" s="209" t="str">
        <f t="shared" si="554"/>
        <v>HABILITADO</v>
      </c>
      <c r="W67" s="210"/>
      <c r="X67" s="89" t="str">
        <f t="shared" ref="X67:Y67" si="556">+IF((X40&gt;=0.02),"HABILITADO","NO HABILITADO")</f>
        <v>HABILITADO</v>
      </c>
      <c r="Y67" s="99" t="str">
        <f t="shared" si="556"/>
        <v>HABILITADO</v>
      </c>
      <c r="Z67" s="209" t="str">
        <f t="shared" ref="Z67:AH67" si="557">+IF((Z40&gt;=0.02),"HABILITADO","NO HABILITADO")</f>
        <v>HABILITADO</v>
      </c>
      <c r="AA67" s="210"/>
      <c r="AB67" s="91" t="str">
        <f t="shared" ref="AB67" si="558">+IF((AB40&gt;=0.02),"HABILITADO","NO HABILITADO")</f>
        <v>HABILITADO</v>
      </c>
      <c r="AC67" s="209" t="str">
        <f t="shared" si="557"/>
        <v>HABILITADO</v>
      </c>
      <c r="AD67" s="210"/>
      <c r="AE67" s="209" t="str">
        <f t="shared" si="557"/>
        <v>HABILITADO</v>
      </c>
      <c r="AF67" s="210"/>
      <c r="AG67" s="209" t="str">
        <f t="shared" si="557"/>
        <v>HABILITADO</v>
      </c>
      <c r="AH67" s="210" t="str">
        <f t="shared" si="557"/>
        <v>NO HABILITADO</v>
      </c>
      <c r="AI67" s="209" t="str">
        <f t="shared" ref="AI67:AT67" si="559">+IF((AI40&gt;=0.02),"HABILITADO","NO HABILITADO")</f>
        <v>HABILITADO</v>
      </c>
      <c r="AJ67" s="210" t="str">
        <f t="shared" si="559"/>
        <v>NO HABILITADO</v>
      </c>
      <c r="AK67" s="209" t="str">
        <f t="shared" si="559"/>
        <v>HABILITADO</v>
      </c>
      <c r="AL67" s="210" t="str">
        <f t="shared" si="559"/>
        <v>NO HABILITADO</v>
      </c>
      <c r="AM67" s="91" t="str">
        <f t="shared" si="559"/>
        <v>HABILITADO</v>
      </c>
      <c r="AN67" s="91" t="str">
        <f t="shared" ref="AN67:AO67" si="560">+IF((AN40&gt;=0.02),"HABILITADO","NO HABILITADO")</f>
        <v>HABILITADO</v>
      </c>
      <c r="AO67" s="91" t="str">
        <f t="shared" si="560"/>
        <v>HABILITADO</v>
      </c>
      <c r="AP67" s="209" t="str">
        <f t="shared" si="559"/>
        <v>HABILITADO</v>
      </c>
      <c r="AQ67" s="210" t="str">
        <f t="shared" si="559"/>
        <v>NO HABILITADO</v>
      </c>
      <c r="AR67" s="91" t="str">
        <f t="shared" si="559"/>
        <v>HABILITADO</v>
      </c>
      <c r="AS67" s="209" t="str">
        <f t="shared" si="559"/>
        <v>HABILITADO</v>
      </c>
      <c r="AT67" s="210" t="str">
        <f t="shared" si="559"/>
        <v>NO HABILITADO</v>
      </c>
      <c r="AU67" s="91" t="str">
        <f t="shared" ref="AU67" si="561">+IF((AU40&gt;=0.02),"HABILITADO","NO HABILITADO")</f>
        <v>HABILITADO</v>
      </c>
      <c r="AV67" s="209" t="str">
        <f t="shared" ref="AV67:BC67" si="562">+IF((AV40&gt;=0.02),"HABILITADO","NO HABILITADO")</f>
        <v>HABILITADO</v>
      </c>
      <c r="AW67" s="210" t="str">
        <f t="shared" si="562"/>
        <v>NO HABILITADO</v>
      </c>
      <c r="AX67" s="91" t="str">
        <f t="shared" si="562"/>
        <v>HABILITADO</v>
      </c>
      <c r="AY67" s="209" t="str">
        <f>+IF((AY40&gt;=0),"HABILITADO","NO HABILITADO")</f>
        <v>HABILITADO</v>
      </c>
      <c r="AZ67" s="210" t="str">
        <f t="shared" ref="AZ67:BB67" si="563">+IF((AZ40&gt;=0.02),"HABILITADO","NO HABILITADO")</f>
        <v>NO HABILITADO</v>
      </c>
      <c r="BA67" s="209" t="str">
        <f>+IF((BA40&gt;=0),"HABILITADO","NO HABILITADO")</f>
        <v>HABILITADO</v>
      </c>
      <c r="BB67" s="210" t="str">
        <f t="shared" si="563"/>
        <v>NO HABILITADO</v>
      </c>
      <c r="BC67" s="209" t="str">
        <f t="shared" si="562"/>
        <v>HABILITADO</v>
      </c>
      <c r="BD67" s="288"/>
      <c r="BE67" s="210"/>
      <c r="BF67" s="209" t="str">
        <f t="shared" ref="BF67:BI67" si="564">+IF((BF40&gt;=0.02),"HABILITADO","NO HABILITADO")</f>
        <v>HABILITADO</v>
      </c>
      <c r="BG67" s="210" t="str">
        <f t="shared" si="564"/>
        <v>NO HABILITADO</v>
      </c>
      <c r="BH67" s="209" t="str">
        <f t="shared" si="564"/>
        <v>HABILITADO</v>
      </c>
      <c r="BI67" s="210" t="str">
        <f t="shared" si="564"/>
        <v>NO HABILITADO</v>
      </c>
      <c r="BJ67" s="209" t="str">
        <f t="shared" ref="BJ67:BL67" si="565">+IF((BJ40&gt;=0.02),"HABILITADO","NO HABILITADO")</f>
        <v>HABILITADO</v>
      </c>
      <c r="BK67" s="210" t="str">
        <f t="shared" si="565"/>
        <v>NO HABILITADO</v>
      </c>
      <c r="BL67" s="91" t="str">
        <f t="shared" si="565"/>
        <v>HABILITADO</v>
      </c>
      <c r="BM67" s="91" t="str">
        <f t="shared" ref="BM67" si="566">+IF((BM40&gt;=0.02),"HABILITADO","NO HABILITADO")</f>
        <v>HABILITADO</v>
      </c>
      <c r="BN67" s="209" t="str">
        <f t="shared" ref="BN67:BP67" si="567">+IF((BN40&gt;=0.02),"HABILITADO","NO HABILITADO")</f>
        <v>HABILITADO</v>
      </c>
      <c r="BO67" s="210" t="str">
        <f t="shared" si="567"/>
        <v>NO HABILITADO</v>
      </c>
      <c r="BP67" s="91" t="str">
        <f t="shared" si="567"/>
        <v>HABILITADO</v>
      </c>
      <c r="BQ67" s="91" t="str">
        <f t="shared" ref="BQ67" si="568">+IF((BQ40&gt;=0.02),"HABILITADO","NO HABILITADO")</f>
        <v>HABILITADO</v>
      </c>
      <c r="BR67" s="209" t="str">
        <f t="shared" ref="BR67:BU67" si="569">+IF((BR40&gt;=0.02),"HABILITADO","NO HABILITADO")</f>
        <v>HABILITADO</v>
      </c>
      <c r="BS67" s="210" t="str">
        <f t="shared" si="569"/>
        <v>NO HABILITADO</v>
      </c>
      <c r="BT67" s="209" t="str">
        <f t="shared" si="569"/>
        <v>HABILITADO</v>
      </c>
      <c r="BU67" s="210" t="str">
        <f t="shared" si="569"/>
        <v>NO HABILITADO</v>
      </c>
      <c r="BV67" s="209" t="str">
        <f t="shared" ref="BV67:CN67" si="570">+IF((BV40&gt;=0.02),"HABILITADO","NO HABILITADO")</f>
        <v>HABILITADO</v>
      </c>
      <c r="BW67" s="210" t="str">
        <f t="shared" si="570"/>
        <v>NO HABILITADO</v>
      </c>
      <c r="BX67" s="209" t="str">
        <f t="shared" si="570"/>
        <v>HABILITADO</v>
      </c>
      <c r="BY67" s="210" t="str">
        <f t="shared" si="570"/>
        <v>NO HABILITADO</v>
      </c>
      <c r="BZ67" s="91" t="str">
        <f t="shared" ref="BZ67" si="571">+IF((BZ40&gt;=0.02),"HABILITADO","NO HABILITADO")</f>
        <v>HABILITADO</v>
      </c>
      <c r="CA67" s="91" t="str">
        <f>+IF((CA40&gt;=0),"HABILITADO","NO HABILITADO")</f>
        <v>HABILITADO</v>
      </c>
      <c r="CB67" s="91" t="str">
        <f t="shared" ref="CB67:CD67" si="572">+IF((CB40&gt;=0.02),"HABILITADO","NO HABILITADO")</f>
        <v>HABILITADO</v>
      </c>
      <c r="CC67" s="209" t="str">
        <f t="shared" si="572"/>
        <v>HABILITADO</v>
      </c>
      <c r="CD67" s="210" t="str">
        <f t="shared" si="572"/>
        <v>NO HABILITADO</v>
      </c>
      <c r="CE67" s="209" t="str">
        <f t="shared" ref="CE67:CF67" si="573">+IF((CE40&gt;=0.02),"HABILITADO","NO HABILITADO")</f>
        <v>HABILITADO</v>
      </c>
      <c r="CF67" s="210" t="str">
        <f t="shared" si="573"/>
        <v>NO HABILITADO</v>
      </c>
      <c r="CG67" s="209" t="str">
        <f t="shared" si="570"/>
        <v>HABILITADO</v>
      </c>
      <c r="CH67" s="288"/>
      <c r="CI67" s="210"/>
      <c r="CJ67" s="209" t="str">
        <f t="shared" ref="CJ67" si="574">+IF((CJ40&gt;=0.02),"HABILITADO","NO HABILITADO")</f>
        <v>HABILITADO</v>
      </c>
      <c r="CK67" s="288"/>
      <c r="CL67" s="210"/>
      <c r="CM67" s="209" t="str">
        <f t="shared" si="570"/>
        <v>HABILITADO</v>
      </c>
      <c r="CN67" s="210" t="str">
        <f t="shared" si="570"/>
        <v>NO HABILITADO</v>
      </c>
      <c r="CO67" s="209" t="str">
        <f t="shared" ref="CO67:CP67" si="575">+IF((CO40&gt;=0.02),"HABILITADO","NO HABILITADO")</f>
        <v>HABILITADO</v>
      </c>
      <c r="CP67" s="210" t="str">
        <f t="shared" si="575"/>
        <v>NO HABILITADO</v>
      </c>
      <c r="CQ67" s="209" t="str">
        <f t="shared" ref="CQ67:CR67" si="576">+IF((CQ40&gt;=0.02),"HABILITADO","NO HABILITADO")</f>
        <v>HABILITADO</v>
      </c>
      <c r="CR67" s="210" t="str">
        <f t="shared" si="576"/>
        <v>NO HABILITADO</v>
      </c>
      <c r="CS67" s="209" t="str">
        <f t="shared" ref="CS67:CT67" si="577">+IF((CS40&gt;=0.02),"HABILITADO","NO HABILITADO")</f>
        <v>HABILITADO</v>
      </c>
      <c r="CT67" s="210" t="str">
        <f t="shared" si="577"/>
        <v>NO HABILITADO</v>
      </c>
      <c r="CU67" s="209" t="str">
        <f t="shared" ref="CU67:CV67" si="578">+IF((CU40&gt;=0.02),"HABILITADO","NO HABILITADO")</f>
        <v>HABILITADO</v>
      </c>
      <c r="CV67" s="210" t="str">
        <f t="shared" si="578"/>
        <v>NO HABILITADO</v>
      </c>
      <c r="CW67" s="209" t="str">
        <f t="shared" ref="CW67:CY67" si="579">+IF((CW40&gt;=0.02),"HABILITADO","NO HABILITADO")</f>
        <v>HABILITADO</v>
      </c>
      <c r="CX67" s="210" t="str">
        <f t="shared" si="579"/>
        <v>NO HABILITADO</v>
      </c>
      <c r="CY67" s="99" t="str">
        <f t="shared" si="579"/>
        <v>HABILITADO</v>
      </c>
      <c r="CZ67" s="209" t="str">
        <f t="shared" ref="CZ67:DA67" si="580">+IF((CZ40&gt;=0.02),"HABILITADO","NO HABILITADO")</f>
        <v>HABILITADO</v>
      </c>
      <c r="DA67" s="210" t="str">
        <f t="shared" si="580"/>
        <v>NO HABILITADO</v>
      </c>
      <c r="DB67" s="207" t="str">
        <f t="shared" ref="DB67:DF67" si="581">+IF((DB40&gt;=0.02),"HABILITADO","NO HABILITADO")</f>
        <v>HABILITADO</v>
      </c>
      <c r="DC67" s="287" t="str">
        <f t="shared" si="581"/>
        <v>NO HABILITADO</v>
      </c>
      <c r="DD67" s="208" t="str">
        <f t="shared" si="581"/>
        <v>NO HABILITADO</v>
      </c>
      <c r="DE67" s="209" t="str">
        <f t="shared" si="581"/>
        <v>HABILITADO</v>
      </c>
      <c r="DF67" s="210" t="str">
        <f t="shared" si="581"/>
        <v>NO HABILITADO</v>
      </c>
      <c r="DG67" s="209" t="str">
        <f>+IF((DG40&gt;=0),"HABILITADO","NO HABILITADO")</f>
        <v>HABILITADO</v>
      </c>
      <c r="DH67" s="210" t="str">
        <f t="shared" ref="DH67:DI67" si="582">+IF((DH40&gt;=0.02),"HABILITADO","NO HABILITADO")</f>
        <v>NO HABILITADO</v>
      </c>
      <c r="DI67" s="99" t="str">
        <f t="shared" si="582"/>
        <v>HABILITADO</v>
      </c>
    </row>
    <row r="68" spans="2:113" ht="26.1" customHeight="1" thickBot="1">
      <c r="B68" s="74"/>
      <c r="C68" s="142"/>
      <c r="D68" s="155">
        <f>D7</f>
        <v>1</v>
      </c>
      <c r="E68" s="156"/>
      <c r="F68" s="156"/>
      <c r="G68" s="194"/>
      <c r="H68" s="301">
        <f>H7</f>
        <v>2</v>
      </c>
      <c r="I68" s="302"/>
      <c r="J68" s="105">
        <v>3</v>
      </c>
      <c r="K68" s="34">
        <v>4</v>
      </c>
      <c r="L68" s="155">
        <v>5</v>
      </c>
      <c r="M68" s="156"/>
      <c r="N68" s="194"/>
      <c r="O68" s="105">
        <v>6</v>
      </c>
      <c r="P68" s="34">
        <v>7</v>
      </c>
      <c r="Q68" s="155">
        <v>8</v>
      </c>
      <c r="R68" s="194"/>
      <c r="S68" s="155">
        <f>S7</f>
        <v>9</v>
      </c>
      <c r="T68" s="156"/>
      <c r="U68" s="194"/>
      <c r="V68" s="155">
        <v>10</v>
      </c>
      <c r="W68" s="194"/>
      <c r="X68" s="105">
        <v>11</v>
      </c>
      <c r="Y68" s="105">
        <v>12</v>
      </c>
      <c r="Z68" s="155">
        <v>13</v>
      </c>
      <c r="AA68" s="194"/>
      <c r="AB68" s="105">
        <v>14</v>
      </c>
      <c r="AC68" s="155">
        <v>15</v>
      </c>
      <c r="AD68" s="194"/>
      <c r="AE68" s="155">
        <v>16</v>
      </c>
      <c r="AF68" s="194"/>
      <c r="AG68" s="155">
        <v>17</v>
      </c>
      <c r="AH68" s="194"/>
      <c r="AI68" s="155">
        <v>18</v>
      </c>
      <c r="AJ68" s="194"/>
      <c r="AK68" s="155">
        <v>19</v>
      </c>
      <c r="AL68" s="194"/>
      <c r="AM68" s="105">
        <v>20</v>
      </c>
      <c r="AN68" s="105">
        <v>21</v>
      </c>
      <c r="AO68" s="105">
        <v>22</v>
      </c>
      <c r="AP68" s="155">
        <v>23</v>
      </c>
      <c r="AQ68" s="194"/>
      <c r="AR68" s="105">
        <v>24</v>
      </c>
      <c r="AS68" s="155">
        <v>25</v>
      </c>
      <c r="AT68" s="194"/>
      <c r="AU68" s="105">
        <v>26</v>
      </c>
      <c r="AV68" s="155">
        <v>27</v>
      </c>
      <c r="AW68" s="194"/>
      <c r="AX68" s="105">
        <v>28</v>
      </c>
      <c r="AY68" s="155">
        <v>29</v>
      </c>
      <c r="AZ68" s="194"/>
      <c r="BA68" s="155">
        <v>30</v>
      </c>
      <c r="BB68" s="194"/>
      <c r="BC68" s="155">
        <v>31</v>
      </c>
      <c r="BD68" s="156"/>
      <c r="BE68" s="194"/>
      <c r="BF68" s="155">
        <v>32</v>
      </c>
      <c r="BG68" s="194"/>
      <c r="BH68" s="155">
        <v>33</v>
      </c>
      <c r="BI68" s="194"/>
      <c r="BJ68" s="155">
        <v>34</v>
      </c>
      <c r="BK68" s="194"/>
      <c r="BL68" s="105">
        <v>35</v>
      </c>
      <c r="BM68" s="105">
        <v>36</v>
      </c>
      <c r="BN68" s="155">
        <v>37</v>
      </c>
      <c r="BO68" s="194"/>
      <c r="BP68" s="105">
        <v>38</v>
      </c>
      <c r="BQ68" s="105">
        <v>39</v>
      </c>
      <c r="BR68" s="155">
        <v>40</v>
      </c>
      <c r="BS68" s="194"/>
      <c r="BT68" s="155">
        <v>41</v>
      </c>
      <c r="BU68" s="194"/>
      <c r="BV68" s="155">
        <v>42</v>
      </c>
      <c r="BW68" s="194"/>
      <c r="BX68" s="155">
        <v>43</v>
      </c>
      <c r="BY68" s="194"/>
      <c r="BZ68" s="105">
        <v>44</v>
      </c>
      <c r="CA68" s="105">
        <v>45</v>
      </c>
      <c r="CB68" s="105">
        <v>46</v>
      </c>
      <c r="CC68" s="155">
        <v>47</v>
      </c>
      <c r="CD68" s="194"/>
      <c r="CE68" s="155">
        <v>48</v>
      </c>
      <c r="CF68" s="194"/>
      <c r="CG68" s="155">
        <v>49</v>
      </c>
      <c r="CH68" s="156"/>
      <c r="CI68" s="194"/>
      <c r="CJ68" s="155">
        <v>50</v>
      </c>
      <c r="CK68" s="156"/>
      <c r="CL68" s="194"/>
      <c r="CM68" s="155">
        <v>51</v>
      </c>
      <c r="CN68" s="194"/>
      <c r="CO68" s="155">
        <v>52</v>
      </c>
      <c r="CP68" s="194"/>
      <c r="CQ68" s="155">
        <v>53</v>
      </c>
      <c r="CR68" s="194"/>
      <c r="CS68" s="155">
        <v>54</v>
      </c>
      <c r="CT68" s="194"/>
      <c r="CU68" s="155">
        <v>55</v>
      </c>
      <c r="CV68" s="194"/>
      <c r="CW68" s="155">
        <v>56</v>
      </c>
      <c r="CX68" s="194"/>
      <c r="CY68" s="34">
        <v>57</v>
      </c>
      <c r="CZ68" s="155">
        <v>58</v>
      </c>
      <c r="DA68" s="194"/>
      <c r="DB68" s="155">
        <v>59</v>
      </c>
      <c r="DC68" s="156"/>
      <c r="DD68" s="194"/>
      <c r="DE68" s="155">
        <v>60</v>
      </c>
      <c r="DF68" s="194"/>
      <c r="DG68" s="155">
        <v>61</v>
      </c>
      <c r="DH68" s="194"/>
      <c r="DI68" s="34">
        <v>62</v>
      </c>
    </row>
    <row r="69" spans="2:113">
      <c r="B69" s="74"/>
      <c r="C69" s="142"/>
      <c r="D69" s="136"/>
      <c r="E69" s="136"/>
      <c r="F69" s="136"/>
      <c r="G69" s="136"/>
      <c r="H69" s="136"/>
      <c r="I69" s="136"/>
      <c r="J69" s="143"/>
      <c r="K69" s="136"/>
      <c r="L69" s="136"/>
      <c r="M69" s="136"/>
      <c r="N69" s="136"/>
      <c r="O69" s="143"/>
      <c r="P69" s="143"/>
      <c r="Q69" s="143"/>
      <c r="R69" s="143"/>
      <c r="S69" s="136"/>
      <c r="T69" s="136"/>
      <c r="U69" s="136"/>
      <c r="V69" s="143"/>
      <c r="W69" s="143"/>
      <c r="X69" s="136"/>
      <c r="Y69" s="136"/>
      <c r="Z69" s="143"/>
      <c r="AA69" s="143"/>
      <c r="AB69" s="136"/>
      <c r="AC69" s="143"/>
      <c r="AD69" s="143"/>
      <c r="AE69" s="143"/>
      <c r="AF69" s="143"/>
      <c r="AG69" s="143"/>
      <c r="AH69" s="143"/>
      <c r="AK69" s="143"/>
      <c r="AL69" s="143"/>
      <c r="AM69" s="136"/>
      <c r="AN69" s="136"/>
      <c r="AO69" s="136"/>
      <c r="AP69" s="143"/>
      <c r="AQ69" s="143"/>
      <c r="AR69" s="136"/>
      <c r="AS69" s="143"/>
      <c r="AT69" s="143"/>
      <c r="AU69" s="136"/>
      <c r="AV69" s="143"/>
      <c r="AW69" s="143"/>
      <c r="AX69" s="136"/>
      <c r="AY69" s="143"/>
      <c r="AZ69" s="143"/>
      <c r="BA69" s="143"/>
      <c r="BB69" s="143"/>
      <c r="BC69" s="136"/>
      <c r="BD69" s="136"/>
      <c r="BE69" s="136"/>
      <c r="BF69" s="143"/>
      <c r="BG69" s="143"/>
      <c r="BH69" s="143"/>
      <c r="BI69" s="143"/>
      <c r="BJ69" s="143"/>
      <c r="BK69" s="143"/>
      <c r="BL69" s="136"/>
      <c r="BM69" s="136"/>
      <c r="BN69" s="143"/>
      <c r="BO69" s="143"/>
      <c r="BP69" s="136"/>
      <c r="BQ69" s="136"/>
      <c r="BR69" s="143"/>
      <c r="BS69" s="143"/>
      <c r="BT69" s="143"/>
      <c r="BU69" s="143"/>
      <c r="BV69" s="143"/>
      <c r="BW69" s="143"/>
      <c r="BX69" s="143"/>
      <c r="BY69" s="143"/>
      <c r="BZ69" s="136"/>
      <c r="CA69" s="136"/>
      <c r="CB69" s="136"/>
      <c r="CC69" s="143"/>
      <c r="CD69" s="143"/>
      <c r="CE69" s="143"/>
      <c r="CF69" s="143"/>
      <c r="CG69" s="136"/>
      <c r="CH69" s="136"/>
      <c r="CI69" s="136"/>
      <c r="CJ69" s="136"/>
      <c r="CK69" s="136"/>
      <c r="CL69" s="136"/>
      <c r="CM69" s="143"/>
      <c r="CN69" s="143"/>
      <c r="CO69" s="143"/>
      <c r="CP69" s="143"/>
      <c r="CQ69" s="143"/>
      <c r="CR69" s="143"/>
      <c r="CS69" s="143"/>
      <c r="CT69" s="143"/>
      <c r="CU69" s="143"/>
      <c r="CV69" s="143"/>
      <c r="CW69" s="143"/>
      <c r="CX69" s="143"/>
      <c r="CY69" s="143"/>
      <c r="CZ69" s="143"/>
      <c r="DA69" s="143"/>
      <c r="DB69" s="136"/>
      <c r="DC69" s="136"/>
      <c r="DD69" s="136"/>
      <c r="DE69" s="143"/>
      <c r="DF69" s="143"/>
      <c r="DG69" s="143"/>
      <c r="DH69" s="143"/>
      <c r="DI69" s="144"/>
    </row>
    <row r="70" spans="2:113" ht="15.75" thickBot="1">
      <c r="B70" s="74"/>
      <c r="AI70" s="2"/>
      <c r="AJ70" s="2"/>
      <c r="DI70" s="13"/>
    </row>
    <row r="71" spans="2:113" s="2" customFormat="1" ht="21.75" thickBot="1">
      <c r="B71" s="75"/>
      <c r="H71" s="294"/>
      <c r="I71" s="294"/>
      <c r="AE71" s="295"/>
      <c r="AF71" s="295"/>
      <c r="AI71"/>
      <c r="AJ71"/>
      <c r="AP71" s="295"/>
      <c r="AQ71" s="295"/>
      <c r="AS71" s="295"/>
      <c r="AT71" s="295"/>
      <c r="AY71" s="299" t="s">
        <v>187</v>
      </c>
      <c r="AZ71" s="300"/>
      <c r="BA71" s="295"/>
      <c r="BB71" s="295"/>
      <c r="CA71" s="127" t="s">
        <v>187</v>
      </c>
      <c r="CB71" s="84"/>
      <c r="CC71" s="295"/>
      <c r="CD71" s="295"/>
      <c r="CE71" s="295"/>
      <c r="CF71" s="295"/>
      <c r="CM71" s="295"/>
      <c r="CN71" s="295"/>
      <c r="CO71" s="295"/>
      <c r="CP71" s="295"/>
      <c r="CQ71" s="295"/>
      <c r="CR71" s="295"/>
      <c r="CS71" s="295"/>
      <c r="CT71" s="295"/>
      <c r="CU71" s="295"/>
      <c r="CV71" s="295"/>
      <c r="CW71" s="295"/>
      <c r="CX71" s="295"/>
      <c r="CY71" s="145"/>
      <c r="CZ71" s="295"/>
      <c r="DA71" s="295"/>
      <c r="DB71" s="298"/>
      <c r="DC71" s="298"/>
      <c r="DD71" s="298"/>
      <c r="DE71" s="295"/>
      <c r="DF71" s="295"/>
      <c r="DG71" s="299" t="s">
        <v>187</v>
      </c>
      <c r="DH71" s="300"/>
      <c r="DI71" s="146"/>
    </row>
    <row r="72" spans="2:113">
      <c r="B72" s="12" t="s">
        <v>188</v>
      </c>
      <c r="DI72" s="13"/>
    </row>
    <row r="73" spans="2:113">
      <c r="B73" s="12"/>
      <c r="DI73" s="13"/>
    </row>
    <row r="74" spans="2:113">
      <c r="B74" s="12"/>
      <c r="DI74" s="13"/>
    </row>
    <row r="75" spans="2:113">
      <c r="B75" s="12"/>
      <c r="DI75" s="13"/>
    </row>
    <row r="76" spans="2:113">
      <c r="B76" s="12"/>
      <c r="DI76" s="13"/>
    </row>
    <row r="77" spans="2:113">
      <c r="B77" s="26" t="s">
        <v>189</v>
      </c>
      <c r="DI77" s="13"/>
    </row>
    <row r="78" spans="2:113">
      <c r="B78" s="26" t="s">
        <v>190</v>
      </c>
      <c r="DI78" s="13"/>
    </row>
    <row r="79" spans="2:113">
      <c r="B79" s="26" t="s">
        <v>191</v>
      </c>
      <c r="DI79" s="13"/>
    </row>
    <row r="80" spans="2:113" ht="15.75" thickBot="1">
      <c r="B80" s="15"/>
      <c r="C80" s="16"/>
      <c r="D80" s="16"/>
      <c r="E80" s="16"/>
      <c r="F80" s="16"/>
      <c r="G80" s="16"/>
      <c r="H80" s="16"/>
      <c r="I80" s="16"/>
      <c r="J80" s="16"/>
      <c r="K80" s="16"/>
      <c r="L80" s="16"/>
      <c r="M80" s="16"/>
      <c r="N80" s="16"/>
      <c r="O80" s="16"/>
      <c r="P80" s="16"/>
      <c r="Q80" s="16"/>
      <c r="R80" s="16"/>
      <c r="S80" s="16"/>
      <c r="T80" s="16"/>
      <c r="U80" s="16"/>
      <c r="V80" s="16"/>
      <c r="W80" s="16"/>
      <c r="X80" s="16"/>
      <c r="Y80" s="16"/>
      <c r="Z80" s="16"/>
      <c r="AA80" s="16"/>
      <c r="AB80" s="16"/>
      <c r="AC80" s="16"/>
      <c r="AD80" s="16"/>
      <c r="AE80" s="16"/>
      <c r="AF80" s="16"/>
      <c r="AG80" s="16"/>
      <c r="AH80" s="16"/>
      <c r="AI80" s="16"/>
      <c r="AJ80" s="16"/>
      <c r="AK80" s="16"/>
      <c r="AL80" s="16"/>
      <c r="AM80" s="16"/>
      <c r="AN80" s="16"/>
      <c r="AO80" s="16"/>
      <c r="AP80" s="16"/>
      <c r="AQ80" s="16"/>
      <c r="AR80" s="16"/>
      <c r="AS80" s="16"/>
      <c r="AT80" s="16"/>
      <c r="AU80" s="16"/>
      <c r="AV80" s="16"/>
      <c r="AW80" s="16"/>
      <c r="AX80" s="16"/>
      <c r="AY80" s="16"/>
      <c r="AZ80" s="16"/>
      <c r="BA80" s="16"/>
      <c r="BB80" s="16"/>
      <c r="BC80" s="16"/>
      <c r="BD80" s="16"/>
      <c r="BE80" s="16"/>
      <c r="BF80" s="16"/>
      <c r="BG80" s="16"/>
      <c r="BH80" s="16"/>
      <c r="BI80" s="16"/>
      <c r="BJ80" s="16"/>
      <c r="BK80" s="16"/>
      <c r="BL80" s="16"/>
      <c r="BM80" s="16"/>
      <c r="BN80" s="16"/>
      <c r="BO80" s="16"/>
      <c r="BP80" s="16"/>
      <c r="BQ80" s="16"/>
      <c r="BR80" s="16"/>
      <c r="BS80" s="16"/>
      <c r="BT80" s="16"/>
      <c r="BU80" s="16"/>
      <c r="BV80" s="16"/>
      <c r="BW80" s="16"/>
      <c r="BX80" s="16"/>
      <c r="BY80" s="16"/>
      <c r="BZ80" s="16"/>
      <c r="CA80" s="16"/>
      <c r="CB80" s="16"/>
      <c r="CC80" s="16"/>
      <c r="CD80" s="16"/>
      <c r="CE80" s="16"/>
      <c r="CF80" s="16"/>
      <c r="CG80" s="16"/>
      <c r="CH80" s="16"/>
      <c r="CI80" s="16"/>
      <c r="CJ80" s="16"/>
      <c r="CK80" s="16"/>
      <c r="CL80" s="16"/>
      <c r="CM80" s="16"/>
      <c r="CN80" s="16"/>
      <c r="CO80" s="16"/>
      <c r="CP80" s="16"/>
      <c r="CQ80" s="16"/>
      <c r="CR80" s="16"/>
      <c r="CS80" s="16"/>
      <c r="CT80" s="16"/>
      <c r="CU80" s="16"/>
      <c r="CV80" s="16"/>
      <c r="CW80" s="16"/>
      <c r="CX80" s="16"/>
      <c r="CY80" s="16"/>
      <c r="CZ80" s="16"/>
      <c r="DA80" s="16"/>
      <c r="DB80" s="16"/>
      <c r="DC80" s="16"/>
      <c r="DD80" s="16"/>
      <c r="DE80" s="16"/>
      <c r="DF80" s="16"/>
      <c r="DG80" s="16"/>
      <c r="DH80" s="16"/>
      <c r="DI80" s="18"/>
    </row>
  </sheetData>
  <mergeCells count="1293">
    <mergeCell ref="B2:DI2"/>
    <mergeCell ref="B3:DI3"/>
    <mergeCell ref="B4:DI4"/>
    <mergeCell ref="DG65:DH65"/>
    <mergeCell ref="DG66:DH66"/>
    <mergeCell ref="DG67:DH67"/>
    <mergeCell ref="DG68:DH68"/>
    <mergeCell ref="DG71:DH71"/>
    <mergeCell ref="DI44:DI45"/>
    <mergeCell ref="DI46:DI47"/>
    <mergeCell ref="DI48:DI49"/>
    <mergeCell ref="DI50:DI51"/>
    <mergeCell ref="DI52:DI53"/>
    <mergeCell ref="DI54:DI55"/>
    <mergeCell ref="DI56:DI57"/>
    <mergeCell ref="DE71:DF71"/>
    <mergeCell ref="DG7:DH7"/>
    <mergeCell ref="DG8:DH8"/>
    <mergeCell ref="DG24:DH24"/>
    <mergeCell ref="DG26:DH26"/>
    <mergeCell ref="DG27:DH27"/>
    <mergeCell ref="DG28:DH28"/>
    <mergeCell ref="DG29:DH29"/>
    <mergeCell ref="DG30:DH30"/>
    <mergeCell ref="DG37:DH37"/>
    <mergeCell ref="DG39:DH39"/>
    <mergeCell ref="DG40:DH40"/>
    <mergeCell ref="DG42:DH42"/>
    <mergeCell ref="DG45:DH45"/>
    <mergeCell ref="DG47:DH47"/>
    <mergeCell ref="DG49:DH49"/>
    <mergeCell ref="DG51:DH51"/>
    <mergeCell ref="DG53:DH53"/>
    <mergeCell ref="DG55:DH55"/>
    <mergeCell ref="DG57:DH57"/>
    <mergeCell ref="DG59:DH59"/>
    <mergeCell ref="DG62:DH62"/>
    <mergeCell ref="DG63:DH63"/>
    <mergeCell ref="DG64:DH64"/>
    <mergeCell ref="DE57:DF57"/>
    <mergeCell ref="DE59:DF59"/>
    <mergeCell ref="DE62:DF62"/>
    <mergeCell ref="DE63:DF63"/>
    <mergeCell ref="DE64:DF64"/>
    <mergeCell ref="DE65:DF65"/>
    <mergeCell ref="DE66:DF66"/>
    <mergeCell ref="DE67:DF67"/>
    <mergeCell ref="DE68:DF68"/>
    <mergeCell ref="DE39:DF39"/>
    <mergeCell ref="DE40:DF40"/>
    <mergeCell ref="DE42:DF42"/>
    <mergeCell ref="DE45:DF45"/>
    <mergeCell ref="DE47:DF47"/>
    <mergeCell ref="DE49:DF49"/>
    <mergeCell ref="DE51:DF51"/>
    <mergeCell ref="DE53:DF53"/>
    <mergeCell ref="DE55:DF55"/>
    <mergeCell ref="CZ66:DA66"/>
    <mergeCell ref="CZ67:DA67"/>
    <mergeCell ref="CZ68:DA68"/>
    <mergeCell ref="CZ71:DA71"/>
    <mergeCell ref="DB62:DD62"/>
    <mergeCell ref="DB63:DD63"/>
    <mergeCell ref="DB64:DD64"/>
    <mergeCell ref="DB65:DD65"/>
    <mergeCell ref="DB66:DD66"/>
    <mergeCell ref="DB67:DD67"/>
    <mergeCell ref="CZ7:DA7"/>
    <mergeCell ref="CZ8:DA8"/>
    <mergeCell ref="CZ24:DA24"/>
    <mergeCell ref="CZ26:DA26"/>
    <mergeCell ref="CZ27:DA27"/>
    <mergeCell ref="CZ28:DA28"/>
    <mergeCell ref="CZ29:DA29"/>
    <mergeCell ref="CZ30:DA30"/>
    <mergeCell ref="CZ37:DA37"/>
    <mergeCell ref="CZ51:DA51"/>
    <mergeCell ref="CZ53:DA53"/>
    <mergeCell ref="CZ55:DA55"/>
    <mergeCell ref="CZ57:DA57"/>
    <mergeCell ref="DE7:DF7"/>
    <mergeCell ref="DE8:DF8"/>
    <mergeCell ref="DE24:DF24"/>
    <mergeCell ref="DE26:DF26"/>
    <mergeCell ref="DE27:DF27"/>
    <mergeCell ref="DE28:DF28"/>
    <mergeCell ref="DE29:DF29"/>
    <mergeCell ref="DE30:DF30"/>
    <mergeCell ref="DE37:DF37"/>
    <mergeCell ref="CZ62:DA62"/>
    <mergeCell ref="CZ63:DA63"/>
    <mergeCell ref="CZ64:DA64"/>
    <mergeCell ref="CZ65:DA65"/>
    <mergeCell ref="CZ59:DA59"/>
    <mergeCell ref="CW57:CX57"/>
    <mergeCell ref="CW59:CX59"/>
    <mergeCell ref="CW62:CX62"/>
    <mergeCell ref="CW63:CX63"/>
    <mergeCell ref="CW64:CX64"/>
    <mergeCell ref="CW65:CX65"/>
    <mergeCell ref="CW66:CX66"/>
    <mergeCell ref="CW67:CX67"/>
    <mergeCell ref="CW68:CX68"/>
    <mergeCell ref="CW39:CX39"/>
    <mergeCell ref="CW40:CX40"/>
    <mergeCell ref="CW42:CX42"/>
    <mergeCell ref="CW45:CX45"/>
    <mergeCell ref="CW47:CX47"/>
    <mergeCell ref="CW49:CX49"/>
    <mergeCell ref="CW51:CX51"/>
    <mergeCell ref="CW53:CX53"/>
    <mergeCell ref="CW55:CX55"/>
    <mergeCell ref="CY44:CY45"/>
    <mergeCell ref="CY46:CY47"/>
    <mergeCell ref="CY48:CY49"/>
    <mergeCell ref="CY50:CY51"/>
    <mergeCell ref="CY52:CY53"/>
    <mergeCell ref="CY54:CY55"/>
    <mergeCell ref="CY56:CY57"/>
    <mergeCell ref="CZ39:DA39"/>
    <mergeCell ref="CZ40:DA40"/>
    <mergeCell ref="CZ42:DA42"/>
    <mergeCell ref="CZ45:DA45"/>
    <mergeCell ref="CZ47:DA47"/>
    <mergeCell ref="CZ49:DA49"/>
    <mergeCell ref="CW7:CX7"/>
    <mergeCell ref="CW8:CX8"/>
    <mergeCell ref="CW24:CX24"/>
    <mergeCell ref="CW26:CX26"/>
    <mergeCell ref="CW27:CX27"/>
    <mergeCell ref="CW28:CX28"/>
    <mergeCell ref="CW29:CX29"/>
    <mergeCell ref="CW30:CX30"/>
    <mergeCell ref="CW37:CX37"/>
    <mergeCell ref="CU57:CV57"/>
    <mergeCell ref="CU59:CV59"/>
    <mergeCell ref="CU62:CV62"/>
    <mergeCell ref="CU63:CV63"/>
    <mergeCell ref="CU64:CV64"/>
    <mergeCell ref="CU65:CV65"/>
    <mergeCell ref="CU66:CV66"/>
    <mergeCell ref="CU67:CV67"/>
    <mergeCell ref="CS53:CT53"/>
    <mergeCell ref="CS55:CT55"/>
    <mergeCell ref="CU68:CV68"/>
    <mergeCell ref="CU39:CV39"/>
    <mergeCell ref="CU40:CV40"/>
    <mergeCell ref="CU42:CV42"/>
    <mergeCell ref="CU45:CV45"/>
    <mergeCell ref="CU47:CV47"/>
    <mergeCell ref="CU49:CV49"/>
    <mergeCell ref="CU51:CV51"/>
    <mergeCell ref="CU53:CV53"/>
    <mergeCell ref="CU55:CV55"/>
    <mergeCell ref="CU7:CV7"/>
    <mergeCell ref="CU8:CV8"/>
    <mergeCell ref="CU24:CV24"/>
    <mergeCell ref="CU26:CV26"/>
    <mergeCell ref="CU27:CV27"/>
    <mergeCell ref="CU28:CV28"/>
    <mergeCell ref="CU29:CV29"/>
    <mergeCell ref="CU30:CV30"/>
    <mergeCell ref="CU37:CV37"/>
    <mergeCell ref="CS7:CT7"/>
    <mergeCell ref="CS8:CT8"/>
    <mergeCell ref="CS24:CT24"/>
    <mergeCell ref="CS26:CT26"/>
    <mergeCell ref="CS27:CT27"/>
    <mergeCell ref="CS28:CT28"/>
    <mergeCell ref="CS29:CT29"/>
    <mergeCell ref="CS30:CT30"/>
    <mergeCell ref="CS37:CT37"/>
    <mergeCell ref="CQ57:CR57"/>
    <mergeCell ref="CQ59:CR59"/>
    <mergeCell ref="CQ62:CR62"/>
    <mergeCell ref="CQ63:CR63"/>
    <mergeCell ref="CQ64:CR64"/>
    <mergeCell ref="CQ65:CR65"/>
    <mergeCell ref="CQ66:CR66"/>
    <mergeCell ref="CQ67:CR67"/>
    <mergeCell ref="CS57:CT57"/>
    <mergeCell ref="CS59:CT59"/>
    <mergeCell ref="CS62:CT62"/>
    <mergeCell ref="CS63:CT63"/>
    <mergeCell ref="CS64:CT64"/>
    <mergeCell ref="CS65:CT65"/>
    <mergeCell ref="CS66:CT66"/>
    <mergeCell ref="CS67:CT67"/>
    <mergeCell ref="CS39:CT39"/>
    <mergeCell ref="CS40:CT40"/>
    <mergeCell ref="CS42:CT42"/>
    <mergeCell ref="CS45:CT45"/>
    <mergeCell ref="CS47:CT47"/>
    <mergeCell ref="CS49:CT49"/>
    <mergeCell ref="CS51:CT51"/>
    <mergeCell ref="CQ39:CR39"/>
    <mergeCell ref="CQ40:CR40"/>
    <mergeCell ref="CQ42:CR42"/>
    <mergeCell ref="CQ45:CR45"/>
    <mergeCell ref="CQ47:CR47"/>
    <mergeCell ref="CQ49:CR49"/>
    <mergeCell ref="CQ51:CR51"/>
    <mergeCell ref="CQ53:CR53"/>
    <mergeCell ref="CQ55:CR55"/>
    <mergeCell ref="CQ7:CR7"/>
    <mergeCell ref="CQ8:CR8"/>
    <mergeCell ref="CQ24:CR24"/>
    <mergeCell ref="CQ26:CR26"/>
    <mergeCell ref="CQ27:CR27"/>
    <mergeCell ref="CQ28:CR28"/>
    <mergeCell ref="CQ29:CR29"/>
    <mergeCell ref="CQ30:CR30"/>
    <mergeCell ref="CQ37:CR37"/>
    <mergeCell ref="CO59:CP59"/>
    <mergeCell ref="CO62:CP62"/>
    <mergeCell ref="CO63:CP63"/>
    <mergeCell ref="CO64:CP64"/>
    <mergeCell ref="CO65:CP65"/>
    <mergeCell ref="CO66:CP66"/>
    <mergeCell ref="CO67:CP67"/>
    <mergeCell ref="CO68:CP68"/>
    <mergeCell ref="CO71:CP71"/>
    <mergeCell ref="CM62:CN62"/>
    <mergeCell ref="CM63:CN63"/>
    <mergeCell ref="CM64:CN64"/>
    <mergeCell ref="CM65:CN65"/>
    <mergeCell ref="CM66:CN66"/>
    <mergeCell ref="CM67:CN67"/>
    <mergeCell ref="CO7:CP7"/>
    <mergeCell ref="CO8:CP8"/>
    <mergeCell ref="CO24:CP24"/>
    <mergeCell ref="CO26:CP26"/>
    <mergeCell ref="CO27:CP27"/>
    <mergeCell ref="CO28:CP28"/>
    <mergeCell ref="CO29:CP29"/>
    <mergeCell ref="CO30:CP30"/>
    <mergeCell ref="CO37:CP37"/>
    <mergeCell ref="CO39:CP39"/>
    <mergeCell ref="CO40:CP40"/>
    <mergeCell ref="CO42:CP42"/>
    <mergeCell ref="CO45:CP45"/>
    <mergeCell ref="CO47:CP47"/>
    <mergeCell ref="CO49:CP49"/>
    <mergeCell ref="CO51:CP51"/>
    <mergeCell ref="CO53:CP53"/>
    <mergeCell ref="CO55:CP55"/>
    <mergeCell ref="CJ57:CL57"/>
    <mergeCell ref="CJ59:CL59"/>
    <mergeCell ref="CJ62:CL62"/>
    <mergeCell ref="CJ63:CL63"/>
    <mergeCell ref="CJ64:CL64"/>
    <mergeCell ref="CJ65:CL65"/>
    <mergeCell ref="CJ66:CL66"/>
    <mergeCell ref="CJ67:CL67"/>
    <mergeCell ref="CJ68:CL68"/>
    <mergeCell ref="CG62:CI62"/>
    <mergeCell ref="CG63:CI63"/>
    <mergeCell ref="CG64:CI64"/>
    <mergeCell ref="CG65:CI65"/>
    <mergeCell ref="CG66:CI66"/>
    <mergeCell ref="CG67:CI67"/>
    <mergeCell ref="CJ7:CL7"/>
    <mergeCell ref="CJ8:CL8"/>
    <mergeCell ref="CJ24:CL24"/>
    <mergeCell ref="CJ26:CL26"/>
    <mergeCell ref="CJ27:CL27"/>
    <mergeCell ref="CJ28:CL28"/>
    <mergeCell ref="CJ29:CL29"/>
    <mergeCell ref="CJ30:CL30"/>
    <mergeCell ref="CJ37:CL37"/>
    <mergeCell ref="CJ39:CL39"/>
    <mergeCell ref="CJ40:CL40"/>
    <mergeCell ref="CJ42:CL42"/>
    <mergeCell ref="CJ45:CL45"/>
    <mergeCell ref="CJ47:CL47"/>
    <mergeCell ref="CJ49:CL49"/>
    <mergeCell ref="CJ51:CL51"/>
    <mergeCell ref="CJ55:CL55"/>
    <mergeCell ref="CE57:CF57"/>
    <mergeCell ref="CE59:CF59"/>
    <mergeCell ref="CE62:CF62"/>
    <mergeCell ref="CE63:CF63"/>
    <mergeCell ref="CE64:CF64"/>
    <mergeCell ref="CE65:CF65"/>
    <mergeCell ref="CE66:CF66"/>
    <mergeCell ref="CE67:CF67"/>
    <mergeCell ref="CE68:CF68"/>
    <mergeCell ref="CE39:CF39"/>
    <mergeCell ref="CE40:CF40"/>
    <mergeCell ref="CE42:CF42"/>
    <mergeCell ref="CE45:CF45"/>
    <mergeCell ref="CE47:CF47"/>
    <mergeCell ref="CE49:CF49"/>
    <mergeCell ref="CE51:CF51"/>
    <mergeCell ref="CE53:CF53"/>
    <mergeCell ref="CE55:CF55"/>
    <mergeCell ref="CG55:CI55"/>
    <mergeCell ref="CG57:CI57"/>
    <mergeCell ref="CG59:CI59"/>
    <mergeCell ref="CE7:CF7"/>
    <mergeCell ref="CE8:CF8"/>
    <mergeCell ref="CE24:CF24"/>
    <mergeCell ref="CE26:CF26"/>
    <mergeCell ref="CE27:CF27"/>
    <mergeCell ref="CE28:CF28"/>
    <mergeCell ref="CE29:CF29"/>
    <mergeCell ref="CE30:CF30"/>
    <mergeCell ref="CE37:CF37"/>
    <mergeCell ref="CC53:CD53"/>
    <mergeCell ref="CC55:CD55"/>
    <mergeCell ref="CC57:CD57"/>
    <mergeCell ref="CC59:CD59"/>
    <mergeCell ref="CC68:CD68"/>
    <mergeCell ref="CC71:CD71"/>
    <mergeCell ref="CC62:CD62"/>
    <mergeCell ref="CC63:CD63"/>
    <mergeCell ref="CC64:CD64"/>
    <mergeCell ref="CC65:CD65"/>
    <mergeCell ref="CC66:CD66"/>
    <mergeCell ref="CC67:CD67"/>
    <mergeCell ref="CB44:CB45"/>
    <mergeCell ref="CB46:CB47"/>
    <mergeCell ref="CB48:CB49"/>
    <mergeCell ref="CB50:CB51"/>
    <mergeCell ref="CB52:CB53"/>
    <mergeCell ref="CB54:CB55"/>
    <mergeCell ref="CB56:CB57"/>
    <mergeCell ref="CC7:CD7"/>
    <mergeCell ref="CC8:CD8"/>
    <mergeCell ref="CC24:CD24"/>
    <mergeCell ref="CC26:CD26"/>
    <mergeCell ref="CC27:CD27"/>
    <mergeCell ref="CC28:CD28"/>
    <mergeCell ref="CC29:CD29"/>
    <mergeCell ref="CC30:CD30"/>
    <mergeCell ref="CC37:CD37"/>
    <mergeCell ref="CC39:CD39"/>
    <mergeCell ref="CC40:CD40"/>
    <mergeCell ref="CC42:CD42"/>
    <mergeCell ref="CC45:CD45"/>
    <mergeCell ref="CC47:CD47"/>
    <mergeCell ref="CC49:CD49"/>
    <mergeCell ref="CC51:CD51"/>
    <mergeCell ref="BZ44:BZ45"/>
    <mergeCell ref="BZ46:BZ47"/>
    <mergeCell ref="BZ48:BZ49"/>
    <mergeCell ref="BZ50:BZ51"/>
    <mergeCell ref="BZ52:BZ53"/>
    <mergeCell ref="BZ54:BZ55"/>
    <mergeCell ref="BZ56:BZ57"/>
    <mergeCell ref="CA44:CA45"/>
    <mergeCell ref="CA46:CA47"/>
    <mergeCell ref="CA48:CA49"/>
    <mergeCell ref="CA50:CA51"/>
    <mergeCell ref="CA52:CA53"/>
    <mergeCell ref="CA54:CA55"/>
    <mergeCell ref="CA56:CA57"/>
    <mergeCell ref="BV62:BW62"/>
    <mergeCell ref="BV63:BW63"/>
    <mergeCell ref="BV64:BW64"/>
    <mergeCell ref="BX59:BY59"/>
    <mergeCell ref="BV65:BW65"/>
    <mergeCell ref="BV66:BW66"/>
    <mergeCell ref="BV67:BW67"/>
    <mergeCell ref="BX62:BY62"/>
    <mergeCell ref="BX63:BY63"/>
    <mergeCell ref="BX64:BY64"/>
    <mergeCell ref="BX65:BY65"/>
    <mergeCell ref="BX66:BY66"/>
    <mergeCell ref="BX67:BY67"/>
    <mergeCell ref="BR64:BS64"/>
    <mergeCell ref="BR65:BS65"/>
    <mergeCell ref="BR66:BS66"/>
    <mergeCell ref="BR67:BS67"/>
    <mergeCell ref="BT62:BU62"/>
    <mergeCell ref="BT63:BU63"/>
    <mergeCell ref="BT64:BU64"/>
    <mergeCell ref="BT65:BU65"/>
    <mergeCell ref="BT66:BU66"/>
    <mergeCell ref="BT67:BU67"/>
    <mergeCell ref="BQ44:BQ45"/>
    <mergeCell ref="BQ46:BQ47"/>
    <mergeCell ref="BQ48:BQ49"/>
    <mergeCell ref="BQ50:BQ51"/>
    <mergeCell ref="BQ52:BQ53"/>
    <mergeCell ref="BQ54:BQ55"/>
    <mergeCell ref="BQ56:BQ57"/>
    <mergeCell ref="BR62:BS62"/>
    <mergeCell ref="BR63:BS63"/>
    <mergeCell ref="BN62:BO62"/>
    <mergeCell ref="BN63:BO63"/>
    <mergeCell ref="BN64:BO64"/>
    <mergeCell ref="BN65:BO65"/>
    <mergeCell ref="BN66:BO66"/>
    <mergeCell ref="BN67:BO67"/>
    <mergeCell ref="BP44:BP45"/>
    <mergeCell ref="BP46:BP47"/>
    <mergeCell ref="BP48:BP49"/>
    <mergeCell ref="BP50:BP51"/>
    <mergeCell ref="BP52:BP53"/>
    <mergeCell ref="BP54:BP55"/>
    <mergeCell ref="BP56:BP57"/>
    <mergeCell ref="BN55:BO55"/>
    <mergeCell ref="BN57:BO57"/>
    <mergeCell ref="BN59:BO59"/>
    <mergeCell ref="BR55:BS55"/>
    <mergeCell ref="BR57:BS57"/>
    <mergeCell ref="BR59:BS59"/>
    <mergeCell ref="BL44:BL45"/>
    <mergeCell ref="BL46:BL47"/>
    <mergeCell ref="BL48:BL49"/>
    <mergeCell ref="BL50:BL51"/>
    <mergeCell ref="BL52:BL53"/>
    <mergeCell ref="BL54:BL55"/>
    <mergeCell ref="BL56:BL57"/>
    <mergeCell ref="BM44:BM45"/>
    <mergeCell ref="BM46:BM47"/>
    <mergeCell ref="BM48:BM49"/>
    <mergeCell ref="BM50:BM51"/>
    <mergeCell ref="BM52:BM53"/>
    <mergeCell ref="BM54:BM55"/>
    <mergeCell ref="BM56:BM57"/>
    <mergeCell ref="BH57:BI57"/>
    <mergeCell ref="BH59:BI59"/>
    <mergeCell ref="BH62:BI62"/>
    <mergeCell ref="BJ57:BK57"/>
    <mergeCell ref="BJ59:BK59"/>
    <mergeCell ref="BJ62:BK62"/>
    <mergeCell ref="BH63:BI63"/>
    <mergeCell ref="BH64:BI64"/>
    <mergeCell ref="BH65:BI65"/>
    <mergeCell ref="BH66:BI66"/>
    <mergeCell ref="BH67:BI67"/>
    <mergeCell ref="BH68:BI68"/>
    <mergeCell ref="BH39:BI39"/>
    <mergeCell ref="BH40:BI40"/>
    <mergeCell ref="BH42:BI42"/>
    <mergeCell ref="BH45:BI45"/>
    <mergeCell ref="BH47:BI47"/>
    <mergeCell ref="BH49:BI49"/>
    <mergeCell ref="BH51:BI51"/>
    <mergeCell ref="BH53:BI53"/>
    <mergeCell ref="BH55:BI55"/>
    <mergeCell ref="BH7:BI7"/>
    <mergeCell ref="BH8:BI8"/>
    <mergeCell ref="BH24:BI24"/>
    <mergeCell ref="BH26:BI26"/>
    <mergeCell ref="BH27:BI27"/>
    <mergeCell ref="BH28:BI28"/>
    <mergeCell ref="BH29:BI29"/>
    <mergeCell ref="BH30:BI30"/>
    <mergeCell ref="BH37:BI37"/>
    <mergeCell ref="BJ63:BK63"/>
    <mergeCell ref="BJ64:BK64"/>
    <mergeCell ref="BJ65:BK65"/>
    <mergeCell ref="BJ66:BK66"/>
    <mergeCell ref="BJ67:BK67"/>
    <mergeCell ref="BJ68:BK68"/>
    <mergeCell ref="BJ39:BK39"/>
    <mergeCell ref="BJ40:BK40"/>
    <mergeCell ref="BJ42:BK42"/>
    <mergeCell ref="BJ45:BK45"/>
    <mergeCell ref="BJ47:BK47"/>
    <mergeCell ref="BJ49:BK49"/>
    <mergeCell ref="BJ51:BK51"/>
    <mergeCell ref="BJ53:BK53"/>
    <mergeCell ref="BJ55:BK55"/>
    <mergeCell ref="BJ7:BK7"/>
    <mergeCell ref="BJ8:BK8"/>
    <mergeCell ref="BJ24:BK24"/>
    <mergeCell ref="BJ26:BK26"/>
    <mergeCell ref="BJ27:BK27"/>
    <mergeCell ref="BJ28:BK28"/>
    <mergeCell ref="BJ29:BK29"/>
    <mergeCell ref="BJ30:BK30"/>
    <mergeCell ref="BJ37:BK37"/>
    <mergeCell ref="BF57:BG57"/>
    <mergeCell ref="BF59:BG59"/>
    <mergeCell ref="BF68:BG68"/>
    <mergeCell ref="BF62:BG62"/>
    <mergeCell ref="BF63:BG63"/>
    <mergeCell ref="BF64:BG64"/>
    <mergeCell ref="BF65:BG65"/>
    <mergeCell ref="BF66:BG66"/>
    <mergeCell ref="BF67:BG67"/>
    <mergeCell ref="BF39:BG39"/>
    <mergeCell ref="BF40:BG40"/>
    <mergeCell ref="BF42:BG42"/>
    <mergeCell ref="BF45:BG45"/>
    <mergeCell ref="BF47:BG47"/>
    <mergeCell ref="BF49:BG49"/>
    <mergeCell ref="BF51:BG51"/>
    <mergeCell ref="BF53:BG53"/>
    <mergeCell ref="BF55:BG55"/>
    <mergeCell ref="BF7:BG7"/>
    <mergeCell ref="BF8:BG8"/>
    <mergeCell ref="BF24:BG24"/>
    <mergeCell ref="BF26:BG26"/>
    <mergeCell ref="BF27:BG27"/>
    <mergeCell ref="BF28:BG28"/>
    <mergeCell ref="BF29:BG29"/>
    <mergeCell ref="BF30:BG30"/>
    <mergeCell ref="BF37:BG37"/>
    <mergeCell ref="BC62:BE62"/>
    <mergeCell ref="BC64:BE64"/>
    <mergeCell ref="BC65:BE65"/>
    <mergeCell ref="BC66:BE66"/>
    <mergeCell ref="BC63:BE63"/>
    <mergeCell ref="BC67:BE67"/>
    <mergeCell ref="BA57:BB57"/>
    <mergeCell ref="BA59:BB59"/>
    <mergeCell ref="BA62:BB62"/>
    <mergeCell ref="BA63:BB63"/>
    <mergeCell ref="BA64:BB64"/>
    <mergeCell ref="BA65:BB65"/>
    <mergeCell ref="BA66:BB66"/>
    <mergeCell ref="BA67:BB67"/>
    <mergeCell ref="BC59:BE59"/>
    <mergeCell ref="BA39:BB39"/>
    <mergeCell ref="BA40:BB40"/>
    <mergeCell ref="BA42:BB42"/>
    <mergeCell ref="BA45:BB45"/>
    <mergeCell ref="BA47:BB47"/>
    <mergeCell ref="BA49:BB49"/>
    <mergeCell ref="BA51:BB51"/>
    <mergeCell ref="BA53:BB53"/>
    <mergeCell ref="BA55:BB55"/>
    <mergeCell ref="BA7:BB7"/>
    <mergeCell ref="BA8:BB8"/>
    <mergeCell ref="BA24:BB24"/>
    <mergeCell ref="BA26:BB26"/>
    <mergeCell ref="BA27:BB27"/>
    <mergeCell ref="BA28:BB28"/>
    <mergeCell ref="BA29:BB29"/>
    <mergeCell ref="BA30:BB30"/>
    <mergeCell ref="BA37:BB37"/>
    <mergeCell ref="AY57:AZ57"/>
    <mergeCell ref="AY59:AZ59"/>
    <mergeCell ref="AY62:AZ62"/>
    <mergeCell ref="AY63:AZ63"/>
    <mergeCell ref="AY64:AZ64"/>
    <mergeCell ref="AY65:AZ65"/>
    <mergeCell ref="AY66:AZ66"/>
    <mergeCell ref="AY67:AZ67"/>
    <mergeCell ref="AY68:AZ68"/>
    <mergeCell ref="AY39:AZ39"/>
    <mergeCell ref="AY40:AZ40"/>
    <mergeCell ref="AY42:AZ42"/>
    <mergeCell ref="AY45:AZ45"/>
    <mergeCell ref="AY47:AZ47"/>
    <mergeCell ref="AY49:AZ49"/>
    <mergeCell ref="AY51:AZ51"/>
    <mergeCell ref="AY53:AZ53"/>
    <mergeCell ref="AY55:AZ55"/>
    <mergeCell ref="AY7:AZ7"/>
    <mergeCell ref="AY8:AZ8"/>
    <mergeCell ref="AY24:AZ24"/>
    <mergeCell ref="AY26:AZ26"/>
    <mergeCell ref="AY27:AZ27"/>
    <mergeCell ref="AY28:AZ28"/>
    <mergeCell ref="AY29:AZ29"/>
    <mergeCell ref="AY30:AZ30"/>
    <mergeCell ref="AY37:AZ37"/>
    <mergeCell ref="AV62:AW62"/>
    <mergeCell ref="AV63:AW63"/>
    <mergeCell ref="AV64:AW64"/>
    <mergeCell ref="AV65:AW65"/>
    <mergeCell ref="AV66:AW66"/>
    <mergeCell ref="AV67:AW67"/>
    <mergeCell ref="AX44:AX45"/>
    <mergeCell ref="AX46:AX47"/>
    <mergeCell ref="AX48:AX49"/>
    <mergeCell ref="AX50:AX51"/>
    <mergeCell ref="AX52:AX53"/>
    <mergeCell ref="AX54:AX55"/>
    <mergeCell ref="AX56:AX57"/>
    <mergeCell ref="AV57:AW57"/>
    <mergeCell ref="AV59:AW59"/>
    <mergeCell ref="AS62:AT62"/>
    <mergeCell ref="AS63:AT63"/>
    <mergeCell ref="AS64:AT64"/>
    <mergeCell ref="AS65:AT65"/>
    <mergeCell ref="AS66:AT66"/>
    <mergeCell ref="AS67:AT67"/>
    <mergeCell ref="AU44:AU45"/>
    <mergeCell ref="AU46:AU47"/>
    <mergeCell ref="AU48:AU49"/>
    <mergeCell ref="AU50:AU51"/>
    <mergeCell ref="AU52:AU53"/>
    <mergeCell ref="AU54:AU55"/>
    <mergeCell ref="AU56:AU57"/>
    <mergeCell ref="AS57:AT57"/>
    <mergeCell ref="AS59:AT59"/>
    <mergeCell ref="AS55:AT55"/>
    <mergeCell ref="AV55:AW55"/>
    <mergeCell ref="AP64:AQ64"/>
    <mergeCell ref="AP65:AQ65"/>
    <mergeCell ref="AP66:AQ66"/>
    <mergeCell ref="AP67:AQ67"/>
    <mergeCell ref="AP68:AQ68"/>
    <mergeCell ref="AR44:AR45"/>
    <mergeCell ref="AR46:AR47"/>
    <mergeCell ref="AR48:AR49"/>
    <mergeCell ref="AR50:AR51"/>
    <mergeCell ref="AR52:AR53"/>
    <mergeCell ref="AR54:AR55"/>
    <mergeCell ref="AR56:AR57"/>
    <mergeCell ref="AN44:AN45"/>
    <mergeCell ref="AN46:AN47"/>
    <mergeCell ref="AN48:AN49"/>
    <mergeCell ref="AN50:AN51"/>
    <mergeCell ref="AN52:AN53"/>
    <mergeCell ref="AN54:AN55"/>
    <mergeCell ref="AN56:AN57"/>
    <mergeCell ref="AP62:AQ62"/>
    <mergeCell ref="AP63:AQ63"/>
    <mergeCell ref="AO44:AO45"/>
    <mergeCell ref="AO46:AO47"/>
    <mergeCell ref="AO48:AO49"/>
    <mergeCell ref="AO50:AO51"/>
    <mergeCell ref="AO52:AO53"/>
    <mergeCell ref="AO54:AO55"/>
    <mergeCell ref="AO56:AO57"/>
    <mergeCell ref="AP57:AQ57"/>
    <mergeCell ref="AP59:AQ59"/>
    <mergeCell ref="AK62:AL62"/>
    <mergeCell ref="AK63:AL63"/>
    <mergeCell ref="AK64:AL64"/>
    <mergeCell ref="AK65:AL65"/>
    <mergeCell ref="AK66:AL66"/>
    <mergeCell ref="AK67:AL67"/>
    <mergeCell ref="AM44:AM45"/>
    <mergeCell ref="AM46:AM47"/>
    <mergeCell ref="AM48:AM49"/>
    <mergeCell ref="AM50:AM51"/>
    <mergeCell ref="AM52:AM53"/>
    <mergeCell ref="AM54:AM55"/>
    <mergeCell ref="AM56:AM57"/>
    <mergeCell ref="AK57:AL57"/>
    <mergeCell ref="AK59:AL59"/>
    <mergeCell ref="AC64:AD64"/>
    <mergeCell ref="AC65:AD65"/>
    <mergeCell ref="AG65:AH65"/>
    <mergeCell ref="AG66:AH66"/>
    <mergeCell ref="AG67:AH67"/>
    <mergeCell ref="AI62:AJ62"/>
    <mergeCell ref="AI63:AJ63"/>
    <mergeCell ref="AI64:AJ64"/>
    <mergeCell ref="AI65:AJ65"/>
    <mergeCell ref="AI66:AJ66"/>
    <mergeCell ref="AI67:AJ67"/>
    <mergeCell ref="AE55:AF55"/>
    <mergeCell ref="AE57:AF57"/>
    <mergeCell ref="AG55:AH55"/>
    <mergeCell ref="AG57:AH57"/>
    <mergeCell ref="AI55:AJ55"/>
    <mergeCell ref="AI53:AJ53"/>
    <mergeCell ref="AB56:AB57"/>
    <mergeCell ref="AC62:AD62"/>
    <mergeCell ref="AC63:AD63"/>
    <mergeCell ref="V62:W62"/>
    <mergeCell ref="V63:W63"/>
    <mergeCell ref="V64:W64"/>
    <mergeCell ref="V65:W65"/>
    <mergeCell ref="V66:W66"/>
    <mergeCell ref="V67:W67"/>
    <mergeCell ref="Y44:Y45"/>
    <mergeCell ref="Y46:Y47"/>
    <mergeCell ref="Y48:Y49"/>
    <mergeCell ref="Y50:Y51"/>
    <mergeCell ref="Y52:Y53"/>
    <mergeCell ref="Y54:Y55"/>
    <mergeCell ref="Y56:Y57"/>
    <mergeCell ref="Z47:AA47"/>
    <mergeCell ref="Z49:AA49"/>
    <mergeCell ref="Z51:AA51"/>
    <mergeCell ref="Z53:AA53"/>
    <mergeCell ref="Z55:AA55"/>
    <mergeCell ref="Z57:AA57"/>
    <mergeCell ref="AC55:AD55"/>
    <mergeCell ref="AC57:AD57"/>
    <mergeCell ref="Z59:AA59"/>
    <mergeCell ref="Z64:AA64"/>
    <mergeCell ref="S57:U57"/>
    <mergeCell ref="S59:U59"/>
    <mergeCell ref="S68:U68"/>
    <mergeCell ref="S62:U62"/>
    <mergeCell ref="S63:U63"/>
    <mergeCell ref="S64:U64"/>
    <mergeCell ref="S65:U65"/>
    <mergeCell ref="S66:U66"/>
    <mergeCell ref="S67:U67"/>
    <mergeCell ref="Q62:R62"/>
    <mergeCell ref="Q63:R63"/>
    <mergeCell ref="Q64:R64"/>
    <mergeCell ref="Q65:R65"/>
    <mergeCell ref="Q66:R66"/>
    <mergeCell ref="Q67:R67"/>
    <mergeCell ref="S7:U7"/>
    <mergeCell ref="S8:U8"/>
    <mergeCell ref="S24:U24"/>
    <mergeCell ref="S26:U26"/>
    <mergeCell ref="S27:U27"/>
    <mergeCell ref="S28:U28"/>
    <mergeCell ref="S29:U29"/>
    <mergeCell ref="S30:U30"/>
    <mergeCell ref="S37:U37"/>
    <mergeCell ref="S39:U39"/>
    <mergeCell ref="S40:U40"/>
    <mergeCell ref="S42:U42"/>
    <mergeCell ref="S45:U45"/>
    <mergeCell ref="S47:U47"/>
    <mergeCell ref="S49:U49"/>
    <mergeCell ref="S51:U51"/>
    <mergeCell ref="S53:U53"/>
    <mergeCell ref="O44:O45"/>
    <mergeCell ref="O46:O47"/>
    <mergeCell ref="O48:O49"/>
    <mergeCell ref="O50:O51"/>
    <mergeCell ref="O52:O53"/>
    <mergeCell ref="O54:O55"/>
    <mergeCell ref="O56:O57"/>
    <mergeCell ref="O59:P59"/>
    <mergeCell ref="L57:N57"/>
    <mergeCell ref="L59:N59"/>
    <mergeCell ref="L55:N55"/>
    <mergeCell ref="P44:P45"/>
    <mergeCell ref="P46:P47"/>
    <mergeCell ref="P48:P49"/>
    <mergeCell ref="P50:P51"/>
    <mergeCell ref="P52:P53"/>
    <mergeCell ref="P54:P55"/>
    <mergeCell ref="P56:P57"/>
    <mergeCell ref="D68:G68"/>
    <mergeCell ref="H68:I68"/>
    <mergeCell ref="L68:N68"/>
    <mergeCell ref="Q68:R68"/>
    <mergeCell ref="V68:W68"/>
    <mergeCell ref="Z68:AA68"/>
    <mergeCell ref="V57:W57"/>
    <mergeCell ref="V59:W59"/>
    <mergeCell ref="V7:W7"/>
    <mergeCell ref="V8:W8"/>
    <mergeCell ref="V24:W24"/>
    <mergeCell ref="V26:W26"/>
    <mergeCell ref="V27:W27"/>
    <mergeCell ref="V28:W28"/>
    <mergeCell ref="V29:W29"/>
    <mergeCell ref="V30:W30"/>
    <mergeCell ref="V37:W37"/>
    <mergeCell ref="Q7:R7"/>
    <mergeCell ref="Q8:R8"/>
    <mergeCell ref="Q24:R24"/>
    <mergeCell ref="Q26:R26"/>
    <mergeCell ref="Q27:R27"/>
    <mergeCell ref="Q28:R28"/>
    <mergeCell ref="Q29:R29"/>
    <mergeCell ref="Q30:R30"/>
    <mergeCell ref="S55:U55"/>
    <mergeCell ref="L62:N62"/>
    <mergeCell ref="L63:N63"/>
    <mergeCell ref="L64:N64"/>
    <mergeCell ref="L65:N65"/>
    <mergeCell ref="L66:N66"/>
    <mergeCell ref="L67:N67"/>
    <mergeCell ref="AP71:AQ71"/>
    <mergeCell ref="AS71:AT71"/>
    <mergeCell ref="CM71:CN71"/>
    <mergeCell ref="DB71:DD71"/>
    <mergeCell ref="AG68:AH68"/>
    <mergeCell ref="AI68:AJ68"/>
    <mergeCell ref="AK68:AL68"/>
    <mergeCell ref="AS68:AT68"/>
    <mergeCell ref="AV68:AW68"/>
    <mergeCell ref="BC68:BE68"/>
    <mergeCell ref="BN68:BO68"/>
    <mergeCell ref="AY71:AZ71"/>
    <mergeCell ref="BA71:BB71"/>
    <mergeCell ref="BA68:BB68"/>
    <mergeCell ref="CE71:CF71"/>
    <mergeCell ref="CQ71:CR71"/>
    <mergeCell ref="CS71:CT71"/>
    <mergeCell ref="CU71:CV71"/>
    <mergeCell ref="CW71:CX71"/>
    <mergeCell ref="BR68:BS68"/>
    <mergeCell ref="BT68:BU68"/>
    <mergeCell ref="BV68:BW68"/>
    <mergeCell ref="BX68:BY68"/>
    <mergeCell ref="CG68:CI68"/>
    <mergeCell ref="CM68:CN68"/>
    <mergeCell ref="DB68:DD68"/>
    <mergeCell ref="CQ68:CR68"/>
    <mergeCell ref="CS68:CT68"/>
    <mergeCell ref="H71:I71"/>
    <mergeCell ref="AE71:AF71"/>
    <mergeCell ref="AC68:AD68"/>
    <mergeCell ref="AE68:AF68"/>
    <mergeCell ref="V39:W39"/>
    <mergeCell ref="V40:W40"/>
    <mergeCell ref="V42:W42"/>
    <mergeCell ref="V45:W45"/>
    <mergeCell ref="V47:W47"/>
    <mergeCell ref="V49:W49"/>
    <mergeCell ref="V51:W51"/>
    <mergeCell ref="V53:W53"/>
    <mergeCell ref="V55:W55"/>
    <mergeCell ref="Q55:R55"/>
    <mergeCell ref="Q57:R57"/>
    <mergeCell ref="Q59:R59"/>
    <mergeCell ref="Q39:R39"/>
    <mergeCell ref="Q40:R40"/>
    <mergeCell ref="Q42:R42"/>
    <mergeCell ref="Q45:R45"/>
    <mergeCell ref="Q47:R47"/>
    <mergeCell ref="Q49:R49"/>
    <mergeCell ref="Q51:R51"/>
    <mergeCell ref="Q53:R53"/>
    <mergeCell ref="X44:X45"/>
    <mergeCell ref="X46:X47"/>
    <mergeCell ref="X48:X49"/>
    <mergeCell ref="X50:X51"/>
    <mergeCell ref="X52:X53"/>
    <mergeCell ref="X54:X55"/>
    <mergeCell ref="X56:X57"/>
    <mergeCell ref="K48:K49"/>
    <mergeCell ref="Q37:R37"/>
    <mergeCell ref="O37:P37"/>
    <mergeCell ref="L39:N39"/>
    <mergeCell ref="L40:N40"/>
    <mergeCell ref="L42:N42"/>
    <mergeCell ref="L45:N45"/>
    <mergeCell ref="L47:N47"/>
    <mergeCell ref="L49:N49"/>
    <mergeCell ref="L51:N51"/>
    <mergeCell ref="L53:N53"/>
    <mergeCell ref="H67:I67"/>
    <mergeCell ref="H63:I63"/>
    <mergeCell ref="D62:G62"/>
    <mergeCell ref="D63:G63"/>
    <mergeCell ref="D64:G64"/>
    <mergeCell ref="D66:G66"/>
    <mergeCell ref="D67:G67"/>
    <mergeCell ref="H59:I59"/>
    <mergeCell ref="J44:J45"/>
    <mergeCell ref="J46:J47"/>
    <mergeCell ref="J48:J49"/>
    <mergeCell ref="J50:J51"/>
    <mergeCell ref="J52:J53"/>
    <mergeCell ref="J54:J55"/>
    <mergeCell ref="J56:J57"/>
    <mergeCell ref="D65:G65"/>
    <mergeCell ref="H65:I65"/>
    <mergeCell ref="H62:I62"/>
    <mergeCell ref="H64:I64"/>
    <mergeCell ref="D59:G59"/>
    <mergeCell ref="D45:G45"/>
    <mergeCell ref="D47:G47"/>
    <mergeCell ref="D49:G49"/>
    <mergeCell ref="D51:G51"/>
    <mergeCell ref="D53:G53"/>
    <mergeCell ref="D55:G55"/>
    <mergeCell ref="D57:G57"/>
    <mergeCell ref="H66:I66"/>
    <mergeCell ref="D42:G42"/>
    <mergeCell ref="B5:C5"/>
    <mergeCell ref="B27:C27"/>
    <mergeCell ref="B28:C28"/>
    <mergeCell ref="B29:C29"/>
    <mergeCell ref="D7:G7"/>
    <mergeCell ref="D8:G8"/>
    <mergeCell ref="D24:G24"/>
    <mergeCell ref="H26:I26"/>
    <mergeCell ref="H27:I27"/>
    <mergeCell ref="H28:I28"/>
    <mergeCell ref="H29:I29"/>
    <mergeCell ref="H30:I30"/>
    <mergeCell ref="D26:G26"/>
    <mergeCell ref="D27:G27"/>
    <mergeCell ref="D28:G28"/>
    <mergeCell ref="D29:G29"/>
    <mergeCell ref="D30:G30"/>
    <mergeCell ref="D39:G39"/>
    <mergeCell ref="D40:G40"/>
    <mergeCell ref="H39:I39"/>
    <mergeCell ref="H40:I40"/>
    <mergeCell ref="H7:I7"/>
    <mergeCell ref="H8:I8"/>
    <mergeCell ref="H24:I24"/>
    <mergeCell ref="H37:I37"/>
    <mergeCell ref="H42:I42"/>
    <mergeCell ref="H55:I55"/>
    <mergeCell ref="H57:I57"/>
    <mergeCell ref="L7:N7"/>
    <mergeCell ref="L8:N8"/>
    <mergeCell ref="L24:N24"/>
    <mergeCell ref="L26:N26"/>
    <mergeCell ref="L27:N27"/>
    <mergeCell ref="L28:N28"/>
    <mergeCell ref="L29:N29"/>
    <mergeCell ref="L30:N30"/>
    <mergeCell ref="L37:N37"/>
    <mergeCell ref="BC26:BE26"/>
    <mergeCell ref="BC27:BE27"/>
    <mergeCell ref="BC28:BE28"/>
    <mergeCell ref="BC29:BE29"/>
    <mergeCell ref="BC30:BE30"/>
    <mergeCell ref="BC37:BE37"/>
    <mergeCell ref="BC39:BE39"/>
    <mergeCell ref="BC40:BE40"/>
    <mergeCell ref="BC42:BE42"/>
    <mergeCell ref="BC45:BE45"/>
    <mergeCell ref="BC47:BE47"/>
    <mergeCell ref="BC49:BE49"/>
    <mergeCell ref="BC51:BE51"/>
    <mergeCell ref="K56:K57"/>
    <mergeCell ref="K54:K55"/>
    <mergeCell ref="K52:K53"/>
    <mergeCell ref="BC53:BE53"/>
    <mergeCell ref="K46:K47"/>
    <mergeCell ref="K50:K51"/>
    <mergeCell ref="Z45:AA45"/>
    <mergeCell ref="B62:C62"/>
    <mergeCell ref="B63:C63"/>
    <mergeCell ref="B64:C64"/>
    <mergeCell ref="B66:C66"/>
    <mergeCell ref="B67:C67"/>
    <mergeCell ref="B44:C45"/>
    <mergeCell ref="B7:C7"/>
    <mergeCell ref="B8:C8"/>
    <mergeCell ref="B22:C22"/>
    <mergeCell ref="B24:C25"/>
    <mergeCell ref="B9:C9"/>
    <mergeCell ref="B11:C11"/>
    <mergeCell ref="B10:C10"/>
    <mergeCell ref="B32:C32"/>
    <mergeCell ref="B35:C35"/>
    <mergeCell ref="B37:C38"/>
    <mergeCell ref="B12:C12"/>
    <mergeCell ref="B15:C16"/>
    <mergeCell ref="B13:C13"/>
    <mergeCell ref="B42:C43"/>
    <mergeCell ref="B26:C26"/>
    <mergeCell ref="B56:C57"/>
    <mergeCell ref="B61:C61"/>
    <mergeCell ref="B59:C60"/>
    <mergeCell ref="B48:C49"/>
    <mergeCell ref="B50:C51"/>
    <mergeCell ref="B52:C53"/>
    <mergeCell ref="B54:C55"/>
    <mergeCell ref="BC7:BE7"/>
    <mergeCell ref="BC8:BE8"/>
    <mergeCell ref="BC24:BE24"/>
    <mergeCell ref="BC55:BE55"/>
    <mergeCell ref="BC57:BE57"/>
    <mergeCell ref="K44:K45"/>
    <mergeCell ref="H45:I45"/>
    <mergeCell ref="H47:I47"/>
    <mergeCell ref="B30:C30"/>
    <mergeCell ref="B40:C40"/>
    <mergeCell ref="B39:C39"/>
    <mergeCell ref="D37:G37"/>
    <mergeCell ref="B46:C47"/>
    <mergeCell ref="H49:I49"/>
    <mergeCell ref="H51:I51"/>
    <mergeCell ref="H53:I53"/>
    <mergeCell ref="Z7:AA7"/>
    <mergeCell ref="Z8:AA8"/>
    <mergeCell ref="Z24:AA24"/>
    <mergeCell ref="Z26:AA26"/>
    <mergeCell ref="Z27:AA27"/>
    <mergeCell ref="Z28:AA28"/>
    <mergeCell ref="Z29:AA29"/>
    <mergeCell ref="Z30:AA30"/>
    <mergeCell ref="Z37:AA37"/>
    <mergeCell ref="Z39:AA39"/>
    <mergeCell ref="Z40:AA40"/>
    <mergeCell ref="Z42:AA42"/>
    <mergeCell ref="AC7:AD7"/>
    <mergeCell ref="AC8:AD8"/>
    <mergeCell ref="AC24:AD24"/>
    <mergeCell ref="AC26:AD26"/>
    <mergeCell ref="AC27:AD27"/>
    <mergeCell ref="AC28:AD28"/>
    <mergeCell ref="AC29:AD29"/>
    <mergeCell ref="AC30:AD30"/>
    <mergeCell ref="AC37:AD37"/>
    <mergeCell ref="AC39:AD39"/>
    <mergeCell ref="AC40:AD40"/>
    <mergeCell ref="AC42:AD42"/>
    <mergeCell ref="AC45:AD45"/>
    <mergeCell ref="AC47:AD47"/>
    <mergeCell ref="AC49:AD49"/>
    <mergeCell ref="AC51:AD51"/>
    <mergeCell ref="AC53:AD53"/>
    <mergeCell ref="AE7:AF7"/>
    <mergeCell ref="AE8:AF8"/>
    <mergeCell ref="AE24:AF24"/>
    <mergeCell ref="AE26:AF26"/>
    <mergeCell ref="AE27:AF27"/>
    <mergeCell ref="AE28:AF28"/>
    <mergeCell ref="AE29:AF29"/>
    <mergeCell ref="AE30:AF30"/>
    <mergeCell ref="AE37:AF37"/>
    <mergeCell ref="AE39:AF39"/>
    <mergeCell ref="AE40:AF40"/>
    <mergeCell ref="AE42:AF42"/>
    <mergeCell ref="AE45:AF45"/>
    <mergeCell ref="AE47:AF47"/>
    <mergeCell ref="AE49:AF49"/>
    <mergeCell ref="AE51:AF51"/>
    <mergeCell ref="AE53:AF53"/>
    <mergeCell ref="AI45:AJ45"/>
    <mergeCell ref="AI47:AJ47"/>
    <mergeCell ref="AI49:AJ49"/>
    <mergeCell ref="AI51:AJ51"/>
    <mergeCell ref="Z65:AA65"/>
    <mergeCell ref="Z66:AA66"/>
    <mergeCell ref="Z67:AA67"/>
    <mergeCell ref="AB44:AB45"/>
    <mergeCell ref="AB46:AB47"/>
    <mergeCell ref="AG39:AH39"/>
    <mergeCell ref="AG40:AH40"/>
    <mergeCell ref="AG42:AH42"/>
    <mergeCell ref="AG45:AH45"/>
    <mergeCell ref="AG47:AH47"/>
    <mergeCell ref="AG49:AH49"/>
    <mergeCell ref="AG51:AH51"/>
    <mergeCell ref="AG53:AH53"/>
    <mergeCell ref="AC59:AD59"/>
    <mergeCell ref="AG59:AH59"/>
    <mergeCell ref="AE59:AF59"/>
    <mergeCell ref="AC66:AD66"/>
    <mergeCell ref="AC67:AD67"/>
    <mergeCell ref="AE62:AF62"/>
    <mergeCell ref="AE63:AF63"/>
    <mergeCell ref="AE64:AF64"/>
    <mergeCell ref="AE65:AF65"/>
    <mergeCell ref="Z62:AA62"/>
    <mergeCell ref="Z63:AA63"/>
    <mergeCell ref="AB48:AB49"/>
    <mergeCell ref="AB50:AB51"/>
    <mergeCell ref="AB52:AB53"/>
    <mergeCell ref="AB54:AB55"/>
    <mergeCell ref="AK47:AL47"/>
    <mergeCell ref="AK49:AL49"/>
    <mergeCell ref="AK51:AL51"/>
    <mergeCell ref="AK53:AL53"/>
    <mergeCell ref="AG7:AH7"/>
    <mergeCell ref="AG8:AH8"/>
    <mergeCell ref="AG24:AH24"/>
    <mergeCell ref="AG26:AH26"/>
    <mergeCell ref="AG27:AH27"/>
    <mergeCell ref="AG28:AH28"/>
    <mergeCell ref="AG29:AH29"/>
    <mergeCell ref="AG30:AH30"/>
    <mergeCell ref="AG37:AH37"/>
    <mergeCell ref="AE66:AF66"/>
    <mergeCell ref="AE67:AF67"/>
    <mergeCell ref="AG62:AH62"/>
    <mergeCell ref="AG63:AH63"/>
    <mergeCell ref="AG64:AH64"/>
    <mergeCell ref="AI57:AJ57"/>
    <mergeCell ref="AI59:AJ59"/>
    <mergeCell ref="AI7:AJ7"/>
    <mergeCell ref="AI8:AJ8"/>
    <mergeCell ref="AI24:AJ24"/>
    <mergeCell ref="AI26:AJ26"/>
    <mergeCell ref="AI27:AJ27"/>
    <mergeCell ref="AI28:AJ28"/>
    <mergeCell ref="AI29:AJ29"/>
    <mergeCell ref="AI30:AJ30"/>
    <mergeCell ref="AI37:AJ37"/>
    <mergeCell ref="AI39:AJ39"/>
    <mergeCell ref="AI40:AJ40"/>
    <mergeCell ref="AI42:AJ42"/>
    <mergeCell ref="AK55:AL55"/>
    <mergeCell ref="AP7:AQ7"/>
    <mergeCell ref="AP8:AQ8"/>
    <mergeCell ref="AP24:AQ24"/>
    <mergeCell ref="AP26:AQ26"/>
    <mergeCell ref="AP27:AQ27"/>
    <mergeCell ref="AP28:AQ28"/>
    <mergeCell ref="AP29:AQ29"/>
    <mergeCell ref="AP30:AQ30"/>
    <mergeCell ref="AP37:AQ37"/>
    <mergeCell ref="AP39:AQ39"/>
    <mergeCell ref="AP40:AQ40"/>
    <mergeCell ref="AP42:AQ42"/>
    <mergeCell ref="AP45:AQ45"/>
    <mergeCell ref="AP47:AQ47"/>
    <mergeCell ref="AP49:AQ49"/>
    <mergeCell ref="AP51:AQ51"/>
    <mergeCell ref="AP53:AQ53"/>
    <mergeCell ref="AP55:AQ55"/>
    <mergeCell ref="AK7:AL7"/>
    <mergeCell ref="AK8:AL8"/>
    <mergeCell ref="AK24:AL24"/>
    <mergeCell ref="AK26:AL26"/>
    <mergeCell ref="AK27:AL27"/>
    <mergeCell ref="AK28:AL28"/>
    <mergeCell ref="AK29:AL29"/>
    <mergeCell ref="AK30:AL30"/>
    <mergeCell ref="AK37:AL37"/>
    <mergeCell ref="AK39:AL39"/>
    <mergeCell ref="AK40:AL40"/>
    <mergeCell ref="AK42:AL42"/>
    <mergeCell ref="AK45:AL45"/>
    <mergeCell ref="AS7:AT7"/>
    <mergeCell ref="AS8:AT8"/>
    <mergeCell ref="AS24:AT24"/>
    <mergeCell ref="AS26:AT26"/>
    <mergeCell ref="AS27:AT27"/>
    <mergeCell ref="AS28:AT28"/>
    <mergeCell ref="AS29:AT29"/>
    <mergeCell ref="AS30:AT30"/>
    <mergeCell ref="AS37:AT37"/>
    <mergeCell ref="AS39:AT39"/>
    <mergeCell ref="AS40:AT40"/>
    <mergeCell ref="AS42:AT42"/>
    <mergeCell ref="AS45:AT45"/>
    <mergeCell ref="AS47:AT47"/>
    <mergeCell ref="AS49:AT49"/>
    <mergeCell ref="AS51:AT51"/>
    <mergeCell ref="AS53:AT53"/>
    <mergeCell ref="AV7:AW7"/>
    <mergeCell ref="AV8:AW8"/>
    <mergeCell ref="AV24:AW24"/>
    <mergeCell ref="AV26:AW26"/>
    <mergeCell ref="AV27:AW27"/>
    <mergeCell ref="AV28:AW28"/>
    <mergeCell ref="AV29:AW29"/>
    <mergeCell ref="AV30:AW30"/>
    <mergeCell ref="AV37:AW37"/>
    <mergeCell ref="AV39:AW39"/>
    <mergeCell ref="AV40:AW40"/>
    <mergeCell ref="AV42:AW42"/>
    <mergeCell ref="AV45:AW45"/>
    <mergeCell ref="AV47:AW47"/>
    <mergeCell ref="AV49:AW49"/>
    <mergeCell ref="AV51:AW51"/>
    <mergeCell ref="AV53:AW53"/>
    <mergeCell ref="BN7:BO7"/>
    <mergeCell ref="BN8:BO8"/>
    <mergeCell ref="BN24:BO24"/>
    <mergeCell ref="BN26:BO26"/>
    <mergeCell ref="BN27:BO27"/>
    <mergeCell ref="BN28:BO28"/>
    <mergeCell ref="BN29:BO29"/>
    <mergeCell ref="BN30:BO30"/>
    <mergeCell ref="BN37:BO37"/>
    <mergeCell ref="BN39:BO39"/>
    <mergeCell ref="BN40:BO40"/>
    <mergeCell ref="BN42:BO42"/>
    <mergeCell ref="BN45:BO45"/>
    <mergeCell ref="BN47:BO47"/>
    <mergeCell ref="BN49:BO49"/>
    <mergeCell ref="BN51:BO51"/>
    <mergeCell ref="BN53:BO53"/>
    <mergeCell ref="BT24:BU24"/>
    <mergeCell ref="BT26:BU26"/>
    <mergeCell ref="BT27:BU27"/>
    <mergeCell ref="BT28:BU28"/>
    <mergeCell ref="BT29:BU29"/>
    <mergeCell ref="BT30:BU30"/>
    <mergeCell ref="BT37:BU37"/>
    <mergeCell ref="BT57:BU57"/>
    <mergeCell ref="BR7:BS7"/>
    <mergeCell ref="BR8:BS8"/>
    <mergeCell ref="BR24:BS24"/>
    <mergeCell ref="BR26:BS26"/>
    <mergeCell ref="BR27:BS27"/>
    <mergeCell ref="BR28:BS28"/>
    <mergeCell ref="BR29:BS29"/>
    <mergeCell ref="BR30:BS30"/>
    <mergeCell ref="BR37:BS37"/>
    <mergeCell ref="BR39:BS39"/>
    <mergeCell ref="BR40:BS40"/>
    <mergeCell ref="BR42:BS42"/>
    <mergeCell ref="BR45:BS45"/>
    <mergeCell ref="BR47:BS47"/>
    <mergeCell ref="BR49:BS49"/>
    <mergeCell ref="BR51:BS51"/>
    <mergeCell ref="BR53:BS53"/>
    <mergeCell ref="BT59:BU59"/>
    <mergeCell ref="BV7:BW7"/>
    <mergeCell ref="BV8:BW8"/>
    <mergeCell ref="BV24:BW24"/>
    <mergeCell ref="BV26:BW26"/>
    <mergeCell ref="BV27:BW27"/>
    <mergeCell ref="BV28:BW28"/>
    <mergeCell ref="BV29:BW29"/>
    <mergeCell ref="BV30:BW30"/>
    <mergeCell ref="BV37:BW37"/>
    <mergeCell ref="BV39:BW39"/>
    <mergeCell ref="BV40:BW40"/>
    <mergeCell ref="BV42:BW42"/>
    <mergeCell ref="BV45:BW45"/>
    <mergeCell ref="BV47:BW47"/>
    <mergeCell ref="BV49:BW49"/>
    <mergeCell ref="BV51:BW51"/>
    <mergeCell ref="BV53:BW53"/>
    <mergeCell ref="BV55:BW55"/>
    <mergeCell ref="BV57:BW57"/>
    <mergeCell ref="BV59:BW59"/>
    <mergeCell ref="BT39:BU39"/>
    <mergeCell ref="BT40:BU40"/>
    <mergeCell ref="BT42:BU42"/>
    <mergeCell ref="BT45:BU45"/>
    <mergeCell ref="BT47:BU47"/>
    <mergeCell ref="BT49:BU49"/>
    <mergeCell ref="BT51:BU51"/>
    <mergeCell ref="BT53:BU53"/>
    <mergeCell ref="BT55:BU55"/>
    <mergeCell ref="BT7:BU7"/>
    <mergeCell ref="BT8:BU8"/>
    <mergeCell ref="BX42:BY42"/>
    <mergeCell ref="BX45:BY45"/>
    <mergeCell ref="BX47:BY47"/>
    <mergeCell ref="BX49:BY49"/>
    <mergeCell ref="BX51:BY51"/>
    <mergeCell ref="BX53:BY53"/>
    <mergeCell ref="BX55:BY55"/>
    <mergeCell ref="BX7:BY7"/>
    <mergeCell ref="BX8:BY8"/>
    <mergeCell ref="BX24:BY24"/>
    <mergeCell ref="BX26:BY26"/>
    <mergeCell ref="BX27:BY27"/>
    <mergeCell ref="BX28:BY28"/>
    <mergeCell ref="BX29:BY29"/>
    <mergeCell ref="BX30:BY30"/>
    <mergeCell ref="BX37:BY37"/>
    <mergeCell ref="BX57:BY57"/>
    <mergeCell ref="BX39:BY39"/>
    <mergeCell ref="BX40:BY40"/>
    <mergeCell ref="CM37:CN37"/>
    <mergeCell ref="CM39:CN39"/>
    <mergeCell ref="CM40:CN40"/>
    <mergeCell ref="CM42:CN42"/>
    <mergeCell ref="CM45:CN45"/>
    <mergeCell ref="CM47:CN47"/>
    <mergeCell ref="CM49:CN49"/>
    <mergeCell ref="CM51:CN51"/>
    <mergeCell ref="CM53:CN53"/>
    <mergeCell ref="CG7:CI7"/>
    <mergeCell ref="CG8:CI8"/>
    <mergeCell ref="CG24:CI24"/>
    <mergeCell ref="CG26:CI26"/>
    <mergeCell ref="CG27:CI27"/>
    <mergeCell ref="CG28:CI28"/>
    <mergeCell ref="CG29:CI29"/>
    <mergeCell ref="CG30:CI30"/>
    <mergeCell ref="CG37:CI37"/>
    <mergeCell ref="CG39:CI39"/>
    <mergeCell ref="CG40:CI40"/>
    <mergeCell ref="CG42:CI42"/>
    <mergeCell ref="CG45:CI45"/>
    <mergeCell ref="CG47:CI47"/>
    <mergeCell ref="CG49:CI49"/>
    <mergeCell ref="CG51:CI51"/>
    <mergeCell ref="CG53:CI53"/>
    <mergeCell ref="CJ53:CL53"/>
    <mergeCell ref="CM55:CN55"/>
    <mergeCell ref="CM57:CN57"/>
    <mergeCell ref="CM59:CN59"/>
    <mergeCell ref="DB7:DD7"/>
    <mergeCell ref="DB8:DD8"/>
    <mergeCell ref="DB24:DD24"/>
    <mergeCell ref="DB26:DD26"/>
    <mergeCell ref="DB27:DD27"/>
    <mergeCell ref="DB28:DD28"/>
    <mergeCell ref="DB29:DD29"/>
    <mergeCell ref="DB30:DD30"/>
    <mergeCell ref="DB37:DD37"/>
    <mergeCell ref="DB57:DD57"/>
    <mergeCell ref="DB59:DD59"/>
    <mergeCell ref="DB39:DD39"/>
    <mergeCell ref="DB40:DD40"/>
    <mergeCell ref="DB42:DD42"/>
    <mergeCell ref="DB45:DD45"/>
    <mergeCell ref="DB47:DD47"/>
    <mergeCell ref="DB49:DD49"/>
    <mergeCell ref="DB51:DD51"/>
    <mergeCell ref="DB53:DD53"/>
    <mergeCell ref="DB55:DD55"/>
    <mergeCell ref="CO57:CP57"/>
    <mergeCell ref="CM7:CN7"/>
    <mergeCell ref="CM8:CN8"/>
    <mergeCell ref="CM24:CN24"/>
    <mergeCell ref="CM26:CN26"/>
    <mergeCell ref="CM27:CN27"/>
    <mergeCell ref="CM28:CN28"/>
    <mergeCell ref="CM29:CN29"/>
    <mergeCell ref="CM30:CN30"/>
  </mergeCells>
  <phoneticPr fontId="1" type="noConversion"/>
  <conditionalFormatting sqref="D62:D67 D69:F69">
    <cfRule type="containsText" dxfId="81" priority="247" operator="containsText" text="NO">
      <formula>NOT(ISERROR(SEARCH("NO",D62)))</formula>
    </cfRule>
  </conditionalFormatting>
  <conditionalFormatting sqref="D12:DI12">
    <cfRule type="containsText" dxfId="80" priority="2" operator="containsText" text="NO">
      <formula>NOT(ISERROR(SEARCH("NO",D12)))</formula>
    </cfRule>
  </conditionalFormatting>
  <conditionalFormatting sqref="H62:H67">
    <cfRule type="containsText" dxfId="79" priority="181" operator="containsText" text="NO">
      <formula>NOT(ISERROR(SEARCH("NO",H62)))</formula>
    </cfRule>
  </conditionalFormatting>
  <conditionalFormatting sqref="H69:M69">
    <cfRule type="containsText" dxfId="78" priority="188" operator="containsText" text="NO">
      <formula>NOT(ISERROR(SEARCH("NO",H69)))</formula>
    </cfRule>
  </conditionalFormatting>
  <conditionalFormatting sqref="J62:L67">
    <cfRule type="containsText" dxfId="77" priority="180" operator="containsText" text="NO">
      <formula>NOT(ISERROR(SEARCH("NO",J62)))</formula>
    </cfRule>
  </conditionalFormatting>
  <conditionalFormatting sqref="N54">
    <cfRule type="cellIs" dxfId="76" priority="179" operator="lessThan">
      <formula>0</formula>
    </cfRule>
  </conditionalFormatting>
  <conditionalFormatting sqref="O69">
    <cfRule type="containsText" dxfId="75" priority="233" operator="containsText" text="NO">
      <formula>NOT(ISERROR(SEARCH("NO",O69)))</formula>
    </cfRule>
  </conditionalFormatting>
  <conditionalFormatting sqref="O62:Q67">
    <cfRule type="containsText" dxfId="74" priority="177" operator="containsText" text="NO">
      <formula>NOT(ISERROR(SEARCH("NO",O62)))</formula>
    </cfRule>
  </conditionalFormatting>
  <conditionalFormatting sqref="Q69">
    <cfRule type="containsText" dxfId="73" priority="232" operator="containsText" text="NO">
      <formula>NOT(ISERROR(SEARCH("NO",Q69)))</formula>
    </cfRule>
  </conditionalFormatting>
  <conditionalFormatting sqref="S62:S67">
    <cfRule type="containsText" dxfId="72" priority="174" operator="containsText" text="NO">
      <formula>NOT(ISERROR(SEARCH("NO",S62)))</formula>
    </cfRule>
  </conditionalFormatting>
  <conditionalFormatting sqref="S69">
    <cfRule type="containsText" dxfId="71" priority="175" operator="containsText" text="NO">
      <formula>NOT(ISERROR(SEARCH("NO",S69)))</formula>
    </cfRule>
  </conditionalFormatting>
  <conditionalFormatting sqref="V62:V67">
    <cfRule type="containsText" dxfId="70" priority="173" operator="containsText" text="NO">
      <formula>NOT(ISERROR(SEARCH("NO",V62)))</formula>
    </cfRule>
  </conditionalFormatting>
  <conditionalFormatting sqref="V69">
    <cfRule type="containsText" dxfId="69" priority="186" operator="containsText" text="NO">
      <formula>NOT(ISERROR(SEARCH("NO",V69)))</formula>
    </cfRule>
  </conditionalFormatting>
  <conditionalFormatting sqref="X62:Z67">
    <cfRule type="containsText" dxfId="68" priority="168" operator="containsText" text="NO">
      <formula>NOT(ISERROR(SEARCH("NO",X62)))</formula>
    </cfRule>
  </conditionalFormatting>
  <conditionalFormatting sqref="X69:Z69">
    <cfRule type="containsText" dxfId="67" priority="170" operator="containsText" text="NO">
      <formula>NOT(ISERROR(SEARCH("NO",X69)))</formula>
    </cfRule>
  </conditionalFormatting>
  <conditionalFormatting sqref="AB62:AC67">
    <cfRule type="containsText" dxfId="66" priority="164" operator="containsText" text="NO">
      <formula>NOT(ISERROR(SEARCH("NO",AB62)))</formula>
    </cfRule>
  </conditionalFormatting>
  <conditionalFormatting sqref="AB69:AC69">
    <cfRule type="containsText" dxfId="65" priority="165" operator="containsText" text="NO">
      <formula>NOT(ISERROR(SEARCH("NO",AB69)))</formula>
    </cfRule>
  </conditionalFormatting>
  <conditionalFormatting sqref="AE62:AE67">
    <cfRule type="containsText" dxfId="64" priority="163" operator="containsText" text="NO">
      <formula>NOT(ISERROR(SEARCH("NO",AE62)))</formula>
    </cfRule>
  </conditionalFormatting>
  <conditionalFormatting sqref="AE69">
    <cfRule type="containsText" dxfId="63" priority="225" operator="containsText" text="NO">
      <formula>NOT(ISERROR(SEARCH("NO",AE69)))</formula>
    </cfRule>
  </conditionalFormatting>
  <conditionalFormatting sqref="AG62:AG67">
    <cfRule type="containsText" dxfId="62" priority="160" operator="containsText" text="NO">
      <formula>NOT(ISERROR(SEARCH("NO",AG62)))</formula>
    </cfRule>
  </conditionalFormatting>
  <conditionalFormatting sqref="AG69">
    <cfRule type="containsText" dxfId="61" priority="184" operator="containsText" text="NO">
      <formula>NOT(ISERROR(SEARCH("NO",AG69)))</formula>
    </cfRule>
  </conditionalFormatting>
  <conditionalFormatting sqref="AI62:AI67">
    <cfRule type="containsText" dxfId="60" priority="157" operator="containsText" text="NO">
      <formula>NOT(ISERROR(SEARCH("NO",AI62)))</formula>
    </cfRule>
  </conditionalFormatting>
  <conditionalFormatting sqref="AK62:AK67">
    <cfRule type="containsText" dxfId="59" priority="154" operator="containsText" text="NO">
      <formula>NOT(ISERROR(SEARCH("NO",AK62)))</formula>
    </cfRule>
  </conditionalFormatting>
  <conditionalFormatting sqref="AK69">
    <cfRule type="containsText" dxfId="58" priority="217" operator="containsText" text="NO">
      <formula>NOT(ISERROR(SEARCH("NO",AK69)))</formula>
    </cfRule>
  </conditionalFormatting>
  <conditionalFormatting sqref="AM62:AP67">
    <cfRule type="containsText" dxfId="57" priority="142" operator="containsText" text="NO">
      <formula>NOT(ISERROR(SEARCH("NO",AM62)))</formula>
    </cfRule>
  </conditionalFormatting>
  <conditionalFormatting sqref="AM69:AP69">
    <cfRule type="containsText" dxfId="56" priority="145" operator="containsText" text="NO">
      <formula>NOT(ISERROR(SEARCH("NO",AM69)))</formula>
    </cfRule>
  </conditionalFormatting>
  <conditionalFormatting sqref="AR62:AS67">
    <cfRule type="containsText" dxfId="55" priority="136" operator="containsText" text="NO">
      <formula>NOT(ISERROR(SEARCH("NO",AR62)))</formula>
    </cfRule>
  </conditionalFormatting>
  <conditionalFormatting sqref="AR69:AS69">
    <cfRule type="containsText" dxfId="54" priority="139" operator="containsText" text="NO">
      <formula>NOT(ISERROR(SEARCH("NO",AR69)))</formula>
    </cfRule>
  </conditionalFormatting>
  <conditionalFormatting sqref="AU62:AV67">
    <cfRule type="containsText" dxfId="53" priority="130" operator="containsText" text="NO">
      <formula>NOT(ISERROR(SEARCH("NO",AU62)))</formula>
    </cfRule>
  </conditionalFormatting>
  <conditionalFormatting sqref="AU69:AV69">
    <cfRule type="containsText" dxfId="52" priority="133" operator="containsText" text="NO">
      <formula>NOT(ISERROR(SEARCH("NO",AU69)))</formula>
    </cfRule>
  </conditionalFormatting>
  <conditionalFormatting sqref="AX62:AY67">
    <cfRule type="containsText" dxfId="51" priority="122" operator="containsText" text="NO">
      <formula>NOT(ISERROR(SEARCH("NO",AX62)))</formula>
    </cfRule>
  </conditionalFormatting>
  <conditionalFormatting sqref="AX69:AY69">
    <cfRule type="containsText" dxfId="50" priority="125" operator="containsText" text="NO">
      <formula>NOT(ISERROR(SEARCH("NO",AX69)))</formula>
    </cfRule>
  </conditionalFormatting>
  <conditionalFormatting sqref="BA62:BA67">
    <cfRule type="containsText" dxfId="49" priority="117" operator="containsText" text="NO">
      <formula>NOT(ISERROR(SEARCH("NO",BA62)))</formula>
    </cfRule>
  </conditionalFormatting>
  <conditionalFormatting sqref="BA69">
    <cfRule type="containsText" dxfId="48" priority="120" operator="containsText" text="NO">
      <formula>NOT(ISERROR(SEARCH("NO",BA69)))</formula>
    </cfRule>
  </conditionalFormatting>
  <conditionalFormatting sqref="BC62:BC67">
    <cfRule type="containsText" dxfId="47" priority="116" operator="containsText" text="NO">
      <formula>NOT(ISERROR(SEARCH("NO",BC62)))</formula>
    </cfRule>
  </conditionalFormatting>
  <conditionalFormatting sqref="BC69">
    <cfRule type="containsText" dxfId="46" priority="235" operator="containsText" text="NO">
      <formula>NOT(ISERROR(SEARCH("NO",BC69)))</formula>
    </cfRule>
  </conditionalFormatting>
  <conditionalFormatting sqref="BF62:BF67">
    <cfRule type="containsText" dxfId="45" priority="110" operator="containsText" text="NO">
      <formula>NOT(ISERROR(SEARCH("NO",BF62)))</formula>
    </cfRule>
  </conditionalFormatting>
  <conditionalFormatting sqref="BF69">
    <cfRule type="containsText" dxfId="44" priority="113" operator="containsText" text="NO">
      <formula>NOT(ISERROR(SEARCH("NO",BF69)))</formula>
    </cfRule>
  </conditionalFormatting>
  <conditionalFormatting sqref="BH62:BH67">
    <cfRule type="containsText" dxfId="43" priority="100" operator="containsText" text="NO">
      <formula>NOT(ISERROR(SEARCH("NO",BH62)))</formula>
    </cfRule>
  </conditionalFormatting>
  <conditionalFormatting sqref="BH69">
    <cfRule type="containsText" dxfId="42" priority="103" operator="containsText" text="NO">
      <formula>NOT(ISERROR(SEARCH("NO",BH69)))</formula>
    </cfRule>
  </conditionalFormatting>
  <conditionalFormatting sqref="BJ62:BJ67">
    <cfRule type="containsText" dxfId="41" priority="105" operator="containsText" text="NO">
      <formula>NOT(ISERROR(SEARCH("NO",BJ62)))</formula>
    </cfRule>
  </conditionalFormatting>
  <conditionalFormatting sqref="BJ69">
    <cfRule type="containsText" dxfId="40" priority="108" operator="containsText" text="NO">
      <formula>NOT(ISERROR(SEARCH("NO",BJ69)))</formula>
    </cfRule>
  </conditionalFormatting>
  <conditionalFormatting sqref="BL62:BN67">
    <cfRule type="containsText" dxfId="39" priority="91" operator="containsText" text="NO">
      <formula>NOT(ISERROR(SEARCH("NO",BL62)))</formula>
    </cfRule>
  </conditionalFormatting>
  <conditionalFormatting sqref="BL69:BN69">
    <cfRule type="containsText" dxfId="38" priority="94" operator="containsText" text="NO">
      <formula>NOT(ISERROR(SEARCH("NO",BL69)))</formula>
    </cfRule>
  </conditionalFormatting>
  <conditionalFormatting sqref="BP62:BR67">
    <cfRule type="containsText" dxfId="37" priority="82" operator="containsText" text="NO">
      <formula>NOT(ISERROR(SEARCH("NO",BP62)))</formula>
    </cfRule>
  </conditionalFormatting>
  <conditionalFormatting sqref="BP69:BR69">
    <cfRule type="containsText" dxfId="36" priority="85" operator="containsText" text="NO">
      <formula>NOT(ISERROR(SEARCH("NO",BP69)))</formula>
    </cfRule>
  </conditionalFormatting>
  <conditionalFormatting sqref="BT62:BT67">
    <cfRule type="containsText" dxfId="35" priority="79" operator="containsText" text="NO">
      <formula>NOT(ISERROR(SEARCH("NO",BT62)))</formula>
    </cfRule>
  </conditionalFormatting>
  <conditionalFormatting sqref="BT69">
    <cfRule type="containsText" dxfId="34" priority="201" operator="containsText" text="NO">
      <formula>NOT(ISERROR(SEARCH("NO",BT69)))</formula>
    </cfRule>
  </conditionalFormatting>
  <conditionalFormatting sqref="BV62:BV67">
    <cfRule type="containsText" dxfId="33" priority="76" operator="containsText" text="NO">
      <formula>NOT(ISERROR(SEARCH("NO",BV62)))</formula>
    </cfRule>
  </conditionalFormatting>
  <conditionalFormatting sqref="BV69">
    <cfRule type="containsText" dxfId="32" priority="199" operator="containsText" text="NO">
      <formula>NOT(ISERROR(SEARCH("NO",BV69)))</formula>
    </cfRule>
  </conditionalFormatting>
  <conditionalFormatting sqref="BX62:BX67">
    <cfRule type="containsText" dxfId="31" priority="73" operator="containsText" text="NO">
      <formula>NOT(ISERROR(SEARCH("NO",BX62)))</formula>
    </cfRule>
  </conditionalFormatting>
  <conditionalFormatting sqref="BX69">
    <cfRule type="containsText" dxfId="30" priority="197" operator="containsText" text="NO">
      <formula>NOT(ISERROR(SEARCH("NO",BX69)))</formula>
    </cfRule>
  </conditionalFormatting>
  <conditionalFormatting sqref="BZ62:CC67">
    <cfRule type="containsText" dxfId="29" priority="58" operator="containsText" text="NO">
      <formula>NOT(ISERROR(SEARCH("NO",BZ62)))</formula>
    </cfRule>
  </conditionalFormatting>
  <conditionalFormatting sqref="BZ69:CC69">
    <cfRule type="containsText" dxfId="28" priority="61" operator="containsText" text="NO">
      <formula>NOT(ISERROR(SEARCH("NO",BZ69)))</formula>
    </cfRule>
  </conditionalFormatting>
  <conditionalFormatting sqref="CE62:CE67">
    <cfRule type="containsText" dxfId="27" priority="53" operator="containsText" text="NO">
      <formula>NOT(ISERROR(SEARCH("NO",CE62)))</formula>
    </cfRule>
  </conditionalFormatting>
  <conditionalFormatting sqref="CE69">
    <cfRule type="containsText" dxfId="26" priority="56" operator="containsText" text="NO">
      <formula>NOT(ISERROR(SEARCH("NO",CE69)))</formula>
    </cfRule>
  </conditionalFormatting>
  <conditionalFormatting sqref="CG62:CG67">
    <cfRule type="containsText" dxfId="25" priority="52" operator="containsText" text="NO">
      <formula>NOT(ISERROR(SEARCH("NO",CG62)))</formula>
    </cfRule>
  </conditionalFormatting>
  <conditionalFormatting sqref="CG69">
    <cfRule type="containsText" dxfId="24" priority="195" operator="containsText" text="NO">
      <formula>NOT(ISERROR(SEARCH("NO",CG69)))</formula>
    </cfRule>
  </conditionalFormatting>
  <conditionalFormatting sqref="CJ62:CJ67">
    <cfRule type="containsText" dxfId="23" priority="48" operator="containsText" text="NO">
      <formula>NOT(ISERROR(SEARCH("NO",CJ62)))</formula>
    </cfRule>
  </conditionalFormatting>
  <conditionalFormatting sqref="CJ69">
    <cfRule type="containsText" dxfId="22" priority="49" operator="containsText" text="NO">
      <formula>NOT(ISERROR(SEARCH("NO",CJ69)))</formula>
    </cfRule>
  </conditionalFormatting>
  <conditionalFormatting sqref="CM62:CM67">
    <cfRule type="containsText" dxfId="21" priority="45" operator="containsText" text="NO">
      <formula>NOT(ISERROR(SEARCH("NO",CM62)))</formula>
    </cfRule>
  </conditionalFormatting>
  <conditionalFormatting sqref="CM69">
    <cfRule type="containsText" dxfId="20" priority="191" operator="containsText" text="NO">
      <formula>NOT(ISERROR(SEARCH("NO",CM69)))</formula>
    </cfRule>
  </conditionalFormatting>
  <conditionalFormatting sqref="CO62:CO67">
    <cfRule type="containsText" dxfId="19" priority="40" operator="containsText" text="NO">
      <formula>NOT(ISERROR(SEARCH("NO",CO62)))</formula>
    </cfRule>
  </conditionalFormatting>
  <conditionalFormatting sqref="CO69">
    <cfRule type="containsText" dxfId="18" priority="43" operator="containsText" text="NO">
      <formula>NOT(ISERROR(SEARCH("NO",CO69)))</formula>
    </cfRule>
  </conditionalFormatting>
  <conditionalFormatting sqref="CQ62:CQ67">
    <cfRule type="containsText" dxfId="17" priority="35" operator="containsText" text="NO">
      <formula>NOT(ISERROR(SEARCH("NO",CQ62)))</formula>
    </cfRule>
  </conditionalFormatting>
  <conditionalFormatting sqref="CQ69">
    <cfRule type="containsText" dxfId="16" priority="38" operator="containsText" text="NO">
      <formula>NOT(ISERROR(SEARCH("NO",CQ69)))</formula>
    </cfRule>
  </conditionalFormatting>
  <conditionalFormatting sqref="CS62:CS67">
    <cfRule type="containsText" dxfId="15" priority="30" operator="containsText" text="NO">
      <formula>NOT(ISERROR(SEARCH("NO",CS62)))</formula>
    </cfRule>
  </conditionalFormatting>
  <conditionalFormatting sqref="CS69">
    <cfRule type="containsText" dxfId="14" priority="33" operator="containsText" text="NO">
      <formula>NOT(ISERROR(SEARCH("NO",CS69)))</formula>
    </cfRule>
  </conditionalFormatting>
  <conditionalFormatting sqref="CU62:CU67">
    <cfRule type="containsText" dxfId="13" priority="25" operator="containsText" text="NO">
      <formula>NOT(ISERROR(SEARCH("NO",CU62)))</formula>
    </cfRule>
  </conditionalFormatting>
  <conditionalFormatting sqref="CU69">
    <cfRule type="containsText" dxfId="12" priority="28" operator="containsText" text="NO">
      <formula>NOT(ISERROR(SEARCH("NO",CU69)))</formula>
    </cfRule>
  </conditionalFormatting>
  <conditionalFormatting sqref="CW62:CW67">
    <cfRule type="containsText" dxfId="11" priority="20" operator="containsText" text="NO">
      <formula>NOT(ISERROR(SEARCH("NO",CW62)))</formula>
    </cfRule>
  </conditionalFormatting>
  <conditionalFormatting sqref="CW69">
    <cfRule type="containsText" dxfId="10" priority="23" operator="containsText" text="NO">
      <formula>NOT(ISERROR(SEARCH("NO",CW69)))</formula>
    </cfRule>
  </conditionalFormatting>
  <conditionalFormatting sqref="CY62:CZ67">
    <cfRule type="containsText" dxfId="9" priority="14" operator="containsText" text="NO">
      <formula>NOT(ISERROR(SEARCH("NO",CY62)))</formula>
    </cfRule>
  </conditionalFormatting>
  <conditionalFormatting sqref="CZ69">
    <cfRule type="containsText" dxfId="8" priority="17" operator="containsText" text="NO">
      <formula>NOT(ISERROR(SEARCH("NO",CZ69)))</formula>
    </cfRule>
  </conditionalFormatting>
  <conditionalFormatting sqref="DB62:DB67">
    <cfRule type="containsText" dxfId="7" priority="13" operator="containsText" text="NO">
      <formula>NOT(ISERROR(SEARCH("NO",DB62)))</formula>
    </cfRule>
  </conditionalFormatting>
  <conditionalFormatting sqref="DB69">
    <cfRule type="containsText" dxfId="6" priority="189" operator="containsText" text="NO">
      <formula>NOT(ISERROR(SEARCH("NO",DB69)))</formula>
    </cfRule>
  </conditionalFormatting>
  <conditionalFormatting sqref="DE62:DE67">
    <cfRule type="containsText" dxfId="5" priority="8" operator="containsText" text="NO">
      <formula>NOT(ISERROR(SEARCH("NO",DE62)))</formula>
    </cfRule>
  </conditionalFormatting>
  <conditionalFormatting sqref="DE69">
    <cfRule type="containsText" dxfId="4" priority="11" operator="containsText" text="NO">
      <formula>NOT(ISERROR(SEARCH("NO",DE69)))</formula>
    </cfRule>
  </conditionalFormatting>
  <conditionalFormatting sqref="DG62:DG67">
    <cfRule type="containsText" dxfId="3" priority="3" operator="containsText" text="NO">
      <formula>NOT(ISERROR(SEARCH("NO",DG62)))</formula>
    </cfRule>
  </conditionalFormatting>
  <conditionalFormatting sqref="DG69">
    <cfRule type="containsText" dxfId="2" priority="6" operator="containsText" text="NO">
      <formula>NOT(ISERROR(SEARCH("NO",DG69)))</formula>
    </cfRule>
  </conditionalFormatting>
  <conditionalFormatting sqref="DI62:DI67">
    <cfRule type="containsText" dxfId="1" priority="1" operator="containsText" text="NO">
      <formula>NOT(ISERROR(SEARCH("NO",DI62)))</formula>
    </cfRule>
  </conditionalFormatting>
  <pageMargins left="1" right="1" top="1" bottom="1" header="0.5" footer="0.5"/>
  <pageSetup scale="10" orientation="landscape" horizontalDpi="4294967292" verticalDpi="4294967292" r:id="rId1"/>
  <headerFooter alignWithMargins="0"/>
  <ignoredErrors>
    <ignoredError sqref="H52 J52 CA66:CA67 CA62:CA64" formula="1"/>
    <ignoredError sqref="P26:P28 V64" evalError="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I80"/>
  <sheetViews>
    <sheetView showGridLines="0" topLeftCell="A48" workbookViewId="0">
      <selection activeCell="I58" sqref="I58"/>
    </sheetView>
  </sheetViews>
  <sheetFormatPr baseColWidth="10" defaultColWidth="8.85546875" defaultRowHeight="15"/>
  <cols>
    <col min="2" max="2" width="6.7109375" customWidth="1"/>
    <col min="3" max="3" width="73.42578125" customWidth="1"/>
    <col min="4" max="8" width="17.85546875" style="2" customWidth="1"/>
    <col min="9" max="9" width="44.7109375" customWidth="1"/>
  </cols>
  <sheetData>
    <row r="1" spans="2:9" ht="15.75" thickBot="1"/>
    <row r="2" spans="2:9" ht="36" customHeight="1">
      <c r="B2" s="319" t="s">
        <v>192</v>
      </c>
      <c r="C2" s="320"/>
      <c r="D2" s="320"/>
      <c r="E2" s="320"/>
      <c r="F2" s="320"/>
      <c r="G2" s="320"/>
      <c r="H2" s="320"/>
      <c r="I2" s="321"/>
    </row>
    <row r="3" spans="2:9" ht="38.1" customHeight="1" thickBot="1">
      <c r="B3" s="322" t="str">
        <f>FINANCIERA!B3</f>
        <v>FDLF-CMA-001-2024</v>
      </c>
      <c r="C3" s="323"/>
      <c r="D3" s="323"/>
      <c r="E3" s="323"/>
      <c r="F3" s="323"/>
      <c r="G3" s="323"/>
      <c r="H3" s="323"/>
      <c r="I3" s="324"/>
    </row>
    <row r="4" spans="2:9" ht="87" customHeight="1" thickBot="1">
      <c r="B4" s="335" t="str">
        <f>FINANCIERA!B4</f>
        <v>OBJETO: “REALIZAR LA INTERVENTORIA, TECNICA, ADMINISTRATIVA, JURIDICA, FINANCIERA, SOCIAL, AMBIENTAL Y DE SEGURIDAD Y SALUD EN EL TRABAJO AL CONTRATO QUE TIENE COMO OBJETO “CONTRATAR A PRECIOS FIJOS Y A MONTO AGOTABLE LAS ACTIVIDADES DE CONSTRUCCIÓN DE LA MALLA VIAL Y ESPACIO PÚBLICO, DERIVADOS DEL CONTRATO DE CONSULTORÍA 440 DE 2022, EN LA LOCALIDAD DE FONTIBÓN, BOGOTÁ D.C.”</v>
      </c>
      <c r="C4" s="336"/>
      <c r="D4" s="336"/>
      <c r="E4" s="336"/>
      <c r="F4" s="336"/>
      <c r="G4" s="336"/>
      <c r="H4" s="336"/>
      <c r="I4" s="337"/>
    </row>
    <row r="5" spans="2:9" ht="35.1" customHeight="1" thickBot="1">
      <c r="B5" s="325" t="s">
        <v>193</v>
      </c>
      <c r="C5" s="326"/>
      <c r="D5" s="326"/>
      <c r="E5" s="326"/>
      <c r="F5" s="326"/>
      <c r="G5" s="326"/>
      <c r="H5" s="326"/>
      <c r="I5" s="327"/>
    </row>
    <row r="6" spans="2:9" ht="15.75" thickBot="1">
      <c r="B6" s="328" t="s">
        <v>194</v>
      </c>
      <c r="C6" s="329"/>
      <c r="D6" s="329"/>
      <c r="E6" s="329"/>
      <c r="F6" s="329"/>
      <c r="G6" s="329"/>
      <c r="H6" s="329"/>
      <c r="I6" s="330"/>
    </row>
    <row r="7" spans="2:9" ht="48" thickBot="1">
      <c r="B7" s="331" t="s">
        <v>195</v>
      </c>
      <c r="C7" s="332"/>
      <c r="D7" s="10" t="s">
        <v>181</v>
      </c>
      <c r="E7" s="147" t="s">
        <v>182</v>
      </c>
      <c r="F7" s="10" t="s">
        <v>196</v>
      </c>
      <c r="G7" s="147" t="s">
        <v>197</v>
      </c>
      <c r="H7" s="148" t="s">
        <v>186</v>
      </c>
      <c r="I7" s="11" t="s">
        <v>198</v>
      </c>
    </row>
    <row r="8" spans="2:9" ht="41.1" customHeight="1" thickBot="1">
      <c r="B8" s="333"/>
      <c r="C8" s="334"/>
      <c r="D8" s="338" t="s">
        <v>199</v>
      </c>
      <c r="E8" s="339"/>
      <c r="F8" s="339"/>
      <c r="G8" s="339"/>
      <c r="H8" s="340"/>
      <c r="I8" s="47" t="s">
        <v>194</v>
      </c>
    </row>
    <row r="9" spans="2:9" ht="15" customHeight="1">
      <c r="B9" s="76">
        <v>1</v>
      </c>
      <c r="C9" s="77" t="str">
        <f>HLOOKUP(B9,FINANCIERA!$7:$8,2,0)</f>
        <v>CONSORCIO INTERVIALES PCI-PC</v>
      </c>
      <c r="D9" s="48" t="s">
        <v>200</v>
      </c>
      <c r="E9" s="48" t="s">
        <v>200</v>
      </c>
      <c r="F9" s="48" t="s">
        <v>200</v>
      </c>
      <c r="G9" s="48" t="s">
        <v>200</v>
      </c>
      <c r="H9" s="48" t="s">
        <v>200</v>
      </c>
      <c r="I9" s="49"/>
    </row>
    <row r="10" spans="2:9" ht="15" customHeight="1">
      <c r="B10" s="76">
        <v>2</v>
      </c>
      <c r="C10" s="37" t="str">
        <f>HLOOKUP(B10,FINANCIERA!$7:$8,2,0)</f>
        <v>CONSORCIO VÍAS FONTIBÓN 2025</v>
      </c>
      <c r="D10" s="78" t="s">
        <v>200</v>
      </c>
      <c r="E10" s="78" t="s">
        <v>200</v>
      </c>
      <c r="F10" s="78" t="s">
        <v>200</v>
      </c>
      <c r="G10" s="78" t="s">
        <v>200</v>
      </c>
      <c r="H10" s="78" t="s">
        <v>200</v>
      </c>
      <c r="I10" s="79"/>
    </row>
    <row r="11" spans="2:9" ht="15" customHeight="1">
      <c r="B11" s="76">
        <v>3</v>
      </c>
      <c r="C11" s="37" t="str">
        <f>HLOOKUP(B11,FINANCIERA!$7:$8,2,0)</f>
        <v>MORALBA SANCHEZ ORDOÑEZ</v>
      </c>
      <c r="D11" s="78" t="s">
        <v>200</v>
      </c>
      <c r="E11" s="78" t="s">
        <v>200</v>
      </c>
      <c r="F11" s="78" t="s">
        <v>200</v>
      </c>
      <c r="G11" s="78" t="s">
        <v>200</v>
      </c>
      <c r="H11" s="78" t="s">
        <v>200</v>
      </c>
      <c r="I11" s="79"/>
    </row>
    <row r="12" spans="2:9" ht="15" customHeight="1">
      <c r="B12" s="76">
        <v>4</v>
      </c>
      <c r="C12" s="37" t="str">
        <f>HLOOKUP(B12,FINANCIERA!$7:$8,2,0)</f>
        <v>GRUPO METRO COLOMBIA S.A.S</v>
      </c>
      <c r="D12" s="78" t="s">
        <v>200</v>
      </c>
      <c r="E12" s="78" t="s">
        <v>200</v>
      </c>
      <c r="F12" s="78" t="s">
        <v>200</v>
      </c>
      <c r="G12" s="78" t="s">
        <v>200</v>
      </c>
      <c r="H12" s="78" t="s">
        <v>200</v>
      </c>
      <c r="I12" s="79"/>
    </row>
    <row r="13" spans="2:9" ht="15" customHeight="1">
      <c r="B13" s="76">
        <v>5</v>
      </c>
      <c r="C13" s="37" t="str">
        <f>HLOOKUP(B13,FINANCIERA!$7:$8,2,0)</f>
        <v>CONSORCIO INTER CGS F1</v>
      </c>
      <c r="D13" s="78" t="s">
        <v>200</v>
      </c>
      <c r="E13" s="78" t="s">
        <v>200</v>
      </c>
      <c r="F13" s="78" t="s">
        <v>200</v>
      </c>
      <c r="G13" s="78" t="s">
        <v>200</v>
      </c>
      <c r="H13" s="78" t="s">
        <v>200</v>
      </c>
      <c r="I13" s="79"/>
    </row>
    <row r="14" spans="2:9" ht="15" customHeight="1">
      <c r="B14" s="76">
        <v>6</v>
      </c>
      <c r="C14" s="37" t="str">
        <f>HLOOKUP(B14,FINANCIERA!$7:$8,2,0)</f>
        <v>INGENIEROS CONSTRUCTORES Y ASESORES SAS</v>
      </c>
      <c r="D14" s="78" t="s">
        <v>200</v>
      </c>
      <c r="E14" s="78" t="s">
        <v>200</v>
      </c>
      <c r="F14" s="78" t="s">
        <v>200</v>
      </c>
      <c r="G14" s="78" t="s">
        <v>200</v>
      </c>
      <c r="H14" s="78" t="s">
        <v>200</v>
      </c>
      <c r="I14" s="79"/>
    </row>
    <row r="15" spans="2:9" ht="15" customHeight="1">
      <c r="B15" s="76">
        <v>7</v>
      </c>
      <c r="C15" s="37" t="str">
        <f>HLOOKUP(B15,FINANCIERA!$7:$8,2,0)</f>
        <v>GPM PROYECTOS DE INGENIERIA S.A.S.</v>
      </c>
      <c r="D15" s="78" t="s">
        <v>200</v>
      </c>
      <c r="E15" s="78" t="s">
        <v>200</v>
      </c>
      <c r="F15" s="78" t="s">
        <v>200</v>
      </c>
      <c r="G15" s="78" t="s">
        <v>200</v>
      </c>
      <c r="H15" s="78" t="s">
        <v>200</v>
      </c>
      <c r="I15" s="79"/>
    </row>
    <row r="16" spans="2:9" ht="15" customHeight="1">
      <c r="B16" s="76">
        <v>8</v>
      </c>
      <c r="C16" s="37" t="str">
        <f>HLOOKUP(B16,FINANCIERA!$7:$8,2,0)</f>
        <v>CONSORCIO MODELIA 24</v>
      </c>
      <c r="D16" s="78" t="s">
        <v>200</v>
      </c>
      <c r="E16" s="78" t="s">
        <v>200</v>
      </c>
      <c r="F16" s="78" t="s">
        <v>200</v>
      </c>
      <c r="G16" s="78" t="s">
        <v>200</v>
      </c>
      <c r="H16" s="78" t="s">
        <v>200</v>
      </c>
      <c r="I16" s="79"/>
    </row>
    <row r="17" spans="2:9" ht="15" customHeight="1">
      <c r="B17" s="76">
        <v>9</v>
      </c>
      <c r="C17" s="37" t="str">
        <f>HLOOKUP(B17,FINANCIERA!$7:$8,2,0)</f>
        <v>UNIÓN TEMPORAL ROADS 402</v>
      </c>
      <c r="D17" s="78" t="s">
        <v>200</v>
      </c>
      <c r="E17" s="78" t="s">
        <v>200</v>
      </c>
      <c r="F17" s="78" t="s">
        <v>200</v>
      </c>
      <c r="G17" s="78" t="s">
        <v>200</v>
      </c>
      <c r="H17" s="78" t="s">
        <v>200</v>
      </c>
      <c r="I17" s="79"/>
    </row>
    <row r="18" spans="2:9" ht="15" customHeight="1">
      <c r="B18" s="76">
        <v>10</v>
      </c>
      <c r="C18" s="37" t="str">
        <f>HLOOKUP(B18,FINANCIERA!$7:$8,2,0)</f>
        <v>CONSORCIO MALLA VIAL 206</v>
      </c>
      <c r="D18" s="78" t="s">
        <v>200</v>
      </c>
      <c r="E18" s="78" t="s">
        <v>200</v>
      </c>
      <c r="F18" s="78" t="s">
        <v>200</v>
      </c>
      <c r="G18" s="78" t="s">
        <v>200</v>
      </c>
      <c r="H18" s="78" t="s">
        <v>200</v>
      </c>
      <c r="I18" s="79"/>
    </row>
    <row r="19" spans="2:9" ht="15" customHeight="1">
      <c r="B19" s="76">
        <v>11</v>
      </c>
      <c r="C19" s="37" t="str">
        <f>HLOOKUP(B19,FINANCIERA!$7:$8,2,0)</f>
        <v>INTERVENTORIA Y CONSTRUCIVILES S.A.S</v>
      </c>
      <c r="D19" s="78" t="s">
        <v>200</v>
      </c>
      <c r="E19" s="78" t="s">
        <v>200</v>
      </c>
      <c r="F19" s="78" t="s">
        <v>200</v>
      </c>
      <c r="G19" s="78" t="s">
        <v>200</v>
      </c>
      <c r="H19" s="78" t="s">
        <v>200</v>
      </c>
      <c r="I19" s="79"/>
    </row>
    <row r="20" spans="2:9" ht="15" customHeight="1">
      <c r="B20" s="76">
        <v>12</v>
      </c>
      <c r="C20" s="37" t="str">
        <f>HLOOKUP(B20,FINANCIERA!$7:$8,2,0)</f>
        <v>EMPRESA DE PROYECTOS CIVILES SAS</v>
      </c>
      <c r="D20" s="78" t="s">
        <v>200</v>
      </c>
      <c r="E20" s="78" t="s">
        <v>200</v>
      </c>
      <c r="F20" s="78" t="s">
        <v>200</v>
      </c>
      <c r="G20" s="78" t="s">
        <v>200</v>
      </c>
      <c r="H20" s="78" t="s">
        <v>200</v>
      </c>
      <c r="I20" s="79"/>
    </row>
    <row r="21" spans="2:9" ht="15" customHeight="1">
      <c r="B21" s="76">
        <v>13</v>
      </c>
      <c r="C21" s="37" t="str">
        <f>HLOOKUP(B21,FINANCIERA!$7:$8,2,0)</f>
        <v>CONSORCIO NOGAALL-LITORAL</v>
      </c>
      <c r="D21" s="78" t="s">
        <v>200</v>
      </c>
      <c r="E21" s="78" t="s">
        <v>200</v>
      </c>
      <c r="F21" s="78" t="s">
        <v>200</v>
      </c>
      <c r="G21" s="78" t="s">
        <v>200</v>
      </c>
      <c r="H21" s="78" t="s">
        <v>200</v>
      </c>
      <c r="I21" s="79"/>
    </row>
    <row r="22" spans="2:9" ht="15" customHeight="1">
      <c r="B22" s="76">
        <v>14</v>
      </c>
      <c r="C22" s="37" t="str">
        <f>HLOOKUP(B22,FINANCIERA!$7:$8,2,0)</f>
        <v>GRUPO CONSULTOR E INGENIEROS SAS</v>
      </c>
      <c r="D22" s="78" t="s">
        <v>200</v>
      </c>
      <c r="E22" s="78" t="s">
        <v>200</v>
      </c>
      <c r="F22" s="78" t="s">
        <v>200</v>
      </c>
      <c r="G22" s="78" t="s">
        <v>200</v>
      </c>
      <c r="H22" s="78" t="s">
        <v>200</v>
      </c>
      <c r="I22" s="79"/>
    </row>
    <row r="23" spans="2:9" ht="15" customHeight="1">
      <c r="B23" s="76">
        <v>15</v>
      </c>
      <c r="C23" s="37" t="str">
        <f>HLOOKUP(B23,FINANCIERA!$7:$8,2,0)</f>
        <v>CONSORCIO ESPACIOS TVH</v>
      </c>
      <c r="D23" s="78" t="s">
        <v>200</v>
      </c>
      <c r="E23" s="78" t="s">
        <v>200</v>
      </c>
      <c r="F23" s="78" t="s">
        <v>200</v>
      </c>
      <c r="G23" s="78" t="s">
        <v>200</v>
      </c>
      <c r="H23" s="78" t="s">
        <v>200</v>
      </c>
      <c r="I23" s="79"/>
    </row>
    <row r="24" spans="2:9" ht="15" customHeight="1">
      <c r="B24" s="76">
        <v>16</v>
      </c>
      <c r="C24" s="37" t="str">
        <f>HLOOKUP(B24,FINANCIERA!$7:$8,2,0)</f>
        <v>CONSORCIO VIAS Y ESP</v>
      </c>
      <c r="D24" s="78" t="s">
        <v>200</v>
      </c>
      <c r="E24" s="78" t="s">
        <v>200</v>
      </c>
      <c r="F24" s="78" t="s">
        <v>200</v>
      </c>
      <c r="G24" s="78" t="s">
        <v>200</v>
      </c>
      <c r="H24" s="78" t="s">
        <v>200</v>
      </c>
      <c r="I24" s="79"/>
    </row>
    <row r="25" spans="2:9" ht="15" customHeight="1">
      <c r="B25" s="76">
        <v>17</v>
      </c>
      <c r="C25" s="37" t="str">
        <f>HLOOKUP(B25,FINANCIERA!$7:$8,2,0)</f>
        <v>CONSORCIO FONTIBON GM</v>
      </c>
      <c r="D25" s="78" t="s">
        <v>200</v>
      </c>
      <c r="E25" s="78" t="s">
        <v>200</v>
      </c>
      <c r="F25" s="78" t="s">
        <v>200</v>
      </c>
      <c r="G25" s="78" t="s">
        <v>200</v>
      </c>
      <c r="H25" s="78" t="s">
        <v>200</v>
      </c>
      <c r="I25" s="79"/>
    </row>
    <row r="26" spans="2:9" ht="15" customHeight="1">
      <c r="B26" s="76">
        <v>18</v>
      </c>
      <c r="C26" s="37" t="str">
        <f>HLOOKUP(B26,FINANCIERA!$7:$8,2,0)</f>
        <v>CONSORCIO I.D. FONTIBÓN</v>
      </c>
      <c r="D26" s="78" t="s">
        <v>200</v>
      </c>
      <c r="E26" s="78" t="s">
        <v>200</v>
      </c>
      <c r="F26" s="78" t="s">
        <v>200</v>
      </c>
      <c r="G26" s="78" t="s">
        <v>200</v>
      </c>
      <c r="H26" s="78" t="s">
        <v>200</v>
      </c>
      <c r="I26" s="79"/>
    </row>
    <row r="27" spans="2:9" ht="15" customHeight="1">
      <c r="B27" s="76">
        <v>19</v>
      </c>
      <c r="C27" s="37" t="str">
        <f>HLOOKUP(B27,FINANCIERA!$7:$8,2,0)</f>
        <v>CONSORCIO LG FONTIBÓN</v>
      </c>
      <c r="D27" s="78" t="s">
        <v>200</v>
      </c>
      <c r="E27" s="78" t="s">
        <v>200</v>
      </c>
      <c r="F27" s="78" t="s">
        <v>200</v>
      </c>
      <c r="G27" s="78" t="s">
        <v>200</v>
      </c>
      <c r="H27" s="78" t="s">
        <v>200</v>
      </c>
      <c r="I27" s="79"/>
    </row>
    <row r="28" spans="2:9" ht="15" customHeight="1">
      <c r="B28" s="76">
        <v>20</v>
      </c>
      <c r="C28" s="37" t="str">
        <f>HLOOKUP(B28,FINANCIERA!$7:$8,2,0)</f>
        <v>INTERSA S.A.</v>
      </c>
      <c r="D28" s="78" t="s">
        <v>200</v>
      </c>
      <c r="E28" s="78" t="s">
        <v>200</v>
      </c>
      <c r="F28" s="78" t="s">
        <v>200</v>
      </c>
      <c r="G28" s="78" t="s">
        <v>200</v>
      </c>
      <c r="H28" s="78" t="s">
        <v>200</v>
      </c>
      <c r="I28" s="79"/>
    </row>
    <row r="29" spans="2:9" ht="15" customHeight="1">
      <c r="B29" s="76">
        <v>21</v>
      </c>
      <c r="C29" s="37" t="str">
        <f>HLOOKUP(B29,FINANCIERA!$7:$8,2,0)</f>
        <v>CODIPRO INGENIERIA Y ARQUITECTURA LTDA</v>
      </c>
      <c r="D29" s="78" t="s">
        <v>200</v>
      </c>
      <c r="E29" s="78" t="s">
        <v>200</v>
      </c>
      <c r="F29" s="78" t="s">
        <v>200</v>
      </c>
      <c r="G29" s="78" t="s">
        <v>200</v>
      </c>
      <c r="H29" s="78" t="s">
        <v>200</v>
      </c>
      <c r="I29" s="50"/>
    </row>
    <row r="30" spans="2:9" ht="15" customHeight="1">
      <c r="B30" s="76">
        <v>22</v>
      </c>
      <c r="C30" s="37" t="str">
        <f>HLOOKUP(B30,FINANCIERA!$7:$8,2,0)</f>
        <v>INGESCOR LTDA</v>
      </c>
      <c r="D30" s="78" t="s">
        <v>200</v>
      </c>
      <c r="E30" s="78" t="s">
        <v>200</v>
      </c>
      <c r="F30" s="78" t="s">
        <v>200</v>
      </c>
      <c r="G30" s="78" t="s">
        <v>200</v>
      </c>
      <c r="H30" s="78" t="s">
        <v>200</v>
      </c>
      <c r="I30" s="50"/>
    </row>
    <row r="31" spans="2:9" ht="15" customHeight="1">
      <c r="B31" s="76">
        <v>23</v>
      </c>
      <c r="C31" s="37" t="str">
        <f>HLOOKUP(B31,FINANCIERA!$7:$8,2,0)</f>
        <v>CONSORCIO INTERVIAL URBANO</v>
      </c>
      <c r="D31" s="78" t="s">
        <v>200</v>
      </c>
      <c r="E31" s="78" t="s">
        <v>200</v>
      </c>
      <c r="F31" s="78" t="s">
        <v>200</v>
      </c>
      <c r="G31" s="78" t="s">
        <v>200</v>
      </c>
      <c r="H31" s="78" t="s">
        <v>200</v>
      </c>
      <c r="I31" s="50"/>
    </row>
    <row r="32" spans="2:9" ht="15" customHeight="1">
      <c r="B32" s="76">
        <v>24</v>
      </c>
      <c r="C32" s="37" t="str">
        <f>HLOOKUP(B32,FINANCIERA!$7:$8,2,0)</f>
        <v>VELNEC S A</v>
      </c>
      <c r="D32" s="78" t="s">
        <v>200</v>
      </c>
      <c r="E32" s="78" t="s">
        <v>200</v>
      </c>
      <c r="F32" s="78" t="s">
        <v>200</v>
      </c>
      <c r="G32" s="78" t="s">
        <v>200</v>
      </c>
      <c r="H32" s="78" t="s">
        <v>200</v>
      </c>
      <c r="I32" s="50"/>
    </row>
    <row r="33" spans="2:9" ht="15" customHeight="1">
      <c r="B33" s="76">
        <v>25</v>
      </c>
      <c r="C33" s="37" t="str">
        <f>HLOOKUP(B33,FINANCIERA!$7:$8,2,0)</f>
        <v>CONSORCIO INTER-FONTIBON 2024</v>
      </c>
      <c r="D33" s="78" t="s">
        <v>200</v>
      </c>
      <c r="E33" s="78" t="s">
        <v>200</v>
      </c>
      <c r="F33" s="78" t="s">
        <v>200</v>
      </c>
      <c r="G33" s="78" t="s">
        <v>200</v>
      </c>
      <c r="H33" s="78" t="s">
        <v>200</v>
      </c>
      <c r="I33" s="50"/>
    </row>
    <row r="34" spans="2:9" ht="15" customHeight="1">
      <c r="B34" s="76">
        <v>26</v>
      </c>
      <c r="C34" s="37" t="str">
        <f>HLOOKUP(B34,FINANCIERA!$7:$8,2,0)</f>
        <v>ING INGENIERIA SAS</v>
      </c>
      <c r="D34" s="78" t="s">
        <v>200</v>
      </c>
      <c r="E34" s="78" t="s">
        <v>200</v>
      </c>
      <c r="F34" s="78" t="s">
        <v>200</v>
      </c>
      <c r="G34" s="78" t="s">
        <v>200</v>
      </c>
      <c r="H34" s="78" t="s">
        <v>200</v>
      </c>
      <c r="I34" s="50"/>
    </row>
    <row r="35" spans="2:9" ht="15" customHeight="1">
      <c r="B35" s="76">
        <v>27</v>
      </c>
      <c r="C35" s="37" t="str">
        <f>HLOOKUP(B35,FINANCIERA!$7:$8,2,0)</f>
        <v>CONSORCIO FATIMA</v>
      </c>
      <c r="D35" s="78" t="s">
        <v>200</v>
      </c>
      <c r="E35" s="78" t="s">
        <v>200</v>
      </c>
      <c r="F35" s="78" t="s">
        <v>200</v>
      </c>
      <c r="G35" s="78" t="s">
        <v>200</v>
      </c>
      <c r="H35" s="78" t="s">
        <v>200</v>
      </c>
      <c r="I35" s="50"/>
    </row>
    <row r="36" spans="2:9" ht="15" customHeight="1">
      <c r="B36" s="76">
        <v>28</v>
      </c>
      <c r="C36" s="37" t="str">
        <f>HLOOKUP(B36,FINANCIERA!$7:$8,2,0)</f>
        <v>GEOTECNIA Y CIMIENTOS INGEOCIM SAS</v>
      </c>
      <c r="D36" s="78" t="s">
        <v>200</v>
      </c>
      <c r="E36" s="78" t="s">
        <v>200</v>
      </c>
      <c r="F36" s="78" t="s">
        <v>200</v>
      </c>
      <c r="G36" s="78" t="s">
        <v>200</v>
      </c>
      <c r="H36" s="78" t="s">
        <v>200</v>
      </c>
      <c r="I36" s="50"/>
    </row>
    <row r="37" spans="2:9" ht="15" customHeight="1">
      <c r="B37" s="76">
        <v>29</v>
      </c>
      <c r="C37" s="37" t="str">
        <f>HLOOKUP(B37,FINANCIERA!$7:$8,2,0)</f>
        <v>CONSORCIO FONTIBON JINT 001</v>
      </c>
      <c r="D37" s="78" t="s">
        <v>200</v>
      </c>
      <c r="E37" s="78" t="s">
        <v>200</v>
      </c>
      <c r="F37" s="78" t="s">
        <v>200</v>
      </c>
      <c r="G37" s="78" t="s">
        <v>200</v>
      </c>
      <c r="H37" s="78" t="s">
        <v>200</v>
      </c>
      <c r="I37" s="50"/>
    </row>
    <row r="38" spans="2:9" ht="15" customHeight="1">
      <c r="B38" s="76">
        <v>30</v>
      </c>
      <c r="C38" s="37" t="str">
        <f>HLOOKUP(B38,FINANCIERA!$7:$8,2,0)</f>
        <v>CONSORCIO ALIANZA BOGOTA</v>
      </c>
      <c r="D38" s="78" t="s">
        <v>200</v>
      </c>
      <c r="E38" s="78" t="s">
        <v>200</v>
      </c>
      <c r="F38" s="78" t="s">
        <v>200</v>
      </c>
      <c r="G38" s="78" t="s">
        <v>200</v>
      </c>
      <c r="H38" s="78" t="s">
        <v>200</v>
      </c>
      <c r="I38" s="50"/>
    </row>
    <row r="39" spans="2:9" ht="15" customHeight="1">
      <c r="B39" s="76">
        <v>31</v>
      </c>
      <c r="C39" s="37" t="str">
        <f>HLOOKUP(B39,FINANCIERA!$7:$8,2,0)</f>
        <v>CONSORCIO FEM – 34</v>
      </c>
      <c r="D39" s="78" t="s">
        <v>200</v>
      </c>
      <c r="E39" s="78" t="s">
        <v>200</v>
      </c>
      <c r="F39" s="78" t="s">
        <v>200</v>
      </c>
      <c r="G39" s="78" t="s">
        <v>200</v>
      </c>
      <c r="H39" s="78" t="s">
        <v>200</v>
      </c>
      <c r="I39" s="50"/>
    </row>
    <row r="40" spans="2:9" ht="15" customHeight="1">
      <c r="B40" s="76">
        <v>32</v>
      </c>
      <c r="C40" s="37" t="str">
        <f>HLOOKUP(B40,FINANCIERA!$7:$8,2,0)</f>
        <v>CONSORCIO INTER FONTIBON</v>
      </c>
      <c r="D40" s="78" t="s">
        <v>200</v>
      </c>
      <c r="E40" s="78" t="s">
        <v>200</v>
      </c>
      <c r="F40" s="78" t="s">
        <v>200</v>
      </c>
      <c r="G40" s="78" t="s">
        <v>200</v>
      </c>
      <c r="H40" s="78" t="s">
        <v>200</v>
      </c>
      <c r="I40" s="50"/>
    </row>
    <row r="41" spans="2:9" ht="15" customHeight="1">
      <c r="B41" s="76">
        <v>33</v>
      </c>
      <c r="C41" s="37" t="str">
        <f>HLOOKUP(B41,FINANCIERA!$7:$8,2,0)</f>
        <v>CONSORCIO ID FONTIBON 001</v>
      </c>
      <c r="D41" s="78" t="s">
        <v>200</v>
      </c>
      <c r="E41" s="78" t="s">
        <v>200</v>
      </c>
      <c r="F41" s="78" t="s">
        <v>200</v>
      </c>
      <c r="G41" s="78" t="s">
        <v>200</v>
      </c>
      <c r="H41" s="78" t="s">
        <v>200</v>
      </c>
      <c r="I41" s="50"/>
    </row>
    <row r="42" spans="2:9" ht="15" customHeight="1">
      <c r="B42" s="76">
        <v>34</v>
      </c>
      <c r="C42" s="37" t="str">
        <f>HLOOKUP(B42,FINANCIERA!$7:$8,2,0)</f>
        <v>CONSORCIO TRANSFORMAR VIAL FONTIBON</v>
      </c>
      <c r="D42" s="78" t="s">
        <v>200</v>
      </c>
      <c r="E42" s="78" t="s">
        <v>200</v>
      </c>
      <c r="F42" s="78" t="s">
        <v>200</v>
      </c>
      <c r="G42" s="78" t="s">
        <v>200</v>
      </c>
      <c r="H42" s="78" t="s">
        <v>200</v>
      </c>
      <c r="I42" s="50"/>
    </row>
    <row r="43" spans="2:9" ht="15" customHeight="1">
      <c r="B43" s="76">
        <v>35</v>
      </c>
      <c r="C43" s="37" t="str">
        <f>HLOOKUP(B43,FINANCIERA!$7:$8,2,0)</f>
        <v>ESTUDIOS TECNICOS Y CONSTRUCCIONES S.A.S</v>
      </c>
      <c r="D43" s="78" t="s">
        <v>200</v>
      </c>
      <c r="E43" s="78" t="s">
        <v>200</v>
      </c>
      <c r="F43" s="78" t="s">
        <v>200</v>
      </c>
      <c r="G43" s="78" t="s">
        <v>200</v>
      </c>
      <c r="H43" s="78" t="s">
        <v>200</v>
      </c>
      <c r="I43" s="50"/>
    </row>
    <row r="44" spans="2:9" ht="15" customHeight="1">
      <c r="B44" s="76">
        <v>36</v>
      </c>
      <c r="C44" s="37" t="str">
        <f>HLOOKUP(B44,FINANCIERA!$7:$8,2,0)</f>
        <v>ALIANZA INTEGRAL DE PROYECTOS SAS BIC</v>
      </c>
      <c r="D44" s="78" t="s">
        <v>200</v>
      </c>
      <c r="E44" s="78" t="s">
        <v>200</v>
      </c>
      <c r="F44" s="78" t="s">
        <v>200</v>
      </c>
      <c r="G44" s="78" t="s">
        <v>200</v>
      </c>
      <c r="H44" s="78" t="s">
        <v>200</v>
      </c>
      <c r="I44" s="50"/>
    </row>
    <row r="45" spans="2:9" ht="15" customHeight="1">
      <c r="B45" s="76">
        <v>37</v>
      </c>
      <c r="C45" s="37" t="str">
        <f>HLOOKUP(B45,FINANCIERA!$7:$8,2,0)</f>
        <v>CONSORCIO EPSILON FONTIBON</v>
      </c>
      <c r="D45" s="78" t="s">
        <v>200</v>
      </c>
      <c r="E45" s="78" t="s">
        <v>200</v>
      </c>
      <c r="F45" s="78" t="s">
        <v>200</v>
      </c>
      <c r="G45" s="78" t="s">
        <v>200</v>
      </c>
      <c r="H45" s="78" t="s">
        <v>200</v>
      </c>
      <c r="I45" s="50"/>
    </row>
    <row r="46" spans="2:9" ht="15" customHeight="1">
      <c r="B46" s="76">
        <v>38</v>
      </c>
      <c r="C46" s="37" t="str">
        <f>HLOOKUP(B46,FINANCIERA!$7:$8,2,0)</f>
        <v>PEB CONSULTORES S.A.S.</v>
      </c>
      <c r="D46" s="78" t="s">
        <v>200</v>
      </c>
      <c r="E46" s="78" t="s">
        <v>200</v>
      </c>
      <c r="F46" s="78" t="s">
        <v>200</v>
      </c>
      <c r="G46" s="78" t="s">
        <v>200</v>
      </c>
      <c r="H46" s="78" t="s">
        <v>200</v>
      </c>
      <c r="I46" s="50"/>
    </row>
    <row r="47" spans="2:9" ht="15" customHeight="1">
      <c r="B47" s="76">
        <v>39</v>
      </c>
      <c r="C47" s="37" t="str">
        <f>HLOOKUP(B47,FINANCIERA!$7:$8,2,0)</f>
        <v>ALMA INTERVENTORÍA &amp; CONSULTORÍA SAS</v>
      </c>
      <c r="D47" s="78" t="s">
        <v>200</v>
      </c>
      <c r="E47" s="78" t="s">
        <v>200</v>
      </c>
      <c r="F47" s="78" t="s">
        <v>200</v>
      </c>
      <c r="G47" s="78" t="s">
        <v>200</v>
      </c>
      <c r="H47" s="78" t="s">
        <v>200</v>
      </c>
      <c r="I47" s="50"/>
    </row>
    <row r="48" spans="2:9" ht="15" customHeight="1">
      <c r="B48" s="76">
        <v>40</v>
      </c>
      <c r="C48" s="37" t="str">
        <f>HLOOKUP(B48,FINANCIERA!$7:$8,2,0)</f>
        <v>CONSORCIO COING F001</v>
      </c>
      <c r="D48" s="78" t="s">
        <v>200</v>
      </c>
      <c r="E48" s="78" t="s">
        <v>200</v>
      </c>
      <c r="F48" s="78" t="s">
        <v>200</v>
      </c>
      <c r="G48" s="78" t="s">
        <v>200</v>
      </c>
      <c r="H48" s="78" t="s">
        <v>200</v>
      </c>
      <c r="I48" s="50"/>
    </row>
    <row r="49" spans="2:9" ht="15" customHeight="1">
      <c r="B49" s="76">
        <v>41</v>
      </c>
      <c r="C49" s="37" t="str">
        <f>HLOOKUP(B49,FINANCIERA!$7:$8,2,0)</f>
        <v>CONSORCIO FONTIBON KM 2024</v>
      </c>
      <c r="D49" s="78" t="s">
        <v>200</v>
      </c>
      <c r="E49" s="78" t="s">
        <v>200</v>
      </c>
      <c r="F49" s="78" t="s">
        <v>200</v>
      </c>
      <c r="G49" s="78" t="s">
        <v>200</v>
      </c>
      <c r="H49" s="78" t="s">
        <v>200</v>
      </c>
      <c r="I49" s="50"/>
    </row>
    <row r="50" spans="2:9" ht="15" customHeight="1">
      <c r="B50" s="76">
        <v>42</v>
      </c>
      <c r="C50" s="37" t="str">
        <f>HLOOKUP(B50,FINANCIERA!$7:$8,2,0)</f>
        <v>CONSORCIO INTER FONTIBON JG</v>
      </c>
      <c r="D50" s="78" t="s">
        <v>200</v>
      </c>
      <c r="E50" s="78" t="s">
        <v>200</v>
      </c>
      <c r="F50" s="78" t="s">
        <v>200</v>
      </c>
      <c r="G50" s="78" t="s">
        <v>200</v>
      </c>
      <c r="H50" s="78" t="s">
        <v>200</v>
      </c>
      <c r="I50" s="50"/>
    </row>
    <row r="51" spans="2:9" ht="15" customHeight="1">
      <c r="B51" s="76">
        <v>43</v>
      </c>
      <c r="C51" s="37" t="str">
        <f>HLOOKUP(B51,FINANCIERA!$7:$8,2,0)</f>
        <v>CONSORCIO INTER VIAL G&amp;L.</v>
      </c>
      <c r="D51" s="78" t="s">
        <v>200</v>
      </c>
      <c r="E51" s="78" t="s">
        <v>200</v>
      </c>
      <c r="F51" s="78" t="s">
        <v>200</v>
      </c>
      <c r="G51" s="78" t="s">
        <v>200</v>
      </c>
      <c r="H51" s="78" t="s">
        <v>200</v>
      </c>
      <c r="I51" s="50"/>
    </row>
    <row r="52" spans="2:9" ht="15" customHeight="1">
      <c r="B52" s="76">
        <v>44</v>
      </c>
      <c r="C52" s="37" t="str">
        <f>HLOOKUP(B52,FINANCIERA!$7:$8,2,0)</f>
        <v>ECOVIAS SAS</v>
      </c>
      <c r="D52" s="78" t="s">
        <v>200</v>
      </c>
      <c r="E52" s="78" t="s">
        <v>200</v>
      </c>
      <c r="F52" s="78" t="s">
        <v>200</v>
      </c>
      <c r="G52" s="78" t="s">
        <v>200</v>
      </c>
      <c r="H52" s="78" t="s">
        <v>200</v>
      </c>
      <c r="I52" s="50"/>
    </row>
    <row r="53" spans="2:9" ht="15" customHeight="1">
      <c r="B53" s="76">
        <v>45</v>
      </c>
      <c r="C53" s="37" t="str">
        <f>HLOOKUP(B53,FINANCIERA!$7:$8,2,0)</f>
        <v>PROJEKTA LIMITADA INGENIEROS CONSULTORES</v>
      </c>
      <c r="D53" s="78" t="s">
        <v>200</v>
      </c>
      <c r="E53" s="78" t="s">
        <v>200</v>
      </c>
      <c r="F53" s="78" t="s">
        <v>200</v>
      </c>
      <c r="G53" s="78" t="s">
        <v>200</v>
      </c>
      <c r="H53" s="78" t="s">
        <v>200</v>
      </c>
      <c r="I53" s="50"/>
    </row>
    <row r="54" spans="2:9" ht="15" customHeight="1">
      <c r="B54" s="76">
        <v>46</v>
      </c>
      <c r="C54" s="37" t="str">
        <f>HLOOKUP(B54,FINANCIERA!$7:$8,2,0)</f>
        <v>SOLUCIONES PARA LA INGENIERÍA S.A.S.</v>
      </c>
      <c r="D54" s="78" t="s">
        <v>200</v>
      </c>
      <c r="E54" s="78" t="s">
        <v>200</v>
      </c>
      <c r="F54" s="78" t="s">
        <v>200</v>
      </c>
      <c r="G54" s="78" t="s">
        <v>200</v>
      </c>
      <c r="H54" s="78" t="s">
        <v>200</v>
      </c>
      <c r="I54" s="50"/>
    </row>
    <row r="55" spans="2:9" ht="15" customHeight="1">
      <c r="B55" s="76">
        <v>47</v>
      </c>
      <c r="C55" s="37" t="str">
        <f>HLOOKUP(B55,FINANCIERA!$7:$8,2,0)</f>
        <v>CONSORCIO INTERNOVAC – LERI</v>
      </c>
      <c r="D55" s="78" t="s">
        <v>200</v>
      </c>
      <c r="E55" s="78" t="s">
        <v>200</v>
      </c>
      <c r="F55" s="78" t="s">
        <v>200</v>
      </c>
      <c r="G55" s="78" t="s">
        <v>200</v>
      </c>
      <c r="H55" s="78" t="s">
        <v>200</v>
      </c>
      <c r="I55" s="50"/>
    </row>
    <row r="56" spans="2:9" ht="15" customHeight="1">
      <c r="B56" s="76">
        <v>48</v>
      </c>
      <c r="C56" s="37" t="str">
        <f>HLOOKUP(B56,FINANCIERA!$7:$8,2,0)</f>
        <v>CONSORCIO INTERNOVAC – LERI</v>
      </c>
      <c r="D56" s="78" t="s">
        <v>200</v>
      </c>
      <c r="E56" s="78" t="s">
        <v>200</v>
      </c>
      <c r="F56" s="78" t="s">
        <v>200</v>
      </c>
      <c r="G56" s="78" t="s">
        <v>200</v>
      </c>
      <c r="H56" s="78" t="s">
        <v>200</v>
      </c>
      <c r="I56" s="50"/>
    </row>
    <row r="57" spans="2:9" ht="15" customHeight="1">
      <c r="B57" s="76">
        <v>49</v>
      </c>
      <c r="C57" s="37" t="str">
        <f>HLOOKUP(B57,FINANCIERA!$7:$8,2,0)</f>
        <v>CONSORCIO CCP.</v>
      </c>
      <c r="D57" s="78" t="s">
        <v>200</v>
      </c>
      <c r="E57" s="78" t="s">
        <v>200</v>
      </c>
      <c r="F57" s="78" t="s">
        <v>200</v>
      </c>
      <c r="G57" s="78" t="s">
        <v>200</v>
      </c>
      <c r="H57" s="78" t="s">
        <v>200</v>
      </c>
      <c r="I57" s="50"/>
    </row>
    <row r="58" spans="2:9" ht="15" customHeight="1">
      <c r="B58" s="76">
        <v>50</v>
      </c>
      <c r="C58" s="37" t="str">
        <f>HLOOKUP(B58,FINANCIERA!$7:$8,2,0)</f>
        <v>CONSORCIO FONTIBON</v>
      </c>
      <c r="D58" s="78" t="s">
        <v>200</v>
      </c>
      <c r="E58" s="78" t="s">
        <v>200</v>
      </c>
      <c r="F58" s="78" t="s">
        <v>200</v>
      </c>
      <c r="G58" s="78" t="s">
        <v>200</v>
      </c>
      <c r="H58" s="78" t="s">
        <v>200</v>
      </c>
      <c r="I58" s="50"/>
    </row>
    <row r="59" spans="2:9" ht="15" customHeight="1">
      <c r="B59" s="76">
        <v>51</v>
      </c>
      <c r="C59" s="37" t="str">
        <f>HLOOKUP(B59,FINANCIERA!$7:$8,2,0)</f>
        <v>CONSORCIO TECNOLOGICO</v>
      </c>
      <c r="D59" s="78" t="s">
        <v>200</v>
      </c>
      <c r="E59" s="78" t="s">
        <v>200</v>
      </c>
      <c r="F59" s="78" t="s">
        <v>200</v>
      </c>
      <c r="G59" s="78" t="s">
        <v>200</v>
      </c>
      <c r="H59" s="78" t="s">
        <v>200</v>
      </c>
      <c r="I59" s="50"/>
    </row>
    <row r="60" spans="2:9" ht="15" customHeight="1">
      <c r="B60" s="76">
        <v>52</v>
      </c>
      <c r="C60" s="37" t="str">
        <f>HLOOKUP(B60,FINANCIERA!$7:$8,2,0)</f>
        <v>CONSORCIO INTERVIAL PH</v>
      </c>
      <c r="D60" s="78" t="s">
        <v>200</v>
      </c>
      <c r="E60" s="78" t="s">
        <v>200</v>
      </c>
      <c r="F60" s="78" t="s">
        <v>200</v>
      </c>
      <c r="G60" s="78" t="s">
        <v>200</v>
      </c>
      <c r="H60" s="78" t="s">
        <v>200</v>
      </c>
      <c r="I60" s="50"/>
    </row>
    <row r="61" spans="2:9" ht="15" customHeight="1">
      <c r="B61" s="76">
        <v>53</v>
      </c>
      <c r="C61" s="37" t="str">
        <f>HLOOKUP(B61,FINANCIERA!$7:$8,2,0)</f>
        <v>CONSORCIO VIAS FONTIBON PC</v>
      </c>
      <c r="D61" s="78" t="s">
        <v>200</v>
      </c>
      <c r="E61" s="78" t="s">
        <v>200</v>
      </c>
      <c r="F61" s="78" t="s">
        <v>200</v>
      </c>
      <c r="G61" s="78" t="s">
        <v>200</v>
      </c>
      <c r="H61" s="78" t="s">
        <v>200</v>
      </c>
      <c r="I61" s="50"/>
    </row>
    <row r="62" spans="2:9" ht="15" customHeight="1">
      <c r="B62" s="76">
        <v>54</v>
      </c>
      <c r="C62" s="37" t="str">
        <f>HLOOKUP(B62,FINANCIERA!$7:$8,2,0)</f>
        <v>CONSORCIO MALLA VIAL FDLF</v>
      </c>
      <c r="D62" s="78" t="s">
        <v>200</v>
      </c>
      <c r="E62" s="78" t="s">
        <v>200</v>
      </c>
      <c r="F62" s="78" t="s">
        <v>200</v>
      </c>
      <c r="G62" s="78" t="s">
        <v>200</v>
      </c>
      <c r="H62" s="78" t="s">
        <v>200</v>
      </c>
      <c r="I62" s="50"/>
    </row>
    <row r="63" spans="2:9" ht="15" customHeight="1">
      <c r="B63" s="76">
        <v>55</v>
      </c>
      <c r="C63" s="37" t="str">
        <f>HLOOKUP(B63,FINANCIERA!$7:$8,2,0)</f>
        <v>CONSORCIO INTER FONTIBON</v>
      </c>
      <c r="D63" s="78" t="s">
        <v>200</v>
      </c>
      <c r="E63" s="78" t="s">
        <v>200</v>
      </c>
      <c r="F63" s="78" t="s">
        <v>200</v>
      </c>
      <c r="G63" s="78" t="s">
        <v>200</v>
      </c>
      <c r="H63" s="78" t="s">
        <v>200</v>
      </c>
      <c r="I63" s="50"/>
    </row>
    <row r="64" spans="2:9" ht="15" customHeight="1">
      <c r="B64" s="76">
        <v>56</v>
      </c>
      <c r="C64" s="37" t="str">
        <f>HLOOKUP(B64,FINANCIERA!$7:$8,2,0)</f>
        <v>CONSORCIO VIAS IC 2024</v>
      </c>
      <c r="D64" s="78" t="s">
        <v>200</v>
      </c>
      <c r="E64" s="78" t="s">
        <v>200</v>
      </c>
      <c r="F64" s="78" t="s">
        <v>200</v>
      </c>
      <c r="G64" s="78" t="s">
        <v>200</v>
      </c>
      <c r="H64" s="78" t="s">
        <v>200</v>
      </c>
      <c r="I64" s="50"/>
    </row>
    <row r="65" spans="2:9" ht="15" customHeight="1">
      <c r="B65" s="76">
        <v>57</v>
      </c>
      <c r="C65" s="37" t="str">
        <f>HLOOKUP(B65,FINANCIERA!$7:$8,2,0)</f>
        <v>ORBITA DESARROLLO S.A.S.</v>
      </c>
      <c r="D65" s="78" t="s">
        <v>200</v>
      </c>
      <c r="E65" s="78" t="s">
        <v>200</v>
      </c>
      <c r="F65" s="78" t="s">
        <v>200</v>
      </c>
      <c r="G65" s="78" t="s">
        <v>200</v>
      </c>
      <c r="H65" s="78" t="s">
        <v>200</v>
      </c>
      <c r="I65" s="50"/>
    </row>
    <row r="66" spans="2:9" ht="15" customHeight="1">
      <c r="B66" s="76">
        <v>58</v>
      </c>
      <c r="C66" s="37" t="str">
        <f>HLOOKUP(B66,FINANCIERA!$7:$8,2,0)</f>
        <v>CONSORCIO CONSTRUCCIÓN Y DESARROLLO FONTIBÓN</v>
      </c>
      <c r="D66" s="78" t="s">
        <v>200</v>
      </c>
      <c r="E66" s="78" t="s">
        <v>200</v>
      </c>
      <c r="F66" s="78" t="s">
        <v>200</v>
      </c>
      <c r="G66" s="78" t="s">
        <v>200</v>
      </c>
      <c r="H66" s="78" t="s">
        <v>200</v>
      </c>
      <c r="I66" s="50"/>
    </row>
    <row r="67" spans="2:9" ht="15" customHeight="1">
      <c r="B67" s="76">
        <v>59</v>
      </c>
      <c r="C67" s="37" t="str">
        <f>HLOOKUP(B67,FINANCIERA!$7:$8,2,0)</f>
        <v>CONSORCIO ESPACIO PÚBLICO INT 2024</v>
      </c>
      <c r="D67" s="78" t="s">
        <v>200</v>
      </c>
      <c r="E67" s="78" t="s">
        <v>200</v>
      </c>
      <c r="F67" s="78" t="s">
        <v>200</v>
      </c>
      <c r="G67" s="78" t="s">
        <v>200</v>
      </c>
      <c r="H67" s="78" t="s">
        <v>200</v>
      </c>
      <c r="I67" s="50"/>
    </row>
    <row r="68" spans="2:9" ht="15" customHeight="1">
      <c r="B68" s="76">
        <v>60</v>
      </c>
      <c r="C68" s="37" t="str">
        <f>HLOOKUP(B68,FINANCIERA!$7:$8,2,0)</f>
        <v>CONSORCIO VÍAS PROTEV</v>
      </c>
      <c r="D68" s="78" t="s">
        <v>200</v>
      </c>
      <c r="E68" s="78" t="s">
        <v>200</v>
      </c>
      <c r="F68" s="78" t="s">
        <v>200</v>
      </c>
      <c r="G68" s="78" t="s">
        <v>200</v>
      </c>
      <c r="H68" s="78" t="s">
        <v>200</v>
      </c>
      <c r="I68" s="50"/>
    </row>
    <row r="69" spans="2:9" ht="15" customHeight="1">
      <c r="B69" s="76">
        <v>61</v>
      </c>
      <c r="C69" s="37" t="str">
        <f>HLOOKUP(B69,FINANCIERA!$7:$8,2,0)</f>
        <v>CONSORCIO INTERVENTORES FONTIBON</v>
      </c>
      <c r="D69" s="78" t="s">
        <v>200</v>
      </c>
      <c r="E69" s="78" t="s">
        <v>200</v>
      </c>
      <c r="F69" s="78" t="s">
        <v>200</v>
      </c>
      <c r="G69" s="78" t="s">
        <v>200</v>
      </c>
      <c r="H69" s="78" t="s">
        <v>200</v>
      </c>
      <c r="I69" s="50"/>
    </row>
    <row r="70" spans="2:9" ht="15" customHeight="1" thickBot="1">
      <c r="B70" s="51">
        <v>62</v>
      </c>
      <c r="C70" s="52" t="str">
        <f>HLOOKUP(B70,FINANCIERA!$7:$8,2,0)</f>
        <v>CONSULTORES INTERVENTORES COLOMBIANOS SAS</v>
      </c>
      <c r="D70" s="53" t="s">
        <v>200</v>
      </c>
      <c r="E70" s="53" t="s">
        <v>200</v>
      </c>
      <c r="F70" s="53" t="s">
        <v>200</v>
      </c>
      <c r="G70" s="53" t="s">
        <v>200</v>
      </c>
      <c r="H70" s="53" t="s">
        <v>200</v>
      </c>
      <c r="I70" s="54"/>
    </row>
    <row r="71" spans="2:9">
      <c r="B71" s="12"/>
      <c r="I71" s="13"/>
    </row>
    <row r="72" spans="2:9">
      <c r="B72" s="12"/>
      <c r="I72" s="13"/>
    </row>
    <row r="73" spans="2:9">
      <c r="B73" s="12" t="str">
        <f>FINANCIERA!B72</f>
        <v>Original firmado:</v>
      </c>
      <c r="I73" s="13"/>
    </row>
    <row r="74" spans="2:9">
      <c r="B74" s="12"/>
      <c r="E74" s="14"/>
      <c r="I74" s="13"/>
    </row>
    <row r="75" spans="2:9">
      <c r="B75" s="12"/>
      <c r="I75" s="13"/>
    </row>
    <row r="76" spans="2:9">
      <c r="B76" s="12"/>
      <c r="I76" s="13"/>
    </row>
    <row r="77" spans="2:9">
      <c r="B77" s="26" t="str">
        <f>FINANCIERA!B77</f>
        <v>MARTHA LUCÍA VEGA RAMÍREZ</v>
      </c>
      <c r="I77" s="13"/>
    </row>
    <row r="78" spans="2:9">
      <c r="B78" s="26" t="str">
        <f>FINANCIERA!B78</f>
        <v xml:space="preserve">Evaluador Financiero </v>
      </c>
      <c r="I78" s="13"/>
    </row>
    <row r="79" spans="2:9">
      <c r="B79" s="26" t="str">
        <f>FINANCIERA!B79</f>
        <v>Diciembre 10 de 2024</v>
      </c>
      <c r="I79" s="13"/>
    </row>
    <row r="80" spans="2:9" ht="15.75" thickBot="1">
      <c r="B80" s="15"/>
      <c r="C80" s="16"/>
      <c r="D80" s="17"/>
      <c r="E80" s="17"/>
      <c r="F80" s="17"/>
      <c r="G80" s="17"/>
      <c r="H80" s="17"/>
      <c r="I80" s="18"/>
    </row>
  </sheetData>
  <mergeCells count="7">
    <mergeCell ref="B2:I2"/>
    <mergeCell ref="B3:I3"/>
    <mergeCell ref="B5:I5"/>
    <mergeCell ref="B6:I6"/>
    <mergeCell ref="B7:C8"/>
    <mergeCell ref="B4:I4"/>
    <mergeCell ref="D8:H8"/>
  </mergeCells>
  <phoneticPr fontId="12" type="noConversion"/>
  <conditionalFormatting sqref="D9:I70">
    <cfRule type="containsText" dxfId="0" priority="2" operator="containsText" text="NO">
      <formula>NOT(ISERROR(SEARCH("NO",D9)))</formula>
    </cfRule>
  </conditionalFormatting>
  <pageMargins left="0.7" right="0.7" top="0.75" bottom="0.75" header="0.3" footer="0.3"/>
  <pageSetup scale="38" orientation="landscape" horizontalDpi="0" verticalDpi="0"/>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0kn xmlns="cc38ce11-c220-4a34-aa03-d6a5468465ec" xsi:nil="true"/>
    <TaxCatchAll xmlns="3129d058-18cd-4050-a37d-40ede8e2d7d3" xsi:nil="true"/>
    <NUEVO xmlns="cc38ce11-c220-4a34-aa03-d6a5468465ec" xsi:nil="true"/>
    <lcf76f155ced4ddcb4097134ff3c332f xmlns="cc38ce11-c220-4a34-aa03-d6a5468465ec">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473C7E2468C50B48980CE7C97C035E3E" ma:contentTypeVersion="20" ma:contentTypeDescription="Crear nuevo documento." ma:contentTypeScope="" ma:versionID="2abab5b7ce692875111510f25ab09dcc">
  <xsd:schema xmlns:xsd="http://www.w3.org/2001/XMLSchema" xmlns:xs="http://www.w3.org/2001/XMLSchema" xmlns:p="http://schemas.microsoft.com/office/2006/metadata/properties" xmlns:ns2="cc38ce11-c220-4a34-aa03-d6a5468465ec" xmlns:ns3="3129d058-18cd-4050-a37d-40ede8e2d7d3" targetNamespace="http://schemas.microsoft.com/office/2006/metadata/properties" ma:root="true" ma:fieldsID="04ba506900eed98e2e071d70a9040eb3" ns2:_="" ns3:_="">
    <xsd:import namespace="cc38ce11-c220-4a34-aa03-d6a5468465ec"/>
    <xsd:import namespace="3129d058-18cd-4050-a37d-40ede8e2d7d3"/>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DateTaken" minOccurs="0"/>
                <xsd:element ref="ns2:MediaServiceLocation" minOccurs="0"/>
                <xsd:element ref="ns2:p0kn" minOccurs="0"/>
                <xsd:element ref="ns2:MediaServiceAutoKeyPoints" minOccurs="0"/>
                <xsd:element ref="ns2:MediaServiceKeyPoints" minOccurs="0"/>
                <xsd:element ref="ns2:MediaLengthInSeconds" minOccurs="0"/>
                <xsd:element ref="ns2:lcf76f155ced4ddcb4097134ff3c332f" minOccurs="0"/>
                <xsd:element ref="ns3:TaxCatchAll" minOccurs="0"/>
                <xsd:element ref="ns2:MediaServiceObjectDetectorVersions" minOccurs="0"/>
                <xsd:element ref="ns2:NUEVO"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c38ce11-c220-4a34-aa03-d6a5468465e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p0kn" ma:index="18" nillable="true" ma:displayName="Texto" ma:internalName="p0kn">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MediaLengthInSeconds" ma:index="21" nillable="true" ma:displayName="Length (seconds)" ma:internalName="MediaLengthInSeconds" ma:readOnly="true">
      <xsd:simpleType>
        <xsd:restriction base="dms:Unknown"/>
      </xsd:simpleType>
    </xsd:element>
    <xsd:element name="lcf76f155ced4ddcb4097134ff3c332f" ma:index="23"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NUEVO" ma:index="26" nillable="true" ma:displayName="NUEVO" ma:format="Dropdown" ma:internalName="NUEVO">
      <xsd:simpleType>
        <xsd:restriction base="dms:Text">
          <xsd:maxLength value="255"/>
        </xsd:restriction>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3129d058-18cd-4050-a37d-40ede8e2d7d3" elementFormDefault="qualified">
    <xsd:import namespace="http://schemas.microsoft.com/office/2006/documentManagement/types"/>
    <xsd:import namespace="http://schemas.microsoft.com/office/infopath/2007/PartnerControls"/>
    <xsd:element name="SharedWithUsers" ma:index="14"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Detalles de uso compartido" ma:internalName="SharedWithDetails" ma:readOnly="true">
      <xsd:simpleType>
        <xsd:restriction base="dms:Note">
          <xsd:maxLength value="255"/>
        </xsd:restriction>
      </xsd:simpleType>
    </xsd:element>
    <xsd:element name="TaxCatchAll" ma:index="24" nillable="true" ma:displayName="Taxonomy Catch All Column" ma:hidden="true" ma:list="{19e96408-f574-46ce-ba19-3482cbe533f3}" ma:internalName="TaxCatchAll" ma:showField="CatchAllData" ma:web="3129d058-18cd-4050-a37d-40ede8e2d7d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06B0832-4B7D-4B46-9A4C-FAEF2CA9A7D5}">
  <ds:schemaRefs>
    <ds:schemaRef ds:uri="http://schemas.microsoft.com/sharepoint/v3/contenttype/forms"/>
  </ds:schemaRefs>
</ds:datastoreItem>
</file>

<file path=customXml/itemProps2.xml><?xml version="1.0" encoding="utf-8"?>
<ds:datastoreItem xmlns:ds="http://schemas.openxmlformats.org/officeDocument/2006/customXml" ds:itemID="{E507C643-423C-4F25-90ED-238F49143486}">
  <ds:schemaRefs>
    <ds:schemaRef ds:uri="http://purl.org/dc/elements/1.1/"/>
    <ds:schemaRef ds:uri="http://schemas.microsoft.com/office/2006/documentManagement/types"/>
    <ds:schemaRef ds:uri="http://schemas.openxmlformats.org/package/2006/metadata/core-properties"/>
    <ds:schemaRef ds:uri="cc38ce11-c220-4a34-aa03-d6a5468465ec"/>
    <ds:schemaRef ds:uri="http://purl.org/dc/terms/"/>
    <ds:schemaRef ds:uri="http://www.w3.org/XML/1998/namespace"/>
    <ds:schemaRef ds:uri="http://purl.org/dc/dcmitype/"/>
    <ds:schemaRef ds:uri="http://schemas.microsoft.com/office/infopath/2007/PartnerControls"/>
    <ds:schemaRef ds:uri="3129d058-18cd-4050-a37d-40ede8e2d7d3"/>
    <ds:schemaRef ds:uri="http://schemas.microsoft.com/office/2006/metadata/properties"/>
  </ds:schemaRefs>
</ds:datastoreItem>
</file>

<file path=customXml/itemProps3.xml><?xml version="1.0" encoding="utf-8"?>
<ds:datastoreItem xmlns:ds="http://schemas.openxmlformats.org/officeDocument/2006/customXml" ds:itemID="{380F9E1F-61EF-4881-8489-D51C67EB8B5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c38ce11-c220-4a34-aa03-d6a5468465ec"/>
    <ds:schemaRef ds:uri="3129d058-18cd-4050-a37d-40ede8e2d7d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FINANCIERA</vt:lpstr>
      <vt:lpstr>RESULTADO FINANCIERA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OTTO GABRIEL FORERO VANEGAS</cp:lastModifiedBy>
  <cp:revision/>
  <cp:lastPrinted>2024-12-10T21:31:57Z</cp:lastPrinted>
  <dcterms:created xsi:type="dcterms:W3CDTF">2022-07-23T02:21:34Z</dcterms:created>
  <dcterms:modified xsi:type="dcterms:W3CDTF">2024-12-22T15:59:22Z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0x010100473C7E2468C50B48980CE7C97C035E3E</vt:lpwstr>
  </property>
  <property fmtid="{D5CDD505-2E9C-101B-9397-08002B2CF9AE}" pid="3" name="MediaServiceImageTags">
    <vt:lpwstr/>
  </property>
</Properties>
</file>