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AINOVER\Downloads\"/>
    </mc:Choice>
  </mc:AlternateContent>
  <xr:revisionPtr revIDLastSave="0" documentId="13_ncr:1_{C415DA72-EB13-4E91-B489-DB08CF455BFD}" xr6:coauthVersionLast="47" xr6:coauthVersionMax="47" xr10:uidLastSave="{00000000-0000-0000-0000-000000000000}"/>
  <bookViews>
    <workbookView xWindow="-108" yWindow="-108" windowWidth="23256" windowHeight="12576" tabRatio="794" firstSheet="3" activeTab="10" xr2:uid="{00000000-000D-0000-FFFF-FFFF00000000}"/>
  </bookViews>
  <sheets>
    <sheet name="PRESUPUESTOS" sheetId="1" r:id="rId1"/>
    <sheet name="PROPONENTES" sheetId="2" r:id="rId2"/>
    <sheet name="INTEGRANTES" sheetId="21" r:id="rId3"/>
    <sheet name="EXPERIENCIA" sheetId="16" r:id="rId4"/>
    <sheet name="SMMLV CTOS EXT" sheetId="41" state="veryHidden" r:id="rId5"/>
    <sheet name="PONDERACION EXP." sheetId="46" state="hidden" r:id="rId6"/>
    <sheet name="APOYO A IND. NAL." sheetId="25" r:id="rId7"/>
    <sheet name="EQUIPO DE TRABAJO" sheetId="47" r:id="rId8"/>
    <sheet name="F.SOSTENIBILIDAD" sheetId="51" r:id="rId9"/>
    <sheet name="VIN.PERS.DISC." sheetId="43" r:id="rId10"/>
    <sheet name="MIPYME" sheetId="52" r:id="rId11"/>
    <sheet name="MUJERES" sheetId="53" r:id="rId12"/>
    <sheet name="SMMLV" sheetId="17" state="hidden" r:id="rId13"/>
    <sheet name="DEPENDENCIAS" sheetId="12" state="veryHidden" r:id="rId14"/>
    <sheet name="MULTAS Y SANCIONES" sheetId="49" state="hidden" r:id="rId15"/>
    <sheet name="EVAL. ECONOMICA" sheetId="50" r:id="rId16"/>
    <sheet name="HAB.GEN." sheetId="40" r:id="rId17"/>
    <sheet name="RESUMENGEN" sheetId="39" r:id="rId18"/>
    <sheet name="VERIFICACIÓN" sheetId="31" state="veryHidden" r:id="rId19"/>
  </sheets>
  <definedNames>
    <definedName name="_xlnm._FilterDatabase" localSheetId="5" hidden="1">'PONDERACION EXP.'!$A$46:$AJ$62</definedName>
    <definedName name="APOYONAL">#REF!</definedName>
    <definedName name="CONDANCHOC">#REF!</definedName>
    <definedName name="CONDCUMEXP">#REF!</definedName>
    <definedName name="CONDVIAURBANA">#REF!</definedName>
    <definedName name="CONSORCIO">#REF!</definedName>
    <definedName name="CUMPCTONACIONAL">#REF!</definedName>
    <definedName name="CUMPLIMIENTO">#REF!</definedName>
    <definedName name="CUMPLIMIENTOPC">#REF!</definedName>
    <definedName name="DEPENDENCIAS">#REF!</definedName>
    <definedName name="DISCAPACITADOS">SMMLV!$M$3:$M$4</definedName>
    <definedName name="EJECUCIONCTO">#REF!</definedName>
    <definedName name="EJES">#REF!</definedName>
    <definedName name="EQUIPO">#REF!</definedName>
    <definedName name="EQUIPO1">#REF!</definedName>
    <definedName name="Estado">#REF!</definedName>
    <definedName name="ESTRUCTURA">#REF!</definedName>
    <definedName name="FechaCierre">PRESUPUESTOS!$L$18</definedName>
    <definedName name="FMINEXP">PRESUPUESTOS!#REF!</definedName>
    <definedName name="FSOSTENIBILIDAD">#REF!</definedName>
    <definedName name="HABILIDAD">#REF!</definedName>
    <definedName name="LONGREQUERIDA">EXPERIENCIA!#REF!</definedName>
    <definedName name="METEVA">#REF!</definedName>
    <definedName name="NUMMAXCONT">PRESUPUESTOS!$L$23</definedName>
    <definedName name="NUMMINCONT">PRESUPUESTOS!$K$23</definedName>
    <definedName name="NUMMOD">PRESUPUESTOS!$B$14</definedName>
    <definedName name="PFOMOD">PRESUPUESTOS!$L$14</definedName>
    <definedName name="PLAZOMOD">PRESUPUESTOS!$K$14</definedName>
    <definedName name="PORPO">EXPERIENCIA!#REF!</definedName>
    <definedName name="PORREQUE2">EXPERIENCIA!#REF!</definedName>
    <definedName name="PORREQUERIDO">EXPERIENCIA!#REF!</definedName>
    <definedName name="POSMMLV">PRESUPUESTOS!$J$14</definedName>
    <definedName name="PTJETOTAL">PRESUPUESTOS!$J$23</definedName>
    <definedName name="RESULTADO">#REF!</definedName>
    <definedName name="SALACTUAL">SMMLV!$H$10</definedName>
    <definedName name="SALARIOS_REQUE">EXPERIENCIA!#REF!</definedName>
    <definedName name="SINOP">#REF!</definedName>
    <definedName name="SUBSANAR">#REF!</definedName>
    <definedName name="TAMAÑOEMP">#REF!</definedName>
    <definedName name="TIPODEVIA">#REF!</definedName>
    <definedName name="TIPOPAV">#REF!</definedName>
    <definedName name="TIPOPAVIMENTO">#REF!</definedName>
    <definedName name="TOTALPTJEEXES">PRESUPUESTOS!$J$23</definedName>
    <definedName name="VALREQUERIDO">EXPERIENCIA!#REF!</definedName>
    <definedName name="Z_098B2E87_9C52_4BA2_B1C3_E2EE72C3347E_.wvu.Rows" localSheetId="1" hidden="1">PROPONENTES!#REF!</definedName>
    <definedName name="Z_5A13C38E_C765_461C_8416_6F71B9B5782E_.wvu.PrintArea" localSheetId="13" hidden="1">DEPENDENCIAS!#REF!</definedName>
    <definedName name="Z_5C1A9AEF_CD7F_43E2_BF95_F3A089BEC7D3_.wvu.PrintArea" localSheetId="0" hidden="1">PRESUPUESTOS!$B$2:$M$40</definedName>
    <definedName name="Z_5C1A9AEF_CD7F_43E2_BF95_F3A089BEC7D3_.wvu.PrintArea" localSheetId="1" hidden="1">PROPONENTES!$B$2:$E$23</definedName>
  </definedNames>
  <calcPr calcId="191029"/>
  <customWorkbookViews>
    <customWorkbookView name="Diego Alexander Ramirez Cruz - Vista personalizada" guid="{DE67EBC3-31FE-423B-B030-1FFACB67D900}" mergeInterval="0" personalView="1" maximized="1" windowWidth="1362" windowHeight="523" tabRatio="690" activeSheetId="1"/>
    <customWorkbookView name="Oscar Javier Salamanca - Vista personalizada" guid="{098B2E87-9C52-4BA2-B1C3-E2EE72C3347E}" mergeInterval="0" personalView="1" maximized="1" windowWidth="1362" windowHeight="543" tabRatio="894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0" i="49" l="1"/>
  <c r="D21" i="49"/>
  <c r="D22" i="49"/>
  <c r="D23" i="49"/>
  <c r="D24" i="49"/>
  <c r="D25" i="49"/>
  <c r="D19" i="49"/>
  <c r="C17" i="43" l="1"/>
  <c r="C18" i="43"/>
  <c r="C19" i="43"/>
  <c r="C20" i="43"/>
  <c r="C21" i="43"/>
  <c r="C22" i="43"/>
  <c r="C16" i="43"/>
  <c r="M16" i="39"/>
  <c r="D48" i="46"/>
  <c r="D49" i="46"/>
  <c r="D50" i="46"/>
  <c r="D51" i="46"/>
  <c r="D52" i="46"/>
  <c r="D53" i="46"/>
  <c r="D47" i="46"/>
  <c r="M17" i="39"/>
  <c r="M18" i="39"/>
  <c r="M19" i="39"/>
  <c r="M20" i="39"/>
  <c r="M21" i="39"/>
  <c r="M22" i="39"/>
  <c r="C17" i="50" l="1"/>
  <c r="C18" i="50"/>
  <c r="C19" i="50"/>
  <c r="C20" i="50"/>
  <c r="C21" i="50"/>
  <c r="C22" i="50"/>
  <c r="C16" i="50"/>
  <c r="C17" i="39"/>
  <c r="C18" i="39"/>
  <c r="C19" i="39"/>
  <c r="C20" i="39"/>
  <c r="C21" i="39"/>
  <c r="C22" i="39"/>
  <c r="C16" i="39"/>
  <c r="C17" i="40"/>
  <c r="C18" i="40"/>
  <c r="C19" i="40"/>
  <c r="C20" i="40"/>
  <c r="C21" i="40"/>
  <c r="C22" i="40"/>
  <c r="C16" i="40"/>
  <c r="C23" i="53"/>
  <c r="C22" i="53"/>
  <c r="C21" i="53"/>
  <c r="C20" i="53"/>
  <c r="C19" i="53"/>
  <c r="C18" i="53"/>
  <c r="C17" i="53"/>
  <c r="C17" i="52"/>
  <c r="C18" i="52"/>
  <c r="C19" i="52"/>
  <c r="C20" i="52"/>
  <c r="C21" i="52"/>
  <c r="C22" i="52"/>
  <c r="C16" i="52"/>
  <c r="C17" i="51"/>
  <c r="C18" i="51"/>
  <c r="C19" i="51"/>
  <c r="C20" i="51"/>
  <c r="C21" i="51"/>
  <c r="C22" i="51"/>
  <c r="C16" i="51"/>
  <c r="C16" i="47"/>
  <c r="C17" i="47"/>
  <c r="C18" i="47"/>
  <c r="C19" i="47"/>
  <c r="C20" i="47"/>
  <c r="C21" i="47"/>
  <c r="C15" i="47"/>
  <c r="C15" i="25"/>
  <c r="C16" i="25"/>
  <c r="C17" i="25"/>
  <c r="C18" i="25"/>
  <c r="C19" i="25"/>
  <c r="C20" i="25"/>
  <c r="C14" i="25"/>
  <c r="M129" i="16"/>
  <c r="N129" i="16" s="1"/>
  <c r="M128" i="16"/>
  <c r="N128" i="16" s="1"/>
  <c r="F124" i="16"/>
  <c r="M92" i="16"/>
  <c r="N92" i="16" s="1"/>
  <c r="F88" i="16"/>
  <c r="M75" i="16"/>
  <c r="N75" i="16" s="1"/>
  <c r="M74" i="16"/>
  <c r="N74" i="16" s="1"/>
  <c r="F70" i="16"/>
  <c r="M58" i="16"/>
  <c r="N58" i="16" s="1"/>
  <c r="M57" i="16"/>
  <c r="N57" i="16" s="1"/>
  <c r="M39" i="16" l="1"/>
  <c r="N39" i="16" s="1"/>
  <c r="M38" i="16"/>
  <c r="N38" i="16" s="1"/>
  <c r="F34" i="16"/>
  <c r="F106" i="16"/>
  <c r="M110" i="16"/>
  <c r="N110" i="16" s="1"/>
  <c r="F53" i="16"/>
  <c r="M19" i="16"/>
  <c r="N19" i="16" s="1"/>
  <c r="E15" i="21"/>
  <c r="F15" i="16" l="1"/>
  <c r="J14" i="1"/>
  <c r="K46" i="17"/>
  <c r="E46" i="17"/>
  <c r="K44" i="17" l="1"/>
  <c r="E44" i="17"/>
  <c r="G10" i="17" l="1"/>
  <c r="K45" i="17" l="1"/>
  <c r="E45" i="17"/>
  <c r="K43" i="17" l="1"/>
  <c r="E41" i="17" l="1"/>
  <c r="E43" i="17"/>
  <c r="E42" i="17"/>
  <c r="E40" i="17" l="1"/>
  <c r="E39" i="17" l="1"/>
  <c r="E38" i="17"/>
  <c r="E37" i="17"/>
  <c r="E36" i="17"/>
  <c r="F6" i="41"/>
  <c r="M7" i="41" s="1"/>
  <c r="F7" i="41"/>
  <c r="F8" i="41"/>
  <c r="M19" i="41" s="1"/>
  <c r="F9" i="41"/>
  <c r="F10" i="41"/>
  <c r="F11" i="41"/>
  <c r="F12" i="41"/>
  <c r="F13" i="41"/>
  <c r="F14" i="41"/>
  <c r="F15" i="41"/>
  <c r="F16" i="41"/>
  <c r="F17" i="41"/>
  <c r="F18" i="41"/>
  <c r="F19" i="41"/>
  <c r="F20" i="41"/>
  <c r="F21" i="41"/>
  <c r="F22" i="41"/>
  <c r="F23" i="41"/>
  <c r="F24" i="41"/>
  <c r="F25" i="41"/>
  <c r="F26" i="41"/>
  <c r="F27" i="41"/>
  <c r="F28" i="41"/>
  <c r="F29" i="41"/>
  <c r="F30" i="41"/>
  <c r="F31" i="41"/>
  <c r="F32" i="41"/>
  <c r="F33" i="41"/>
  <c r="F34" i="41"/>
  <c r="F35" i="41"/>
  <c r="F36" i="41"/>
  <c r="F37" i="41"/>
  <c r="F38" i="41"/>
  <c r="F39" i="41"/>
  <c r="F40" i="41"/>
  <c r="F41" i="41"/>
  <c r="F42" i="41"/>
  <c r="F43" i="41"/>
  <c r="F44" i="41"/>
  <c r="F45" i="41"/>
  <c r="F46" i="41"/>
  <c r="F47" i="41"/>
  <c r="F48" i="41"/>
  <c r="F49" i="41"/>
  <c r="F50" i="41"/>
  <c r="F51" i="41"/>
  <c r="F52" i="41"/>
  <c r="F53" i="41"/>
  <c r="F54" i="41"/>
  <c r="F55" i="41"/>
  <c r="F56" i="41"/>
  <c r="F57" i="41"/>
  <c r="F58" i="41"/>
  <c r="F59" i="41"/>
  <c r="F60" i="41"/>
  <c r="F61" i="41"/>
  <c r="F62" i="41"/>
  <c r="F63" i="41"/>
  <c r="F64" i="41"/>
  <c r="F65" i="41"/>
  <c r="F66" i="41"/>
  <c r="F67" i="41"/>
  <c r="F68" i="41"/>
  <c r="F69" i="41"/>
  <c r="F70" i="41"/>
  <c r="F71" i="41"/>
  <c r="F72" i="41"/>
  <c r="F73" i="41"/>
  <c r="F74" i="41"/>
  <c r="F75" i="41"/>
  <c r="F76" i="41"/>
  <c r="F77" i="41"/>
  <c r="F78" i="41"/>
  <c r="F79" i="41"/>
  <c r="F80" i="41"/>
  <c r="F81" i="41"/>
  <c r="F82" i="41"/>
  <c r="F83" i="41"/>
  <c r="F84" i="41"/>
  <c r="F85" i="41"/>
  <c r="F86" i="41"/>
  <c r="F87" i="41"/>
  <c r="F88" i="41"/>
  <c r="F89" i="41"/>
  <c r="F90" i="41"/>
  <c r="F91" i="41"/>
  <c r="F92" i="41"/>
  <c r="F93" i="41"/>
  <c r="F94" i="41"/>
  <c r="F95" i="41"/>
  <c r="F96" i="41"/>
  <c r="F97" i="41"/>
  <c r="F98" i="41"/>
  <c r="F99" i="41"/>
  <c r="F100" i="41"/>
  <c r="F101" i="41"/>
  <c r="F102" i="41"/>
  <c r="F103" i="41"/>
  <c r="F104" i="41"/>
  <c r="F105" i="41"/>
  <c r="F106" i="41"/>
  <c r="F107" i="41"/>
  <c r="F108" i="41"/>
  <c r="F109" i="41"/>
  <c r="F110" i="41"/>
  <c r="F111" i="41"/>
  <c r="F112" i="41"/>
  <c r="F113" i="41"/>
  <c r="F114" i="41"/>
  <c r="F115" i="41"/>
  <c r="F116" i="41"/>
  <c r="F117" i="41"/>
  <c r="F118" i="41"/>
  <c r="F119" i="41"/>
  <c r="F120" i="41"/>
  <c r="F121" i="41"/>
  <c r="F122" i="41"/>
  <c r="F123" i="41"/>
  <c r="F124" i="41"/>
  <c r="F125" i="41"/>
  <c r="F126" i="41"/>
  <c r="F127" i="41"/>
  <c r="F128" i="41"/>
  <c r="F129" i="41"/>
  <c r="F130" i="41"/>
  <c r="F131" i="41"/>
  <c r="F132" i="41"/>
  <c r="F133" i="41"/>
  <c r="F134" i="41"/>
  <c r="F135" i="41"/>
  <c r="F136" i="41"/>
  <c r="F137" i="41"/>
  <c r="F138" i="41"/>
  <c r="F139" i="41"/>
  <c r="F140" i="41"/>
  <c r="F141" i="41"/>
  <c r="F142" i="41"/>
  <c r="F143" i="41"/>
  <c r="F144" i="41"/>
  <c r="F145" i="41"/>
  <c r="F146" i="41"/>
  <c r="F147" i="41"/>
  <c r="F148" i="41"/>
  <c r="F149" i="41"/>
  <c r="F150" i="41"/>
  <c r="F151" i="41"/>
  <c r="F152" i="41"/>
  <c r="F153" i="41"/>
  <c r="F154" i="41"/>
  <c r="F155" i="41"/>
  <c r="F156" i="41"/>
  <c r="F157" i="41"/>
  <c r="F158" i="41"/>
  <c r="F159" i="41"/>
  <c r="F160" i="41"/>
  <c r="F161" i="41"/>
  <c r="F162" i="41"/>
  <c r="F163" i="41"/>
  <c r="F164" i="41"/>
  <c r="F165" i="41"/>
  <c r="F166" i="41"/>
  <c r="F167" i="41"/>
  <c r="F168" i="41"/>
  <c r="F169" i="41"/>
  <c r="F170" i="41"/>
  <c r="F171" i="41"/>
  <c r="F172" i="41"/>
  <c r="F173" i="41"/>
  <c r="F174" i="41"/>
  <c r="F175" i="41"/>
  <c r="F176" i="41"/>
  <c r="F177" i="41"/>
  <c r="F178" i="41"/>
  <c r="F179" i="41"/>
  <c r="F180" i="41"/>
  <c r="F181" i="41"/>
  <c r="F182" i="41"/>
  <c r="F183" i="41"/>
  <c r="F184" i="41"/>
  <c r="F185" i="41"/>
  <c r="F186" i="41"/>
  <c r="F187" i="41"/>
  <c r="F188" i="41"/>
  <c r="F189" i="41"/>
  <c r="F190" i="41"/>
  <c r="F191" i="41"/>
  <c r="F192" i="41"/>
  <c r="F193" i="41"/>
  <c r="F194" i="41"/>
  <c r="F195" i="41"/>
  <c r="F196" i="41"/>
  <c r="F197" i="41"/>
  <c r="F198" i="41"/>
  <c r="F199" i="41"/>
  <c r="F200" i="41"/>
  <c r="F201" i="41"/>
  <c r="F202" i="41"/>
  <c r="F203" i="41"/>
  <c r="F204" i="41"/>
  <c r="F205" i="41"/>
  <c r="F206" i="41"/>
  <c r="F207" i="41"/>
  <c r="F208" i="41"/>
  <c r="F209" i="41"/>
  <c r="F210" i="41"/>
  <c r="F211" i="41"/>
  <c r="F212" i="41"/>
  <c r="F213" i="41"/>
  <c r="F214" i="41"/>
  <c r="F215" i="41"/>
  <c r="F216" i="41"/>
  <c r="F217" i="41"/>
  <c r="F218" i="41"/>
  <c r="F219" i="41"/>
  <c r="F220" i="41"/>
  <c r="F221" i="41"/>
  <c r="F222" i="41"/>
  <c r="F223" i="41"/>
  <c r="F224" i="41"/>
  <c r="F225" i="41"/>
  <c r="F226" i="41"/>
  <c r="F227" i="41"/>
  <c r="F228" i="41"/>
  <c r="F229" i="41"/>
  <c r="F230" i="41"/>
  <c r="F231" i="41"/>
  <c r="F232" i="41"/>
  <c r="F233" i="41"/>
  <c r="F234" i="41"/>
  <c r="F235" i="41"/>
  <c r="F236" i="41"/>
  <c r="F237" i="41"/>
  <c r="F238" i="41"/>
  <c r="F239" i="41"/>
  <c r="F240" i="41"/>
  <c r="F241" i="41"/>
  <c r="F242" i="41"/>
  <c r="F243" i="41"/>
  <c r="F244" i="41"/>
  <c r="F245" i="41"/>
  <c r="F246" i="41"/>
  <c r="F247" i="41"/>
  <c r="F248" i="41"/>
  <c r="F249" i="41"/>
  <c r="F250" i="41"/>
  <c r="F251" i="41"/>
  <c r="F252" i="41"/>
  <c r="F253" i="41"/>
  <c r="F254" i="41"/>
  <c r="F255" i="41"/>
  <c r="F256" i="41"/>
  <c r="F257" i="41"/>
  <c r="F258" i="41"/>
  <c r="F259" i="41"/>
  <c r="F260" i="41"/>
  <c r="F261" i="41"/>
  <c r="F262" i="41"/>
  <c r="F263" i="41"/>
  <c r="F264" i="41"/>
  <c r="F265" i="41"/>
  <c r="F266" i="41"/>
  <c r="F267" i="41"/>
  <c r="F268" i="41"/>
  <c r="F269" i="41"/>
  <c r="F270" i="41"/>
  <c r="F271" i="41"/>
  <c r="F272" i="41"/>
  <c r="F273" i="41"/>
  <c r="F274" i="41"/>
  <c r="F275" i="41"/>
  <c r="F276" i="41"/>
  <c r="F277" i="41"/>
  <c r="F278" i="41"/>
  <c r="F279" i="41"/>
  <c r="F280" i="41"/>
  <c r="F281" i="41"/>
  <c r="F282" i="41"/>
  <c r="F283" i="41"/>
  <c r="F284" i="41"/>
  <c r="F285" i="41"/>
  <c r="F286" i="41"/>
  <c r="F287" i="41"/>
  <c r="F288" i="41"/>
  <c r="F289" i="41"/>
  <c r="F290" i="41"/>
  <c r="F291" i="41"/>
  <c r="F292" i="41"/>
  <c r="F293" i="41"/>
  <c r="F294" i="41"/>
  <c r="F295" i="41"/>
  <c r="F296" i="41"/>
  <c r="F297" i="41"/>
  <c r="F298" i="41"/>
  <c r="F299" i="41"/>
  <c r="F300" i="41"/>
  <c r="F301" i="41"/>
  <c r="F302" i="41"/>
  <c r="F303" i="41"/>
  <c r="F304" i="41"/>
  <c r="F305" i="41"/>
  <c r="F306" i="41"/>
  <c r="F307" i="41"/>
  <c r="F308" i="41"/>
  <c r="F309" i="41"/>
  <c r="F310" i="41"/>
  <c r="F311" i="41"/>
  <c r="F312" i="41"/>
  <c r="F313" i="41"/>
  <c r="F314" i="41"/>
  <c r="F315" i="41"/>
  <c r="F316" i="41"/>
  <c r="F317" i="41"/>
  <c r="F318" i="41"/>
  <c r="F319" i="41"/>
  <c r="F320" i="41"/>
  <c r="F321" i="41"/>
  <c r="F322" i="41"/>
  <c r="F323" i="41"/>
  <c r="F324" i="41"/>
  <c r="F325" i="41"/>
  <c r="F326" i="41"/>
  <c r="F327" i="41"/>
  <c r="F328" i="41"/>
  <c r="F329" i="41"/>
  <c r="F330" i="41"/>
  <c r="F331" i="41"/>
  <c r="F332" i="41"/>
  <c r="F333" i="41"/>
  <c r="F334" i="41"/>
  <c r="F335" i="41"/>
  <c r="F336" i="41"/>
  <c r="F337" i="41"/>
  <c r="F338" i="41"/>
  <c r="F339" i="41"/>
  <c r="F340" i="41"/>
  <c r="F341" i="41"/>
  <c r="F342" i="41"/>
  <c r="F343" i="41"/>
  <c r="F344" i="41"/>
  <c r="F345" i="41"/>
  <c r="F346" i="41"/>
  <c r="F347" i="41"/>
  <c r="F348" i="41"/>
  <c r="F349" i="41"/>
  <c r="F350" i="41"/>
  <c r="F351" i="41"/>
  <c r="F352" i="41"/>
  <c r="F353" i="41"/>
  <c r="F354" i="41"/>
  <c r="F355" i="41"/>
  <c r="F356" i="41"/>
  <c r="F357" i="41"/>
  <c r="F358" i="41"/>
  <c r="F359" i="41"/>
  <c r="F360" i="41"/>
  <c r="F361" i="41"/>
  <c r="F362" i="41"/>
  <c r="F363" i="41"/>
  <c r="F364" i="41"/>
  <c r="F365" i="41"/>
  <c r="F366" i="41"/>
  <c r="F367" i="41"/>
  <c r="F368" i="41"/>
  <c r="F369" i="41"/>
  <c r="F370" i="41"/>
  <c r="F371" i="41"/>
  <c r="F372" i="41"/>
  <c r="F373" i="41"/>
  <c r="F374" i="41"/>
  <c r="F375" i="41"/>
  <c r="F376" i="41"/>
  <c r="F377" i="41"/>
  <c r="F378" i="41"/>
  <c r="F379" i="41"/>
  <c r="F380" i="41"/>
  <c r="F381" i="41"/>
  <c r="F382" i="41"/>
  <c r="F383" i="41"/>
  <c r="F384" i="41"/>
  <c r="F385" i="41"/>
  <c r="F386" i="41"/>
  <c r="F387" i="41"/>
  <c r="F388" i="41"/>
  <c r="F389" i="41"/>
  <c r="F390" i="41"/>
  <c r="F391" i="41"/>
  <c r="F392" i="41"/>
  <c r="F393" i="41"/>
  <c r="F394" i="41"/>
  <c r="F395" i="41"/>
  <c r="F396" i="41"/>
  <c r="F397" i="41"/>
  <c r="F398" i="41"/>
  <c r="F399" i="41"/>
  <c r="F400" i="41"/>
  <c r="F401" i="41"/>
  <c r="F402" i="41"/>
  <c r="F403" i="41"/>
  <c r="F404" i="41"/>
  <c r="F405" i="41"/>
  <c r="F406" i="41"/>
  <c r="F407" i="41"/>
  <c r="F408" i="41"/>
  <c r="F409" i="41"/>
  <c r="F410" i="41"/>
  <c r="F411" i="41"/>
  <c r="F412" i="41"/>
  <c r="F413" i="41"/>
  <c r="F414" i="41"/>
  <c r="F415" i="41"/>
  <c r="F416" i="41"/>
  <c r="F417" i="41"/>
  <c r="F418" i="41"/>
  <c r="F419" i="41"/>
  <c r="F420" i="41"/>
  <c r="F421" i="41"/>
  <c r="F422" i="41"/>
  <c r="F423" i="41"/>
  <c r="F424" i="41"/>
  <c r="F425" i="41"/>
  <c r="F426" i="41"/>
  <c r="F427" i="41"/>
  <c r="F428" i="41"/>
  <c r="F429" i="41"/>
  <c r="F430" i="41"/>
  <c r="F431" i="41"/>
  <c r="F432" i="41"/>
  <c r="F433" i="41"/>
  <c r="F434" i="41"/>
  <c r="F435" i="41"/>
  <c r="F436" i="41"/>
  <c r="F437" i="41"/>
  <c r="F438" i="41"/>
  <c r="F439" i="41"/>
  <c r="F440" i="41"/>
  <c r="F441" i="41"/>
  <c r="F442" i="41"/>
  <c r="F443" i="41"/>
  <c r="F444" i="41"/>
  <c r="F445" i="41"/>
  <c r="F446" i="41"/>
  <c r="F447" i="41"/>
  <c r="F448" i="41"/>
  <c r="F449" i="41"/>
  <c r="F450" i="41"/>
  <c r="F451" i="41"/>
  <c r="F452" i="41"/>
  <c r="F453" i="41"/>
  <c r="F454" i="41"/>
  <c r="F455" i="41"/>
  <c r="F456" i="41"/>
  <c r="F457" i="41"/>
  <c r="F458" i="41"/>
  <c r="F459" i="41"/>
  <c r="F460" i="41"/>
  <c r="F461" i="41"/>
  <c r="F462" i="41"/>
  <c r="F463" i="41"/>
  <c r="F464" i="41"/>
  <c r="F465" i="41"/>
  <c r="F466" i="41"/>
  <c r="F467" i="41"/>
  <c r="F468" i="41"/>
  <c r="F469" i="41"/>
  <c r="F470" i="41"/>
  <c r="F471" i="41"/>
  <c r="F472" i="41"/>
  <c r="F473" i="41"/>
  <c r="F474" i="41"/>
  <c r="F475" i="41"/>
  <c r="F476" i="41"/>
  <c r="F477" i="41"/>
  <c r="F478" i="41"/>
  <c r="F479" i="41"/>
  <c r="F480" i="41"/>
  <c r="F481" i="41"/>
  <c r="F482" i="41"/>
  <c r="F483" i="41"/>
  <c r="F484" i="41"/>
  <c r="F485" i="41"/>
  <c r="F486" i="41"/>
  <c r="F487" i="41"/>
  <c r="F488" i="41"/>
  <c r="F489" i="41"/>
  <c r="F490" i="41"/>
  <c r="F491" i="41"/>
  <c r="F492" i="41"/>
  <c r="F493" i="41"/>
  <c r="F494" i="41"/>
  <c r="F495" i="41"/>
  <c r="F496" i="41"/>
  <c r="F497" i="41"/>
  <c r="F498" i="41"/>
  <c r="F499" i="41"/>
  <c r="F500" i="41"/>
  <c r="F501" i="41"/>
  <c r="F502" i="41"/>
  <c r="F503" i="41"/>
  <c r="F504" i="41"/>
  <c r="F505" i="41"/>
  <c r="F506" i="41"/>
  <c r="F507" i="41"/>
  <c r="F508" i="41"/>
  <c r="F509" i="41"/>
  <c r="F510" i="41"/>
  <c r="F511" i="41"/>
  <c r="F512" i="41"/>
  <c r="F513" i="41"/>
  <c r="F514" i="41"/>
  <c r="F515" i="41"/>
  <c r="F516" i="41"/>
  <c r="F517" i="41"/>
  <c r="F518" i="41"/>
  <c r="F519" i="41"/>
  <c r="F520" i="41"/>
  <c r="F521" i="41"/>
  <c r="F522" i="41"/>
  <c r="F523" i="41"/>
  <c r="F524" i="41"/>
  <c r="F525" i="41"/>
  <c r="F526" i="41"/>
  <c r="F527" i="41"/>
  <c r="F528" i="41"/>
  <c r="F529" i="41"/>
  <c r="F530" i="41"/>
  <c r="F531" i="41"/>
  <c r="F532" i="41"/>
  <c r="F533" i="41"/>
  <c r="F534" i="41"/>
  <c r="F535" i="41"/>
  <c r="F536" i="41"/>
  <c r="F537" i="41"/>
  <c r="F538" i="41"/>
  <c r="F539" i="41"/>
  <c r="F540" i="41"/>
  <c r="F541" i="41"/>
  <c r="F542" i="41"/>
  <c r="F543" i="41"/>
  <c r="F544" i="41"/>
  <c r="F545" i="41"/>
  <c r="F546" i="41"/>
  <c r="F547" i="41"/>
  <c r="F548" i="41"/>
  <c r="F549" i="41"/>
  <c r="F550" i="41"/>
  <c r="F551" i="41"/>
  <c r="F552" i="41"/>
  <c r="F553" i="41"/>
  <c r="F554" i="41"/>
  <c r="F555" i="41"/>
  <c r="F556" i="41"/>
  <c r="F557" i="41"/>
  <c r="F558" i="41"/>
  <c r="F559" i="41"/>
  <c r="F560" i="41"/>
  <c r="F561" i="41"/>
  <c r="F562" i="41"/>
  <c r="F563" i="41"/>
  <c r="F564" i="41"/>
  <c r="F565" i="41"/>
  <c r="F566" i="41"/>
  <c r="F567" i="41"/>
  <c r="F568" i="41"/>
  <c r="F569" i="41"/>
  <c r="F570" i="41"/>
  <c r="F571" i="41"/>
  <c r="F572" i="41"/>
  <c r="F573" i="41"/>
  <c r="F574" i="41"/>
  <c r="F575" i="41"/>
  <c r="F576" i="41"/>
  <c r="F577" i="41"/>
  <c r="F578" i="41"/>
  <c r="F579" i="41"/>
  <c r="F580" i="41"/>
  <c r="F581" i="41"/>
  <c r="F582" i="41"/>
  <c r="F583" i="41"/>
  <c r="F584" i="41"/>
  <c r="F585" i="41"/>
  <c r="F586" i="41"/>
  <c r="F587" i="41"/>
  <c r="F588" i="41"/>
  <c r="F589" i="41"/>
  <c r="F590" i="41"/>
  <c r="F591" i="41"/>
  <c r="F592" i="41"/>
  <c r="F593" i="41"/>
  <c r="F594" i="41"/>
  <c r="F595" i="41"/>
  <c r="F596" i="41"/>
  <c r="F597" i="41"/>
  <c r="F598" i="41"/>
  <c r="F599" i="41"/>
  <c r="F600" i="41"/>
  <c r="F601" i="41"/>
  <c r="F602" i="41"/>
  <c r="F603" i="41"/>
  <c r="F604" i="41"/>
  <c r="F605" i="41"/>
  <c r="F606" i="41"/>
  <c r="F607" i="41"/>
  <c r="F608" i="41"/>
  <c r="F609" i="41"/>
  <c r="F610" i="41"/>
  <c r="F611" i="41"/>
  <c r="F612" i="41"/>
  <c r="F613" i="41"/>
  <c r="F614" i="41"/>
  <c r="F615" i="41"/>
  <c r="F616" i="41"/>
  <c r="F617" i="41"/>
  <c r="F618" i="41"/>
  <c r="F619" i="41"/>
  <c r="F620" i="41"/>
  <c r="F621" i="41"/>
  <c r="F622" i="41"/>
  <c r="F623" i="41"/>
  <c r="F624" i="41"/>
  <c r="F625" i="41"/>
  <c r="F626" i="41"/>
  <c r="F627" i="41"/>
  <c r="F628" i="41"/>
  <c r="F629" i="41"/>
  <c r="F630" i="41"/>
  <c r="F631" i="41"/>
  <c r="F632" i="41"/>
  <c r="F633" i="41"/>
  <c r="F634" i="41"/>
  <c r="F635" i="41"/>
  <c r="F636" i="41"/>
  <c r="F637" i="41"/>
  <c r="F638" i="41"/>
  <c r="F639" i="41"/>
  <c r="F640" i="41"/>
  <c r="F641" i="41"/>
  <c r="F642" i="41"/>
  <c r="F643" i="41"/>
  <c r="F644" i="41"/>
  <c r="F645" i="41"/>
  <c r="F646" i="41"/>
  <c r="F647" i="41"/>
  <c r="F648" i="41"/>
  <c r="F649" i="41"/>
  <c r="F650" i="41"/>
  <c r="F651" i="41"/>
  <c r="F652" i="41"/>
  <c r="F653" i="41"/>
  <c r="F654" i="41"/>
  <c r="F655" i="41"/>
  <c r="F656" i="41"/>
  <c r="F657" i="41"/>
  <c r="F658" i="41"/>
  <c r="F659" i="41"/>
  <c r="F660" i="41"/>
  <c r="F661" i="41"/>
  <c r="F662" i="41"/>
  <c r="F663" i="41"/>
  <c r="F664" i="41"/>
  <c r="F665" i="41"/>
  <c r="F666" i="41"/>
  <c r="F667" i="41"/>
  <c r="F668" i="41"/>
  <c r="F669" i="41"/>
  <c r="F670" i="41"/>
  <c r="F671" i="41"/>
  <c r="F672" i="41"/>
  <c r="F673" i="41"/>
  <c r="F674" i="41"/>
  <c r="F675" i="41"/>
  <c r="F676" i="41"/>
  <c r="F677" i="41"/>
  <c r="F678" i="41"/>
  <c r="F679" i="41"/>
  <c r="F680" i="41"/>
  <c r="F681" i="41"/>
  <c r="F682" i="41"/>
  <c r="F683" i="41"/>
  <c r="F684" i="41"/>
  <c r="F685" i="41"/>
  <c r="F686" i="41"/>
  <c r="F687" i="41"/>
  <c r="F688" i="41"/>
  <c r="F689" i="41"/>
  <c r="F690" i="41"/>
  <c r="F691" i="41"/>
  <c r="F692" i="41"/>
  <c r="F693" i="41"/>
  <c r="F694" i="41"/>
  <c r="F695" i="41"/>
  <c r="F696" i="41"/>
  <c r="F697" i="41"/>
  <c r="F698" i="41"/>
  <c r="F699" i="41"/>
  <c r="F700" i="41"/>
  <c r="F701" i="41"/>
  <c r="F702" i="41"/>
  <c r="F703" i="41"/>
  <c r="F704" i="41"/>
  <c r="F705" i="41"/>
  <c r="F706" i="41"/>
  <c r="F707" i="41"/>
  <c r="F708" i="41"/>
  <c r="F709" i="41"/>
  <c r="F710" i="41"/>
  <c r="F711" i="41"/>
  <c r="F712" i="41"/>
  <c r="F713" i="41"/>
  <c r="F714" i="41"/>
  <c r="F715" i="41"/>
  <c r="F716" i="41"/>
  <c r="F717" i="41"/>
  <c r="F718" i="41"/>
  <c r="F719" i="41"/>
  <c r="F720" i="41"/>
  <c r="F721" i="41"/>
  <c r="F722" i="41"/>
  <c r="F723" i="41"/>
  <c r="F724" i="41"/>
  <c r="F725" i="41"/>
  <c r="F726" i="41"/>
  <c r="F727" i="41"/>
  <c r="F728" i="41"/>
  <c r="F729" i="41"/>
  <c r="F730" i="41"/>
  <c r="F731" i="41"/>
  <c r="F732" i="41"/>
  <c r="F733" i="41"/>
  <c r="F734" i="41"/>
  <c r="F735" i="41"/>
  <c r="F736" i="41"/>
  <c r="F737" i="41"/>
  <c r="F738" i="41"/>
  <c r="F739" i="41"/>
  <c r="F740" i="41"/>
  <c r="F741" i="41"/>
  <c r="F742" i="41"/>
  <c r="F743" i="41"/>
  <c r="F744" i="41"/>
  <c r="F745" i="41"/>
  <c r="F746" i="41"/>
  <c r="F747" i="41"/>
  <c r="F748" i="41"/>
  <c r="F749" i="41"/>
  <c r="F750" i="41"/>
  <c r="F751" i="41"/>
  <c r="F752" i="41"/>
  <c r="F753" i="41"/>
  <c r="F754" i="41"/>
  <c r="F755" i="41"/>
  <c r="F756" i="41"/>
  <c r="F757" i="41"/>
  <c r="F758" i="41"/>
  <c r="F759" i="41"/>
  <c r="F760" i="41"/>
  <c r="F761" i="41"/>
  <c r="F762" i="41"/>
  <c r="F763" i="41"/>
  <c r="F764" i="41"/>
  <c r="F765" i="41"/>
  <c r="F766" i="41"/>
  <c r="F767" i="41"/>
  <c r="F768" i="41"/>
  <c r="F769" i="41"/>
  <c r="F770" i="41"/>
  <c r="F771" i="41"/>
  <c r="F772" i="41"/>
  <c r="F773" i="41"/>
  <c r="F774" i="41"/>
  <c r="F775" i="41"/>
  <c r="F776" i="41"/>
  <c r="F777" i="41"/>
  <c r="F778" i="41"/>
  <c r="F779" i="41"/>
  <c r="F780" i="41"/>
  <c r="F781" i="41"/>
  <c r="F782" i="41"/>
  <c r="F783" i="41"/>
  <c r="F784" i="41"/>
  <c r="F785" i="41"/>
  <c r="F786" i="41"/>
  <c r="F787" i="41"/>
  <c r="F788" i="41"/>
  <c r="F789" i="41"/>
  <c r="F790" i="41"/>
  <c r="F791" i="41"/>
  <c r="F792" i="41"/>
  <c r="F793" i="41"/>
  <c r="F794" i="41"/>
  <c r="F795" i="41"/>
  <c r="F796" i="41"/>
  <c r="F797" i="41"/>
  <c r="F798" i="41"/>
  <c r="F799" i="41"/>
  <c r="F800" i="41"/>
  <c r="F801" i="41"/>
  <c r="F802" i="41"/>
  <c r="F803" i="41"/>
  <c r="F804" i="41"/>
  <c r="F805" i="41"/>
  <c r="F806" i="41"/>
  <c r="F807" i="41"/>
  <c r="F808" i="41"/>
  <c r="F809" i="41"/>
  <c r="F810" i="41"/>
  <c r="F811" i="41"/>
  <c r="F812" i="41"/>
  <c r="F813" i="41"/>
  <c r="F814" i="41"/>
  <c r="F815" i="41"/>
  <c r="F816" i="41"/>
  <c r="F817" i="41"/>
  <c r="F818" i="41"/>
  <c r="F819" i="41"/>
  <c r="F820" i="41"/>
  <c r="F821" i="41"/>
  <c r="F822" i="41"/>
  <c r="F823" i="41"/>
  <c r="F824" i="41"/>
  <c r="F825" i="41"/>
  <c r="F826" i="41"/>
  <c r="F827" i="41"/>
  <c r="F828" i="41"/>
  <c r="F829" i="41"/>
  <c r="F830" i="41"/>
  <c r="F831" i="41"/>
  <c r="F832" i="41"/>
  <c r="F833" i="41"/>
  <c r="F834" i="41"/>
  <c r="F835" i="41"/>
  <c r="F836" i="41"/>
  <c r="F837" i="41"/>
  <c r="F838" i="41"/>
  <c r="F839" i="41"/>
  <c r="F840" i="41"/>
  <c r="F841" i="41"/>
  <c r="F842" i="41"/>
  <c r="F843" i="41"/>
  <c r="F844" i="41"/>
  <c r="F845" i="41"/>
  <c r="F846" i="41"/>
  <c r="F847" i="41"/>
  <c r="F848" i="41"/>
  <c r="F849" i="41"/>
  <c r="F850" i="41"/>
  <c r="F851" i="41"/>
  <c r="F852" i="41"/>
  <c r="F853" i="41"/>
  <c r="F854" i="41"/>
  <c r="F855" i="41"/>
  <c r="F856" i="41"/>
  <c r="F857" i="41"/>
  <c r="F858" i="41"/>
  <c r="F859" i="41"/>
  <c r="F860" i="41"/>
  <c r="F861" i="41"/>
  <c r="F862" i="41"/>
  <c r="F863" i="41"/>
  <c r="F864" i="41"/>
  <c r="F865" i="41"/>
  <c r="F866" i="41"/>
  <c r="F867" i="41"/>
  <c r="F868" i="41"/>
  <c r="F869" i="41"/>
  <c r="F870" i="41"/>
  <c r="F871" i="41"/>
  <c r="F872" i="41"/>
  <c r="F873" i="41"/>
  <c r="F874" i="41"/>
  <c r="F875" i="41"/>
  <c r="F876" i="41"/>
  <c r="F877" i="41"/>
  <c r="F878" i="41"/>
  <c r="F879" i="41"/>
  <c r="F880" i="41"/>
  <c r="F881" i="41"/>
  <c r="F882" i="41"/>
  <c r="F883" i="41"/>
  <c r="F884" i="41"/>
  <c r="F885" i="41"/>
  <c r="F886" i="41"/>
  <c r="F887" i="41"/>
  <c r="F888" i="41"/>
  <c r="F889" i="41"/>
  <c r="F890" i="41"/>
  <c r="F891" i="41"/>
  <c r="F892" i="41"/>
  <c r="F893" i="41"/>
  <c r="F894" i="41"/>
  <c r="F895" i="41"/>
  <c r="F896" i="41"/>
  <c r="F897" i="41"/>
  <c r="F898" i="41"/>
  <c r="F899" i="41"/>
  <c r="F900" i="41"/>
  <c r="F901" i="41"/>
  <c r="F902" i="41"/>
  <c r="F903" i="41"/>
  <c r="F904" i="41"/>
  <c r="F905" i="41"/>
  <c r="F906" i="41"/>
  <c r="F907" i="41"/>
  <c r="F908" i="41"/>
  <c r="F909" i="41"/>
  <c r="F910" i="41"/>
  <c r="F911" i="41"/>
  <c r="F912" i="41"/>
  <c r="F913" i="41"/>
  <c r="F914" i="41"/>
  <c r="F915" i="41"/>
  <c r="F916" i="41"/>
  <c r="F917" i="41"/>
  <c r="F918" i="41"/>
  <c r="F919" i="41"/>
  <c r="F920" i="41"/>
  <c r="F921" i="41"/>
  <c r="F922" i="41"/>
  <c r="F923" i="41"/>
  <c r="F924" i="41"/>
  <c r="F925" i="41"/>
  <c r="F926" i="41"/>
  <c r="F927" i="41"/>
  <c r="F928" i="41"/>
  <c r="F929" i="41"/>
  <c r="F930" i="41"/>
  <c r="F931" i="41"/>
  <c r="F932" i="41"/>
  <c r="F933" i="41"/>
  <c r="F934" i="41"/>
  <c r="F935" i="41"/>
  <c r="F936" i="41"/>
  <c r="F937" i="41"/>
  <c r="F938" i="41"/>
  <c r="F939" i="41"/>
  <c r="F940" i="41"/>
  <c r="F941" i="41"/>
  <c r="F942" i="41"/>
  <c r="F943" i="41"/>
  <c r="F944" i="41"/>
  <c r="F945" i="41"/>
  <c r="F946" i="41"/>
  <c r="F947" i="41"/>
  <c r="F948" i="41"/>
  <c r="F949" i="41"/>
  <c r="F950" i="41"/>
  <c r="F951" i="41"/>
  <c r="F952" i="41"/>
  <c r="F953" i="41"/>
  <c r="F954" i="41"/>
  <c r="F955" i="41"/>
  <c r="F956" i="41"/>
  <c r="F957" i="41"/>
  <c r="F958" i="41"/>
  <c r="F959" i="41"/>
  <c r="F960" i="41"/>
  <c r="F961" i="41"/>
  <c r="F962" i="41"/>
  <c r="F963" i="41"/>
  <c r="F964" i="41"/>
  <c r="F965" i="41"/>
  <c r="F966" i="41"/>
  <c r="F967" i="41"/>
  <c r="F968" i="41"/>
  <c r="F969" i="41"/>
  <c r="F970" i="41"/>
  <c r="F971" i="41"/>
  <c r="F972" i="41"/>
  <c r="F973" i="41"/>
  <c r="F974" i="41"/>
  <c r="F975" i="41"/>
  <c r="F976" i="41"/>
  <c r="F977" i="41"/>
  <c r="F978" i="41"/>
  <c r="F979" i="41"/>
  <c r="F980" i="41"/>
  <c r="F981" i="41"/>
  <c r="F982" i="41"/>
  <c r="F983" i="41"/>
  <c r="F984" i="41"/>
  <c r="F985" i="41"/>
  <c r="F986" i="41"/>
  <c r="F987" i="41"/>
  <c r="F988" i="41"/>
  <c r="F989" i="41"/>
  <c r="F990" i="41"/>
  <c r="F991" i="41"/>
  <c r="F992" i="41"/>
  <c r="F993" i="41"/>
  <c r="F994" i="41"/>
  <c r="F995" i="41"/>
  <c r="F996" i="41"/>
  <c r="F997" i="41"/>
  <c r="F998" i="41"/>
  <c r="F999" i="41"/>
  <c r="F1000" i="41"/>
  <c r="F1001" i="41"/>
  <c r="F1002" i="41"/>
  <c r="F1003" i="41"/>
  <c r="F1004" i="41"/>
  <c r="F1005" i="41"/>
  <c r="F1006" i="41"/>
  <c r="F1007" i="41"/>
  <c r="F1008" i="41"/>
  <c r="F1009" i="41"/>
  <c r="F1010" i="41"/>
  <c r="F1011" i="41"/>
  <c r="F1012" i="41"/>
  <c r="F1013" i="41"/>
  <c r="F1014" i="41"/>
  <c r="F1015" i="41"/>
  <c r="F1016" i="41"/>
  <c r="F1017" i="41"/>
  <c r="F1018" i="41"/>
  <c r="F1019" i="41"/>
  <c r="F1020" i="41"/>
  <c r="F1021" i="41"/>
  <c r="F1022" i="41"/>
  <c r="F1023" i="41"/>
  <c r="F1024" i="41"/>
  <c r="F1025" i="41"/>
  <c r="F1026" i="41"/>
  <c r="F1027" i="41"/>
  <c r="F1028" i="41"/>
  <c r="F1029" i="41"/>
  <c r="F1030" i="41"/>
  <c r="F1031" i="41"/>
  <c r="F1032" i="41"/>
  <c r="F1033" i="41"/>
  <c r="F1034" i="41"/>
  <c r="F1035" i="41"/>
  <c r="F1036" i="41"/>
  <c r="F1037" i="41"/>
  <c r="F1038" i="41"/>
  <c r="F1039" i="41"/>
  <c r="F1040" i="41"/>
  <c r="F1041" i="41"/>
  <c r="F1042" i="41"/>
  <c r="F1043" i="41"/>
  <c r="F1044" i="41"/>
  <c r="F1045" i="41"/>
  <c r="F1046" i="41"/>
  <c r="F1047" i="41"/>
  <c r="F1048" i="41"/>
  <c r="F1049" i="41"/>
  <c r="F1050" i="41"/>
  <c r="F1051" i="41"/>
  <c r="F1052" i="41"/>
  <c r="F1053" i="41"/>
  <c r="F1054" i="41"/>
  <c r="F1055" i="41"/>
  <c r="F1056" i="41"/>
  <c r="F1057" i="41"/>
  <c r="F1058" i="41"/>
  <c r="F1059" i="41"/>
  <c r="F1060" i="41"/>
  <c r="F1061" i="41"/>
  <c r="F1062" i="41"/>
  <c r="F1063" i="41"/>
  <c r="F1064" i="41"/>
  <c r="F1065" i="41"/>
  <c r="F1066" i="41"/>
  <c r="F1067" i="41"/>
  <c r="F1068" i="41"/>
  <c r="F1069" i="41"/>
  <c r="F1070" i="41"/>
  <c r="F1071" i="41"/>
  <c r="F1072" i="41"/>
  <c r="F1073" i="41"/>
  <c r="F1074" i="41"/>
  <c r="F1075" i="41"/>
  <c r="F1076" i="41"/>
  <c r="F1077" i="41"/>
  <c r="F1078" i="41"/>
  <c r="F1079" i="41"/>
  <c r="F1080" i="41"/>
  <c r="F1081" i="41"/>
  <c r="F1082" i="41"/>
  <c r="F1083" i="41"/>
  <c r="F1084" i="41"/>
  <c r="F1085" i="41"/>
  <c r="F1086" i="41"/>
  <c r="F1087" i="41"/>
  <c r="F1088" i="41"/>
  <c r="F1089" i="41"/>
  <c r="F1090" i="41"/>
  <c r="F1091" i="41"/>
  <c r="F1092" i="41"/>
  <c r="F1093" i="41"/>
  <c r="F1094" i="41"/>
  <c r="F1095" i="41"/>
  <c r="F1096" i="41"/>
  <c r="F1097" i="41"/>
  <c r="F1098" i="41"/>
  <c r="F1099" i="41"/>
  <c r="F1100" i="41"/>
  <c r="F1101" i="41"/>
  <c r="F1102" i="41"/>
  <c r="F1103" i="41"/>
  <c r="F1104" i="41"/>
  <c r="F1105" i="41"/>
  <c r="F1106" i="41"/>
  <c r="F1107" i="41"/>
  <c r="F1108" i="41"/>
  <c r="F1109" i="41"/>
  <c r="F1110" i="41"/>
  <c r="F1111" i="41"/>
  <c r="F1112" i="41"/>
  <c r="F1113" i="41"/>
  <c r="F1114" i="41"/>
  <c r="F1115" i="41"/>
  <c r="F1116" i="41"/>
  <c r="F1117" i="41"/>
  <c r="F1118" i="41"/>
  <c r="F1119" i="41"/>
  <c r="F1120" i="41"/>
  <c r="F1121" i="41"/>
  <c r="F1122" i="41"/>
  <c r="F1123" i="41"/>
  <c r="F1124" i="41"/>
  <c r="F1125" i="41"/>
  <c r="F1126" i="41"/>
  <c r="F1127" i="41"/>
  <c r="F1128" i="41"/>
  <c r="F1129" i="41"/>
  <c r="F1130" i="41"/>
  <c r="F1131" i="41"/>
  <c r="F1132" i="41"/>
  <c r="F1133" i="41"/>
  <c r="F1134" i="41"/>
  <c r="F1135" i="41"/>
  <c r="F1136" i="41"/>
  <c r="F1137" i="41"/>
  <c r="F1138" i="41"/>
  <c r="F1139" i="41"/>
  <c r="F1140" i="41"/>
  <c r="F1141" i="41"/>
  <c r="F1142" i="41"/>
  <c r="F1143" i="41"/>
  <c r="F1144" i="41"/>
  <c r="F1145" i="41"/>
  <c r="F1146" i="41"/>
  <c r="F1147" i="41"/>
  <c r="F1148" i="41"/>
  <c r="F1149" i="41"/>
  <c r="F1150" i="41"/>
  <c r="F1151" i="41"/>
  <c r="F1152" i="41"/>
  <c r="F1153" i="41"/>
  <c r="F1154" i="41"/>
  <c r="F1155" i="41"/>
  <c r="F1156" i="41"/>
  <c r="F1157" i="41"/>
  <c r="F1158" i="41"/>
  <c r="F1159" i="41"/>
  <c r="F1160" i="41"/>
  <c r="F1161" i="41"/>
  <c r="F1162" i="41"/>
  <c r="F1163" i="41"/>
  <c r="F1164" i="41"/>
  <c r="F1165" i="41"/>
  <c r="F1166" i="41"/>
  <c r="F1167" i="41"/>
  <c r="F1168" i="41"/>
  <c r="F1169" i="41"/>
  <c r="F1170" i="41"/>
  <c r="F1171" i="41"/>
  <c r="F1172" i="41"/>
  <c r="F1173" i="41"/>
  <c r="F1174" i="41"/>
  <c r="F1175" i="41"/>
  <c r="F1176" i="41"/>
  <c r="F1177" i="41"/>
  <c r="F1178" i="41"/>
  <c r="F1179" i="41"/>
  <c r="F1180" i="41"/>
  <c r="F1181" i="41"/>
  <c r="F1182" i="41"/>
  <c r="F1183" i="41"/>
  <c r="F1184" i="41"/>
  <c r="F1185" i="41"/>
  <c r="F1186" i="41"/>
  <c r="F1187" i="41"/>
  <c r="F1188" i="41"/>
  <c r="F1189" i="41"/>
  <c r="F1190" i="41"/>
  <c r="F1191" i="41"/>
  <c r="F1192" i="41"/>
  <c r="F1193" i="41"/>
  <c r="F1194" i="41"/>
  <c r="F1195" i="41"/>
  <c r="F1196" i="41"/>
  <c r="F1197" i="41"/>
  <c r="F1198" i="41"/>
  <c r="F1199" i="41"/>
  <c r="F1200" i="41"/>
  <c r="F1201" i="41"/>
  <c r="F1202" i="41"/>
  <c r="F1203" i="41"/>
  <c r="F1204" i="41"/>
  <c r="F1205" i="41"/>
  <c r="F1206" i="41"/>
  <c r="F1207" i="41"/>
  <c r="F1208" i="41"/>
  <c r="F1209" i="41"/>
  <c r="F1210" i="41"/>
  <c r="F1211" i="41"/>
  <c r="F1212" i="41"/>
  <c r="F1213" i="41"/>
  <c r="F1214" i="41"/>
  <c r="F1215" i="41"/>
  <c r="F1216" i="41"/>
  <c r="F1217" i="41"/>
  <c r="F1218" i="41"/>
  <c r="F1219" i="41"/>
  <c r="F1220" i="41"/>
  <c r="F1221" i="41"/>
  <c r="F1222" i="41"/>
  <c r="F1223" i="41"/>
  <c r="F1224" i="41"/>
  <c r="F1225" i="41"/>
  <c r="F1226" i="41"/>
  <c r="F1227" i="41"/>
  <c r="F1228" i="41"/>
  <c r="F1229" i="41"/>
  <c r="F1230" i="41"/>
  <c r="F1231" i="41"/>
  <c r="F1232" i="41"/>
  <c r="F1233" i="41"/>
  <c r="F1234" i="41"/>
  <c r="F1235" i="41"/>
  <c r="F1236" i="41"/>
  <c r="F1237" i="41"/>
  <c r="F1238" i="41"/>
  <c r="F1239" i="41"/>
  <c r="F1240" i="41"/>
  <c r="F1241" i="41"/>
  <c r="F1242" i="41"/>
  <c r="F1243" i="41"/>
  <c r="F1244" i="41"/>
  <c r="F1245" i="41"/>
  <c r="F1246" i="41"/>
  <c r="F1247" i="41"/>
  <c r="F1248" i="41"/>
  <c r="F1249" i="41"/>
  <c r="F1250" i="41"/>
  <c r="F1251" i="41"/>
  <c r="F1252" i="41"/>
  <c r="F1253" i="41"/>
  <c r="F1254" i="41"/>
  <c r="F1255" i="41"/>
  <c r="F1256" i="41"/>
  <c r="F1257" i="41"/>
  <c r="F1258" i="41"/>
  <c r="F1259" i="41"/>
  <c r="F1260" i="41"/>
  <c r="F1261" i="41"/>
  <c r="F1262" i="41"/>
  <c r="F1263" i="41"/>
  <c r="F1264" i="41"/>
  <c r="F1265" i="41"/>
  <c r="F1266" i="41"/>
  <c r="F1267" i="41"/>
  <c r="F1268" i="41"/>
  <c r="F1269" i="41"/>
  <c r="F1270" i="41"/>
  <c r="F1271" i="41"/>
  <c r="F1272" i="41"/>
  <c r="F1273" i="41"/>
  <c r="F1274" i="41"/>
  <c r="F1275" i="41"/>
  <c r="F1276" i="41"/>
  <c r="F1277" i="41"/>
  <c r="F1278" i="41"/>
  <c r="F1279" i="41"/>
  <c r="F1280" i="41"/>
  <c r="F1281" i="41"/>
  <c r="F1282" i="41"/>
  <c r="F1283" i="41"/>
  <c r="F1284" i="41"/>
  <c r="F1285" i="41"/>
  <c r="F1286" i="41"/>
  <c r="F1287" i="41"/>
  <c r="F1288" i="41"/>
  <c r="F1289" i="41"/>
  <c r="F1290" i="41"/>
  <c r="F1291" i="41"/>
  <c r="F1292" i="41"/>
  <c r="F1293" i="41"/>
  <c r="F1294" i="41"/>
  <c r="F1295" i="41"/>
  <c r="F1296" i="41"/>
  <c r="F1297" i="41"/>
  <c r="F1298" i="41"/>
  <c r="F1299" i="41"/>
  <c r="F1300" i="41"/>
  <c r="F1301" i="41"/>
  <c r="F1302" i="41"/>
  <c r="F1303" i="41"/>
  <c r="F1304" i="41"/>
  <c r="F1305" i="41"/>
  <c r="F1306" i="41"/>
  <c r="F1307" i="41"/>
  <c r="F1308" i="41"/>
  <c r="F1309" i="41"/>
  <c r="F1310" i="41"/>
  <c r="F1311" i="41"/>
  <c r="F1312" i="41"/>
  <c r="F1313" i="41"/>
  <c r="F1314" i="41"/>
  <c r="F1315" i="41"/>
  <c r="F1316" i="41"/>
  <c r="F1317" i="41"/>
  <c r="F1318" i="41"/>
  <c r="F1319" i="41"/>
  <c r="F1320" i="41"/>
  <c r="F1321" i="41"/>
  <c r="F1322" i="41"/>
  <c r="F1323" i="41"/>
  <c r="F1324" i="41"/>
  <c r="F1325" i="41"/>
  <c r="F1326" i="41"/>
  <c r="F1327" i="41"/>
  <c r="F1328" i="41"/>
  <c r="F1329" i="41"/>
  <c r="F1330" i="41"/>
  <c r="F1331" i="41"/>
  <c r="F1332" i="41"/>
  <c r="F1333" i="41"/>
  <c r="F1334" i="41"/>
  <c r="F1335" i="41"/>
  <c r="F1336" i="41"/>
  <c r="F1337" i="41"/>
  <c r="F1338" i="41"/>
  <c r="F1339" i="41"/>
  <c r="F1340" i="41"/>
  <c r="F1341" i="41"/>
  <c r="F1342" i="41"/>
  <c r="F1343" i="41"/>
  <c r="F1344" i="41"/>
  <c r="F1345" i="41"/>
  <c r="F1346" i="41"/>
  <c r="F1347" i="41"/>
  <c r="F1348" i="41"/>
  <c r="F1349" i="41"/>
  <c r="F1350" i="41"/>
  <c r="F1351" i="41"/>
  <c r="F1352" i="41"/>
  <c r="F1353" i="41"/>
  <c r="F1354" i="41"/>
  <c r="F1355" i="41"/>
  <c r="F1356" i="41"/>
  <c r="F1357" i="41"/>
  <c r="F1358" i="41"/>
  <c r="F1359" i="41"/>
  <c r="F1360" i="41"/>
  <c r="F1361" i="41"/>
  <c r="F1362" i="41"/>
  <c r="F1363" i="41"/>
  <c r="F1364" i="41"/>
  <c r="F1365" i="41"/>
  <c r="F1366" i="41"/>
  <c r="F1367" i="41"/>
  <c r="F1368" i="41"/>
  <c r="F1369" i="41"/>
  <c r="F1370" i="41"/>
  <c r="F1371" i="41"/>
  <c r="F1372" i="41"/>
  <c r="F1373" i="41"/>
  <c r="F1374" i="41"/>
  <c r="F1375" i="41"/>
  <c r="F1376" i="41"/>
  <c r="F1377" i="41"/>
  <c r="F1378" i="41"/>
  <c r="F1379" i="41"/>
  <c r="F1380" i="41"/>
  <c r="F1381" i="41"/>
  <c r="F1382" i="41"/>
  <c r="F1383" i="41"/>
  <c r="F1384" i="41"/>
  <c r="F1385" i="41"/>
  <c r="F1386" i="41"/>
  <c r="F1387" i="41"/>
  <c r="F1388" i="41"/>
  <c r="F1389" i="41"/>
  <c r="F1390" i="41"/>
  <c r="F1391" i="41"/>
  <c r="F1392" i="41"/>
  <c r="F1393" i="41"/>
  <c r="F1394" i="41"/>
  <c r="F1395" i="41"/>
  <c r="F1396" i="41"/>
  <c r="F1397" i="41"/>
  <c r="F1398" i="41"/>
  <c r="F1399" i="41"/>
  <c r="F1400" i="41"/>
  <c r="F1401" i="41"/>
  <c r="F1402" i="41"/>
  <c r="F1403" i="41"/>
  <c r="F1404" i="41"/>
  <c r="F1405" i="41"/>
  <c r="F1406" i="41"/>
  <c r="F1407" i="41"/>
  <c r="F1408" i="41"/>
  <c r="F1409" i="41"/>
  <c r="F1410" i="41"/>
  <c r="F1411" i="41"/>
  <c r="F1412" i="41"/>
  <c r="F1413" i="41"/>
  <c r="F1414" i="41"/>
  <c r="F1415" i="41"/>
  <c r="F1416" i="41"/>
  <c r="F1417" i="41"/>
  <c r="F1418" i="41"/>
  <c r="F1419" i="41"/>
  <c r="F1420" i="41"/>
  <c r="F1421" i="41"/>
  <c r="F1422" i="41"/>
  <c r="F1423" i="41"/>
  <c r="F1424" i="41"/>
  <c r="F1425" i="41"/>
  <c r="F1426" i="41"/>
  <c r="F1427" i="41"/>
  <c r="F1428" i="41"/>
  <c r="F1429" i="41"/>
  <c r="F1430" i="41"/>
  <c r="F1431" i="41"/>
  <c r="F1432" i="41"/>
  <c r="F1433" i="41"/>
  <c r="F1434" i="41"/>
  <c r="F1435" i="41"/>
  <c r="F1436" i="41"/>
  <c r="F1437" i="41"/>
  <c r="F1438" i="41"/>
  <c r="F1439" i="41"/>
  <c r="F1440" i="41"/>
  <c r="F1441" i="41"/>
  <c r="F1442" i="41"/>
  <c r="F1443" i="41"/>
  <c r="F1444" i="41"/>
  <c r="F1445" i="41"/>
  <c r="F1446" i="41"/>
  <c r="F1447" i="41"/>
  <c r="F1448" i="41"/>
  <c r="F1449" i="41"/>
  <c r="F1450" i="41"/>
  <c r="F1451" i="41"/>
  <c r="F1452" i="41"/>
  <c r="F1453" i="41"/>
  <c r="F1454" i="41"/>
  <c r="F1455" i="41"/>
  <c r="F1456" i="41"/>
  <c r="F1457" i="41"/>
  <c r="F1458" i="41"/>
  <c r="F1459" i="41"/>
  <c r="F1460" i="41"/>
  <c r="F1461" i="41"/>
  <c r="F1462" i="41"/>
  <c r="F1463" i="41"/>
  <c r="F1464" i="41"/>
  <c r="F1465" i="41"/>
  <c r="F1466" i="41"/>
  <c r="F1467" i="41"/>
  <c r="F1468" i="41"/>
  <c r="F1469" i="41"/>
  <c r="F1470" i="41"/>
  <c r="F1471" i="41"/>
  <c r="F1472" i="41"/>
  <c r="F1473" i="41"/>
  <c r="F1474" i="41"/>
  <c r="F1475" i="41"/>
  <c r="F1476" i="41"/>
  <c r="F1477" i="41"/>
  <c r="F1478" i="41"/>
  <c r="F1479" i="41"/>
  <c r="F1480" i="41"/>
  <c r="F1481" i="41"/>
  <c r="F1482" i="41"/>
  <c r="F1483" i="41"/>
  <c r="F1484" i="41"/>
  <c r="F1485" i="41"/>
  <c r="F1486" i="41"/>
  <c r="F1487" i="41"/>
  <c r="F1488" i="41"/>
  <c r="F1489" i="41"/>
  <c r="F1490" i="41"/>
  <c r="F1491" i="41"/>
  <c r="F1492" i="41"/>
  <c r="F1493" i="41"/>
  <c r="F1494" i="41"/>
  <c r="F1495" i="41"/>
  <c r="F1496" i="41"/>
  <c r="F1497" i="41"/>
  <c r="F1498" i="41"/>
  <c r="F1499" i="41"/>
  <c r="F1500" i="41"/>
  <c r="F1501" i="41"/>
  <c r="F1502" i="41"/>
  <c r="F1503" i="41"/>
  <c r="F1504" i="41"/>
  <c r="F1505" i="41"/>
  <c r="F1506" i="41"/>
  <c r="F1507" i="41"/>
  <c r="F1508" i="41"/>
  <c r="F1509" i="41"/>
  <c r="F1510" i="41"/>
  <c r="F1511" i="41"/>
  <c r="F1512" i="41"/>
  <c r="F1513" i="41"/>
  <c r="F1514" i="41"/>
  <c r="F1515" i="41"/>
  <c r="F1516" i="41"/>
  <c r="F1517" i="41"/>
  <c r="F1518" i="41"/>
  <c r="F1519" i="41"/>
  <c r="F1520" i="41"/>
  <c r="F1521" i="41"/>
  <c r="F1522" i="41"/>
  <c r="F1523" i="41"/>
  <c r="F1524" i="41"/>
  <c r="F1525" i="41"/>
  <c r="F1526" i="41"/>
  <c r="F1527" i="41"/>
  <c r="F1528" i="41"/>
  <c r="F1529" i="41"/>
  <c r="F1530" i="41"/>
  <c r="F1531" i="41"/>
  <c r="F1532" i="41"/>
  <c r="F1533" i="41"/>
  <c r="F1534" i="41"/>
  <c r="F1535" i="41"/>
  <c r="F1536" i="41"/>
  <c r="F1537" i="41"/>
  <c r="F1538" i="41"/>
  <c r="F1539" i="41"/>
  <c r="F1540" i="41"/>
  <c r="F1541" i="41"/>
  <c r="F1542" i="41"/>
  <c r="F1543" i="41"/>
  <c r="F1544" i="41"/>
  <c r="F1545" i="41"/>
  <c r="F1546" i="41"/>
  <c r="F1547" i="41"/>
  <c r="F1548" i="41"/>
  <c r="F1549" i="41"/>
  <c r="F1550" i="41"/>
  <c r="F1551" i="41"/>
  <c r="F1552" i="41"/>
  <c r="F1553" i="41"/>
  <c r="F1554" i="41"/>
  <c r="F1555" i="41"/>
  <c r="F1556" i="41"/>
  <c r="F1557" i="41"/>
  <c r="F1558" i="41"/>
  <c r="F1559" i="41"/>
  <c r="F1560" i="41"/>
  <c r="F1561" i="41"/>
  <c r="F1562" i="41"/>
  <c r="F1563" i="41"/>
  <c r="F1564" i="41"/>
  <c r="F1565" i="41"/>
  <c r="F1566" i="41"/>
  <c r="F1567" i="41"/>
  <c r="F1568" i="41"/>
  <c r="F1569" i="41"/>
  <c r="F1570" i="41"/>
  <c r="F1571" i="41"/>
  <c r="F1572" i="41"/>
  <c r="F1573" i="41"/>
  <c r="F1574" i="41"/>
  <c r="F1575" i="41"/>
  <c r="F1576" i="41"/>
  <c r="F1577" i="41"/>
  <c r="F1578" i="41"/>
  <c r="F1579" i="41"/>
  <c r="F1580" i="41"/>
  <c r="F1581" i="41"/>
  <c r="F1582" i="41"/>
  <c r="F1583" i="41"/>
  <c r="F1584" i="41"/>
  <c r="F1585" i="41"/>
  <c r="F1586" i="41"/>
  <c r="F1587" i="41"/>
  <c r="F1588" i="41"/>
  <c r="F1589" i="41"/>
  <c r="F1590" i="41"/>
  <c r="F1591" i="41"/>
  <c r="F1592" i="41"/>
  <c r="F1593" i="41"/>
  <c r="F1594" i="41"/>
  <c r="F1595" i="41"/>
  <c r="F1596" i="41"/>
  <c r="F1597" i="41"/>
  <c r="F1598" i="41"/>
  <c r="F1599" i="41"/>
  <c r="F1600" i="41"/>
  <c r="F1601" i="41"/>
  <c r="F1602" i="41"/>
  <c r="F1603" i="41"/>
  <c r="F1604" i="41"/>
  <c r="F1605" i="41"/>
  <c r="F1606" i="41"/>
  <c r="F1607" i="41"/>
  <c r="F1608" i="41"/>
  <c r="F1609" i="41"/>
  <c r="F1610" i="41"/>
  <c r="F1611" i="41"/>
  <c r="F1612" i="41"/>
  <c r="F1613" i="41"/>
  <c r="F1614" i="41"/>
  <c r="F1615" i="41"/>
  <c r="F1616" i="41"/>
  <c r="F1617" i="41"/>
  <c r="F1618" i="41"/>
  <c r="F1619" i="41"/>
  <c r="F1620" i="41"/>
  <c r="F1621" i="41"/>
  <c r="F1622" i="41"/>
  <c r="F1623" i="41"/>
  <c r="F1624" i="41"/>
  <c r="F1625" i="41"/>
  <c r="F1626" i="41"/>
  <c r="F1627" i="41"/>
  <c r="F1628" i="41"/>
  <c r="F1629" i="41"/>
  <c r="F1630" i="41"/>
  <c r="F1631" i="41"/>
  <c r="F1632" i="41"/>
  <c r="F1633" i="41"/>
  <c r="F1634" i="41"/>
  <c r="F1635" i="41"/>
  <c r="F1636" i="41"/>
  <c r="F1637" i="41"/>
  <c r="F1638" i="41"/>
  <c r="F1639" i="41"/>
  <c r="F1640" i="41"/>
  <c r="F1641" i="41"/>
  <c r="F1642" i="41"/>
  <c r="F1643" i="41"/>
  <c r="F1644" i="41"/>
  <c r="F1645" i="41"/>
  <c r="F1646" i="41"/>
  <c r="F1647" i="41"/>
  <c r="F1648" i="41"/>
  <c r="F1649" i="41"/>
  <c r="F1650" i="41"/>
  <c r="F1651" i="41"/>
  <c r="F1652" i="41"/>
  <c r="F1653" i="41"/>
  <c r="F1654" i="41"/>
  <c r="F1655" i="41"/>
  <c r="F1656" i="41"/>
  <c r="F1657" i="41"/>
  <c r="F1658" i="41"/>
  <c r="F1659" i="41"/>
  <c r="F1660" i="41"/>
  <c r="F1661" i="41"/>
  <c r="F1662" i="41"/>
  <c r="F1663" i="41"/>
  <c r="F1664" i="41"/>
  <c r="F1665" i="41"/>
  <c r="F1666" i="41"/>
  <c r="F1667" i="41"/>
  <c r="F1668" i="41"/>
  <c r="F1669" i="41"/>
  <c r="F1670" i="41"/>
  <c r="F1671" i="41"/>
  <c r="F1672" i="41"/>
  <c r="F1673" i="41"/>
  <c r="F1674" i="41"/>
  <c r="F1675" i="41"/>
  <c r="F1676" i="41"/>
  <c r="F1677" i="41"/>
  <c r="F1678" i="41"/>
  <c r="F1679" i="41"/>
  <c r="F1680" i="41"/>
  <c r="F1681" i="41"/>
  <c r="F1682" i="41"/>
  <c r="F1683" i="41"/>
  <c r="F1684" i="41"/>
  <c r="F1685" i="41"/>
  <c r="F1686" i="41"/>
  <c r="F1687" i="41"/>
  <c r="F1688" i="41"/>
  <c r="F1689" i="41"/>
  <c r="F1690" i="41"/>
  <c r="F1691" i="41"/>
  <c r="F1692" i="41"/>
  <c r="F1693" i="41"/>
  <c r="F1694" i="41"/>
  <c r="F1695" i="41"/>
  <c r="F1696" i="41"/>
  <c r="F1697" i="41"/>
  <c r="F1698" i="41"/>
  <c r="F1699" i="41"/>
  <c r="F1700" i="41"/>
  <c r="F1701" i="41"/>
  <c r="F1702" i="41"/>
  <c r="F1703" i="41"/>
  <c r="F1704" i="41"/>
  <c r="F1705" i="41"/>
  <c r="F1706" i="41"/>
  <c r="F1707" i="41"/>
  <c r="F1708" i="41"/>
  <c r="F1709" i="41"/>
  <c r="F1710" i="41"/>
  <c r="F1711" i="41"/>
  <c r="F1712" i="41"/>
  <c r="F1713" i="41"/>
  <c r="F1714" i="41"/>
  <c r="F1715" i="41"/>
  <c r="F1716" i="41"/>
  <c r="F1717" i="41"/>
  <c r="F1718" i="41"/>
  <c r="F1719" i="41"/>
  <c r="F1720" i="41"/>
  <c r="F1721" i="41"/>
  <c r="F1722" i="41"/>
  <c r="F1723" i="41"/>
  <c r="F1724" i="41"/>
  <c r="F1725" i="41"/>
  <c r="F1726" i="41"/>
  <c r="F1727" i="41"/>
  <c r="F1728" i="41"/>
  <c r="F1729" i="41"/>
  <c r="F1730" i="41"/>
  <c r="F1731" i="41"/>
  <c r="F1732" i="41"/>
  <c r="F1733" i="41"/>
  <c r="F1734" i="41"/>
  <c r="F1735" i="41"/>
  <c r="F1736" i="41"/>
  <c r="F1737" i="41"/>
  <c r="F1738" i="41"/>
  <c r="F1739" i="41"/>
  <c r="F1740" i="41"/>
  <c r="F1741" i="41"/>
  <c r="F1742" i="41"/>
  <c r="F1743" i="41"/>
  <c r="F1744" i="41"/>
  <c r="F1745" i="41"/>
  <c r="F1746" i="41"/>
  <c r="F1747" i="41"/>
  <c r="F1748" i="41"/>
  <c r="F1749" i="41"/>
  <c r="F1750" i="41"/>
  <c r="F1751" i="41"/>
  <c r="F1752" i="41"/>
  <c r="F1753" i="41"/>
  <c r="F1754" i="41"/>
  <c r="F1755" i="41"/>
  <c r="F1756" i="41"/>
  <c r="F1757" i="41"/>
  <c r="F1758" i="41"/>
  <c r="F1759" i="41"/>
  <c r="F1760" i="41"/>
  <c r="F1761" i="41"/>
  <c r="F1762" i="41"/>
  <c r="F1763" i="41"/>
  <c r="F1764" i="41"/>
  <c r="F1765" i="41"/>
  <c r="F1766" i="41"/>
  <c r="F1767" i="41"/>
  <c r="F1768" i="41"/>
  <c r="F1769" i="41"/>
  <c r="F1770" i="41"/>
  <c r="F1771" i="41"/>
  <c r="F1772" i="41"/>
  <c r="F1773" i="41"/>
  <c r="F1774" i="41"/>
  <c r="F1775" i="41"/>
  <c r="F1776" i="41"/>
  <c r="F1777" i="41"/>
  <c r="F1778" i="41"/>
  <c r="F1779" i="41"/>
  <c r="F1780" i="41"/>
  <c r="F1781" i="41"/>
  <c r="F1782" i="41"/>
  <c r="F1783" i="41"/>
  <c r="F1784" i="41"/>
  <c r="F1785" i="41"/>
  <c r="F1786" i="41"/>
  <c r="F1787" i="41"/>
  <c r="F1788" i="41"/>
  <c r="F1789" i="41"/>
  <c r="F1790" i="41"/>
  <c r="F1791" i="41"/>
  <c r="F1792" i="41"/>
  <c r="F1793" i="41"/>
  <c r="F1794" i="41"/>
  <c r="F1795" i="41"/>
  <c r="F1796" i="41"/>
  <c r="F1797" i="41"/>
  <c r="F1798" i="41"/>
  <c r="F1799" i="41"/>
  <c r="F1800" i="41"/>
  <c r="F1801" i="41"/>
  <c r="F1802" i="41"/>
  <c r="F1803" i="41"/>
  <c r="F1804" i="41"/>
  <c r="F1805" i="41"/>
  <c r="F1806" i="41"/>
  <c r="F1807" i="41"/>
  <c r="F1808" i="41"/>
  <c r="F1809" i="41"/>
  <c r="F1810" i="41"/>
  <c r="F1811" i="41"/>
  <c r="F1812" i="41"/>
  <c r="F1813" i="41"/>
  <c r="F1814" i="41"/>
  <c r="F1815" i="41"/>
  <c r="F1816" i="41"/>
  <c r="F1817" i="41"/>
  <c r="F1818" i="41"/>
  <c r="F1819" i="41"/>
  <c r="F1820" i="41"/>
  <c r="F1821" i="41"/>
  <c r="F1822" i="41"/>
  <c r="F1823" i="41"/>
  <c r="F1824" i="41"/>
  <c r="F1825" i="41"/>
  <c r="F1826" i="41"/>
  <c r="F1827" i="41"/>
  <c r="F1828" i="41"/>
  <c r="F1829" i="41"/>
  <c r="F1830" i="41"/>
  <c r="F1831" i="41"/>
  <c r="F1832" i="41"/>
  <c r="F1833" i="41"/>
  <c r="F1834" i="41"/>
  <c r="F1835" i="41"/>
  <c r="F1836" i="41"/>
  <c r="F1837" i="41"/>
  <c r="F1838" i="41"/>
  <c r="F1839" i="41"/>
  <c r="F1840" i="41"/>
  <c r="F1841" i="41"/>
  <c r="F1842" i="41"/>
  <c r="F1843" i="41"/>
  <c r="F1844" i="41"/>
  <c r="F1845" i="41"/>
  <c r="F1846" i="41"/>
  <c r="F1847" i="41"/>
  <c r="F1848" i="41"/>
  <c r="F1849" i="41"/>
  <c r="F1850" i="41"/>
  <c r="F1851" i="41"/>
  <c r="F1852" i="41"/>
  <c r="F1853" i="41"/>
  <c r="F1854" i="41"/>
  <c r="F1855" i="41"/>
  <c r="F1856" i="41"/>
  <c r="F1857" i="41"/>
  <c r="F1858" i="41"/>
  <c r="F1859" i="41"/>
  <c r="F1860" i="41"/>
  <c r="F1861" i="41"/>
  <c r="F1862" i="41"/>
  <c r="F1863" i="41"/>
  <c r="F1864" i="41"/>
  <c r="F1865" i="41"/>
  <c r="F1866" i="41"/>
  <c r="F1867" i="41"/>
  <c r="F1868" i="41"/>
  <c r="F1869" i="41"/>
  <c r="F1870" i="41"/>
  <c r="F1871" i="41"/>
  <c r="F1872" i="41"/>
  <c r="F1873" i="41"/>
  <c r="F1874" i="41"/>
  <c r="F1875" i="41"/>
  <c r="F1876" i="41"/>
  <c r="F1877" i="41"/>
  <c r="F1878" i="41"/>
  <c r="F1879" i="41"/>
  <c r="F1880" i="41"/>
  <c r="F1881" i="41"/>
  <c r="F1882" i="41"/>
  <c r="F1883" i="41"/>
  <c r="F1884" i="41"/>
  <c r="F1885" i="41"/>
  <c r="F1886" i="41"/>
  <c r="F1887" i="41"/>
  <c r="F1888" i="41"/>
  <c r="F1889" i="41"/>
  <c r="F1890" i="41"/>
  <c r="F1891" i="41"/>
  <c r="F1892" i="41"/>
  <c r="F1893" i="41"/>
  <c r="F1894" i="41"/>
  <c r="F1895" i="41"/>
  <c r="F1896" i="41"/>
  <c r="F1897" i="41"/>
  <c r="F1898" i="41"/>
  <c r="F1899" i="41"/>
  <c r="F1900" i="41"/>
  <c r="F1901" i="41"/>
  <c r="F1902" i="41"/>
  <c r="F1903" i="41"/>
  <c r="F1904" i="41"/>
  <c r="F1905" i="41"/>
  <c r="F1906" i="41"/>
  <c r="F1907" i="41"/>
  <c r="F1908" i="41"/>
  <c r="F1909" i="41"/>
  <c r="F1910" i="41"/>
  <c r="F1911" i="41"/>
  <c r="F1912" i="41"/>
  <c r="F1913" i="41"/>
  <c r="F1914" i="41"/>
  <c r="F1915" i="41"/>
  <c r="F1916" i="41"/>
  <c r="F1917" i="41"/>
  <c r="F1918" i="41"/>
  <c r="F1919" i="41"/>
  <c r="F1920" i="41"/>
  <c r="F1921" i="41"/>
  <c r="F1922" i="41"/>
  <c r="F1923" i="41"/>
  <c r="F1924" i="41"/>
  <c r="F1925" i="41"/>
  <c r="F1926" i="41"/>
  <c r="F1927" i="41"/>
  <c r="F1928" i="41"/>
  <c r="F1929" i="41"/>
  <c r="F1930" i="41"/>
  <c r="F1931" i="41"/>
  <c r="F1932" i="41"/>
  <c r="F1933" i="41"/>
  <c r="F1934" i="41"/>
  <c r="F1935" i="41"/>
  <c r="F1936" i="41"/>
  <c r="F1937" i="41"/>
  <c r="F1938" i="41"/>
  <c r="F1939" i="41"/>
  <c r="F1940" i="41"/>
  <c r="F1941" i="41"/>
  <c r="F1942" i="41"/>
  <c r="F1943" i="41"/>
  <c r="F1944" i="41"/>
  <c r="F1945" i="41"/>
  <c r="F1946" i="41"/>
  <c r="F1947" i="41"/>
  <c r="F1948" i="41"/>
  <c r="F1949" i="41"/>
  <c r="F1950" i="41"/>
  <c r="F1951" i="41"/>
  <c r="F1952" i="41"/>
  <c r="F1953" i="41"/>
  <c r="F1954" i="41"/>
  <c r="F1955" i="41"/>
  <c r="F1956" i="41"/>
  <c r="F1957" i="41"/>
  <c r="F1958" i="41"/>
  <c r="F1959" i="41"/>
  <c r="F1960" i="41"/>
  <c r="F1961" i="41"/>
  <c r="F1962" i="41"/>
  <c r="F1963" i="41"/>
  <c r="F1964" i="41"/>
  <c r="F1965" i="41"/>
  <c r="F1966" i="41"/>
  <c r="F1967" i="41"/>
  <c r="F1968" i="41"/>
  <c r="F1969" i="41"/>
  <c r="F1970" i="41"/>
  <c r="F1971" i="41"/>
  <c r="F1972" i="41"/>
  <c r="F1973" i="41"/>
  <c r="F1974" i="41"/>
  <c r="F1975" i="41"/>
  <c r="F1976" i="41"/>
  <c r="F1977" i="41"/>
  <c r="F1978" i="41"/>
  <c r="F1979" i="41"/>
  <c r="F1980" i="41"/>
  <c r="F1981" i="41"/>
  <c r="F1982" i="41"/>
  <c r="F1983" i="41"/>
  <c r="F1984" i="41"/>
  <c r="F1985" i="41"/>
  <c r="F1986" i="41"/>
  <c r="F1987" i="41"/>
  <c r="F1988" i="41"/>
  <c r="F1989" i="41"/>
  <c r="F1990" i="41"/>
  <c r="F1991" i="41"/>
  <c r="F1992" i="41"/>
  <c r="F1993" i="41"/>
  <c r="F1994" i="41"/>
  <c r="F1995" i="41"/>
  <c r="F1996" i="41"/>
  <c r="F1997" i="41"/>
  <c r="F1998" i="41"/>
  <c r="F1999" i="41"/>
  <c r="F2000" i="41"/>
  <c r="F2001" i="41"/>
  <c r="F2002" i="41"/>
  <c r="F2003" i="41"/>
  <c r="F2004" i="41"/>
  <c r="F2005" i="41"/>
  <c r="F2006" i="41"/>
  <c r="F2007" i="41"/>
  <c r="F2008" i="41"/>
  <c r="F2009" i="41"/>
  <c r="F2010" i="41"/>
  <c r="F2011" i="41"/>
  <c r="F2012" i="41"/>
  <c r="F2013" i="41"/>
  <c r="F2014" i="41"/>
  <c r="F2015" i="41"/>
  <c r="F2016" i="41"/>
  <c r="F2017" i="41"/>
  <c r="F2018" i="41"/>
  <c r="F2019" i="41"/>
  <c r="F2020" i="41"/>
  <c r="F2021" i="41"/>
  <c r="F2022" i="41"/>
  <c r="F2023" i="41"/>
  <c r="F2024" i="41"/>
  <c r="F2025" i="41"/>
  <c r="F2026" i="41"/>
  <c r="F2027" i="41"/>
  <c r="F2028" i="41"/>
  <c r="F2029" i="41"/>
  <c r="F2030" i="41"/>
  <c r="F2031" i="41"/>
  <c r="F2032" i="41"/>
  <c r="F2033" i="41"/>
  <c r="F2034" i="41"/>
  <c r="F2035" i="41"/>
  <c r="F2036" i="41"/>
  <c r="F2037" i="41"/>
  <c r="F2038" i="41"/>
  <c r="F2039" i="41"/>
  <c r="F2040" i="41"/>
  <c r="F2041" i="41"/>
  <c r="F2042" i="41"/>
  <c r="F2043" i="41"/>
  <c r="F2044" i="41"/>
  <c r="F2045" i="41"/>
  <c r="F2046" i="41"/>
  <c r="F2047" i="41"/>
  <c r="F2048" i="41"/>
  <c r="F2049" i="41"/>
  <c r="F2050" i="41"/>
  <c r="F2051" i="41"/>
  <c r="F2052" i="41"/>
  <c r="F2053" i="41"/>
  <c r="F2054" i="41"/>
  <c r="F2055" i="41"/>
  <c r="F2056" i="41"/>
  <c r="F2057" i="41"/>
  <c r="F2058" i="41"/>
  <c r="F2059" i="41"/>
  <c r="F2060" i="41"/>
  <c r="F2061" i="41"/>
  <c r="F2062" i="41"/>
  <c r="F2063" i="41"/>
  <c r="F2064" i="41"/>
  <c r="F2065" i="41"/>
  <c r="F2066" i="41"/>
  <c r="F2067" i="41"/>
  <c r="F2068" i="41"/>
  <c r="F2069" i="41"/>
  <c r="F2070" i="41"/>
  <c r="F2071" i="41"/>
  <c r="F2072" i="41"/>
  <c r="F2073" i="41"/>
  <c r="F2074" i="41"/>
  <c r="F2075" i="41"/>
  <c r="F2076" i="41"/>
  <c r="F2077" i="41"/>
  <c r="F2078" i="41"/>
  <c r="F2079" i="41"/>
  <c r="F2080" i="41"/>
  <c r="F2081" i="41"/>
  <c r="F2082" i="41"/>
  <c r="F2083" i="41"/>
  <c r="F2084" i="41"/>
  <c r="F2085" i="41"/>
  <c r="F2086" i="41"/>
  <c r="F2087" i="41"/>
  <c r="F2088" i="41"/>
  <c r="F2089" i="41"/>
  <c r="F2090" i="41"/>
  <c r="F2091" i="41"/>
  <c r="F2092" i="41"/>
  <c r="F2093" i="41"/>
  <c r="F2094" i="41"/>
  <c r="F2095" i="41"/>
  <c r="F2096" i="41"/>
  <c r="F2097" i="41"/>
  <c r="F2098" i="41"/>
  <c r="F2099" i="41"/>
  <c r="F2100" i="41"/>
  <c r="F2101" i="41"/>
  <c r="F2102" i="41"/>
  <c r="F2103" i="41"/>
  <c r="F2104" i="41"/>
  <c r="F5" i="41"/>
  <c r="M6" i="41" s="1"/>
  <c r="M1005" i="41"/>
  <c r="M1004" i="41"/>
  <c r="M1003" i="41"/>
  <c r="M1002" i="41"/>
  <c r="M1001" i="41"/>
  <c r="M1000" i="41"/>
  <c r="M999" i="41"/>
  <c r="M998" i="41"/>
  <c r="M997" i="41"/>
  <c r="M996" i="41"/>
  <c r="M995" i="41"/>
  <c r="M994" i="41"/>
  <c r="M993" i="41"/>
  <c r="M992" i="41"/>
  <c r="M991" i="41"/>
  <c r="M990" i="41"/>
  <c r="M989" i="41"/>
  <c r="M988" i="41"/>
  <c r="M987" i="41"/>
  <c r="M986" i="41"/>
  <c r="M985" i="41"/>
  <c r="M984" i="41"/>
  <c r="M983" i="41"/>
  <c r="M982" i="41"/>
  <c r="M981" i="41"/>
  <c r="M980" i="41"/>
  <c r="M979" i="41"/>
  <c r="M978" i="41"/>
  <c r="M977" i="41"/>
  <c r="M976" i="41"/>
  <c r="M975" i="41"/>
  <c r="M974" i="41"/>
  <c r="M973" i="41"/>
  <c r="M972" i="41"/>
  <c r="M971" i="41"/>
  <c r="M970" i="41"/>
  <c r="M969" i="41"/>
  <c r="M968" i="41"/>
  <c r="M967" i="41"/>
  <c r="M966" i="41"/>
  <c r="M965" i="41"/>
  <c r="M964" i="41"/>
  <c r="M963" i="41"/>
  <c r="M962" i="41"/>
  <c r="M961" i="41"/>
  <c r="M960" i="41"/>
  <c r="M959" i="41"/>
  <c r="M958" i="41"/>
  <c r="M957" i="41"/>
  <c r="M956" i="41"/>
  <c r="M955" i="41"/>
  <c r="M954" i="41"/>
  <c r="M953" i="41"/>
  <c r="M952" i="41"/>
  <c r="M951" i="41"/>
  <c r="M950" i="41"/>
  <c r="M949" i="41"/>
  <c r="M948" i="41"/>
  <c r="M947" i="41"/>
  <c r="M946" i="41"/>
  <c r="M945" i="41"/>
  <c r="M944" i="41"/>
  <c r="M943" i="41"/>
  <c r="M942" i="41"/>
  <c r="M941" i="41"/>
  <c r="M940" i="41"/>
  <c r="M939" i="41"/>
  <c r="M938" i="41"/>
  <c r="M937" i="41"/>
  <c r="M936" i="41"/>
  <c r="M935" i="41"/>
  <c r="M934" i="41"/>
  <c r="M933" i="41"/>
  <c r="M932" i="41"/>
  <c r="M931" i="41"/>
  <c r="M930" i="41"/>
  <c r="M929" i="41"/>
  <c r="M928" i="41"/>
  <c r="M927" i="41"/>
  <c r="M926" i="41"/>
  <c r="M925" i="41"/>
  <c r="M924" i="41"/>
  <c r="M923" i="41"/>
  <c r="M922" i="41"/>
  <c r="M921" i="41"/>
  <c r="M920" i="41"/>
  <c r="M919" i="41"/>
  <c r="M918" i="41"/>
  <c r="M917" i="41"/>
  <c r="M916" i="41"/>
  <c r="M915" i="41"/>
  <c r="M914" i="41"/>
  <c r="M913" i="41"/>
  <c r="M912" i="41"/>
  <c r="M911" i="41"/>
  <c r="M910" i="41"/>
  <c r="M909" i="41"/>
  <c r="M908" i="41"/>
  <c r="M907" i="41"/>
  <c r="M906" i="41"/>
  <c r="M905" i="41"/>
  <c r="M904" i="41"/>
  <c r="M903" i="41"/>
  <c r="M902" i="41"/>
  <c r="M901" i="41"/>
  <c r="M900" i="41"/>
  <c r="M899" i="41"/>
  <c r="M898" i="41"/>
  <c r="M897" i="41"/>
  <c r="M896" i="41"/>
  <c r="M895" i="41"/>
  <c r="M894" i="41"/>
  <c r="M893" i="41"/>
  <c r="M892" i="41"/>
  <c r="M891" i="41"/>
  <c r="M890" i="41"/>
  <c r="M889" i="41"/>
  <c r="M888" i="41"/>
  <c r="M887" i="41"/>
  <c r="M886" i="41"/>
  <c r="M885" i="41"/>
  <c r="M884" i="41"/>
  <c r="M883" i="41"/>
  <c r="M882" i="41"/>
  <c r="M881" i="41"/>
  <c r="M880" i="41"/>
  <c r="M879" i="41"/>
  <c r="M878" i="41"/>
  <c r="M877" i="41"/>
  <c r="M876" i="41"/>
  <c r="M875" i="41"/>
  <c r="M874" i="41"/>
  <c r="M873" i="41"/>
  <c r="M872" i="41"/>
  <c r="M871" i="41"/>
  <c r="M870" i="41"/>
  <c r="M869" i="41"/>
  <c r="M868" i="41"/>
  <c r="M867" i="41"/>
  <c r="M866" i="41"/>
  <c r="M865" i="41"/>
  <c r="M864" i="41"/>
  <c r="M863" i="41"/>
  <c r="M862" i="41"/>
  <c r="M861" i="41"/>
  <c r="M860" i="41"/>
  <c r="M859" i="41"/>
  <c r="M858" i="41"/>
  <c r="M857" i="41"/>
  <c r="M856" i="41"/>
  <c r="M855" i="41"/>
  <c r="M854" i="41"/>
  <c r="M853" i="41"/>
  <c r="M852" i="41"/>
  <c r="M851" i="41"/>
  <c r="M850" i="41"/>
  <c r="M849" i="41"/>
  <c r="M848" i="41"/>
  <c r="M847" i="41"/>
  <c r="M846" i="41"/>
  <c r="M845" i="41"/>
  <c r="M844" i="41"/>
  <c r="M843" i="41"/>
  <c r="M842" i="41"/>
  <c r="M841" i="41"/>
  <c r="M840" i="41"/>
  <c r="M839" i="41"/>
  <c r="M838" i="41"/>
  <c r="M837" i="41"/>
  <c r="M836" i="41"/>
  <c r="M835" i="41"/>
  <c r="M834" i="41"/>
  <c r="M833" i="41"/>
  <c r="M832" i="41"/>
  <c r="M831" i="41"/>
  <c r="M830" i="41"/>
  <c r="M829" i="41"/>
  <c r="M828" i="41"/>
  <c r="M827" i="41"/>
  <c r="M826" i="41"/>
  <c r="M825" i="41"/>
  <c r="M824" i="41"/>
  <c r="M823" i="41"/>
  <c r="M822" i="41"/>
  <c r="M821" i="41"/>
  <c r="M820" i="41"/>
  <c r="M819" i="41"/>
  <c r="M818" i="41"/>
  <c r="M817" i="41"/>
  <c r="M816" i="41"/>
  <c r="M815" i="41"/>
  <c r="M814" i="41"/>
  <c r="M813" i="41"/>
  <c r="M812" i="41"/>
  <c r="M811" i="41"/>
  <c r="M810" i="41"/>
  <c r="M809" i="41"/>
  <c r="M808" i="41"/>
  <c r="M807" i="41"/>
  <c r="M806" i="41"/>
  <c r="M805" i="41"/>
  <c r="M804" i="41"/>
  <c r="M803" i="41"/>
  <c r="M802" i="41"/>
  <c r="M801" i="41"/>
  <c r="M800" i="41"/>
  <c r="M799" i="41"/>
  <c r="M798" i="41"/>
  <c r="M797" i="41"/>
  <c r="M796" i="41"/>
  <c r="M795" i="41"/>
  <c r="M794" i="41"/>
  <c r="M793" i="41"/>
  <c r="M792" i="41"/>
  <c r="M791" i="41"/>
  <c r="M790" i="41"/>
  <c r="M789" i="41"/>
  <c r="M788" i="41"/>
  <c r="M787" i="41"/>
  <c r="M786" i="41"/>
  <c r="M785" i="41"/>
  <c r="M784" i="41"/>
  <c r="M783" i="41"/>
  <c r="M782" i="41"/>
  <c r="M781" i="41"/>
  <c r="M780" i="41"/>
  <c r="M779" i="41"/>
  <c r="M778" i="41"/>
  <c r="M777" i="41"/>
  <c r="M776" i="41"/>
  <c r="M775" i="41"/>
  <c r="M774" i="41"/>
  <c r="M773" i="41"/>
  <c r="M772" i="41"/>
  <c r="M771" i="41"/>
  <c r="M770" i="41"/>
  <c r="M769" i="41"/>
  <c r="M768" i="41"/>
  <c r="M767" i="41"/>
  <c r="M766" i="41"/>
  <c r="M765" i="41"/>
  <c r="M764" i="41"/>
  <c r="M763" i="41"/>
  <c r="M762" i="41"/>
  <c r="M761" i="41"/>
  <c r="M760" i="41"/>
  <c r="M759" i="41"/>
  <c r="M758" i="41"/>
  <c r="M757" i="41"/>
  <c r="M756" i="41"/>
  <c r="M755" i="41"/>
  <c r="M754" i="41"/>
  <c r="M753" i="41"/>
  <c r="M752" i="41"/>
  <c r="M751" i="41"/>
  <c r="M750" i="41"/>
  <c r="M749" i="41"/>
  <c r="M748" i="41"/>
  <c r="M747" i="41"/>
  <c r="M746" i="41"/>
  <c r="M745" i="41"/>
  <c r="M744" i="41"/>
  <c r="M743" i="41"/>
  <c r="M742" i="41"/>
  <c r="M741" i="41"/>
  <c r="M740" i="41"/>
  <c r="M739" i="41"/>
  <c r="M738" i="41"/>
  <c r="M737" i="41"/>
  <c r="M736" i="41"/>
  <c r="M735" i="41"/>
  <c r="M734" i="41"/>
  <c r="M733" i="41"/>
  <c r="M732" i="41"/>
  <c r="M731" i="41"/>
  <c r="M730" i="41"/>
  <c r="M729" i="41"/>
  <c r="M728" i="41"/>
  <c r="M727" i="41"/>
  <c r="M726" i="41"/>
  <c r="M725" i="41"/>
  <c r="M724" i="41"/>
  <c r="M723" i="41"/>
  <c r="M722" i="41"/>
  <c r="M721" i="41"/>
  <c r="M720" i="41"/>
  <c r="M719" i="41"/>
  <c r="M718" i="41"/>
  <c r="M717" i="41"/>
  <c r="M716" i="41"/>
  <c r="M715" i="41"/>
  <c r="M714" i="41"/>
  <c r="M713" i="41"/>
  <c r="M712" i="41"/>
  <c r="M711" i="41"/>
  <c r="M710" i="41"/>
  <c r="M709" i="41"/>
  <c r="M708" i="41"/>
  <c r="M707" i="41"/>
  <c r="M706" i="41"/>
  <c r="M705" i="41"/>
  <c r="M704" i="41"/>
  <c r="M703" i="41"/>
  <c r="M702" i="41"/>
  <c r="M701" i="41"/>
  <c r="M700" i="41"/>
  <c r="M699" i="41"/>
  <c r="M698" i="41"/>
  <c r="M697" i="41"/>
  <c r="M696" i="41"/>
  <c r="M695" i="41"/>
  <c r="M694" i="41"/>
  <c r="M693" i="41"/>
  <c r="M692" i="41"/>
  <c r="M691" i="41"/>
  <c r="M690" i="41"/>
  <c r="M689" i="41"/>
  <c r="M688" i="41"/>
  <c r="M687" i="41"/>
  <c r="M686" i="41"/>
  <c r="M685" i="41"/>
  <c r="M684" i="41"/>
  <c r="M683" i="41"/>
  <c r="M682" i="41"/>
  <c r="M681" i="41"/>
  <c r="M680" i="41"/>
  <c r="M679" i="41"/>
  <c r="M678" i="41"/>
  <c r="M677" i="41"/>
  <c r="M676" i="41"/>
  <c r="M675" i="41"/>
  <c r="M674" i="41"/>
  <c r="M673" i="41"/>
  <c r="M672" i="41"/>
  <c r="M671" i="41"/>
  <c r="M670" i="41"/>
  <c r="M669" i="41"/>
  <c r="M668" i="41"/>
  <c r="M667" i="41"/>
  <c r="M666" i="41"/>
  <c r="M665" i="41"/>
  <c r="M664" i="41"/>
  <c r="M663" i="41"/>
  <c r="M662" i="41"/>
  <c r="M661" i="41"/>
  <c r="M660" i="41"/>
  <c r="M659" i="41"/>
  <c r="M658" i="41"/>
  <c r="M657" i="41"/>
  <c r="M656" i="41"/>
  <c r="M655" i="41"/>
  <c r="M654" i="41"/>
  <c r="M653" i="41"/>
  <c r="M652" i="41"/>
  <c r="M651" i="41"/>
  <c r="M650" i="41"/>
  <c r="M649" i="41"/>
  <c r="M648" i="41"/>
  <c r="M647" i="41"/>
  <c r="M646" i="41"/>
  <c r="M645" i="41"/>
  <c r="M644" i="41"/>
  <c r="M643" i="41"/>
  <c r="M642" i="41"/>
  <c r="M641" i="41"/>
  <c r="M640" i="41"/>
  <c r="M639" i="41"/>
  <c r="M638" i="41"/>
  <c r="M637" i="41"/>
  <c r="M636" i="41"/>
  <c r="M635" i="41"/>
  <c r="M634" i="41"/>
  <c r="M633" i="41"/>
  <c r="M632" i="41"/>
  <c r="M631" i="41"/>
  <c r="M630" i="41"/>
  <c r="M629" i="41"/>
  <c r="M628" i="41"/>
  <c r="M627" i="41"/>
  <c r="M626" i="41"/>
  <c r="M625" i="41"/>
  <c r="M624" i="41"/>
  <c r="M623" i="41"/>
  <c r="M622" i="41"/>
  <c r="M621" i="41"/>
  <c r="M620" i="41"/>
  <c r="M619" i="41"/>
  <c r="M618" i="41"/>
  <c r="M617" i="41"/>
  <c r="M616" i="41"/>
  <c r="M615" i="41"/>
  <c r="M614" i="41"/>
  <c r="M613" i="41"/>
  <c r="M612" i="41"/>
  <c r="M611" i="41"/>
  <c r="M610" i="41"/>
  <c r="M609" i="41"/>
  <c r="M608" i="41"/>
  <c r="M607" i="41"/>
  <c r="M606" i="41"/>
  <c r="M605" i="41"/>
  <c r="M604" i="41"/>
  <c r="M603" i="41"/>
  <c r="M602" i="41"/>
  <c r="M601" i="41"/>
  <c r="M600" i="41"/>
  <c r="M599" i="41"/>
  <c r="M598" i="41"/>
  <c r="M597" i="41"/>
  <c r="M596" i="41"/>
  <c r="M595" i="41"/>
  <c r="M594" i="41"/>
  <c r="M593" i="41"/>
  <c r="M592" i="41"/>
  <c r="M591" i="41"/>
  <c r="M590" i="41"/>
  <c r="M589" i="41"/>
  <c r="M588" i="41"/>
  <c r="M587" i="41"/>
  <c r="M586" i="41"/>
  <c r="M585" i="41"/>
  <c r="M584" i="41"/>
  <c r="M583" i="41"/>
  <c r="M582" i="41"/>
  <c r="M581" i="41"/>
  <c r="M580" i="41"/>
  <c r="M579" i="41"/>
  <c r="M578" i="41"/>
  <c r="M577" i="41"/>
  <c r="M576" i="41"/>
  <c r="M575" i="41"/>
  <c r="M574" i="41"/>
  <c r="M573" i="41"/>
  <c r="M572" i="41"/>
  <c r="M571" i="41"/>
  <c r="M570" i="41"/>
  <c r="M569" i="41"/>
  <c r="M568" i="41"/>
  <c r="M567" i="41"/>
  <c r="M566" i="41"/>
  <c r="M565" i="41"/>
  <c r="M564" i="41"/>
  <c r="M563" i="41"/>
  <c r="M562" i="41"/>
  <c r="M561" i="41"/>
  <c r="M560" i="41"/>
  <c r="M559" i="41"/>
  <c r="M558" i="41"/>
  <c r="M557" i="41"/>
  <c r="M556" i="41"/>
  <c r="M555" i="41"/>
  <c r="M554" i="41"/>
  <c r="M553" i="41"/>
  <c r="M552" i="41"/>
  <c r="M551" i="41"/>
  <c r="M550" i="41"/>
  <c r="M549" i="41"/>
  <c r="M548" i="41"/>
  <c r="M547" i="41"/>
  <c r="M546" i="41"/>
  <c r="M545" i="41"/>
  <c r="M544" i="41"/>
  <c r="M543" i="41"/>
  <c r="M542" i="41"/>
  <c r="M541" i="41"/>
  <c r="M540" i="41"/>
  <c r="M539" i="41"/>
  <c r="M538" i="41"/>
  <c r="M537" i="41"/>
  <c r="M536" i="41"/>
  <c r="M535" i="41"/>
  <c r="M534" i="41"/>
  <c r="M533" i="41"/>
  <c r="M532" i="41"/>
  <c r="M531" i="41"/>
  <c r="M530" i="41"/>
  <c r="M529" i="41"/>
  <c r="M528" i="41"/>
  <c r="M527" i="41"/>
  <c r="M526" i="41"/>
  <c r="M525" i="41"/>
  <c r="M524" i="41"/>
  <c r="M523" i="41"/>
  <c r="M522" i="41"/>
  <c r="M521" i="41"/>
  <c r="M520" i="41"/>
  <c r="M519" i="41"/>
  <c r="M518" i="41"/>
  <c r="M517" i="41"/>
  <c r="M516" i="41"/>
  <c r="M515" i="41"/>
  <c r="M514" i="41"/>
  <c r="M513" i="41"/>
  <c r="M512" i="41"/>
  <c r="M511" i="41"/>
  <c r="M510" i="41"/>
  <c r="M509" i="41"/>
  <c r="M508" i="41"/>
  <c r="M507" i="41"/>
  <c r="M506" i="41"/>
  <c r="M505" i="41"/>
  <c r="M504" i="41"/>
  <c r="M503" i="41"/>
  <c r="M502" i="41"/>
  <c r="M501" i="41"/>
  <c r="M500" i="41"/>
  <c r="M499" i="41"/>
  <c r="M498" i="41"/>
  <c r="M497" i="41"/>
  <c r="M496" i="41"/>
  <c r="M495" i="41"/>
  <c r="M494" i="41"/>
  <c r="M493" i="41"/>
  <c r="M492" i="41"/>
  <c r="M491" i="41"/>
  <c r="M490" i="41"/>
  <c r="M489" i="41"/>
  <c r="M488" i="41"/>
  <c r="M487" i="41"/>
  <c r="M486" i="41"/>
  <c r="M485" i="41"/>
  <c r="M484" i="41"/>
  <c r="M483" i="41"/>
  <c r="M482" i="41"/>
  <c r="M481" i="41"/>
  <c r="M480" i="41"/>
  <c r="M479" i="41"/>
  <c r="M478" i="41"/>
  <c r="M477" i="41"/>
  <c r="M476" i="41"/>
  <c r="M475" i="41"/>
  <c r="M474" i="41"/>
  <c r="M473" i="41"/>
  <c r="M472" i="41"/>
  <c r="M471" i="41"/>
  <c r="M470" i="41"/>
  <c r="M469" i="41"/>
  <c r="M468" i="41"/>
  <c r="M467" i="41"/>
  <c r="M466" i="41"/>
  <c r="M465" i="41"/>
  <c r="M464" i="41"/>
  <c r="M463" i="41"/>
  <c r="M462" i="41"/>
  <c r="M461" i="41"/>
  <c r="M460" i="41"/>
  <c r="M459" i="41"/>
  <c r="M458" i="41"/>
  <c r="M457" i="41"/>
  <c r="M456" i="41"/>
  <c r="M455" i="41"/>
  <c r="M454" i="41"/>
  <c r="M453" i="41"/>
  <c r="M452" i="41"/>
  <c r="M451" i="41"/>
  <c r="M450" i="41"/>
  <c r="M449" i="41"/>
  <c r="M448" i="41"/>
  <c r="M447" i="41"/>
  <c r="M446" i="41"/>
  <c r="M445" i="41"/>
  <c r="M444" i="41"/>
  <c r="M443" i="41"/>
  <c r="M442" i="41"/>
  <c r="M441" i="41"/>
  <c r="M440" i="41"/>
  <c r="M439" i="41"/>
  <c r="M438" i="41"/>
  <c r="M437" i="41"/>
  <c r="M436" i="41"/>
  <c r="M435" i="41"/>
  <c r="M434" i="41"/>
  <c r="M433" i="41"/>
  <c r="M432" i="41"/>
  <c r="M431" i="41"/>
  <c r="M430" i="41"/>
  <c r="M429" i="41"/>
  <c r="M428" i="41"/>
  <c r="M427" i="41"/>
  <c r="M426" i="41"/>
  <c r="M425" i="41"/>
  <c r="M424" i="41"/>
  <c r="M423" i="41"/>
  <c r="M422" i="41"/>
  <c r="M421" i="41"/>
  <c r="M420" i="41"/>
  <c r="M419" i="41"/>
  <c r="M418" i="41"/>
  <c r="M417" i="41"/>
  <c r="M416" i="41"/>
  <c r="M415" i="41"/>
  <c r="M414" i="41"/>
  <c r="M413" i="41"/>
  <c r="M412" i="41"/>
  <c r="M411" i="41"/>
  <c r="M410" i="41"/>
  <c r="M409" i="41"/>
  <c r="M408" i="41"/>
  <c r="M407" i="41"/>
  <c r="M406" i="41"/>
  <c r="M405" i="41"/>
  <c r="M404" i="41"/>
  <c r="M403" i="41"/>
  <c r="M402" i="41"/>
  <c r="M401" i="41"/>
  <c r="M400" i="41"/>
  <c r="M399" i="41"/>
  <c r="M398" i="41"/>
  <c r="M397" i="41"/>
  <c r="M396" i="41"/>
  <c r="M395" i="41"/>
  <c r="M394" i="41"/>
  <c r="M393" i="41"/>
  <c r="M392" i="41"/>
  <c r="M391" i="41"/>
  <c r="M390" i="41"/>
  <c r="M389" i="41"/>
  <c r="M388" i="41"/>
  <c r="M387" i="41"/>
  <c r="M386" i="41"/>
  <c r="M385" i="41"/>
  <c r="M384" i="41"/>
  <c r="M383" i="41"/>
  <c r="M382" i="41"/>
  <c r="M381" i="41"/>
  <c r="M380" i="41"/>
  <c r="M379" i="41"/>
  <c r="M378" i="41"/>
  <c r="M377" i="41"/>
  <c r="M376" i="41"/>
  <c r="M375" i="41"/>
  <c r="M374" i="41"/>
  <c r="M373" i="41"/>
  <c r="M372" i="41"/>
  <c r="M371" i="41"/>
  <c r="M370" i="41"/>
  <c r="M369" i="41"/>
  <c r="M368" i="41"/>
  <c r="M367" i="41"/>
  <c r="M366" i="41"/>
  <c r="M365" i="41"/>
  <c r="M364" i="41"/>
  <c r="M363" i="41"/>
  <c r="M362" i="41"/>
  <c r="M361" i="41"/>
  <c r="M360" i="41"/>
  <c r="M359" i="41"/>
  <c r="M358" i="41"/>
  <c r="M357" i="41"/>
  <c r="M356" i="41"/>
  <c r="M355" i="41"/>
  <c r="M354" i="41"/>
  <c r="M353" i="41"/>
  <c r="M352" i="41"/>
  <c r="M351" i="41"/>
  <c r="M350" i="41"/>
  <c r="M349" i="41"/>
  <c r="M348" i="41"/>
  <c r="M347" i="41"/>
  <c r="M346" i="41"/>
  <c r="M345" i="41"/>
  <c r="M344" i="41"/>
  <c r="M343" i="41"/>
  <c r="M342" i="41"/>
  <c r="M341" i="41"/>
  <c r="M340" i="41"/>
  <c r="M339" i="41"/>
  <c r="M338" i="41"/>
  <c r="M337" i="41"/>
  <c r="M336" i="41"/>
  <c r="M335" i="41"/>
  <c r="M334" i="41"/>
  <c r="M333" i="41"/>
  <c r="M332" i="41"/>
  <c r="M331" i="41"/>
  <c r="M330" i="41"/>
  <c r="M329" i="41"/>
  <c r="M328" i="41"/>
  <c r="M327" i="41"/>
  <c r="M326" i="41"/>
  <c r="M325" i="41"/>
  <c r="M324" i="41"/>
  <c r="M323" i="41"/>
  <c r="M322" i="41"/>
  <c r="M321" i="41"/>
  <c r="M320" i="41"/>
  <c r="M319" i="41"/>
  <c r="M318" i="41"/>
  <c r="M317" i="41"/>
  <c r="M316" i="41"/>
  <c r="M315" i="41"/>
  <c r="M314" i="41"/>
  <c r="M313" i="41"/>
  <c r="M312" i="41"/>
  <c r="M311" i="41"/>
  <c r="M310" i="41"/>
  <c r="M309" i="41"/>
  <c r="M308" i="41"/>
  <c r="M307" i="41"/>
  <c r="M306" i="41"/>
  <c r="M305" i="41"/>
  <c r="M304" i="41"/>
  <c r="M303" i="41"/>
  <c r="M302" i="41"/>
  <c r="M301" i="41"/>
  <c r="M300" i="41"/>
  <c r="M299" i="41"/>
  <c r="M298" i="41"/>
  <c r="M297" i="41"/>
  <c r="M296" i="41"/>
  <c r="M295" i="41"/>
  <c r="M294" i="41"/>
  <c r="M293" i="41"/>
  <c r="M292" i="41"/>
  <c r="M291" i="41"/>
  <c r="M290" i="41"/>
  <c r="M289" i="41"/>
  <c r="M288" i="41"/>
  <c r="M287" i="41"/>
  <c r="M286" i="41"/>
  <c r="M285" i="41"/>
  <c r="M284" i="41"/>
  <c r="M283" i="41"/>
  <c r="M282" i="41"/>
  <c r="M281" i="41"/>
  <c r="M280" i="41"/>
  <c r="M279" i="41"/>
  <c r="M278" i="41"/>
  <c r="M277" i="41"/>
  <c r="M276" i="41"/>
  <c r="M275" i="41"/>
  <c r="M274" i="41"/>
  <c r="M273" i="41"/>
  <c r="M272" i="41"/>
  <c r="M271" i="41"/>
  <c r="M270" i="41"/>
  <c r="M269" i="41"/>
  <c r="M268" i="41"/>
  <c r="M267" i="41"/>
  <c r="M266" i="41"/>
  <c r="M265" i="41"/>
  <c r="M264" i="41"/>
  <c r="M263" i="41"/>
  <c r="M262" i="41"/>
  <c r="M261" i="41"/>
  <c r="M260" i="41"/>
  <c r="M259" i="41"/>
  <c r="M258" i="41"/>
  <c r="M257" i="41"/>
  <c r="M256" i="41"/>
  <c r="M255" i="41"/>
  <c r="M254" i="41"/>
  <c r="M253" i="41"/>
  <c r="M252" i="41"/>
  <c r="M251" i="41"/>
  <c r="M250" i="41"/>
  <c r="M249" i="41"/>
  <c r="M248" i="41"/>
  <c r="M247" i="41"/>
  <c r="M246" i="41"/>
  <c r="M245" i="41"/>
  <c r="M244" i="41"/>
  <c r="M243" i="41"/>
  <c r="M242" i="41"/>
  <c r="M241" i="41"/>
  <c r="M240" i="41"/>
  <c r="M239" i="41"/>
  <c r="M238" i="41"/>
  <c r="M237" i="41"/>
  <c r="M236" i="41"/>
  <c r="M235" i="41"/>
  <c r="M234" i="41"/>
  <c r="M233" i="41"/>
  <c r="M232" i="41"/>
  <c r="M231" i="41"/>
  <c r="M230" i="41"/>
  <c r="M229" i="41"/>
  <c r="M228" i="41"/>
  <c r="M227" i="41"/>
  <c r="M226" i="41"/>
  <c r="M225" i="41"/>
  <c r="M224" i="41"/>
  <c r="M223" i="41"/>
  <c r="M222" i="41"/>
  <c r="M221" i="41"/>
  <c r="M220" i="41"/>
  <c r="M219" i="41"/>
  <c r="M218" i="41"/>
  <c r="M217" i="41"/>
  <c r="M216" i="41"/>
  <c r="M215" i="41"/>
  <c r="M214" i="41"/>
  <c r="M213" i="41"/>
  <c r="M212" i="41"/>
  <c r="M211" i="41"/>
  <c r="M210" i="41"/>
  <c r="M209" i="41"/>
  <c r="M208" i="41"/>
  <c r="M207" i="41"/>
  <c r="M206" i="41"/>
  <c r="M205" i="41"/>
  <c r="M204" i="41"/>
  <c r="M203" i="41"/>
  <c r="M202" i="41"/>
  <c r="M201" i="41"/>
  <c r="M200" i="41"/>
  <c r="M199" i="41"/>
  <c r="M198" i="41"/>
  <c r="M197" i="41"/>
  <c r="M196" i="41"/>
  <c r="M195" i="41"/>
  <c r="M194" i="41"/>
  <c r="M193" i="41"/>
  <c r="M192" i="41"/>
  <c r="M191" i="41"/>
  <c r="M190" i="41"/>
  <c r="M189" i="41"/>
  <c r="M188" i="41"/>
  <c r="M187" i="41"/>
  <c r="M186" i="41"/>
  <c r="M185" i="41"/>
  <c r="M184" i="41"/>
  <c r="M183" i="41"/>
  <c r="M182" i="41"/>
  <c r="M181" i="41"/>
  <c r="M180" i="41"/>
  <c r="M179" i="41"/>
  <c r="M178" i="41"/>
  <c r="M177" i="41"/>
  <c r="M176" i="41"/>
  <c r="M175" i="41"/>
  <c r="M174" i="41"/>
  <c r="M173" i="41"/>
  <c r="M172" i="41"/>
  <c r="M171" i="41"/>
  <c r="M170" i="41"/>
  <c r="M169" i="41"/>
  <c r="M168" i="41"/>
  <c r="M167" i="41"/>
  <c r="M166" i="41"/>
  <c r="M165" i="41"/>
  <c r="M164" i="41"/>
  <c r="M163" i="41"/>
  <c r="M162" i="41"/>
  <c r="M161" i="41"/>
  <c r="M160" i="41"/>
  <c r="M159" i="41"/>
  <c r="M158" i="41"/>
  <c r="M157" i="41"/>
  <c r="M156" i="41"/>
  <c r="M155" i="41"/>
  <c r="M154" i="41"/>
  <c r="M153" i="41"/>
  <c r="M152" i="41"/>
  <c r="M151" i="41"/>
  <c r="M150" i="41"/>
  <c r="M149" i="41"/>
  <c r="M148" i="41"/>
  <c r="M147" i="41"/>
  <c r="M146" i="41"/>
  <c r="M145" i="41"/>
  <c r="M144" i="41"/>
  <c r="M143" i="41"/>
  <c r="M142" i="41"/>
  <c r="M141" i="41"/>
  <c r="M140" i="41"/>
  <c r="M139" i="41"/>
  <c r="M138" i="41"/>
  <c r="M137" i="41"/>
  <c r="M136" i="41"/>
  <c r="M135" i="41"/>
  <c r="M134" i="41"/>
  <c r="M133" i="41"/>
  <c r="M132" i="41"/>
  <c r="M131" i="41"/>
  <c r="M130" i="41"/>
  <c r="M129" i="41"/>
  <c r="M128" i="41"/>
  <c r="M127" i="41"/>
  <c r="M126" i="41"/>
  <c r="M125" i="41"/>
  <c r="M124" i="41"/>
  <c r="M123" i="41"/>
  <c r="M122" i="41"/>
  <c r="M121" i="41"/>
  <c r="M120" i="41"/>
  <c r="M119" i="41"/>
  <c r="M118" i="41"/>
  <c r="M117" i="41"/>
  <c r="M116" i="41"/>
  <c r="M115" i="41"/>
  <c r="M114" i="41"/>
  <c r="M113" i="41"/>
  <c r="M112" i="41"/>
  <c r="M111" i="41"/>
  <c r="M110" i="41"/>
  <c r="M109" i="41"/>
  <c r="M108" i="41"/>
  <c r="M107" i="41"/>
  <c r="M106" i="41"/>
  <c r="M105" i="41"/>
  <c r="M104" i="41"/>
  <c r="M103" i="41"/>
  <c r="M102" i="41"/>
  <c r="M101" i="41"/>
  <c r="M100" i="41"/>
  <c r="M99" i="41"/>
  <c r="M98" i="41"/>
  <c r="M97" i="41"/>
  <c r="M96" i="41"/>
  <c r="M95" i="41"/>
  <c r="M94" i="41"/>
  <c r="M93" i="41"/>
  <c r="M92" i="41"/>
  <c r="M91" i="41"/>
  <c r="M90" i="41"/>
  <c r="M89" i="41"/>
  <c r="M88" i="41"/>
  <c r="M87" i="41"/>
  <c r="M86" i="41"/>
  <c r="M85" i="41"/>
  <c r="M84" i="41"/>
  <c r="M83" i="41"/>
  <c r="M82" i="41"/>
  <c r="M81" i="41"/>
  <c r="M80" i="41"/>
  <c r="M79" i="41"/>
  <c r="M78" i="41"/>
  <c r="M77" i="41"/>
  <c r="M76" i="41"/>
  <c r="M75" i="41"/>
  <c r="M74" i="41"/>
  <c r="M73" i="41"/>
  <c r="M72" i="41"/>
  <c r="M71" i="41"/>
  <c r="M70" i="41"/>
  <c r="M69" i="41"/>
  <c r="M68" i="41"/>
  <c r="M67" i="41"/>
  <c r="M66" i="41"/>
  <c r="M65" i="41"/>
  <c r="M64" i="41"/>
  <c r="M63" i="41"/>
  <c r="M62" i="41"/>
  <c r="M61" i="41"/>
  <c r="M60" i="41"/>
  <c r="M59" i="41"/>
  <c r="M58" i="41"/>
  <c r="M57" i="41"/>
  <c r="M56" i="41"/>
  <c r="M55" i="41"/>
  <c r="M54" i="41"/>
  <c r="M53" i="41"/>
  <c r="M52" i="41"/>
  <c r="M51" i="41"/>
  <c r="M50" i="41"/>
  <c r="M49" i="41"/>
  <c r="M48" i="41"/>
  <c r="M47" i="41"/>
  <c r="M46" i="41"/>
  <c r="M45" i="41"/>
  <c r="M44" i="41"/>
  <c r="M43" i="41"/>
  <c r="M42" i="41"/>
  <c r="M41" i="41"/>
  <c r="M40" i="41"/>
  <c r="M39" i="41"/>
  <c r="M38" i="41"/>
  <c r="M37" i="41"/>
  <c r="M36" i="41"/>
  <c r="M35" i="41"/>
  <c r="M34" i="41"/>
  <c r="M33" i="41"/>
  <c r="M32" i="41"/>
  <c r="M31" i="41"/>
  <c r="M30" i="41"/>
  <c r="M29" i="41"/>
  <c r="M28" i="41"/>
  <c r="M27" i="41"/>
  <c r="M26" i="41"/>
  <c r="M25" i="41"/>
  <c r="M24" i="41"/>
  <c r="M23" i="41"/>
  <c r="M22" i="41"/>
  <c r="M21" i="41"/>
  <c r="M20" i="41"/>
  <c r="M18" i="41"/>
  <c r="M17" i="41"/>
  <c r="M16" i="41"/>
  <c r="M15" i="41"/>
  <c r="M14" i="41"/>
  <c r="M13" i="41"/>
  <c r="M12" i="41"/>
  <c r="M11" i="41"/>
  <c r="M10" i="41"/>
  <c r="M9" i="41"/>
  <c r="M8" i="41"/>
  <c r="C14" i="31"/>
  <c r="F18" i="31" s="1"/>
  <c r="I3" i="31"/>
  <c r="F12" i="31" s="1"/>
  <c r="F14" i="31" s="1"/>
  <c r="F2" i="31"/>
  <c r="F3" i="31" s="1"/>
  <c r="C8" i="31"/>
  <c r="H10" i="17"/>
  <c r="F20" i="31" l="1"/>
  <c r="F4" i="31"/>
  <c r="L12" i="31"/>
  <c r="I7" i="41"/>
  <c r="I2" i="31" l="1"/>
  <c r="I12" i="31" s="1"/>
  <c r="I14" i="31" s="1"/>
  <c r="I18" i="31"/>
  <c r="I20" i="3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Alexander Ramirez Cruz</author>
  </authors>
  <commentList>
    <comment ref="B4" authorId="0" shapeId="0" xr:uid="{00000000-0006-0000-0400-000001000000}">
      <text>
        <r>
          <rPr>
            <sz val="9"/>
            <color indexed="81"/>
            <rFont val="Tahoma"/>
            <family val="2"/>
          </rPr>
          <t>Digitar aquí el número del Proponente</t>
        </r>
      </text>
    </comment>
    <comment ref="C4" authorId="0" shapeId="0" xr:uid="{00000000-0006-0000-0400-000002000000}">
      <text>
        <r>
          <rPr>
            <sz val="9"/>
            <color indexed="81"/>
            <rFont val="Tahoma"/>
            <family val="2"/>
          </rPr>
          <t>Digitar aquí el número del contrato</t>
        </r>
      </text>
    </comment>
    <comment ref="D4" authorId="0" shapeId="0" xr:uid="{00000000-0006-0000-0400-000003000000}">
      <text>
        <r>
          <rPr>
            <sz val="9"/>
            <color indexed="81"/>
            <rFont val="Tahoma"/>
            <family val="2"/>
          </rPr>
          <t>Digitar el valor del contrato en pesos, una vez realizada la conversión, tal y como lo establece el Pliego</t>
        </r>
      </text>
    </comment>
    <comment ref="E4" authorId="0" shapeId="0" xr:uid="{00000000-0006-0000-0400-000004000000}">
      <text>
        <r>
          <rPr>
            <sz val="9"/>
            <color indexed="81"/>
            <rFont val="Tahoma"/>
            <family val="2"/>
          </rPr>
          <t>Digitar la fecha de terminación del Contrato</t>
        </r>
      </text>
    </comment>
    <comment ref="F4" authorId="0" shapeId="0" xr:uid="{00000000-0006-0000-0400-000005000000}">
      <text>
        <r>
          <rPr>
            <sz val="9"/>
            <color indexed="81"/>
            <rFont val="Tahoma"/>
            <family val="2"/>
          </rPr>
          <t>Por favor, en caso que deseen eliminar valores, no eliminar ningún valor de ésta columna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chucho</author>
  </authors>
  <commentList>
    <comment ref="K44" authorId="0" shapeId="0" xr:uid="{00000000-0006-0000-0500-000001000000}">
      <text>
        <r>
          <rPr>
            <b/>
            <sz val="12"/>
            <color indexed="81"/>
            <rFont val="Tahoma"/>
            <family val="2"/>
          </rPr>
          <t>chucho:</t>
        </r>
        <r>
          <rPr>
            <sz val="12"/>
            <color indexed="81"/>
            <rFont val="Tahoma"/>
            <family val="2"/>
          </rPr>
          <t xml:space="preserve">
EN RAZON AL NOTA DEL NUMERAL 4.1, METODO A), METODO B) Y METODO C) DE PONDERACION DEL PLIEGO DE CONDICIONES (LAS PROPUESTAS QUE AL APLICAR LAS FORMULAS OBTENGAN PUNTAJES NEGATIVOS OBTIENEN CERO (0) PUNTOS EN  LA PONDERACION.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Alexander Ramirez Cruz</author>
  </authors>
  <commentList>
    <comment ref="F8" authorId="0" shapeId="0" xr:uid="{00000000-0006-0000-1300-000001000000}">
      <text>
        <r>
          <rPr>
            <b/>
            <sz val="9"/>
            <color indexed="81"/>
            <rFont val="Tahoma"/>
            <family val="2"/>
          </rPr>
          <t>Indicar número de contratos válidos.</t>
        </r>
      </text>
    </comment>
    <comment ref="C10" authorId="0" shapeId="0" xr:uid="{00000000-0006-0000-1300-000002000000}">
      <text>
        <r>
          <rPr>
            <b/>
            <sz val="9"/>
            <color indexed="81"/>
            <rFont val="Tahoma"/>
            <family val="2"/>
          </rPr>
          <t>Indicar manualmente el número de propuestas hábiles.</t>
        </r>
      </text>
    </comment>
    <comment ref="F10" authorId="0" shapeId="0" xr:uid="{00000000-0006-0000-1300-000003000000}">
      <text>
        <r>
          <rPr>
            <b/>
            <sz val="9"/>
            <color indexed="81"/>
            <rFont val="Tahoma"/>
            <family val="2"/>
          </rPr>
          <t>Indicar valor promedio de los plazos acreditados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" authorId="0" shapeId="0" xr:uid="{00000000-0006-0000-1300-000004000000}">
      <text>
        <r>
          <rPr>
            <b/>
            <sz val="9"/>
            <color indexed="81"/>
            <rFont val="Tahoma"/>
            <family val="2"/>
          </rPr>
          <t>Indicar valor de PFMT de los contratos acreditados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1300-000005000000}">
      <text>
        <r>
          <rPr>
            <b/>
            <sz val="9"/>
            <color indexed="81"/>
            <rFont val="Tahoma"/>
            <family val="2"/>
          </rPr>
          <t>Indicar manualmente la suma de promedios de propuestas hábiles.</t>
        </r>
      </text>
    </comment>
  </commentList>
</comments>
</file>

<file path=xl/sharedStrings.xml><?xml version="1.0" encoding="utf-8"?>
<sst xmlns="http://schemas.openxmlformats.org/spreadsheetml/2006/main" count="1013" uniqueCount="350">
  <si>
    <t>SECRETARIA GENERAL ADMINISTRATIVA - SUBDIRECCION ADMINISTRATIVA</t>
  </si>
  <si>
    <t>No.</t>
  </si>
  <si>
    <t>SECRETARIA GENERAL TECNICA - SUBDIRECCION RED NACIONAL DE CARRETERAS</t>
  </si>
  <si>
    <t>SECRETARIA GENERAL TECNICA - SUBDIRECCION RED TERCIARIA Y FERREA</t>
  </si>
  <si>
    <t>CUMPLE</t>
  </si>
  <si>
    <t>DIRECCION GENERAL - OFICINA DE PREVENCION Y ATENCION DE EMERGENCIAS</t>
  </si>
  <si>
    <t>SECRETARIA GENERAL TECNICA - SUBDIRECCION DE APOYO TECNICO</t>
  </si>
  <si>
    <t>SECRETARIA GENERAL TECNICA - SUBDIRECCION DE MEDIO AMBIENTE Y GESTION SOCIAL</t>
  </si>
  <si>
    <t>SECRETARIA GENERAL TECNICA - SUBDIRECCION MARITIMA Y FLUVIAL</t>
  </si>
  <si>
    <t>SECRETARIA GENERAL TECNICA - DIRECCIONES TERRITORIALES</t>
  </si>
  <si>
    <t>SECRETARIA GENERAL ADMINISTRATIVA - SUBDIRECCION FINANCIERA</t>
  </si>
  <si>
    <t>ID</t>
  </si>
  <si>
    <t>DEPENDENCIAS</t>
  </si>
  <si>
    <t>PROPONENTE</t>
  </si>
  <si>
    <t>Contrato o Resolución</t>
  </si>
  <si>
    <t>Integrante que aporta experiencia</t>
  </si>
  <si>
    <t>Objeto</t>
  </si>
  <si>
    <t>PERIODO</t>
  </si>
  <si>
    <t>SMLM</t>
  </si>
  <si>
    <t>OBSERVACIONES A LOS CONTRATOS</t>
  </si>
  <si>
    <t>PUNTAJE</t>
  </si>
  <si>
    <t>NO</t>
  </si>
  <si>
    <t>SI</t>
  </si>
  <si>
    <t>VALIDEZ</t>
  </si>
  <si>
    <t>MODULO</t>
  </si>
  <si>
    <t>CUADRO No. 1</t>
  </si>
  <si>
    <t>FECHA ACTUAL</t>
  </si>
  <si>
    <t>SALARIO ACTUAL</t>
  </si>
  <si>
    <t>CUMPLIMIENTO</t>
  </si>
  <si>
    <t>NO CUMPLE</t>
  </si>
  <si>
    <t>APOYONAL</t>
  </si>
  <si>
    <t>100% NACIONALES</t>
  </si>
  <si>
    <t>NACIONAL Y EXTRANJERO</t>
  </si>
  <si>
    <t>100% EXTRANJEROS</t>
  </si>
  <si>
    <t>NO PONDERABLE</t>
  </si>
  <si>
    <t>PROPUESTA No.</t>
  </si>
  <si>
    <t>CUENTA</t>
  </si>
  <si>
    <t>FECHA DE CIERRE DEL PROCESO</t>
  </si>
  <si>
    <t>PRESUPUESTO OFICIAL</t>
  </si>
  <si>
    <t>REQUISITOS PONDERABLES</t>
  </si>
  <si>
    <t>EXPGEN</t>
  </si>
  <si>
    <t>HÁBIL</t>
  </si>
  <si>
    <t>NO HÁBIL</t>
  </si>
  <si>
    <t>OBJETO</t>
  </si>
  <si>
    <t>CUADRO No. 2</t>
  </si>
  <si>
    <t>PROPONENTE:</t>
  </si>
  <si>
    <t>NÚMERO MÁXIMO DE CONTRATOS</t>
  </si>
  <si>
    <t>NÚMERO DE INTEGRANTES</t>
  </si>
  <si>
    <t>EVALUACIÓN DE LA EXPERIENCIA ESPECÍFICA</t>
  </si>
  <si>
    <t>No. De orden</t>
  </si>
  <si>
    <t>Entidad</t>
  </si>
  <si>
    <t>Formas de Ejecución</t>
  </si>
  <si>
    <t>Aceptación Experiencia General (SI/NO)</t>
  </si>
  <si>
    <t>Fecha de Terminacion
(DD-MM-AA)</t>
  </si>
  <si>
    <t>Contratante</t>
  </si>
  <si>
    <t>I,C,UT</t>
  </si>
  <si>
    <t>Participacion
(%)</t>
  </si>
  <si>
    <t>MÓDULO</t>
  </si>
  <si>
    <t>NUMERO</t>
  </si>
  <si>
    <t>CUADRO No. 3</t>
  </si>
  <si>
    <t>(SMMLV)</t>
  </si>
  <si>
    <t>Puntaje por Plazo</t>
  </si>
  <si>
    <t>COL pesos $</t>
  </si>
  <si>
    <t>SMMLV</t>
  </si>
  <si>
    <t>LISTADO DE PROPONENTES</t>
  </si>
  <si>
    <t>PROPUESTA</t>
  </si>
  <si>
    <t>PROPONENTES</t>
  </si>
  <si>
    <t>NOMBRE O RAZÓN SOCIAL</t>
  </si>
  <si>
    <t>CONFORMACIÓN DE LOS PROPONENTES</t>
  </si>
  <si>
    <t>NÚMERO MÍNIMO DE CONTRATOS</t>
  </si>
  <si>
    <t>¿CORRESPONDE A UN CONSORCIO O UNIÓN TEMPORAL?</t>
  </si>
  <si>
    <t>No. DE PROPUESTA</t>
  </si>
  <si>
    <t>NÚMERO DE CONTRATOS ACREDITADOS VÁLIDOS</t>
  </si>
  <si>
    <t>(Puntos)</t>
  </si>
  <si>
    <t>Propuesta No.</t>
  </si>
  <si>
    <t>PRESUPUESTO DEL MÓDULO</t>
  </si>
  <si>
    <t>PUNTAJES</t>
  </si>
  <si>
    <t>PUNTAJE TOTAL</t>
  </si>
  <si>
    <t>OBSERVACIONES</t>
  </si>
  <si>
    <t>APOYO A LA INDUSTRIA NACIONAL</t>
  </si>
  <si>
    <t>Valor del Módulo</t>
  </si>
  <si>
    <t>Plazo del Módulo</t>
  </si>
  <si>
    <t>No. del Proponente</t>
  </si>
  <si>
    <t>No. del Contrato</t>
  </si>
  <si>
    <t>No. Proponente</t>
  </si>
  <si>
    <t>No. Contrato</t>
  </si>
  <si>
    <t>Relación PO</t>
  </si>
  <si>
    <t>Propuestas Presentadas al Módulo</t>
  </si>
  <si>
    <t>(Hábil / No Hábil)</t>
  </si>
  <si>
    <t>Relación PFMT / PMFO</t>
  </si>
  <si>
    <t>CALIFICACIÓN DEFINITIVA</t>
  </si>
  <si>
    <t>% Solicitado</t>
  </si>
  <si>
    <t>Vprop</t>
  </si>
  <si>
    <t>Presupuesto en SMMLV</t>
  </si>
  <si>
    <t>PMFO del Módulo</t>
  </si>
  <si>
    <t>% Requerido de PMFO</t>
  </si>
  <si>
    <t>Número de Propuestas Hábiles</t>
  </si>
  <si>
    <t>Suma Promedios Propuestas Hábiles</t>
  </si>
  <si>
    <t>3 * Plazo Oficial</t>
  </si>
  <si>
    <t>Contratos Válidos del Proponente</t>
  </si>
  <si>
    <t>HABILIDAD POR PLAZOS</t>
  </si>
  <si>
    <t>Plazo promedio acreditado por el proponente</t>
  </si>
  <si>
    <t>¿Plazo acreditado es mayor a 3 veces el Plazo Oficial del Módulo?</t>
  </si>
  <si>
    <t>¿El proponente es Hábil?</t>
  </si>
  <si>
    <t>HABILIDAD POR PMFT</t>
  </si>
  <si>
    <t>PFMT promedio acreditado por el proponente</t>
  </si>
  <si>
    <t>¿La relación PFMT/PMFO es mayor a la Relación PO del Módulo?</t>
  </si>
  <si>
    <t>PONDERACIÓN POR PLAZOS</t>
  </si>
  <si>
    <t>PONDERACIÓN POR PMFT</t>
  </si>
  <si>
    <t>Valor Pph</t>
  </si>
  <si>
    <t>Puntaje Máx Plazo</t>
  </si>
  <si>
    <t>Puntaje Max PFM</t>
  </si>
  <si>
    <t>¿Plazo acreditado es igual, mayor o menor a pph?</t>
  </si>
  <si>
    <t>¿PFMT acreditado es igual, mayor o menor a % Requerido de PMFO?</t>
  </si>
  <si>
    <t>Puntaje por PFMT</t>
  </si>
  <si>
    <t>CUADRO No. 9</t>
  </si>
  <si>
    <t>CONCURSO DE MÉRITOS ABIERTO</t>
  </si>
  <si>
    <t>Cálculo de Valores de Contratos Ejecutados en el Extranjero</t>
  </si>
  <si>
    <t>Fecha de Terminación del Contrato</t>
  </si>
  <si>
    <t>Valor del Cto en SMMLV</t>
  </si>
  <si>
    <t>RESULTADO DE VALORES DE CONTRATOS EN EL EXTRANJERO, APLICANDO EL REDONDEO</t>
  </si>
  <si>
    <t>Cálculo de Valores de Contratos por Proponente</t>
  </si>
  <si>
    <t>Valor en SMMLV por Contrato</t>
  </si>
  <si>
    <t>Valor del Contrato en SMMLV del Año de Terminación del Contrato</t>
  </si>
  <si>
    <t>Valor del Contrato en Pesos</t>
  </si>
  <si>
    <t>Valor Total Ejecutado del Contrato Afectado por el % de Participación</t>
  </si>
  <si>
    <t>Valor Total Ejecutado del Contrato que se encuentra Registrado en el RUP
(SMMLV)</t>
  </si>
  <si>
    <t>OBSERVACIONES DEL EVALUADOR A LOS CONTRATOS</t>
  </si>
  <si>
    <t>CAPACIDAD JURÍDICA</t>
  </si>
  <si>
    <t>CAPACIDAD FINANCIERA</t>
  </si>
  <si>
    <t>CAPACIDAD ORGANIZACIONAL</t>
  </si>
  <si>
    <t>AÑO</t>
  </si>
  <si>
    <t>VALOR SMMLV</t>
  </si>
  <si>
    <t>NO APLICA</t>
  </si>
  <si>
    <t>CUADRO No. 5</t>
  </si>
  <si>
    <t>CUADRO No. 6</t>
  </si>
  <si>
    <t>NÚMERO DE PROPUESTAS PRESENTADAS AL PROCESO</t>
  </si>
  <si>
    <t>VINCULACIÓN TRABAJADORES CON DISCAPACIDAD EN PLANTA DE PERSONAL</t>
  </si>
  <si>
    <t>CUADRO No. 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</si>
  <si>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</si>
  <si>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Calificación</t>
  </si>
  <si>
    <t>CENTÉSIMAS TRM</t>
  </si>
  <si>
    <t>*</t>
  </si>
  <si>
    <t>CUMPLIMIENTO TECNICO
APLICA CON EL MIN 40% DE EXPERIENCIA</t>
  </si>
  <si>
    <t>DISCAPACITADOS</t>
  </si>
  <si>
    <t>CALIFICACIÓN TECNICA</t>
  </si>
  <si>
    <t>EXPERIENCIA GENERAL</t>
  </si>
  <si>
    <t>SI APLICA</t>
  </si>
  <si>
    <t>DETERMINACIÓN DEL PUNTAJE POR VALOR DE LA PROPUESTA</t>
  </si>
  <si>
    <t>No. de Módulos del Proceso</t>
  </si>
  <si>
    <t>Determinación del Método para la Ponderación de la Propuesta Económica</t>
  </si>
  <si>
    <t>TRM DEL DÍA DE LA INSTALACIÓN DE LA AUDIENCIA DE ASIGNACIÓN DE PUNTAJE</t>
  </si>
  <si>
    <t xml:space="preserve">Valor = </t>
  </si>
  <si>
    <t>Último Método Utilizado</t>
  </si>
  <si>
    <t>CENTESIMAS =</t>
  </si>
  <si>
    <t>MEDIA ARITMÉTICA BAJA</t>
  </si>
  <si>
    <t>MÉTODO DE PONDERACIÓN =</t>
  </si>
  <si>
    <t>Parámetros para la ponderación de la propuesta económica</t>
  </si>
  <si>
    <t>Número de propuestas válidas</t>
  </si>
  <si>
    <t>Mínimo</t>
  </si>
  <si>
    <t>Media Aritmética = X</t>
  </si>
  <si>
    <t>Mediana= Me</t>
  </si>
  <si>
    <t>Presupuesto Oficial</t>
  </si>
  <si>
    <t>1. Mediana con Valor Absoluto</t>
  </si>
  <si>
    <t>¿Número de Propuestas Válidas es Par o Impar?</t>
  </si>
  <si>
    <t xml:space="preserve">2. Media Geométrica </t>
  </si>
  <si>
    <t>Valor de la Propuesta más cercana al valor de la Media Geometrica:</t>
  </si>
  <si>
    <t>Media geométrica aproximada a números enteros = Mg</t>
  </si>
  <si>
    <t>Estadistico usado para ponderar :</t>
  </si>
  <si>
    <t>CONSECUTIVO</t>
  </si>
  <si>
    <t>PROP. No.</t>
  </si>
  <si>
    <t>PORCENTAJE DE MEJORA</t>
  </si>
  <si>
    <t>Número total de propuestas descartadas</t>
  </si>
  <si>
    <t>Número de propuestas inferiores o iguales al estadistico de ponderación</t>
  </si>
  <si>
    <t>Número de propuestas superiores al estadistico de ponderación</t>
  </si>
  <si>
    <t>Número propuesta con mayor ponderación</t>
  </si>
  <si>
    <t>Propuesta con mayor ponderación</t>
  </si>
  <si>
    <t>&lt;0</t>
  </si>
  <si>
    <t>3. Media Aritmética Alta</t>
  </si>
  <si>
    <t>MEDIANA CON VALOR ABSOLUTO</t>
  </si>
  <si>
    <t>MEDIA GEOMÉTRICA</t>
  </si>
  <si>
    <t>MEDIA ARITMÉTICA ALTA</t>
  </si>
  <si>
    <t>PONDERACIÓN POR EXPERIENCIA</t>
  </si>
  <si>
    <t>(SI/NO)</t>
  </si>
  <si>
    <t>(CUMPLE/NO CUMPLE)</t>
  </si>
  <si>
    <t>Máximo</t>
  </si>
  <si>
    <t xml:space="preserve"> PONDERACIÓN POR EQUIPO DE TRABAJO</t>
  </si>
  <si>
    <t>EQUIPO DE TRABAJO</t>
  </si>
  <si>
    <t xml:space="preserve">EQUIPO DE TRABAJO </t>
  </si>
  <si>
    <t>0-10</t>
  </si>
  <si>
    <t>0-20</t>
  </si>
  <si>
    <t>Fecha de Inicio
(DD-MM-AA)</t>
  </si>
  <si>
    <t>MINIMO=</t>
  </si>
  <si>
    <t>MAXIMO=</t>
  </si>
  <si>
    <t>MEDIA=</t>
  </si>
  <si>
    <t>MEDIANA=</t>
  </si>
  <si>
    <t>GEOMETRICA=</t>
  </si>
  <si>
    <t>MEDIA ALTA=</t>
  </si>
  <si>
    <t>MEDIA BAJA=</t>
  </si>
  <si>
    <t>PUNTAJE FINAL CORREGIDO</t>
  </si>
  <si>
    <t>PUNTAJE INICIAL OBTENIDO</t>
  </si>
  <si>
    <t>VTF Acreditado</t>
  </si>
  <si>
    <t>PONDERACION POR VTF</t>
  </si>
  <si>
    <t>VTF</t>
  </si>
  <si>
    <t>FECHA TRM =</t>
  </si>
  <si>
    <t>FORMATO No.8</t>
  </si>
  <si>
    <t>CUMPLE/NO CUMPLE</t>
  </si>
  <si>
    <t>Puntaje por Experiencia</t>
  </si>
  <si>
    <r>
      <t>Media artimética Alta (X</t>
    </r>
    <r>
      <rPr>
        <b/>
        <vertAlign val="subscript"/>
        <sz val="10"/>
        <rFont val="Arial"/>
        <family val="2"/>
      </rPr>
      <t>A</t>
    </r>
    <r>
      <rPr>
        <b/>
        <sz val="10"/>
        <rFont val="Arial"/>
        <family val="2"/>
      </rPr>
      <t>)</t>
    </r>
  </si>
  <si>
    <t>EQUIPO DE TRABAJO
FORMATO 8</t>
  </si>
  <si>
    <t>MEDIANA</t>
  </si>
  <si>
    <t>MEDIA GEOMETRICA</t>
  </si>
  <si>
    <t>¿CUMPLE TODOS LOS REQUISITOS PARA PONDERAR?</t>
  </si>
  <si>
    <t>HABILIDAD PARA SEGUIR EN EL PROCESO</t>
  </si>
  <si>
    <t>HABILIDAD PARA PONDERAR EXPERIENCIA</t>
  </si>
  <si>
    <t>MULTAS Y/O SANCIONES EN EL AÑO INMEDIATAMENTE ANTERIOR AL CIERRE DE ESTE PROCESO</t>
  </si>
  <si>
    <t>Consecutivo</t>
  </si>
  <si>
    <t>EL PROPONENTE TIENE MULTAS Y/O SANCIONES EN EL AÑO ANTERIOR AL CIERRE</t>
  </si>
  <si>
    <t>EVALUACION ECONOMICA</t>
  </si>
  <si>
    <t>DESCUENTO POR MULTAS Y/O SANCIONES</t>
  </si>
  <si>
    <t>FACTOR DE SOSTENIBILIDAD</t>
  </si>
  <si>
    <t>FORMATO No.10</t>
  </si>
  <si>
    <t>CONDICION DE MIPYME O EMPRENDIMIENTO Y MUJERES DE EMPRESA</t>
  </si>
  <si>
    <t>CUMPLIMIENTO PARA MIPYME</t>
  </si>
  <si>
    <t>MIPYME</t>
  </si>
  <si>
    <t>0-0,25</t>
  </si>
  <si>
    <t>LOTE A EJECUTAR</t>
  </si>
  <si>
    <t>EMPRENDIMIENTOS Y EMPRESAS DE MUJERES</t>
  </si>
  <si>
    <t>MENOS 2 PUNTOS DEL TOTAL</t>
  </si>
  <si>
    <t>DESCUENTO DE PUNTOS POR MULTAS Y/O SANCIONES</t>
  </si>
  <si>
    <t>0 - 1</t>
  </si>
  <si>
    <t>¿ ADJUDICATARIO ?</t>
  </si>
  <si>
    <t>CUMPLIMIENTO PARA EMPRENDIMIENTOS Y EMPRENDIMIENTO</t>
  </si>
  <si>
    <t>CUADRO No. 4</t>
  </si>
  <si>
    <t>CUADRO No. 8</t>
  </si>
  <si>
    <t>CUADRO No. 10</t>
  </si>
  <si>
    <t>CUADRO No. 11</t>
  </si>
  <si>
    <t>CUADRO No. 12</t>
  </si>
  <si>
    <t>CUADRO No. 14</t>
  </si>
  <si>
    <t>CUADRO No.13</t>
  </si>
  <si>
    <t>CMA-DTE-SPI-054-2024</t>
  </si>
  <si>
    <t>I</t>
  </si>
  <si>
    <t>C</t>
  </si>
  <si>
    <t>UT</t>
  </si>
  <si>
    <t>GOBERNACION DEL TOLIMA</t>
  </si>
  <si>
    <t>Estudios y diseños Fase III de la Quinta Avenida del Barrio Manga en la Ciudad de Cartagena de Indias.</t>
  </si>
  <si>
    <t>GOBERNACION DE CORDOBA</t>
  </si>
  <si>
    <t/>
  </si>
  <si>
    <t>Impar</t>
  </si>
  <si>
    <t>Valor de la Mediana</t>
  </si>
  <si>
    <t>CORRECTO</t>
  </si>
  <si>
    <t>MUNICIPIO DE PITALITO</t>
  </si>
  <si>
    <t>MP-SI-CMA-CON-001-2024</t>
  </si>
  <si>
    <t>OBJETO: "ESTUDIOS Y DISEÑOS PARA EL MEJORAMIENTO DE VIAS ESTRATEGICAS URBANAS A TRAVES DE LA CONSTRUCCION DE PAVIMENTO RIGIDO Y MEJORAMIENTO DE VIAS RURALES A TRAVES DE CONSTRUCCION DE PLACA HUELLA PARA LA CONECTIVIDAD VIAL DEL MUNICIPIO DE PITALITO"</t>
  </si>
  <si>
    <t>ESTUDIOS Y DISEÑOS PARA EL MEJORAMIENTO DE VIAS ESTRATEGICAS URBANAS A TRAVES DE LA CONSTRUCCION DE PAVIMENTO RIGIDO Y MEJORAMIENTO DE VIAS RURALES A TRAVES DE CONSTRUCCION DE PLACA HUELLA PARA LA CONECTIVIDAD VIAL DEL MUNICIPIO DE PITALITO</t>
  </si>
  <si>
    <t>Viernes 20 de diciembre</t>
  </si>
  <si>
    <t>“ESTUDIOS Y DISEÑOS PARA EL MEJORAMIENTO DE VIAS ESTRATEGICAS URBANAS A TRAVES DE LA CONSTRUCCION DE PAVIMENTO RIGIDO Y MEJORAMIENTO DE VIAS RURALES A TRAVES DE CONSTRUCCION DE PLACA HUELLA PARA LA CONECTIVIDAD VIAL DEL MUNICIPIO DE PITALITO”</t>
  </si>
  <si>
    <t>CONSORCIO CRAM</t>
  </si>
  <si>
    <t>CONSORCIO GJ VÍAS PITALITO</t>
  </si>
  <si>
    <t>CONSORCIO HUILA 2025</t>
  </si>
  <si>
    <t>CONSORCIO PITALITO 2025</t>
  </si>
  <si>
    <t>CONSORCIO VÍAS 2025</t>
  </si>
  <si>
    <t>SAICON S.A.S</t>
  </si>
  <si>
    <t>CRAM INGENIERIA S.A.S</t>
  </si>
  <si>
    <t>ANDRES MAURICIO CARDOZO</t>
  </si>
  <si>
    <t>GEOLIVE SERVICIOS PARA INGENIERIA S.A.S.</t>
  </si>
  <si>
    <t>JOSE MANUEL GUARDO POLO</t>
  </si>
  <si>
    <t>INGENIERIA Y CONSULTORIA GHE S.A.S.</t>
  </si>
  <si>
    <t>ALFEDRO JOSE LEPESQUEUR</t>
  </si>
  <si>
    <t>MT PROJECTS S.A.S.</t>
  </si>
  <si>
    <t>AKROS CONSULTORES Y CONSTRUCTORES S.A.S.</t>
  </si>
  <si>
    <t>GRUPO CONSTRUCTOR HM S.A.S.</t>
  </si>
  <si>
    <t>OBJETO:  "ESTUDIOS Y DISEÑOS PARA EL MEJORAMIENTO DE VIAS ESTRATEGICAS URBANAS A TRAVES DE LA CONSTRUCCION DE PAVIMENTO RIGIDO Y MEJORAMIENTO DE VIAS RURALES A TRAVES DE CONSTRUCCION DE PLACA HUELLA PARA LA CONECTIVIDAD VIAL DEL MUNICIPIO DE PITALITO"</t>
  </si>
  <si>
    <t>ALCALDIA MUNICIPAL DE SINCE SUCRE</t>
  </si>
  <si>
    <t>APOLO CONSTRUCCIONES E INGENIERIA S.A.S.</t>
  </si>
  <si>
    <t>APOLO CONSTRUCCIONES E INGENIERIA S.A.S</t>
  </si>
  <si>
    <t>ALCALDÍA DEL MUNICIPIO DE CARTAGO</t>
  </si>
  <si>
    <t>SP-DV-04 DE 2003</t>
  </si>
  <si>
    <t>REALIZAR LOS DISEÑOS PARA LAS VÍAS URBANAS Y RURALES PARA EL MUNICIPIO DE CARTAGO</t>
  </si>
  <si>
    <t>ANDRES CARDOZO</t>
  </si>
  <si>
    <t>ICCU 436-2013</t>
  </si>
  <si>
    <t>ESTUDIOS Y DISEÑOS PARA LA REHABILITACIÓN DE LA VÍA UBAQUÉ - LOS CEREZOS - CHIPAQUE</t>
  </si>
  <si>
    <t>INTERVENTORÍA TÉCNICA, ADMINISTRATIVA, FINANCIERA Y LEGAL PARA EL MEJORAMIENTO EN PAVIMENTO ASFÁLTICO DE LA VÍA SINÉ - GRANADA BUENAVISTA, EN EL DEPARTAMENTO DE SUCRE</t>
  </si>
  <si>
    <t>CM-002-2018</t>
  </si>
  <si>
    <t>CONSORCIO GJ VIAS PITALITO</t>
  </si>
  <si>
    <t>SAICON S.A.S.</t>
  </si>
  <si>
    <t>CONSORCIO VIAS 2025</t>
  </si>
  <si>
    <t>691 DE 2014</t>
  </si>
  <si>
    <t>ALFEDRO JOSE LEPESQUEUR MARTINEZ</t>
  </si>
  <si>
    <t>DEPARTAMENTO DE CORDOBA</t>
  </si>
  <si>
    <t>880-2018</t>
  </si>
  <si>
    <t xml:space="preserve">I </t>
  </si>
  <si>
    <t>INTERVENTORIA TECNICA, ADMINISTRATIVA, FINANCIERA Y AMBIENTAL AL PROYECTO:
"MEJORAMIENTO DEL CORREDOR VIAL ESTRATÉGICO QUE INTERCOMUNICA A LOS MUNICIPIOS DE LA UNIÓN SUCRE Y SAHAGÚN EN EL DEPARTAMENTO DE
CÓRDOBA".</t>
  </si>
  <si>
    <t xml:space="preserve">CONTRATO  EJECUTADO  IDENTIFICADO  CON  EL  CLASIFICADOR  DE  BIENES Y
SERVICIOS </t>
  </si>
  <si>
    <t>JAM INGENIERIA Y MEDIO AMBIENTE S.A.S.</t>
  </si>
  <si>
    <t xml:space="preserve">INSTITUTO DE INFRAESTRUCTURA Y CONCESIONES DE CUNDINAMARCA	</t>
  </si>
  <si>
    <t>GOBERNACION DE GUAVIARE</t>
  </si>
  <si>
    <t>1100-2017</t>
  </si>
  <si>
    <t>ESTUDIOS Y DISEÑOS DE LA VÍA 75GV14 EJE ECONÓMICO LA GANADERA, AGUA BONITA - FLORIDA 2 - EL MORRO BOQUERÓN - SABANAS DE LA FUGA - CHARRAS, DEL K12 + 280 AL K13+176, DEL K13+439 AL K13+627, DEL K13+787 AL K13+841, DEL K14+078 AL K14+145, DEL K14+376 AL K46 + 620, ACTUALIZACIÓN DE ESTUDIOS, DISEÑOS Y ESTRUCTURAS DE PAVIMENTOS DE LA K00+000 HASTA EL K12+280, DEL MUNICIPIO DE SAN JOSÉ DEL GUAVIARE, DEPARTAMENTO DEL GUAVIARE E INVENTARIO DE ACUERDO A LA RESOLUCIÓN 1067 DEL 2015 DEL MINISTERIO DE TRANSPORTE DESDE K00+000 HASTA EL K92+950.</t>
  </si>
  <si>
    <t>PRESENTA:
CRETIFICADO.
COMUNICACIÓN DE RESPUESTA A SOLICITUD DE ACLARACION CERTIFICADO.
ACTA DE LIQUIDACION
ACTA DE RECIBO FINAL</t>
  </si>
  <si>
    <t xml:space="preserve">PRESENTA: 
CERTIFICACION
ALCANCE CERTIFICACION
ACTA DE LIQUIDACION
ACTA DE TERMINACION
ACTA DE RECIBO FINAL
</t>
  </si>
  <si>
    <t>INSTITUTO DE INFRAESTRUCTURA Y CONCESIONES DE CUNDINAMARCA - ICCU</t>
  </si>
  <si>
    <t>081-2017</t>
  </si>
  <si>
    <t>ESTEYCO SUCURSAL COLOMBIA</t>
  </si>
  <si>
    <t>01794-01</t>
  </si>
  <si>
    <t>INSTITUTO NACIONAL DE VIAS</t>
  </si>
  <si>
    <t>1948 DE 2004</t>
  </si>
  <si>
    <t>INTERVENTORIA PARA EL MEJORAMIENTO Y MANTENIMIENTO INTEGRAL DE LA RUTA BUENAVENTURA - BUGA DEL CORREDOR VIAL DEL PACIFICO (INCLUIDO EL MANTENIMIENTO RUTINARIO, SEÑALIZACIÓN, EL MONITOREO Y VIGILANCIA Y LOS CONTEOS DE TRANSITO) RUTA 40 TRAMO 4001</t>
  </si>
  <si>
    <t>Estudios y diseños para 4km de paca huella en la  Via villa Gomez-Paime, departamento de Cundinamarca</t>
  </si>
  <si>
    <t>EL PROPONENTE PRESENTA:
REGISTRO UNICO DE PROPONENTES (RUP) PPARA VERIFICACIÓN DE EXPERIENCIA
CERTIFICACION</t>
  </si>
  <si>
    <t>CONSULTORIA TECNICA ADMINISTRATIVA FINANCIERA Y AMBIENTAL PARA LA ELABORACION DE LOS ESTUDIOS Y DISEÑOS PARA ATENCION A PUNTOS CRITICOS Y MEJORAMIENTO VIAL DE LA VIA SAN FELIPE - FALAN - PALOCABILDO EN EL DEPARTAMENTO DEL TOLIMA</t>
  </si>
  <si>
    <t>4200 DE 2022</t>
  </si>
  <si>
    <t xml:space="preserve">C </t>
  </si>
  <si>
    <t>EL OFERENTE PRESENTA:
ACTA DE LIQUIDACION
ACTA DE RECIBO FINAL
ACTA DE TERMINACION
CONTRATO No. 4200 de 2022</t>
  </si>
  <si>
    <t>1974 DEL 28 DE SEPTIEMBRE DE 2021</t>
  </si>
  <si>
    <t>CONSULTORIA TECNICA, ADMINISTRATIVA, FINANCIERA Y AMBIENTAL PARA LA REALIZACION DE ESTUDIOS Y DISEÑOS PARA EL MEJORAMIENTO DE LA VIA SAN ANTONIO – ROVIRA DEL DEPARTAMENTO DEL TOLIMA</t>
  </si>
  <si>
    <t>PRESENTA:
ACTA DE LIQUIDACION
ACTA DE RECIBO FINAL
ACTA DE TERMINACION
CONTRATO No. 1974 DE 2021</t>
  </si>
  <si>
    <t>FORMATO 7</t>
  </si>
  <si>
    <t xml:space="preserve">TRM PUBLICADA </t>
  </si>
  <si>
    <t>LINK</t>
  </si>
  <si>
    <t>OBJETO DEL PROCESO</t>
  </si>
  <si>
    <t>DESCRIPCION</t>
  </si>
  <si>
    <t>PUNTAJE MAXIMO EXPERIENCIA DE PROPONENTE</t>
  </si>
  <si>
    <t>ITEM</t>
  </si>
  <si>
    <t>INTERVENTORÍA TECNICA, ADMINISTRATIVA Y FINANCIERA PARA LA OBRA QUE TIENE POR OBJETO CONSTRUCCIÓN DE PAVIMENTO RIGIDO PARA LOS CORREDORES VIALES ESTRATEGICOS
CORREGIMENTALES QUE COMUNICAN CON LAS CABECERAS URBANAS Y TRONCALES EN LOS
MUNICIPIOS DEL MEDIO Y BAJO SINÚ DEPARTAMENTO DE CÓRDOBA"</t>
  </si>
  <si>
    <t>Proponente No.</t>
  </si>
  <si>
    <t>CUMPLE / NO CUMPLE</t>
  </si>
  <si>
    <t>CUMPLE?
SI / NO</t>
  </si>
  <si>
    <t>VINCULACIÓN TRABAJADORES CON DISCAPACIDAD EN PLANTA DE PERSONAL (PARA ASIGNAR PUNTUACION 1 Punto)</t>
  </si>
  <si>
    <t>PROPONENTE No.</t>
  </si>
  <si>
    <t xml:space="preserve"> CLASIFICADOR  DE  BIENES Y
SERVICIOS </t>
  </si>
  <si>
    <t>EVALUACION TECNICA
HABILITADO
NO HABILITADO</t>
  </si>
  <si>
    <t>FORMATO 6</t>
  </si>
  <si>
    <t>CERTIFICADO DEL MINISTERIO DEL TRABAJO</t>
  </si>
  <si>
    <t>OBSERVACION</t>
  </si>
  <si>
    <t>No aporta el formato 6.
El certificado del ministerio de trabajo, a la fecha de apertura del proceso se encuentra vencido.</t>
  </si>
  <si>
    <t>No aporta el formato 6.
Aporta el certificado expedido por el ministerio del trabajo.</t>
  </si>
  <si>
    <t>No aporta el formato 6.
No aporta el certificado expedido por el ministerio del trabajo.</t>
  </si>
  <si>
    <r>
      <t>LOS CONTRATOS APORTADOS POR EL PROPONENTE NO CUMPLEN CON LA EXPERIENCIA GENERAL EXIGIDA EN LA MATRIZ 1 - EXPERIENCIA NUMERAL 2.2. "EXPERIENCIA PARA PROYECTOS DE CONSULTORÍA DE ESTUDIOS DE INGENIERÍA DE INFRAESTRUCTURA DE TRANSPORTE CUYA COMPLEJIDAD TÉCNICA CORRESPONDA A UN NIVEL BAJO O MEDIO";</t>
    </r>
    <r>
      <rPr>
        <u/>
        <sz val="11"/>
        <rFont val="Arial"/>
        <family val="2"/>
      </rPr>
      <t xml:space="preserve"> lo anterior teniendo en cuenta que los contratos aportados como experiencia son en interventoria a contratos de obra.</t>
    </r>
    <r>
      <rPr>
        <sz val="11"/>
        <rFont val="Arial"/>
        <family val="2"/>
      </rPr>
      <t xml:space="preserve">
</t>
    </r>
  </si>
  <si>
    <t>Porcentaje de participación para este proceso (%)</t>
  </si>
  <si>
    <t>EL CONTRATO PRESENTADO COMO EXPERIENCIA ES UN CONTRATO DE INTERVENTORÍA A UN CONTRATO DE OBRA.</t>
  </si>
  <si>
    <t>CUMPLE
EL CONTRATO APORTADO CUMPLE CON LA EXPERIENCIA SOLICITADA EN EL PRESENTE PROCESO.</t>
  </si>
  <si>
    <t>NO CUMPLE
'EL PROPONENTE PRESENTA: CERTIFICADO DEL SUBCONTRATO NO OBSTANTE, EL CONTRATO APORTADO POR OFERENTE NO CUMPLE CON LO ESTABLECIDO EN EL NUMERAL "10.1.6. PARA SUBCONTRATOS" LITERAL B " Certificación expedida por la Entidad Estatal del contrato principal del cual se derivó el subcontrato. Esta certificación debe contener la información básica del contrato principal y la siguiente: "..."</t>
  </si>
  <si>
    <t xml:space="preserve">PRESENTA:
COPIA DEL CONTRATO
ACTA DE RECIBO FINAL.                                                                                            </t>
  </si>
  <si>
    <t xml:space="preserve">PRESENTA:
DOCUMENTOS DEL SUB-CONTRATO                                                                                          </t>
  </si>
  <si>
    <t xml:space="preserve">
</t>
  </si>
  <si>
    <r>
      <t xml:space="preserve">CUMPLE
'EL CONTRATO APORTADO POR EL OFERENTE HACE REFERENCIA A REHABILITACION, NO OBSTANTE, PARA EL PRESENTE PROCESO SE SOLICITA EXPERIENCIA EN "PROYECTOS DE CONSULTORÍA PARA: </t>
    </r>
    <r>
      <rPr>
        <u/>
        <sz val="10"/>
        <color theme="1"/>
        <rFont val="Arial Narrow"/>
        <family val="2"/>
      </rPr>
      <t>CONSTRUCCIÓN O MEJORAMIENTO</t>
    </r>
    <r>
      <rPr>
        <sz val="10"/>
        <color theme="1"/>
        <rFont val="Arial Narrow"/>
        <family val="2"/>
      </rPr>
      <t xml:space="preserve"> EN PAVIMENTO ASFALTICO O CONCRETO HIDRÁULICO O PLACA HUELLA DE VÍAS PRIMARIAS O SECUNDARIAS O VÍAS TERCIARIAS O VIAS URBANAS O PISTAS DE AEROPUERTOS 
NO OBSTANTE, EL PROPONENTE ADJUNTA COMUNICACION DE ACLARACION A LA CERTIFICACION EN LA CUAL ESTABLECE QUE "EL PROYECTO CORRESPONDE A UN PROYECTO A NIVEL DE FASE III, POR SER ESTUDIOS DETALLADOS PARA CONSTRUCCION"</t>
    </r>
  </si>
  <si>
    <r>
      <t xml:space="preserve">NO CUMPLE
EL CONTRATO APORTADO POR EL PROPONENTE NO CUMPLE CON LA EXPERIENCIA GENERAL EXIGIDA EN LA MATRIZ 1 - EXPERIENCIA NUMERAL 2.2. "EXPERIENCIA PARA PROYECTOS DE CONSULTORÍA DE ESTUDIOS DE INGENIERÍA DE INFRAESTRUCTURA DE TRANSPORTE CUYA COMPLEJIDAD TÉCNICA CORRESPONDA A UN NIVEL BAJO O MEDIO" 
</t>
    </r>
    <r>
      <rPr>
        <b/>
        <u/>
        <sz val="11"/>
        <rFont val="Arial"/>
        <family val="2"/>
      </rPr>
      <t xml:space="preserve">El proponente presenta un contrato de interventoría a un contrato de obra.
</t>
    </r>
    <r>
      <rPr>
        <sz val="11"/>
        <rFont val="Arial"/>
        <family val="2"/>
      </rPr>
      <t xml:space="preserve">
</t>
    </r>
  </si>
  <si>
    <r>
      <t xml:space="preserve">CUMPLE, SIN EMBARGO EL CONTRATO APORTADO POR EL PROPONENTE NO CUMPLE LAS EXIGENCIAS MINIMAS SEGÚN EL ITEM 3.8.1 DEL DOCUMENTO BASE DE CONSULTORIA, EL CUAL ESTABLECE QUE: "El </t>
    </r>
    <r>
      <rPr>
        <sz val="12"/>
        <rFont val="Arial Narrow"/>
        <family val="2"/>
      </rPr>
      <t>Proponente acreditará que la sumatoria de los contratos aportados como experiencia es mayor o igual al cien por ciento (100 %) respecto del valor total del Presupuesto Oficial establecido para el Proceso de Contratación expresado en SMMLV."</t>
    </r>
  </si>
  <si>
    <r>
      <t>NO CUMPLE
'LOS CONTRATOS APORTADOS POR EL PROPONENTE NO CUMPLEN CON LA EXPERIENCIA GENERAL EXIGIDA EN LA MATRIZ 1 - EXPERIENCIA NUMERAL 2.2. "EXPERIENCIA PARA PROYECTOS DE CONSULTORÍA DE ESTUDIOS DE INGENIERÍA DE INFRAESTRUCTURA DE TRANSPORTE CUYA COMPLEJIDAD TÉCNICA CORRESPONDA A UN NIVEL BAJO O MEDIO";</t>
    </r>
    <r>
      <rPr>
        <b/>
        <i/>
        <sz val="12"/>
        <rFont val="Arial Narrow"/>
        <family val="2"/>
      </rPr>
      <t xml:space="preserve"> </t>
    </r>
    <r>
      <rPr>
        <b/>
        <i/>
        <u/>
        <sz val="12"/>
        <rFont val="Arial Narrow"/>
        <family val="2"/>
      </rPr>
      <t>lo anterior teniendo en cuenta que el contrato aportado como experiencia son en interventoria a contratos de obra.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</si>
</sst>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 * #,##0.00_ ;_ * \-#,##0.00_ ;_ * &quot;-&quot;??_ ;_ @_ "/>
    <numFmt numFmtId="166" formatCode="&quot;NN&quot;\ 0"/>
    <numFmt numFmtId="167" formatCode="#,##0.0"/>
    <numFmt numFmtId="168" formatCode="&quot;No. &quot;#,##0"/>
    <numFmt numFmtId="169" formatCode="mmmm\ d\,\ yyyy"/>
    <numFmt numFmtId="170" formatCode="&quot;MODULO &quot;#,##0"/>
    <numFmt numFmtId="171" formatCode="dd\-mmm\-yyyy"/>
    <numFmt numFmtId="172" formatCode="0.000"/>
    <numFmt numFmtId="173" formatCode="0.0000"/>
    <numFmt numFmtId="174" formatCode="#,##0.000"/>
    <numFmt numFmtId="175" formatCode="_ [$€-2]\ * #,##0.00_ ;_ [$€-2]\ * \-#,##0.00_ ;_ [$€-2]\ * &quot;-&quot;??_ "/>
    <numFmt numFmtId="176" formatCode="&quot;VTE = &quot;#,##0.00"/>
    <numFmt numFmtId="177" formatCode="0.00000000"/>
    <numFmt numFmtId="178" formatCode="0.000000000"/>
    <numFmt numFmtId="179" formatCode="_([$$-240A]\ * #,##0.00_);_([$$-240A]\ * \(#,##0.00\);_([$$-240A]\ * &quot;-&quot;??_);_(@_)"/>
    <numFmt numFmtId="180" formatCode="#,##0.0000000"/>
    <numFmt numFmtId="181" formatCode="_-* #,##0.00\ _P_t_s_-;\-* #,##0.00\ _P_t_s_-;_-* &quot;-&quot;??\ _P_t_s_-;_-@_-"/>
    <numFmt numFmtId="182" formatCode="&quot;No. &quot;0"/>
    <numFmt numFmtId="183" formatCode="&quot;MODULO No. &quot;0&quot;→→&quot;"/>
    <numFmt numFmtId="184" formatCode="_-* #,##0\ _P_t_s_-;\-* #,##0\ _P_t_s_-;_-* &quot;-&quot;??\ _P_t_s_-;_-@_-"/>
    <numFmt numFmtId="185" formatCode="_(* #,##0_);_(* \(#,##0\);_(* &quot;-&quot;??_);_(@_)"/>
    <numFmt numFmtId="186" formatCode="_-* #,##0.00\ &quot;Pts&quot;_-;\-* #,##0.00\ &quot;Pts&quot;_-;_-* &quot;-&quot;??\ &quot;Pts&quot;_-;_-@_-"/>
    <numFmt numFmtId="187" formatCode="0.000000000000000E+00"/>
    <numFmt numFmtId="188" formatCode="_([$$-240A]\ * #,##0.0000000_);_([$$-240A]\ * \(#,##0.0000000\);_([$$-240A]\ * &quot;-&quot;??_);_(@_)"/>
    <numFmt numFmtId="189" formatCode="0.000E+00"/>
    <numFmt numFmtId="190" formatCode="0&quot; Puntos&quot;"/>
    <numFmt numFmtId="191" formatCode="_ &quot;$&quot;\ * #,##0.00_ ;_ &quot;$&quot;\ * \-#,##0.00_ ;_ &quot;$&quot;\ * &quot;-&quot;??_ ;_ @_ "/>
    <numFmt numFmtId="192" formatCode="_-[$$-240A]\ * #,##0.0000000_-;\-[$$-240A]\ * #,##0.0000000_-;_-[$$-240A]\ * &quot;-&quot;???????_-;_-@_-"/>
    <numFmt numFmtId="193" formatCode="dddd\-dd\-mmmm\-yyyy"/>
    <numFmt numFmtId="194" formatCode="dddd\-dd\-mmmm"/>
    <numFmt numFmtId="195" formatCode="0&quot; LOTES&quot;"/>
    <numFmt numFmtId="196" formatCode="0.00&quot; Puntos&quot;"/>
  </numFmts>
  <fonts count="10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color indexed="8"/>
      <name val="Arial"/>
      <family val="2"/>
    </font>
    <font>
      <sz val="12"/>
      <color indexed="8"/>
      <name val="Calibri"/>
      <family val="2"/>
    </font>
    <font>
      <sz val="8"/>
      <color indexed="20"/>
      <name val="Arial"/>
      <family val="2"/>
    </font>
    <font>
      <sz val="8"/>
      <color indexed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u/>
      <sz val="11"/>
      <color indexed="8"/>
      <name val="Calibri"/>
      <family val="2"/>
    </font>
    <font>
      <sz val="8"/>
      <name val="Calibri"/>
      <family val="2"/>
    </font>
    <font>
      <sz val="4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4"/>
      <color indexed="9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b/>
      <sz val="8"/>
      <name val="Arial Narrow"/>
      <family val="2"/>
    </font>
    <font>
      <sz val="5"/>
      <name val="Arial"/>
      <family val="2"/>
    </font>
    <font>
      <b/>
      <sz val="18"/>
      <name val="Arial"/>
      <family val="2"/>
    </font>
    <font>
      <sz val="9"/>
      <name val="Arial Narrow"/>
      <family val="2"/>
    </font>
    <font>
      <sz val="6"/>
      <color indexed="10"/>
      <name val="Arial Narrow"/>
      <family val="2"/>
    </font>
    <font>
      <sz val="10"/>
      <color indexed="10"/>
      <name val="Arial Narrow"/>
      <family val="2"/>
    </font>
    <font>
      <sz val="14"/>
      <name val="Arial Narrow"/>
      <family val="2"/>
    </font>
    <font>
      <b/>
      <sz val="14"/>
      <color indexed="56"/>
      <name val="Arial Narrow"/>
      <family val="2"/>
    </font>
    <font>
      <sz val="12"/>
      <name val="Arial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"/>
      <family val="2"/>
    </font>
    <font>
      <sz val="4"/>
      <color theme="1"/>
      <name val="Arial"/>
      <family val="2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1"/>
      <name val="Arial"/>
      <family val="2"/>
    </font>
    <font>
      <sz val="8"/>
      <color rgb="FF800080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b/>
      <vertAlign val="subscript"/>
      <sz val="10"/>
      <name val="Arial"/>
      <family val="2"/>
    </font>
    <font>
      <sz val="11"/>
      <color theme="0"/>
      <name val="Calibri"/>
      <family val="2"/>
      <scheme val="minor"/>
    </font>
    <font>
      <sz val="10"/>
      <color rgb="FF0000FF"/>
      <name val="Arial"/>
      <family val="2"/>
    </font>
    <font>
      <sz val="12"/>
      <name val="Calibri"/>
      <family val="2"/>
    </font>
    <font>
      <sz val="10"/>
      <color rgb="FFFF0000"/>
      <name val="Arial"/>
      <family val="2"/>
    </font>
    <font>
      <b/>
      <sz val="24"/>
      <name val="Arial"/>
      <family val="2"/>
    </font>
    <font>
      <b/>
      <sz val="7"/>
      <name val="Arial"/>
      <family val="2"/>
    </font>
    <font>
      <b/>
      <sz val="11"/>
      <color theme="2"/>
      <name val="Arial"/>
      <family val="2"/>
    </font>
    <font>
      <b/>
      <sz val="16"/>
      <name val="Calibri"/>
      <family val="2"/>
      <scheme val="minor"/>
    </font>
    <font>
      <sz val="10"/>
      <color theme="0"/>
      <name val="Arial Narrow"/>
      <family val="2"/>
    </font>
    <font>
      <sz val="12"/>
      <color theme="0"/>
      <name val="Arial Narrow"/>
      <family val="2"/>
    </font>
    <font>
      <b/>
      <sz val="8"/>
      <color theme="0"/>
      <name val="Arial"/>
      <family val="2"/>
    </font>
    <font>
      <sz val="8"/>
      <name val="Calibri"/>
      <family val="2"/>
      <scheme val="minor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sz val="8"/>
      <color theme="0"/>
      <name val="Arial Narrow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10"/>
      <color theme="1"/>
      <name val="Arial Narrow"/>
      <family val="2"/>
    </font>
    <font>
      <b/>
      <sz val="11"/>
      <color theme="0"/>
      <name val="Arial"/>
      <family val="2"/>
    </font>
    <font>
      <b/>
      <sz val="20"/>
      <color theme="0"/>
      <name val="Arial"/>
      <family val="2"/>
    </font>
    <font>
      <sz val="9"/>
      <name val="Arial"/>
      <family val="2"/>
    </font>
    <font>
      <sz val="4"/>
      <color theme="0"/>
      <name val="Arial Narrow"/>
      <family val="2"/>
    </font>
    <font>
      <b/>
      <sz val="10"/>
      <color theme="0"/>
      <name val="Arial Narrow"/>
      <family val="2"/>
    </font>
    <font>
      <b/>
      <sz val="16"/>
      <color theme="0"/>
      <name val="Arial"/>
      <family val="2"/>
    </font>
    <font>
      <b/>
      <u val="double"/>
      <sz val="10"/>
      <name val="Arial"/>
      <family val="2"/>
    </font>
    <font>
      <sz val="6"/>
      <name val="Arial Narrow"/>
      <family val="2"/>
    </font>
    <font>
      <b/>
      <sz val="6"/>
      <name val="Arial Narrow"/>
      <family val="2"/>
    </font>
    <font>
      <sz val="6"/>
      <name val="Arial"/>
      <family val="2"/>
    </font>
    <font>
      <sz val="11"/>
      <name val="Arial"/>
      <family val="2"/>
    </font>
    <font>
      <b/>
      <sz val="4"/>
      <name val="Arial"/>
      <family val="2"/>
    </font>
    <font>
      <b/>
      <sz val="4"/>
      <name val="Arial Narrow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u/>
      <sz val="11"/>
      <name val="Arial"/>
      <family val="2"/>
    </font>
    <font>
      <sz val="8"/>
      <color theme="1"/>
      <name val="Arial Narrow"/>
      <family val="2"/>
    </font>
    <font>
      <b/>
      <u/>
      <sz val="11"/>
      <name val="Arial"/>
      <family val="2"/>
    </font>
    <font>
      <u/>
      <sz val="10"/>
      <color theme="1"/>
      <name val="Arial Narrow"/>
      <family val="2"/>
    </font>
    <font>
      <sz val="10"/>
      <color theme="1"/>
      <name val="Arial Narrow"/>
      <family val="2"/>
    </font>
    <font>
      <sz val="12"/>
      <name val="Arial Narrow"/>
      <family val="2"/>
    </font>
    <font>
      <b/>
      <i/>
      <sz val="12"/>
      <name val="Arial Narrow"/>
      <family val="2"/>
    </font>
    <font>
      <b/>
      <i/>
      <u/>
      <sz val="12"/>
      <name val="Arial Narrow"/>
      <family val="2"/>
    </font>
  </fonts>
  <fills count="3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8B4C8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3952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CFFC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8F028"/>
        <bgColor indexed="64"/>
      </patternFill>
    </fill>
    <fill>
      <patternFill patternType="solid">
        <fgColor rgb="FFF0DCC8"/>
        <bgColor indexed="64"/>
      </patternFill>
    </fill>
    <fill>
      <patternFill patternType="solid">
        <fgColor rgb="FFC8E61E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1EB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8BEBE"/>
        <bgColor indexed="64"/>
      </patternFill>
    </fill>
    <fill>
      <patternFill patternType="solid">
        <fgColor rgb="FF644646"/>
        <bgColor indexed="64"/>
      </patternFill>
    </fill>
    <fill>
      <patternFill patternType="solid">
        <fgColor rgb="FF644646"/>
        <bgColor rgb="FF000000"/>
      </patternFill>
    </fill>
    <fill>
      <patternFill patternType="solid">
        <fgColor rgb="FFC8BEBE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5" tint="0.59999389629810485"/>
        <bgColor indexed="64"/>
      </patternFill>
    </fill>
  </fills>
  <borders count="1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98">
    <xf numFmtId="0" fontId="0" fillId="0" borderId="0"/>
    <xf numFmtId="175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5" fillId="0" borderId="0"/>
    <xf numFmtId="0" fontId="2" fillId="0" borderId="0"/>
    <xf numFmtId="0" fontId="2" fillId="0" borderId="0"/>
    <xf numFmtId="0" fontId="45" fillId="0" borderId="0"/>
    <xf numFmtId="0" fontId="2" fillId="0" borderId="0"/>
    <xf numFmtId="0" fontId="2" fillId="0" borderId="0"/>
    <xf numFmtId="0" fontId="2" fillId="0" borderId="0"/>
    <xf numFmtId="0" fontId="4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" fillId="0" borderId="0"/>
    <xf numFmtId="0" fontId="12" fillId="5" borderId="94" applyNumberFormat="0" applyFont="0" applyAlignment="0" applyProtection="0"/>
    <xf numFmtId="9" fontId="1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44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916">
    <xf numFmtId="0" fontId="0" fillId="0" borderId="0" xfId="0"/>
    <xf numFmtId="0" fontId="2" fillId="0" borderId="0" xfId="36"/>
    <xf numFmtId="0" fontId="5" fillId="0" borderId="0" xfId="36" applyFont="1" applyAlignment="1">
      <alignment horizontal="centerContinuous" vertical="center" wrapText="1"/>
    </xf>
    <xf numFmtId="0" fontId="6" fillId="0" borderId="0" xfId="36" applyFont="1"/>
    <xf numFmtId="0" fontId="10" fillId="0" borderId="0" xfId="36" applyFont="1"/>
    <xf numFmtId="0" fontId="13" fillId="0" borderId="0" xfId="37" applyFont="1" applyAlignment="1">
      <alignment horizontal="center"/>
    </xf>
    <xf numFmtId="0" fontId="2" fillId="0" borderId="1" xfId="36" applyBorder="1"/>
    <xf numFmtId="0" fontId="2" fillId="0" borderId="2" xfId="36" applyBorder="1"/>
    <xf numFmtId="0" fontId="17" fillId="2" borderId="3" xfId="42" applyFont="1" applyFill="1" applyBorder="1" applyAlignment="1">
      <alignment horizontal="center" vertical="center"/>
    </xf>
    <xf numFmtId="0" fontId="9" fillId="3" borderId="4" xfId="37" applyFont="1" applyFill="1" applyBorder="1" applyAlignment="1">
      <alignment horizontal="centerContinuous" vertical="center"/>
    </xf>
    <xf numFmtId="0" fontId="9" fillId="3" borderId="5" xfId="37" applyFont="1" applyFill="1" applyBorder="1" applyAlignment="1">
      <alignment horizontal="centerContinuous" vertical="center"/>
    </xf>
    <xf numFmtId="14" fontId="5" fillId="0" borderId="6" xfId="37" applyNumberFormat="1" applyFont="1" applyBorder="1" applyAlignment="1">
      <alignment horizontal="center"/>
    </xf>
    <xf numFmtId="3" fontId="5" fillId="0" borderId="7" xfId="37" applyNumberFormat="1" applyFont="1" applyBorder="1" applyAlignment="1">
      <alignment horizontal="center"/>
    </xf>
    <xf numFmtId="0" fontId="17" fillId="2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0" xfId="36" applyAlignment="1">
      <alignment wrapText="1"/>
    </xf>
    <xf numFmtId="0" fontId="20" fillId="0" borderId="0" xfId="36" applyFont="1" applyAlignment="1">
      <alignment horizontal="center" vertical="center"/>
    </xf>
    <xf numFmtId="0" fontId="23" fillId="0" borderId="0" xfId="36" applyFont="1"/>
    <xf numFmtId="0" fontId="48" fillId="0" borderId="0" xfId="35" applyFont="1"/>
    <xf numFmtId="0" fontId="21" fillId="0" borderId="0" xfId="36" applyFont="1" applyAlignment="1">
      <alignment horizontal="centerContinuous" vertical="center" wrapText="1"/>
    </xf>
    <xf numFmtId="0" fontId="23" fillId="0" borderId="0" xfId="36" applyFont="1" applyAlignment="1">
      <alignment wrapText="1"/>
    </xf>
    <xf numFmtId="0" fontId="23" fillId="0" borderId="0" xfId="36" applyFont="1" applyAlignment="1">
      <alignment horizontal="center" vertical="center"/>
    </xf>
    <xf numFmtId="168" fontId="26" fillId="0" borderId="0" xfId="36" applyNumberFormat="1" applyFont="1" applyAlignment="1">
      <alignment horizontal="center" vertical="center"/>
    </xf>
    <xf numFmtId="168" fontId="27" fillId="0" borderId="0" xfId="36" applyNumberFormat="1" applyFont="1" applyAlignment="1">
      <alignment horizontal="center" vertical="center"/>
    </xf>
    <xf numFmtId="0" fontId="27" fillId="0" borderId="0" xfId="36" applyFont="1" applyAlignment="1">
      <alignment horizontal="left" vertical="center"/>
    </xf>
    <xf numFmtId="0" fontId="28" fillId="0" borderId="0" xfId="36" applyFont="1" applyAlignment="1">
      <alignment horizontal="center" vertical="center"/>
    </xf>
    <xf numFmtId="168" fontId="29" fillId="0" borderId="0" xfId="36" applyNumberFormat="1" applyFont="1" applyAlignment="1">
      <alignment horizontal="center" vertical="center"/>
    </xf>
    <xf numFmtId="0" fontId="28" fillId="0" borderId="0" xfId="36" applyFont="1" applyAlignment="1">
      <alignment horizontal="centerContinuous" vertical="center"/>
    </xf>
    <xf numFmtId="0" fontId="28" fillId="0" borderId="0" xfId="36" applyFont="1"/>
    <xf numFmtId="0" fontId="20" fillId="0" borderId="0" xfId="36" applyFont="1" applyAlignment="1">
      <alignment horizontal="center" vertical="center" wrapText="1"/>
    </xf>
    <xf numFmtId="0" fontId="23" fillId="0" borderId="0" xfId="36" applyFont="1" applyAlignment="1">
      <alignment vertical="center" wrapText="1"/>
    </xf>
    <xf numFmtId="0" fontId="25" fillId="0" borderId="28" xfId="36" applyFont="1" applyBorder="1" applyAlignment="1">
      <alignment vertical="center"/>
    </xf>
    <xf numFmtId="0" fontId="25" fillId="0" borderId="29" xfId="36" applyFont="1" applyBorder="1" applyAlignment="1">
      <alignment vertical="center"/>
    </xf>
    <xf numFmtId="0" fontId="49" fillId="0" borderId="0" xfId="35" applyFont="1"/>
    <xf numFmtId="0" fontId="48" fillId="0" borderId="0" xfId="35" applyFont="1" applyAlignment="1">
      <alignment vertical="center"/>
    </xf>
    <xf numFmtId="0" fontId="48" fillId="0" borderId="0" xfId="35" applyFont="1" applyAlignment="1">
      <alignment horizontal="center" vertical="center"/>
    </xf>
    <xf numFmtId="0" fontId="48" fillId="6" borderId="0" xfId="35" applyFont="1" applyFill="1"/>
    <xf numFmtId="0" fontId="31" fillId="0" borderId="0" xfId="36" applyFont="1" applyAlignment="1">
      <alignment horizontal="center" vertical="center"/>
    </xf>
    <xf numFmtId="0" fontId="2" fillId="0" borderId="0" xfId="36" applyAlignment="1">
      <alignment horizontal="centerContinuous"/>
    </xf>
    <xf numFmtId="0" fontId="2" fillId="0" borderId="0" xfId="36" applyProtection="1">
      <protection hidden="1"/>
    </xf>
    <xf numFmtId="0" fontId="2" fillId="0" borderId="0" xfId="36" applyAlignment="1" applyProtection="1">
      <alignment horizontal="centerContinuous" vertical="center" wrapText="1"/>
      <protection hidden="1"/>
    </xf>
    <xf numFmtId="0" fontId="4" fillId="0" borderId="0" xfId="36" quotePrefix="1" applyFont="1" applyAlignment="1" applyProtection="1">
      <alignment horizontal="left"/>
      <protection hidden="1"/>
    </xf>
    <xf numFmtId="3" fontId="33" fillId="0" borderId="26" xfId="36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34" fillId="6" borderId="0" xfId="80" applyFont="1" applyFill="1" applyAlignment="1" applyProtection="1">
      <alignment horizontal="justify" vertical="center"/>
      <protection locked="0"/>
    </xf>
    <xf numFmtId="0" fontId="23" fillId="6" borderId="0" xfId="80" applyFont="1" applyFill="1" applyProtection="1">
      <protection hidden="1"/>
    </xf>
    <xf numFmtId="0" fontId="23" fillId="0" borderId="0" xfId="80" applyFont="1" applyProtection="1">
      <protection hidden="1"/>
    </xf>
    <xf numFmtId="0" fontId="35" fillId="6" borderId="0" xfId="80" applyFont="1" applyFill="1" applyProtection="1">
      <protection hidden="1"/>
    </xf>
    <xf numFmtId="0" fontId="35" fillId="0" borderId="0" xfId="80" applyFont="1" applyProtection="1">
      <protection hidden="1"/>
    </xf>
    <xf numFmtId="0" fontId="22" fillId="6" borderId="0" xfId="80" applyFont="1" applyFill="1" applyAlignment="1" applyProtection="1">
      <alignment horizontal="centerContinuous"/>
      <protection hidden="1"/>
    </xf>
    <xf numFmtId="0" fontId="22" fillId="6" borderId="0" xfId="80" applyFont="1" applyFill="1" applyAlignment="1" applyProtection="1">
      <alignment horizontal="centerContinuous" vertical="center"/>
      <protection hidden="1"/>
    </xf>
    <xf numFmtId="4" fontId="22" fillId="6" borderId="0" xfId="80" applyNumberFormat="1" applyFont="1" applyFill="1" applyAlignment="1" applyProtection="1">
      <alignment horizontal="centerContinuous" vertical="center"/>
      <protection hidden="1"/>
    </xf>
    <xf numFmtId="4" fontId="23" fillId="6" borderId="0" xfId="80" applyNumberFormat="1" applyFont="1" applyFill="1" applyProtection="1">
      <protection hidden="1"/>
    </xf>
    <xf numFmtId="1" fontId="50" fillId="6" borderId="0" xfId="35" applyNumberFormat="1" applyFont="1" applyFill="1" applyAlignment="1">
      <alignment horizontal="centerContinuous"/>
    </xf>
    <xf numFmtId="1" fontId="22" fillId="6" borderId="0" xfId="80" applyNumberFormat="1" applyFont="1" applyFill="1" applyAlignment="1" applyProtection="1">
      <alignment horizontal="centerContinuous" vertical="center" wrapText="1"/>
      <protection hidden="1"/>
    </xf>
    <xf numFmtId="1" fontId="22" fillId="6" borderId="0" xfId="36" applyNumberFormat="1" applyFont="1" applyFill="1" applyAlignment="1">
      <alignment horizontal="centerContinuous" vertical="center" wrapText="1"/>
    </xf>
    <xf numFmtId="0" fontId="36" fillId="0" borderId="0" xfId="36" applyFont="1" applyAlignment="1">
      <alignment horizontal="center" vertical="center"/>
    </xf>
    <xf numFmtId="1" fontId="22" fillId="0" borderId="0" xfId="36" applyNumberFormat="1" applyFont="1" applyAlignment="1">
      <alignment horizontal="centerContinuous" vertical="center" wrapText="1"/>
    </xf>
    <xf numFmtId="0" fontId="36" fillId="0" borderId="0" xfId="36" applyFont="1" applyAlignment="1">
      <alignment horizontal="centerContinuous" vertical="center" wrapText="1"/>
    </xf>
    <xf numFmtId="0" fontId="36" fillId="0" borderId="0" xfId="36" applyFont="1" applyAlignment="1">
      <alignment horizontal="centerContinuous"/>
    </xf>
    <xf numFmtId="0" fontId="36" fillId="0" borderId="0" xfId="36" applyFont="1"/>
    <xf numFmtId="0" fontId="37" fillId="0" borderId="0" xfId="36" applyFont="1" applyAlignment="1">
      <alignment horizontal="centerContinuous" vertical="center" wrapText="1"/>
    </xf>
    <xf numFmtId="1" fontId="9" fillId="6" borderId="45" xfId="36" applyNumberFormat="1" applyFont="1" applyFill="1" applyBorder="1" applyAlignment="1">
      <alignment horizontal="center" vertical="center" wrapText="1"/>
    </xf>
    <xf numFmtId="0" fontId="39" fillId="0" borderId="0" xfId="36" applyFont="1"/>
    <xf numFmtId="1" fontId="5" fillId="0" borderId="0" xfId="36" applyNumberFormat="1" applyFont="1" applyAlignment="1">
      <alignment horizontal="centerContinuous" vertical="center" wrapText="1"/>
    </xf>
    <xf numFmtId="0" fontId="40" fillId="0" borderId="0" xfId="36" applyFont="1"/>
    <xf numFmtId="0" fontId="5" fillId="0" borderId="0" xfId="40" applyFont="1" applyAlignment="1">
      <alignment horizontal="centerContinuous" vertical="center" wrapText="1"/>
    </xf>
    <xf numFmtId="170" fontId="8" fillId="0" borderId="0" xfId="36" applyNumberFormat="1" applyFont="1" applyAlignment="1">
      <alignment horizontal="centerContinuous" vertical="center"/>
    </xf>
    <xf numFmtId="0" fontId="52" fillId="0" borderId="0" xfId="43" applyFont="1" applyAlignment="1">
      <alignment horizontal="center" vertical="center"/>
    </xf>
    <xf numFmtId="0" fontId="44" fillId="0" borderId="0" xfId="43"/>
    <xf numFmtId="0" fontId="9" fillId="0" borderId="57" xfId="36" applyFont="1" applyBorder="1" applyAlignment="1">
      <alignment horizontal="centerContinuous"/>
    </xf>
    <xf numFmtId="0" fontId="9" fillId="0" borderId="29" xfId="36" applyFont="1" applyBorder="1" applyAlignment="1">
      <alignment horizontal="center" vertical="center"/>
    </xf>
    <xf numFmtId="1" fontId="9" fillId="0" borderId="58" xfId="36" applyNumberFormat="1" applyFont="1" applyBorder="1" applyAlignment="1">
      <alignment horizontal="center" vertical="center"/>
    </xf>
    <xf numFmtId="0" fontId="4" fillId="0" borderId="10" xfId="36" applyFont="1" applyBorder="1" applyAlignment="1">
      <alignment horizontal="centerContinuous" vertical="center" wrapText="1"/>
    </xf>
    <xf numFmtId="0" fontId="47" fillId="0" borderId="0" xfId="43" applyFont="1" applyAlignment="1">
      <alignment wrapText="1"/>
    </xf>
    <xf numFmtId="0" fontId="54" fillId="0" borderId="0" xfId="43" applyFont="1"/>
    <xf numFmtId="0" fontId="55" fillId="0" borderId="29" xfId="36" applyFont="1" applyBorder="1" applyAlignment="1">
      <alignment horizontal="center" vertical="center"/>
    </xf>
    <xf numFmtId="0" fontId="54" fillId="0" borderId="29" xfId="43" applyFont="1" applyBorder="1"/>
    <xf numFmtId="0" fontId="45" fillId="6" borderId="0" xfId="35" applyFill="1" applyAlignment="1">
      <alignment horizontal="center" vertical="center"/>
    </xf>
    <xf numFmtId="0" fontId="45" fillId="6" borderId="0" xfId="35" applyFill="1"/>
    <xf numFmtId="169" fontId="14" fillId="6" borderId="0" xfId="37" applyNumberFormat="1" applyFont="1" applyFill="1" applyAlignment="1">
      <alignment horizontal="center"/>
    </xf>
    <xf numFmtId="169" fontId="13" fillId="6" borderId="0" xfId="37" applyNumberFormat="1" applyFont="1" applyFill="1" applyAlignment="1">
      <alignment horizontal="center"/>
    </xf>
    <xf numFmtId="4" fontId="13" fillId="6" borderId="0" xfId="37" applyNumberFormat="1" applyFont="1" applyFill="1"/>
    <xf numFmtId="173" fontId="2" fillId="6" borderId="0" xfId="37" applyNumberFormat="1" applyFill="1"/>
    <xf numFmtId="169" fontId="13" fillId="6" borderId="0" xfId="36" applyNumberFormat="1" applyFont="1" applyFill="1" applyAlignment="1">
      <alignment horizontal="center"/>
    </xf>
    <xf numFmtId="0" fontId="2" fillId="6" borderId="0" xfId="36" applyFill="1"/>
    <xf numFmtId="4" fontId="13" fillId="6" borderId="0" xfId="36" applyNumberFormat="1" applyFont="1" applyFill="1"/>
    <xf numFmtId="0" fontId="47" fillId="8" borderId="22" xfId="0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1" fontId="0" fillId="6" borderId="0" xfId="0" applyNumberFormat="1" applyFill="1" applyAlignment="1">
      <alignment horizontal="center" vertical="center"/>
    </xf>
    <xf numFmtId="14" fontId="0" fillId="6" borderId="0" xfId="0" applyNumberFormat="1" applyFill="1" applyAlignment="1">
      <alignment horizontal="center" vertical="center"/>
    </xf>
    <xf numFmtId="14" fontId="0" fillId="6" borderId="0" xfId="0" applyNumberFormat="1" applyFill="1"/>
    <xf numFmtId="177" fontId="0" fillId="6" borderId="0" xfId="0" applyNumberFormat="1" applyFill="1"/>
    <xf numFmtId="14" fontId="0" fillId="6" borderId="24" xfId="0" applyNumberFormat="1" applyFill="1" applyBorder="1" applyAlignment="1">
      <alignment horizontal="center" vertical="center"/>
    </xf>
    <xf numFmtId="178" fontId="0" fillId="6" borderId="0" xfId="0" applyNumberFormat="1" applyFill="1"/>
    <xf numFmtId="0" fontId="0" fillId="0" borderId="22" xfId="0" applyBorder="1" applyAlignment="1">
      <alignment horizontal="center" vertical="center"/>
    </xf>
    <xf numFmtId="0" fontId="47" fillId="8" borderId="22" xfId="0" applyFont="1" applyFill="1" applyBorder="1" applyAlignment="1">
      <alignment horizontal="center" vertical="center" wrapText="1"/>
    </xf>
    <xf numFmtId="172" fontId="44" fillId="0" borderId="22" xfId="2" applyNumberFormat="1" applyFont="1" applyBorder="1" applyAlignment="1">
      <alignment horizontal="center" vertical="center"/>
    </xf>
    <xf numFmtId="172" fontId="0" fillId="0" borderId="22" xfId="0" applyNumberFormat="1" applyBorder="1" applyAlignment="1">
      <alignment horizontal="center" vertical="center"/>
    </xf>
    <xf numFmtId="0" fontId="47" fillId="0" borderId="22" xfId="0" applyFont="1" applyBorder="1" applyAlignment="1">
      <alignment horizontal="center" vertical="center"/>
    </xf>
    <xf numFmtId="0" fontId="46" fillId="0" borderId="22" xfId="0" applyFont="1" applyBorder="1" applyAlignment="1">
      <alignment horizontal="center" vertical="center"/>
    </xf>
    <xf numFmtId="178" fontId="47" fillId="9" borderId="51" xfId="0" applyNumberFormat="1" applyFont="1" applyFill="1" applyBorder="1" applyAlignment="1">
      <alignment horizontal="left" vertical="center"/>
    </xf>
    <xf numFmtId="0" fontId="0" fillId="6" borderId="66" xfId="0" applyFill="1" applyBorder="1" applyAlignment="1">
      <alignment horizontal="center" vertical="center" wrapText="1"/>
    </xf>
    <xf numFmtId="0" fontId="47" fillId="8" borderId="0" xfId="0" applyFont="1" applyFill="1" applyAlignment="1">
      <alignment horizontal="center" vertical="center" wrapText="1"/>
    </xf>
    <xf numFmtId="0" fontId="0" fillId="6" borderId="67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47" fillId="9" borderId="64" xfId="0" applyFont="1" applyFill="1" applyBorder="1" applyAlignment="1">
      <alignment horizontal="left" vertical="center"/>
    </xf>
    <xf numFmtId="172" fontId="47" fillId="6" borderId="48" xfId="0" applyNumberFormat="1" applyFont="1" applyFill="1" applyBorder="1" applyAlignment="1">
      <alignment horizontal="center" vertical="center"/>
    </xf>
    <xf numFmtId="0" fontId="47" fillId="9" borderId="65" xfId="0" applyFont="1" applyFill="1" applyBorder="1" applyAlignment="1">
      <alignment horizontal="left" vertical="center" wrapText="1"/>
    </xf>
    <xf numFmtId="164" fontId="46" fillId="0" borderId="22" xfId="2" applyFont="1" applyBorder="1" applyAlignment="1">
      <alignment horizontal="center" vertical="center"/>
    </xf>
    <xf numFmtId="9" fontId="46" fillId="0" borderId="22" xfId="82" applyFont="1" applyBorder="1" applyAlignment="1">
      <alignment horizontal="center" vertical="center"/>
    </xf>
    <xf numFmtId="172" fontId="46" fillId="0" borderId="22" xfId="0" applyNumberFormat="1" applyFont="1" applyBorder="1" applyAlignment="1">
      <alignment horizontal="center" vertical="center"/>
    </xf>
    <xf numFmtId="172" fontId="46" fillId="0" borderId="22" xfId="2" applyNumberFormat="1" applyFont="1" applyBorder="1" applyAlignment="1">
      <alignment horizontal="center" vertical="center"/>
    </xf>
    <xf numFmtId="1" fontId="56" fillId="0" borderId="0" xfId="43" applyNumberFormat="1" applyFont="1" applyAlignment="1">
      <alignment horizontal="center" vertical="center"/>
    </xf>
    <xf numFmtId="0" fontId="47" fillId="7" borderId="22" xfId="0" applyFont="1" applyFill="1" applyBorder="1" applyAlignment="1">
      <alignment horizontal="center" vertical="center"/>
    </xf>
    <xf numFmtId="179" fontId="0" fillId="6" borderId="24" xfId="0" applyNumberFormat="1" applyFill="1" applyBorder="1" applyAlignment="1">
      <alignment horizontal="center" vertical="center"/>
    </xf>
    <xf numFmtId="179" fontId="0" fillId="6" borderId="0" xfId="0" applyNumberFormat="1" applyFill="1" applyAlignment="1">
      <alignment horizontal="center" vertical="center"/>
    </xf>
    <xf numFmtId="172" fontId="47" fillId="6" borderId="0" xfId="0" applyNumberFormat="1" applyFont="1" applyFill="1" applyAlignment="1">
      <alignment horizontal="center" vertical="center"/>
    </xf>
    <xf numFmtId="0" fontId="47" fillId="6" borderId="54" xfId="0" applyFont="1" applyFill="1" applyBorder="1" applyAlignment="1">
      <alignment horizontal="center" vertical="center" wrapText="1"/>
    </xf>
    <xf numFmtId="0" fontId="47" fillId="6" borderId="47" xfId="0" applyFont="1" applyFill="1" applyBorder="1" applyAlignment="1">
      <alignment horizontal="center" vertical="center" wrapText="1"/>
    </xf>
    <xf numFmtId="164" fontId="57" fillId="6" borderId="0" xfId="2" applyFont="1" applyFill="1" applyAlignment="1">
      <alignment horizontal="center" vertical="center"/>
    </xf>
    <xf numFmtId="0" fontId="13" fillId="0" borderId="0" xfId="37" applyFont="1" applyAlignment="1">
      <alignment horizontal="center" vertical="center"/>
    </xf>
    <xf numFmtId="1" fontId="58" fillId="6" borderId="0" xfId="2" applyNumberFormat="1" applyFont="1" applyFill="1" applyAlignment="1">
      <alignment horizontal="center" vertical="center"/>
    </xf>
    <xf numFmtId="164" fontId="58" fillId="6" borderId="0" xfId="2" applyFont="1" applyFill="1" applyAlignment="1">
      <alignment horizontal="center" vertical="center"/>
    </xf>
    <xf numFmtId="0" fontId="59" fillId="0" borderId="0" xfId="36" applyFont="1" applyAlignment="1" applyProtection="1">
      <alignment horizontal="center" vertical="center"/>
      <protection hidden="1"/>
    </xf>
    <xf numFmtId="0" fontId="59" fillId="0" borderId="0" xfId="36" applyFont="1" applyAlignment="1">
      <alignment horizontal="center" vertical="center"/>
    </xf>
    <xf numFmtId="174" fontId="25" fillId="0" borderId="29" xfId="36" applyNumberFormat="1" applyFont="1" applyBorder="1" applyAlignment="1">
      <alignment vertical="center"/>
    </xf>
    <xf numFmtId="180" fontId="25" fillId="0" borderId="26" xfId="36" quotePrefix="1" applyNumberFormat="1" applyFont="1" applyBorder="1" applyAlignment="1">
      <alignment horizontal="center" vertical="center" wrapText="1"/>
    </xf>
    <xf numFmtId="0" fontId="63" fillId="0" borderId="0" xfId="0" applyFont="1" applyAlignment="1" applyProtection="1">
      <alignment horizontal="center" vertical="center"/>
      <protection hidden="1"/>
    </xf>
    <xf numFmtId="0" fontId="45" fillId="11" borderId="0" xfId="35" applyFill="1"/>
    <xf numFmtId="0" fontId="64" fillId="12" borderId="0" xfId="35" applyFont="1" applyFill="1"/>
    <xf numFmtId="0" fontId="2" fillId="0" borderId="0" xfId="36" applyAlignment="1">
      <alignment horizontal="center" vertical="center"/>
    </xf>
    <xf numFmtId="0" fontId="48" fillId="0" borderId="0" xfId="35" applyFont="1" applyAlignment="1">
      <alignment horizontal="center"/>
    </xf>
    <xf numFmtId="0" fontId="2" fillId="4" borderId="0" xfId="40" applyFill="1" applyAlignment="1">
      <alignment wrapText="1"/>
    </xf>
    <xf numFmtId="0" fontId="2" fillId="4" borderId="0" xfId="40" applyFill="1"/>
    <xf numFmtId="0" fontId="59" fillId="4" borderId="0" xfId="40" applyFont="1" applyFill="1"/>
    <xf numFmtId="0" fontId="59" fillId="4" borderId="0" xfId="40" applyFont="1" applyFill="1" applyAlignment="1">
      <alignment horizontal="center" vertical="center"/>
    </xf>
    <xf numFmtId="1" fontId="5" fillId="0" borderId="0" xfId="40" applyNumberFormat="1" applyFont="1" applyAlignment="1">
      <alignment horizontal="centerContinuous" vertical="center" wrapText="1"/>
    </xf>
    <xf numFmtId="0" fontId="8" fillId="4" borderId="0" xfId="40" applyFont="1" applyFill="1" applyAlignment="1">
      <alignment horizontal="centerContinuous" vertical="center" wrapText="1"/>
    </xf>
    <xf numFmtId="0" fontId="59" fillId="0" borderId="0" xfId="36" applyFont="1"/>
    <xf numFmtId="0" fontId="5" fillId="0" borderId="0" xfId="40" applyFont="1" applyAlignment="1">
      <alignment horizontal="centerContinuous" vertical="center"/>
    </xf>
    <xf numFmtId="0" fontId="5" fillId="0" borderId="43" xfId="40" applyFont="1" applyBorder="1" applyAlignment="1">
      <alignment horizontal="right" vertical="center"/>
    </xf>
    <xf numFmtId="0" fontId="5" fillId="0" borderId="43" xfId="40" applyFont="1" applyBorder="1" applyAlignment="1">
      <alignment vertical="center"/>
    </xf>
    <xf numFmtId="0" fontId="65" fillId="4" borderId="0" xfId="40" applyFont="1" applyFill="1"/>
    <xf numFmtId="0" fontId="2" fillId="4" borderId="35" xfId="40" applyFill="1" applyBorder="1"/>
    <xf numFmtId="0" fontId="2" fillId="4" borderId="43" xfId="40" applyFill="1" applyBorder="1"/>
    <xf numFmtId="0" fontId="2" fillId="0" borderId="43" xfId="40" applyBorder="1"/>
    <xf numFmtId="185" fontId="5" fillId="0" borderId="102" xfId="91" applyNumberFormat="1" applyFont="1" applyFill="1" applyBorder="1" applyAlignment="1" applyProtection="1">
      <alignment vertical="center"/>
      <protection locked="0"/>
    </xf>
    <xf numFmtId="0" fontId="5" fillId="0" borderId="35" xfId="40" applyFont="1" applyBorder="1" applyAlignment="1">
      <alignment horizontal="left" vertical="center"/>
    </xf>
    <xf numFmtId="179" fontId="5" fillId="4" borderId="102" xfId="92" applyNumberFormat="1" applyFont="1" applyFill="1" applyBorder="1" applyAlignment="1"/>
    <xf numFmtId="0" fontId="5" fillId="0" borderId="35" xfId="40" applyFont="1" applyBorder="1" applyAlignment="1">
      <alignment horizontal="center" vertical="center" wrapText="1"/>
    </xf>
    <xf numFmtId="0" fontId="5" fillId="0" borderId="43" xfId="40" applyFont="1" applyBorder="1" applyAlignment="1">
      <alignment horizontal="center" vertical="center" wrapText="1"/>
    </xf>
    <xf numFmtId="0" fontId="65" fillId="0" borderId="0" xfId="36" applyFont="1"/>
    <xf numFmtId="0" fontId="5" fillId="0" borderId="18" xfId="40" applyFont="1" applyBorder="1" applyAlignment="1">
      <alignment horizontal="center" vertical="center" wrapText="1"/>
    </xf>
    <xf numFmtId="0" fontId="5" fillId="0" borderId="11" xfId="40" applyFont="1" applyBorder="1" applyAlignment="1">
      <alignment horizontal="center" vertical="center" wrapText="1"/>
    </xf>
    <xf numFmtId="0" fontId="2" fillId="4" borderId="11" xfId="40" applyFill="1" applyBorder="1"/>
    <xf numFmtId="0" fontId="2" fillId="0" borderId="11" xfId="40" applyBorder="1"/>
    <xf numFmtId="0" fontId="5" fillId="0" borderId="11" xfId="40" applyFont="1" applyBorder="1" applyAlignment="1">
      <alignment horizontal="right" vertical="center"/>
    </xf>
    <xf numFmtId="179" fontId="5" fillId="4" borderId="69" xfId="92" applyNumberFormat="1" applyFont="1" applyFill="1" applyBorder="1" applyAlignment="1">
      <alignment horizontal="center" vertical="center"/>
    </xf>
    <xf numFmtId="2" fontId="5" fillId="4" borderId="47" xfId="92" applyNumberFormat="1" applyFont="1" applyFill="1" applyBorder="1" applyAlignment="1"/>
    <xf numFmtId="179" fontId="5" fillId="4" borderId="47" xfId="92" applyNumberFormat="1" applyFont="1" applyFill="1" applyBorder="1" applyAlignment="1"/>
    <xf numFmtId="0" fontId="65" fillId="4" borderId="0" xfId="40" applyFont="1" applyFill="1" applyAlignment="1">
      <alignment wrapText="1"/>
    </xf>
    <xf numFmtId="0" fontId="9" fillId="4" borderId="0" xfId="40" applyFont="1" applyFill="1" applyAlignment="1">
      <alignment vertical="center"/>
    </xf>
    <xf numFmtId="179" fontId="43" fillId="4" borderId="0" xfId="92" applyNumberFormat="1" applyFont="1" applyFill="1" applyBorder="1" applyAlignment="1"/>
    <xf numFmtId="0" fontId="59" fillId="4" borderId="0" xfId="40" applyFont="1" applyFill="1" applyAlignment="1">
      <alignment wrapText="1"/>
    </xf>
    <xf numFmtId="0" fontId="59" fillId="4" borderId="0" xfId="40" applyFont="1" applyFill="1" applyAlignment="1">
      <alignment horizontal="center" vertical="center" wrapText="1"/>
    </xf>
    <xf numFmtId="4" fontId="8" fillId="4" borderId="0" xfId="40" applyNumberFormat="1" applyFont="1" applyFill="1" applyAlignment="1">
      <alignment horizontal="centerContinuous" vertical="center" wrapText="1"/>
    </xf>
    <xf numFmtId="41" fontId="2" fillId="4" borderId="0" xfId="93" applyFont="1" applyFill="1" applyBorder="1"/>
    <xf numFmtId="1" fontId="5" fillId="4" borderId="104" xfId="40" applyNumberFormat="1" applyFont="1" applyFill="1" applyBorder="1" applyAlignment="1">
      <alignment horizontal="center" vertical="center" wrapText="1"/>
    </xf>
    <xf numFmtId="1" fontId="5" fillId="4" borderId="105" xfId="40" applyNumberFormat="1" applyFont="1" applyFill="1" applyBorder="1" applyAlignment="1">
      <alignment horizontal="left" vertical="center" wrapText="1"/>
    </xf>
    <xf numFmtId="3" fontId="5" fillId="0" borderId="105" xfId="40" applyNumberFormat="1" applyFont="1" applyBorder="1" applyAlignment="1">
      <alignment horizontal="center" vertical="center" wrapText="1"/>
    </xf>
    <xf numFmtId="189" fontId="5" fillId="0" borderId="105" xfId="40" applyNumberFormat="1" applyFont="1" applyBorder="1" applyAlignment="1">
      <alignment horizontal="center" vertical="center" wrapText="1"/>
    </xf>
    <xf numFmtId="180" fontId="5" fillId="0" borderId="106" xfId="40" applyNumberFormat="1" applyFont="1" applyBorder="1" applyAlignment="1">
      <alignment horizontal="center" vertical="center" wrapText="1"/>
    </xf>
    <xf numFmtId="181" fontId="59" fillId="4" borderId="0" xfId="90" applyFont="1" applyFill="1" applyAlignment="1">
      <alignment horizontal="center" vertical="center"/>
    </xf>
    <xf numFmtId="0" fontId="5" fillId="0" borderId="47" xfId="36" applyFont="1" applyBorder="1" applyAlignment="1">
      <alignment horizontal="center" vertical="center"/>
    </xf>
    <xf numFmtId="0" fontId="5" fillId="4" borderId="47" xfId="40" applyFont="1" applyFill="1" applyBorder="1" applyAlignment="1">
      <alignment horizontal="center"/>
    </xf>
    <xf numFmtId="0" fontId="9" fillId="4" borderId="33" xfId="40" applyFont="1" applyFill="1" applyBorder="1" applyAlignment="1">
      <alignment horizontal="center" vertical="center" wrapText="1"/>
    </xf>
    <xf numFmtId="0" fontId="9" fillId="4" borderId="31" xfId="40" applyFont="1" applyFill="1" applyBorder="1" applyAlignment="1">
      <alignment horizontal="center" vertical="center"/>
    </xf>
    <xf numFmtId="4" fontId="9" fillId="4" borderId="31" xfId="40" applyNumberFormat="1" applyFont="1" applyFill="1" applyBorder="1" applyAlignment="1">
      <alignment horizontal="center" vertical="center"/>
    </xf>
    <xf numFmtId="0" fontId="2" fillId="4" borderId="0" xfId="40" applyFill="1" applyAlignment="1">
      <alignment horizontal="center" vertical="center"/>
    </xf>
    <xf numFmtId="3" fontId="5" fillId="0" borderId="26" xfId="36" quotePrefix="1" applyNumberFormat="1" applyFont="1" applyBorder="1" applyAlignment="1" applyProtection="1">
      <alignment horizontal="center" vertical="center"/>
      <protection hidden="1"/>
    </xf>
    <xf numFmtId="2" fontId="5" fillId="4" borderId="105" xfId="40" applyNumberFormat="1" applyFont="1" applyFill="1" applyBorder="1" applyAlignment="1">
      <alignment horizontal="center" vertical="center" wrapText="1"/>
    </xf>
    <xf numFmtId="41" fontId="2" fillId="16" borderId="0" xfId="93" applyFont="1" applyFill="1" applyBorder="1"/>
    <xf numFmtId="0" fontId="2" fillId="4" borderId="0" xfId="40" applyFill="1" applyAlignment="1">
      <alignment horizontal="left" vertical="top" wrapText="1"/>
    </xf>
    <xf numFmtId="187" fontId="2" fillId="0" borderId="0" xfId="36" applyNumberFormat="1"/>
    <xf numFmtId="179" fontId="0" fillId="0" borderId="0" xfId="92" applyNumberFormat="1" applyFont="1" applyBorder="1"/>
    <xf numFmtId="0" fontId="67" fillId="4" borderId="0" xfId="40" applyFont="1" applyFill="1" applyAlignment="1">
      <alignment horizontal="center" vertical="center" wrapText="1"/>
    </xf>
    <xf numFmtId="10" fontId="5" fillId="4" borderId="0" xfId="40" applyNumberFormat="1" applyFont="1" applyFill="1" applyAlignment="1">
      <alignment horizontal="center" vertical="center" wrapText="1"/>
    </xf>
    <xf numFmtId="0" fontId="8" fillId="0" borderId="0" xfId="40" applyFont="1" applyAlignment="1">
      <alignment horizontal="centerContinuous" vertical="center" wrapText="1"/>
    </xf>
    <xf numFmtId="1" fontId="5" fillId="4" borderId="48" xfId="40" applyNumberFormat="1" applyFont="1" applyFill="1" applyBorder="1" applyAlignment="1">
      <alignment horizontal="center" vertical="center" wrapText="1"/>
    </xf>
    <xf numFmtId="1" fontId="3" fillId="0" borderId="0" xfId="40" applyNumberFormat="1" applyFont="1" applyAlignment="1">
      <alignment horizontal="center" vertical="center" wrapText="1"/>
    </xf>
    <xf numFmtId="1" fontId="5" fillId="0" borderId="0" xfId="40" applyNumberFormat="1" applyFont="1" applyAlignment="1">
      <alignment horizontal="center" vertical="center" wrapText="1"/>
    </xf>
    <xf numFmtId="0" fontId="5" fillId="0" borderId="0" xfId="40" applyFont="1" applyAlignment="1">
      <alignment horizontal="center" vertical="center"/>
    </xf>
    <xf numFmtId="0" fontId="5" fillId="0" borderId="0" xfId="40" applyFont="1" applyAlignment="1">
      <alignment horizontal="center" vertical="center" wrapText="1"/>
    </xf>
    <xf numFmtId="10" fontId="9" fillId="4" borderId="56" xfId="40" applyNumberFormat="1" applyFont="1" applyFill="1" applyBorder="1" applyAlignment="1">
      <alignment horizontal="center" vertical="center" wrapText="1"/>
    </xf>
    <xf numFmtId="192" fontId="2" fillId="4" borderId="0" xfId="40" applyNumberFormat="1" applyFill="1"/>
    <xf numFmtId="164" fontId="5" fillId="15" borderId="0" xfId="3" applyFont="1" applyFill="1" applyAlignment="1">
      <alignment horizontal="center" vertical="center"/>
    </xf>
    <xf numFmtId="0" fontId="7" fillId="4" borderId="0" xfId="40" applyFont="1" applyFill="1" applyAlignment="1">
      <alignment horizontal="center" vertical="center"/>
    </xf>
    <xf numFmtId="0" fontId="5" fillId="17" borderId="0" xfId="40" applyFont="1" applyFill="1"/>
    <xf numFmtId="0" fontId="2" fillId="4" borderId="55" xfId="40" applyFill="1" applyBorder="1"/>
    <xf numFmtId="164" fontId="2" fillId="4" borderId="55" xfId="3" applyFont="1" applyFill="1" applyBorder="1"/>
    <xf numFmtId="164" fontId="2" fillId="4" borderId="0" xfId="3" applyFont="1" applyFill="1"/>
    <xf numFmtId="0" fontId="5" fillId="13" borderId="0" xfId="40" applyFont="1" applyFill="1"/>
    <xf numFmtId="0" fontId="5" fillId="18" borderId="0" xfId="40" applyFont="1" applyFill="1"/>
    <xf numFmtId="0" fontId="5" fillId="19" borderId="0" xfId="40" applyFont="1" applyFill="1"/>
    <xf numFmtId="181" fontId="5" fillId="0" borderId="0" xfId="90" applyFont="1" applyFill="1" applyBorder="1" applyAlignment="1" applyProtection="1">
      <alignment horizontal="center" vertical="center" wrapText="1"/>
    </xf>
    <xf numFmtId="185" fontId="5" fillId="0" borderId="0" xfId="91" applyNumberFormat="1" applyFont="1" applyFill="1" applyBorder="1" applyAlignment="1" applyProtection="1">
      <alignment vertical="center"/>
      <protection locked="0"/>
    </xf>
    <xf numFmtId="164" fontId="5" fillId="0" borderId="0" xfId="91" applyNumberFormat="1" applyFont="1" applyFill="1" applyBorder="1" applyAlignment="1" applyProtection="1">
      <alignment vertical="center"/>
      <protection locked="0"/>
    </xf>
    <xf numFmtId="180" fontId="5" fillId="0" borderId="0" xfId="40" applyNumberFormat="1" applyFont="1" applyAlignment="1">
      <alignment horizontal="center" vertical="center" wrapText="1"/>
    </xf>
    <xf numFmtId="0" fontId="43" fillId="0" borderId="0" xfId="40" applyFont="1" applyAlignment="1">
      <alignment horizontal="center" vertical="center" wrapText="1"/>
    </xf>
    <xf numFmtId="184" fontId="5" fillId="0" borderId="0" xfId="90" applyNumberFormat="1" applyFont="1" applyFill="1" applyBorder="1" applyAlignment="1" applyProtection="1">
      <alignment horizontal="center" vertical="center" wrapText="1"/>
    </xf>
    <xf numFmtId="179" fontId="5" fillId="0" borderId="0" xfId="92" applyNumberFormat="1" applyFont="1" applyFill="1" applyBorder="1" applyAlignment="1"/>
    <xf numFmtId="0" fontId="43" fillId="0" borderId="0" xfId="40" applyFont="1" applyAlignment="1">
      <alignment horizontal="left" vertical="center" wrapText="1"/>
    </xf>
    <xf numFmtId="179" fontId="5" fillId="0" borderId="0" xfId="92" applyNumberFormat="1" applyFont="1" applyFill="1" applyBorder="1" applyAlignment="1">
      <alignment horizontal="center" vertical="center"/>
    </xf>
    <xf numFmtId="2" fontId="5" fillId="0" borderId="0" xfId="92" applyNumberFormat="1" applyFont="1" applyFill="1" applyBorder="1" applyAlignment="1"/>
    <xf numFmtId="188" fontId="43" fillId="0" borderId="0" xfId="92" applyNumberFormat="1" applyFont="1" applyFill="1" applyBorder="1" applyAlignment="1">
      <alignment horizontal="center" vertical="center" wrapText="1"/>
    </xf>
    <xf numFmtId="0" fontId="43" fillId="14" borderId="3" xfId="40" applyFont="1" applyFill="1" applyBorder="1" applyAlignment="1">
      <alignment horizontal="center" vertical="center"/>
    </xf>
    <xf numFmtId="0" fontId="5" fillId="0" borderId="96" xfId="36" applyFont="1" applyBorder="1" applyAlignment="1">
      <alignment horizontal="center" vertical="center"/>
    </xf>
    <xf numFmtId="0" fontId="5" fillId="4" borderId="96" xfId="40" applyFont="1" applyFill="1" applyBorder="1" applyAlignment="1">
      <alignment horizontal="center"/>
    </xf>
    <xf numFmtId="1" fontId="5" fillId="4" borderId="61" xfId="40" applyNumberFormat="1" applyFont="1" applyFill="1" applyBorder="1" applyAlignment="1">
      <alignment horizontal="center" vertical="center" wrapText="1"/>
    </xf>
    <xf numFmtId="10" fontId="9" fillId="4" borderId="78" xfId="40" applyNumberFormat="1" applyFont="1" applyFill="1" applyBorder="1" applyAlignment="1">
      <alignment horizontal="center" vertical="center" wrapText="1"/>
    </xf>
    <xf numFmtId="0" fontId="70" fillId="0" borderId="0" xfId="35" applyFont="1" applyAlignment="1">
      <alignment horizontal="center" vertical="center"/>
    </xf>
    <xf numFmtId="0" fontId="71" fillId="0" borderId="0" xfId="35" applyFont="1"/>
    <xf numFmtId="1" fontId="5" fillId="4" borderId="97" xfId="40" applyNumberFormat="1" applyFont="1" applyFill="1" applyBorder="1" applyAlignment="1">
      <alignment horizontal="center" vertical="center" wrapText="1"/>
    </xf>
    <xf numFmtId="1" fontId="9" fillId="6" borderId="98" xfId="36" applyNumberFormat="1" applyFont="1" applyFill="1" applyBorder="1" applyAlignment="1">
      <alignment horizontal="center" vertical="center" wrapText="1"/>
    </xf>
    <xf numFmtId="1" fontId="72" fillId="0" borderId="110" xfId="36" applyNumberFormat="1" applyFont="1" applyBorder="1" applyAlignment="1">
      <alignment horizontal="center" vertical="center"/>
    </xf>
    <xf numFmtId="184" fontId="7" fillId="4" borderId="69" xfId="90" applyNumberFormat="1" applyFont="1" applyFill="1" applyBorder="1" applyAlignment="1" applyProtection="1">
      <alignment horizontal="center" vertical="center" wrapText="1"/>
    </xf>
    <xf numFmtId="180" fontId="5" fillId="0" borderId="60" xfId="40" applyNumberFormat="1" applyFont="1" applyBorder="1" applyAlignment="1">
      <alignment horizontal="center" vertical="center" wrapText="1"/>
    </xf>
    <xf numFmtId="180" fontId="5" fillId="0" borderId="96" xfId="40" applyNumberFormat="1" applyFont="1" applyBorder="1" applyAlignment="1">
      <alignment horizontal="center" vertical="center" wrapText="1"/>
    </xf>
    <xf numFmtId="4" fontId="9" fillId="4" borderId="0" xfId="40" applyNumberFormat="1" applyFont="1" applyFill="1" applyAlignment="1">
      <alignment horizontal="center" vertical="center"/>
    </xf>
    <xf numFmtId="10" fontId="9" fillId="4" borderId="0" xfId="40" applyNumberFormat="1" applyFont="1" applyFill="1" applyAlignment="1">
      <alignment horizontal="center" vertical="center" wrapText="1"/>
    </xf>
    <xf numFmtId="0" fontId="2" fillId="0" borderId="31" xfId="36" applyBorder="1" applyProtection="1">
      <protection hidden="1"/>
    </xf>
    <xf numFmtId="0" fontId="59" fillId="0" borderId="0" xfId="40" applyFont="1"/>
    <xf numFmtId="0" fontId="60" fillId="4" borderId="33" xfId="40" applyFont="1" applyFill="1" applyBorder="1"/>
    <xf numFmtId="0" fontId="59" fillId="4" borderId="41" xfId="40" applyFont="1" applyFill="1" applyBorder="1" applyAlignment="1">
      <alignment horizontal="center" vertical="center"/>
    </xf>
    <xf numFmtId="0" fontId="2" fillId="4" borderId="30" xfId="40" applyFill="1" applyBorder="1"/>
    <xf numFmtId="181" fontId="65" fillId="15" borderId="41" xfId="90" applyFont="1" applyFill="1" applyBorder="1" applyAlignment="1">
      <alignment horizontal="center" vertical="center"/>
    </xf>
    <xf numFmtId="181" fontId="65" fillId="15" borderId="0" xfId="90" applyFont="1" applyFill="1" applyBorder="1" applyAlignment="1">
      <alignment horizontal="center" vertical="center"/>
    </xf>
    <xf numFmtId="181" fontId="59" fillId="4" borderId="0" xfId="90" applyFont="1" applyFill="1" applyBorder="1" applyAlignment="1">
      <alignment horizontal="center" vertical="center"/>
    </xf>
    <xf numFmtId="0" fontId="65" fillId="16" borderId="0" xfId="40" applyFont="1" applyFill="1"/>
    <xf numFmtId="41" fontId="2" fillId="16" borderId="30" xfId="93" applyFont="1" applyFill="1" applyBorder="1"/>
    <xf numFmtId="181" fontId="59" fillId="4" borderId="41" xfId="90" applyFont="1" applyFill="1" applyBorder="1" applyAlignment="1">
      <alignment horizontal="center" vertical="center"/>
    </xf>
    <xf numFmtId="0" fontId="2" fillId="4" borderId="30" xfId="40" applyFill="1" applyBorder="1" applyAlignment="1">
      <alignment wrapText="1"/>
    </xf>
    <xf numFmtId="181" fontId="59" fillId="4" borderId="14" xfId="90" applyFont="1" applyFill="1" applyBorder="1" applyAlignment="1">
      <alignment horizontal="center" vertical="center"/>
    </xf>
    <xf numFmtId="181" fontId="59" fillId="4" borderId="31" xfId="90" applyFont="1" applyFill="1" applyBorder="1" applyAlignment="1">
      <alignment horizontal="center" vertical="center"/>
    </xf>
    <xf numFmtId="0" fontId="2" fillId="4" borderId="31" xfId="40" applyFill="1" applyBorder="1"/>
    <xf numFmtId="0" fontId="65" fillId="4" borderId="31" xfId="40" applyFont="1" applyFill="1" applyBorder="1"/>
    <xf numFmtId="0" fontId="2" fillId="4" borderId="36" xfId="40" applyFill="1" applyBorder="1"/>
    <xf numFmtId="9" fontId="25" fillId="21" borderId="26" xfId="84" applyFont="1" applyFill="1" applyBorder="1" applyAlignment="1">
      <alignment horizontal="center" vertical="center" wrapText="1"/>
    </xf>
    <xf numFmtId="4" fontId="25" fillId="21" borderId="26" xfId="36" applyNumberFormat="1" applyFont="1" applyFill="1" applyBorder="1" applyAlignment="1">
      <alignment horizontal="center" vertical="center" wrapText="1"/>
    </xf>
    <xf numFmtId="0" fontId="4" fillId="22" borderId="26" xfId="84" applyNumberFormat="1" applyFont="1" applyFill="1" applyBorder="1" applyAlignment="1">
      <alignment horizontal="center" vertical="center" wrapText="1"/>
    </xf>
    <xf numFmtId="0" fontId="25" fillId="21" borderId="26" xfId="36" applyFont="1" applyFill="1" applyBorder="1" applyAlignment="1">
      <alignment horizontal="center" vertical="center" wrapText="1"/>
    </xf>
    <xf numFmtId="0" fontId="76" fillId="0" borderId="23" xfId="36" applyFont="1" applyBorder="1" applyAlignment="1">
      <alignment horizontal="center" vertical="center"/>
    </xf>
    <xf numFmtId="0" fontId="76" fillId="0" borderId="24" xfId="36" applyFont="1" applyBorder="1" applyAlignment="1">
      <alignment horizontal="center" vertical="center"/>
    </xf>
    <xf numFmtId="0" fontId="70" fillId="0" borderId="0" xfId="36" applyFont="1" applyAlignment="1">
      <alignment horizontal="center" vertical="center"/>
    </xf>
    <xf numFmtId="0" fontId="70" fillId="0" borderId="29" xfId="36" applyFont="1" applyBorder="1" applyAlignment="1">
      <alignment horizontal="center"/>
    </xf>
    <xf numFmtId="0" fontId="25" fillId="0" borderId="27" xfId="36" applyFont="1" applyBorder="1" applyAlignment="1">
      <alignment horizontal="center" vertical="center" wrapText="1"/>
    </xf>
    <xf numFmtId="0" fontId="25" fillId="0" borderId="29" xfId="36" applyFont="1" applyBorder="1" applyAlignment="1">
      <alignment horizontal="center" vertical="center"/>
    </xf>
    <xf numFmtId="0" fontId="8" fillId="20" borderId="0" xfId="40" applyFont="1" applyFill="1" applyAlignment="1">
      <alignment horizontal="center" vertical="center" wrapText="1"/>
    </xf>
    <xf numFmtId="14" fontId="45" fillId="6" borderId="0" xfId="35" applyNumberFormat="1" applyFill="1"/>
    <xf numFmtId="0" fontId="5" fillId="0" borderId="0" xfId="36" applyFont="1" applyAlignment="1">
      <alignment vertical="center" wrapText="1"/>
    </xf>
    <xf numFmtId="0" fontId="4" fillId="0" borderId="59" xfId="36" applyFont="1" applyBorder="1" applyAlignment="1">
      <alignment horizontal="centerContinuous" vertical="center" wrapText="1"/>
    </xf>
    <xf numFmtId="0" fontId="62" fillId="0" borderId="0" xfId="43" applyFont="1" applyAlignment="1">
      <alignment horizontal="center" vertical="center"/>
    </xf>
    <xf numFmtId="0" fontId="43" fillId="23" borderId="62" xfId="40" applyFont="1" applyFill="1" applyBorder="1" applyAlignment="1">
      <alignment horizontal="centerContinuous" vertical="center" wrapText="1"/>
    </xf>
    <xf numFmtId="0" fontId="43" fillId="23" borderId="69" xfId="40" applyFont="1" applyFill="1" applyBorder="1" applyAlignment="1">
      <alignment vertical="center" wrapText="1"/>
    </xf>
    <xf numFmtId="0" fontId="43" fillId="23" borderId="107" xfId="40" applyFont="1" applyFill="1" applyBorder="1" applyAlignment="1">
      <alignment horizontal="center" vertical="center" wrapText="1"/>
    </xf>
    <xf numFmtId="0" fontId="43" fillId="23" borderId="36" xfId="40" applyFont="1" applyFill="1" applyBorder="1" applyAlignment="1">
      <alignment horizontal="center" vertical="center"/>
    </xf>
    <xf numFmtId="164" fontId="5" fillId="0" borderId="103" xfId="91" applyNumberFormat="1" applyFont="1" applyFill="1" applyBorder="1" applyAlignment="1" applyProtection="1">
      <alignment vertical="center"/>
      <protection locked="0"/>
    </xf>
    <xf numFmtId="174" fontId="25" fillId="0" borderId="26" xfId="36" applyNumberFormat="1" applyFont="1" applyBorder="1" applyAlignment="1">
      <alignment horizontal="center" vertical="center" wrapText="1"/>
    </xf>
    <xf numFmtId="0" fontId="59" fillId="0" borderId="0" xfId="36" applyFont="1" applyProtection="1">
      <protection hidden="1"/>
    </xf>
    <xf numFmtId="15" fontId="23" fillId="21" borderId="26" xfId="36" applyNumberFormat="1" applyFont="1" applyFill="1" applyBorder="1" applyAlignment="1">
      <alignment horizontal="center" vertical="center" wrapText="1"/>
    </xf>
    <xf numFmtId="0" fontId="9" fillId="0" borderId="113" xfId="36" applyFont="1" applyBorder="1" applyAlignment="1">
      <alignment horizontal="center" vertical="center"/>
    </xf>
    <xf numFmtId="0" fontId="9" fillId="0" borderId="114" xfId="36" applyFont="1" applyBorder="1" applyAlignment="1">
      <alignment horizontal="center" vertical="center"/>
    </xf>
    <xf numFmtId="0" fontId="47" fillId="0" borderId="93" xfId="43" applyFont="1" applyBorder="1" applyAlignment="1" applyProtection="1">
      <alignment horizontal="center" vertical="center"/>
      <protection hidden="1"/>
    </xf>
    <xf numFmtId="0" fontId="47" fillId="0" borderId="92" xfId="43" applyFont="1" applyBorder="1" applyAlignment="1" applyProtection="1">
      <alignment horizontal="center" vertical="center"/>
      <protection hidden="1"/>
    </xf>
    <xf numFmtId="1" fontId="9" fillId="0" borderId="115" xfId="36" applyNumberFormat="1" applyFont="1" applyBorder="1" applyAlignment="1">
      <alignment horizontal="left" vertical="center"/>
    </xf>
    <xf numFmtId="0" fontId="2" fillId="4" borderId="0" xfId="40" applyFill="1" applyAlignment="1">
      <alignment horizontal="center" vertical="center" wrapText="1"/>
    </xf>
    <xf numFmtId="0" fontId="83" fillId="0" borderId="0" xfId="36" applyFont="1" applyAlignment="1">
      <alignment horizontal="center" vertical="center"/>
    </xf>
    <xf numFmtId="0" fontId="84" fillId="0" borderId="0" xfId="36" applyFont="1" applyAlignment="1">
      <alignment horizontal="centerContinuous" vertical="center" wrapText="1"/>
    </xf>
    <xf numFmtId="0" fontId="70" fillId="0" borderId="0" xfId="36" applyFont="1" applyAlignment="1">
      <alignment horizontal="centerContinuous" vertical="center" wrapText="1"/>
    </xf>
    <xf numFmtId="0" fontId="70" fillId="0" borderId="0" xfId="36" applyFont="1" applyAlignment="1">
      <alignment horizontal="centerContinuous"/>
    </xf>
    <xf numFmtId="0" fontId="70" fillId="0" borderId="0" xfId="36" applyFont="1" applyAlignment="1">
      <alignment horizontal="centerContinuous" vertical="center"/>
    </xf>
    <xf numFmtId="0" fontId="70" fillId="0" borderId="0" xfId="36" applyFont="1"/>
    <xf numFmtId="0" fontId="83" fillId="25" borderId="0" xfId="36" applyFont="1" applyFill="1" applyAlignment="1">
      <alignment horizontal="center" vertical="center"/>
    </xf>
    <xf numFmtId="0" fontId="76" fillId="0" borderId="0" xfId="36" applyFont="1" applyAlignment="1">
      <alignment horizontal="center" vertical="center"/>
    </xf>
    <xf numFmtId="0" fontId="80" fillId="28" borderId="17" xfId="40" applyFont="1" applyFill="1" applyBorder="1" applyAlignment="1">
      <alignment horizontal="center" vertical="center" wrapText="1"/>
    </xf>
    <xf numFmtId="183" fontId="80" fillId="28" borderId="69" xfId="40" applyNumberFormat="1" applyFont="1" applyFill="1" applyBorder="1" applyAlignment="1">
      <alignment horizontal="center" vertical="center"/>
    </xf>
    <xf numFmtId="0" fontId="80" fillId="27" borderId="55" xfId="40" applyFont="1" applyFill="1" applyBorder="1" applyAlignment="1">
      <alignment horizontal="center" vertical="center" wrapText="1"/>
    </xf>
    <xf numFmtId="188" fontId="80" fillId="27" borderId="75" xfId="92" applyNumberFormat="1" applyFont="1" applyFill="1" applyBorder="1" applyAlignment="1">
      <alignment horizontal="center" vertical="center" wrapText="1"/>
    </xf>
    <xf numFmtId="0" fontId="80" fillId="27" borderId="60" xfId="40" applyFont="1" applyFill="1" applyBorder="1" applyAlignment="1">
      <alignment horizontal="centerContinuous" vertical="center" wrapText="1"/>
    </xf>
    <xf numFmtId="0" fontId="80" fillId="27" borderId="16" xfId="40" applyFont="1" applyFill="1" applyBorder="1" applyAlignment="1">
      <alignment horizontal="centerContinuous" vertical="center" wrapText="1"/>
    </xf>
    <xf numFmtId="0" fontId="80" fillId="27" borderId="9" xfId="40" applyFont="1" applyFill="1" applyBorder="1" applyAlignment="1">
      <alignment horizontal="centerContinuous" vertical="center" wrapText="1"/>
    </xf>
    <xf numFmtId="0" fontId="80" fillId="27" borderId="33" xfId="40" applyFont="1" applyFill="1" applyBorder="1" applyAlignment="1">
      <alignment horizontal="centerContinuous" vertical="center" wrapText="1"/>
    </xf>
    <xf numFmtId="0" fontId="80" fillId="27" borderId="62" xfId="40" applyFont="1" applyFill="1" applyBorder="1" applyAlignment="1">
      <alignment horizontal="centerContinuous" vertical="center" wrapText="1"/>
    </xf>
    <xf numFmtId="0" fontId="80" fillId="27" borderId="52" xfId="40" applyFont="1" applyFill="1" applyBorder="1" applyAlignment="1">
      <alignment horizontal="center" vertical="center" wrapText="1"/>
    </xf>
    <xf numFmtId="0" fontId="80" fillId="27" borderId="89" xfId="40" applyFont="1" applyFill="1" applyBorder="1" applyAlignment="1">
      <alignment horizontal="center" vertical="center" wrapText="1"/>
    </xf>
    <xf numFmtId="0" fontId="80" fillId="27" borderId="42" xfId="40" applyFont="1" applyFill="1" applyBorder="1" applyAlignment="1">
      <alignment horizontal="center" vertical="center"/>
    </xf>
    <xf numFmtId="0" fontId="80" fillId="27" borderId="42" xfId="40" applyFont="1" applyFill="1" applyBorder="1" applyAlignment="1">
      <alignment horizontal="center" vertical="center" wrapText="1"/>
    </xf>
    <xf numFmtId="0" fontId="80" fillId="27" borderId="15" xfId="40" applyFont="1" applyFill="1" applyBorder="1" applyAlignment="1">
      <alignment horizontal="center" vertical="center"/>
    </xf>
    <xf numFmtId="0" fontId="80" fillId="27" borderId="56" xfId="40" applyFont="1" applyFill="1" applyBorder="1" applyAlignment="1">
      <alignment horizontal="center" vertical="center"/>
    </xf>
    <xf numFmtId="0" fontId="43" fillId="0" borderId="78" xfId="40" applyFont="1" applyBorder="1" applyAlignment="1">
      <alignment horizontal="center" vertical="center" wrapText="1"/>
    </xf>
    <xf numFmtId="0" fontId="43" fillId="0" borderId="14" xfId="40" applyFont="1" applyBorder="1" applyAlignment="1">
      <alignment horizontal="center" vertical="center" wrapText="1"/>
    </xf>
    <xf numFmtId="0" fontId="43" fillId="0" borderId="31" xfId="40" applyFont="1" applyBorder="1" applyAlignment="1">
      <alignment horizontal="center" vertical="center"/>
    </xf>
    <xf numFmtId="0" fontId="68" fillId="0" borderId="31" xfId="40" applyFont="1" applyBorder="1" applyAlignment="1">
      <alignment horizontal="center" vertical="center" wrapText="1"/>
    </xf>
    <xf numFmtId="0" fontId="43" fillId="0" borderId="36" xfId="40" applyFont="1" applyBorder="1" applyAlignment="1">
      <alignment horizontal="center" vertical="center"/>
    </xf>
    <xf numFmtId="195" fontId="7" fillId="29" borderId="69" xfId="40" applyNumberFormat="1" applyFont="1" applyFill="1" applyBorder="1" applyAlignment="1">
      <alignment horizontal="center"/>
    </xf>
    <xf numFmtId="0" fontId="5" fillId="29" borderId="19" xfId="40" applyFont="1" applyFill="1" applyBorder="1" applyAlignment="1">
      <alignment horizontal="center" vertical="center"/>
    </xf>
    <xf numFmtId="194" fontId="7" fillId="26" borderId="101" xfId="40" applyNumberFormat="1" applyFont="1" applyFill="1" applyBorder="1" applyAlignment="1">
      <alignment horizontal="center" vertical="center" wrapText="1"/>
    </xf>
    <xf numFmtId="181" fontId="7" fillId="26" borderId="102" xfId="90" applyFont="1" applyFill="1" applyBorder="1" applyAlignment="1" applyProtection="1">
      <alignment horizontal="center" vertical="center" wrapText="1"/>
    </xf>
    <xf numFmtId="9" fontId="36" fillId="21" borderId="26" xfId="84" applyFont="1" applyFill="1" applyBorder="1" applyAlignment="1">
      <alignment horizontal="center" vertical="center" wrapText="1"/>
    </xf>
    <xf numFmtId="0" fontId="5" fillId="0" borderId="0" xfId="36" applyFont="1" applyAlignment="1" applyProtection="1">
      <alignment horizontal="center" vertical="center"/>
      <protection hidden="1"/>
    </xf>
    <xf numFmtId="0" fontId="5" fillId="0" borderId="0" xfId="36" applyFont="1" applyAlignment="1" applyProtection="1">
      <alignment horizontal="centerContinuous" vertical="center" wrapText="1"/>
      <protection hidden="1"/>
    </xf>
    <xf numFmtId="0" fontId="0" fillId="0" borderId="0" xfId="0" applyProtection="1">
      <protection hidden="1"/>
    </xf>
    <xf numFmtId="0" fontId="2" fillId="0" borderId="0" xfId="36" applyAlignment="1" applyProtection="1">
      <alignment wrapText="1"/>
      <protection hidden="1"/>
    </xf>
    <xf numFmtId="0" fontId="9" fillId="0" borderId="16" xfId="36" applyFont="1" applyBorder="1" applyAlignment="1" applyProtection="1">
      <alignment vertical="center"/>
      <protection hidden="1"/>
    </xf>
    <xf numFmtId="0" fontId="9" fillId="0" borderId="9" xfId="36" applyFont="1" applyBorder="1" applyAlignment="1" applyProtection="1">
      <alignment vertical="center"/>
      <protection hidden="1"/>
    </xf>
    <xf numFmtId="0" fontId="9" fillId="0" borderId="17" xfId="36" applyFont="1" applyBorder="1" applyAlignment="1" applyProtection="1">
      <alignment vertical="center"/>
      <protection hidden="1"/>
    </xf>
    <xf numFmtId="0" fontId="9" fillId="0" borderId="60" xfId="36" applyFont="1" applyBorder="1" applyAlignment="1" applyProtection="1">
      <alignment vertical="center"/>
      <protection hidden="1"/>
    </xf>
    <xf numFmtId="0" fontId="10" fillId="0" borderId="0" xfId="36" applyFont="1" applyProtection="1">
      <protection hidden="1"/>
    </xf>
    <xf numFmtId="0" fontId="2" fillId="0" borderId="61" xfId="36" applyBorder="1" applyAlignment="1" applyProtection="1">
      <alignment horizontal="center" vertical="center" wrapText="1"/>
      <protection hidden="1"/>
    </xf>
    <xf numFmtId="1" fontId="8" fillId="0" borderId="0" xfId="36" applyNumberFormat="1" applyFont="1" applyAlignment="1" applyProtection="1">
      <alignment horizontal="center" vertical="center" wrapText="1"/>
      <protection hidden="1"/>
    </xf>
    <xf numFmtId="9" fontId="8" fillId="0" borderId="0" xfId="82" applyFont="1" applyFill="1" applyBorder="1" applyAlignment="1" applyProtection="1">
      <alignment horizontal="center" vertical="center" wrapText="1"/>
      <protection hidden="1"/>
    </xf>
    <xf numFmtId="0" fontId="43" fillId="24" borderId="3" xfId="36" applyFont="1" applyFill="1" applyBorder="1" applyAlignment="1" applyProtection="1">
      <alignment horizontal="center" vertical="center"/>
      <protection hidden="1"/>
    </xf>
    <xf numFmtId="171" fontId="4" fillId="0" borderId="12" xfId="40" applyNumberFormat="1" applyFont="1" applyBorder="1" applyAlignment="1" applyProtection="1">
      <alignment horizontal="centerContinuous" vertical="center"/>
      <protection hidden="1"/>
    </xf>
    <xf numFmtId="0" fontId="2" fillId="0" borderId="41" xfId="36" applyBorder="1" applyProtection="1">
      <protection hidden="1"/>
    </xf>
    <xf numFmtId="0" fontId="18" fillId="0" borderId="0" xfId="0" applyFont="1" applyProtection="1">
      <protection hidden="1"/>
    </xf>
    <xf numFmtId="0" fontId="0" fillId="0" borderId="50" xfId="0" applyBorder="1" applyAlignment="1" applyProtection="1">
      <alignment horizontal="center" vertical="center"/>
      <protection locked="0"/>
    </xf>
    <xf numFmtId="171" fontId="4" fillId="0" borderId="32" xfId="40" applyNumberFormat="1" applyFont="1" applyBorder="1" applyAlignment="1" applyProtection="1">
      <alignment horizontal="centerContinuous" vertical="center"/>
      <protection locked="0"/>
    </xf>
    <xf numFmtId="0" fontId="9" fillId="0" borderId="40" xfId="40" applyFont="1" applyBorder="1" applyAlignment="1" applyProtection="1">
      <alignment horizontal="center" vertical="center" wrapText="1"/>
      <protection locked="0"/>
    </xf>
    <xf numFmtId="0" fontId="9" fillId="0" borderId="40" xfId="40" quotePrefix="1" applyFont="1" applyBorder="1" applyAlignment="1" applyProtection="1">
      <alignment horizontal="center" vertical="center" wrapText="1"/>
      <protection locked="0"/>
    </xf>
    <xf numFmtId="0" fontId="9" fillId="0" borderId="0" xfId="36" applyFont="1" applyAlignment="1" applyProtection="1">
      <alignment horizontal="center" vertical="center" wrapText="1"/>
      <protection locked="0"/>
    </xf>
    <xf numFmtId="0" fontId="9" fillId="0" borderId="0" xfId="36" applyFont="1" applyAlignment="1" applyProtection="1">
      <alignment vertical="center"/>
      <protection locked="0"/>
    </xf>
    <xf numFmtId="0" fontId="51" fillId="0" borderId="0" xfId="0" applyFont="1" applyProtection="1">
      <protection locked="0"/>
    </xf>
    <xf numFmtId="180" fontId="4" fillId="0" borderId="0" xfId="41" applyNumberFormat="1" applyFont="1" applyAlignment="1" applyProtection="1">
      <alignment horizontal="center" vertical="center"/>
      <protection locked="0"/>
    </xf>
    <xf numFmtId="181" fontId="59" fillId="15" borderId="41" xfId="90" applyFont="1" applyFill="1" applyBorder="1" applyAlignment="1">
      <alignment horizontal="center" vertical="center"/>
    </xf>
    <xf numFmtId="181" fontId="59" fillId="15" borderId="0" xfId="90" applyFont="1" applyFill="1" applyBorder="1" applyAlignment="1">
      <alignment horizontal="center" vertical="center"/>
    </xf>
    <xf numFmtId="0" fontId="2" fillId="16" borderId="0" xfId="36" applyFill="1"/>
    <xf numFmtId="0" fontId="65" fillId="16" borderId="0" xfId="36" applyFont="1" applyFill="1"/>
    <xf numFmtId="0" fontId="2" fillId="16" borderId="30" xfId="36" applyFill="1" applyBorder="1"/>
    <xf numFmtId="0" fontId="2" fillId="16" borderId="0" xfId="40" applyFill="1"/>
    <xf numFmtId="0" fontId="2" fillId="16" borderId="30" xfId="40" applyFill="1" applyBorder="1"/>
    <xf numFmtId="9" fontId="6" fillId="0" borderId="0" xfId="36" applyNumberFormat="1" applyFont="1"/>
    <xf numFmtId="9" fontId="2" fillId="0" borderId="0" xfId="36" applyNumberFormat="1"/>
    <xf numFmtId="9" fontId="10" fillId="0" borderId="0" xfId="36" applyNumberFormat="1" applyFont="1"/>
    <xf numFmtId="9" fontId="0" fillId="0" borderId="0" xfId="0" applyNumberFormat="1"/>
    <xf numFmtId="1" fontId="8" fillId="0" borderId="61" xfId="82" applyNumberFormat="1" applyFont="1" applyFill="1" applyBorder="1" applyAlignment="1" applyProtection="1">
      <alignment horizontal="center" vertical="center"/>
      <protection locked="0"/>
    </xf>
    <xf numFmtId="4" fontId="9" fillId="0" borderId="61" xfId="87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36" applyFont="1" applyAlignment="1">
      <alignment horizontal="center" vertical="center" wrapText="1"/>
    </xf>
    <xf numFmtId="0" fontId="5" fillId="0" borderId="0" xfId="36" applyFont="1" applyAlignment="1" applyProtection="1">
      <alignment horizontal="center" vertical="center"/>
      <protection hidden="1"/>
    </xf>
    <xf numFmtId="0" fontId="21" fillId="0" borderId="0" xfId="36" applyFont="1" applyAlignment="1">
      <alignment horizontal="center" vertical="center" wrapText="1"/>
    </xf>
    <xf numFmtId="0" fontId="2" fillId="0" borderId="0" xfId="36" applyAlignment="1">
      <alignment horizontal="center"/>
    </xf>
    <xf numFmtId="0" fontId="57" fillId="31" borderId="26" xfId="84" applyNumberFormat="1" applyFont="1" applyFill="1" applyBorder="1" applyAlignment="1">
      <alignment horizontal="center" vertical="center" wrapText="1"/>
    </xf>
    <xf numFmtId="0" fontId="4" fillId="0" borderId="26" xfId="84" applyNumberFormat="1" applyFont="1" applyFill="1" applyBorder="1" applyAlignment="1">
      <alignment horizontal="center" vertical="center" wrapText="1"/>
    </xf>
    <xf numFmtId="0" fontId="76" fillId="0" borderId="0" xfId="36" applyFont="1" applyBorder="1" applyAlignment="1">
      <alignment horizontal="center" vertical="center"/>
    </xf>
    <xf numFmtId="0" fontId="25" fillId="0" borderId="43" xfId="36" quotePrefix="1" applyNumberFormat="1" applyFont="1" applyBorder="1" applyAlignment="1">
      <alignment horizontal="center" vertical="center" wrapText="1"/>
    </xf>
    <xf numFmtId="4" fontId="25" fillId="0" borderId="26" xfId="36" quotePrefix="1" applyNumberFormat="1" applyFont="1" applyBorder="1" applyAlignment="1">
      <alignment horizontal="center" vertical="center" wrapText="1"/>
    </xf>
    <xf numFmtId="4" fontId="25" fillId="0" borderId="26" xfId="36" applyNumberFormat="1" applyFont="1" applyBorder="1" applyAlignment="1">
      <alignment horizontal="center" vertical="center" wrapText="1"/>
    </xf>
    <xf numFmtId="0" fontId="21" fillId="0" borderId="0" xfId="36" applyFont="1" applyAlignment="1">
      <alignment vertical="center" wrapText="1"/>
    </xf>
    <xf numFmtId="1" fontId="5" fillId="0" borderId="0" xfId="36" applyNumberFormat="1" applyFont="1" applyAlignment="1">
      <alignment vertical="center" wrapText="1"/>
    </xf>
    <xf numFmtId="0" fontId="86" fillId="0" borderId="0" xfId="40" applyFont="1" applyAlignment="1">
      <alignment vertical="center" wrapText="1"/>
    </xf>
    <xf numFmtId="1" fontId="3" fillId="0" borderId="0" xfId="40" applyNumberFormat="1" applyFont="1" applyAlignment="1">
      <alignment horizontal="center" vertical="center" wrapText="1"/>
    </xf>
    <xf numFmtId="0" fontId="5" fillId="0" borderId="0" xfId="36" applyFont="1" applyBorder="1" applyAlignment="1" applyProtection="1">
      <alignment horizontal="centerContinuous" vertical="center" wrapText="1"/>
      <protection hidden="1"/>
    </xf>
    <xf numFmtId="0" fontId="2" fillId="0" borderId="0" xfId="36" applyBorder="1" applyAlignment="1" applyProtection="1">
      <alignment horizontal="centerContinuous" vertical="center" wrapText="1"/>
      <protection hidden="1"/>
    </xf>
    <xf numFmtId="0" fontId="5" fillId="0" borderId="0" xfId="36" applyFont="1" applyBorder="1" applyAlignment="1" applyProtection="1">
      <alignment horizontal="center" vertical="center" wrapText="1"/>
      <protection locked="0"/>
    </xf>
    <xf numFmtId="0" fontId="2" fillId="0" borderId="77" xfId="36" applyBorder="1" applyAlignment="1" applyProtection="1">
      <alignment wrapText="1"/>
      <protection hidden="1"/>
    </xf>
    <xf numFmtId="0" fontId="2" fillId="0" borderId="95" xfId="36" applyBorder="1" applyAlignment="1" applyProtection="1">
      <alignment wrapText="1"/>
      <protection hidden="1"/>
    </xf>
    <xf numFmtId="0" fontId="2" fillId="0" borderId="24" xfId="36" applyBorder="1" applyAlignment="1" applyProtection="1">
      <alignment wrapText="1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3" fillId="0" borderId="0" xfId="36" applyFont="1" applyBorder="1" applyAlignment="1" applyProtection="1">
      <alignment vertical="center" wrapText="1"/>
      <protection hidden="1"/>
    </xf>
    <xf numFmtId="0" fontId="5" fillId="0" borderId="0" xfId="36" applyFont="1" applyBorder="1" applyAlignment="1" applyProtection="1">
      <alignment vertical="center" wrapText="1"/>
      <protection hidden="1"/>
    </xf>
    <xf numFmtId="0" fontId="5" fillId="0" borderId="0" xfId="36" applyFont="1" applyBorder="1" applyAlignment="1" applyProtection="1">
      <alignment vertical="center" wrapText="1"/>
      <protection locked="0"/>
    </xf>
    <xf numFmtId="0" fontId="7" fillId="0" borderId="0" xfId="36" applyFont="1" applyAlignment="1" applyProtection="1">
      <alignment vertical="center" wrapText="1"/>
      <protection hidden="1"/>
    </xf>
    <xf numFmtId="0" fontId="5" fillId="0" borderId="41" xfId="36" applyFont="1" applyBorder="1" applyAlignment="1" applyProtection="1">
      <alignment horizontal="centerContinuous" vertical="center" wrapText="1"/>
      <protection hidden="1"/>
    </xf>
    <xf numFmtId="0" fontId="5" fillId="0" borderId="30" xfId="36" applyFont="1" applyBorder="1" applyAlignment="1" applyProtection="1">
      <alignment horizontal="centerContinuous" vertical="center" wrapText="1"/>
      <protection hidden="1"/>
    </xf>
    <xf numFmtId="0" fontId="5" fillId="0" borderId="41" xfId="36" applyFont="1" applyBorder="1" applyAlignment="1" applyProtection="1">
      <alignment horizontal="center" vertical="center" wrapText="1"/>
      <protection locked="0"/>
    </xf>
    <xf numFmtId="0" fontId="5" fillId="0" borderId="30" xfId="36" applyFont="1" applyBorder="1" applyAlignment="1" applyProtection="1">
      <alignment horizontal="center" vertical="center" wrapText="1"/>
      <protection locked="0"/>
    </xf>
    <xf numFmtId="0" fontId="10" fillId="0" borderId="22" xfId="36" applyFont="1" applyBorder="1" applyProtection="1">
      <protection hidden="1"/>
    </xf>
    <xf numFmtId="0" fontId="21" fillId="0" borderId="41" xfId="36" applyFont="1" applyBorder="1" applyAlignment="1">
      <alignment horizontal="center" vertical="center" wrapText="1"/>
    </xf>
    <xf numFmtId="0" fontId="21" fillId="0" borderId="0" xfId="36" applyFont="1" applyBorder="1" applyAlignment="1">
      <alignment horizontal="center" vertical="center" wrapText="1"/>
    </xf>
    <xf numFmtId="0" fontId="21" fillId="0" borderId="30" xfId="36" applyFont="1" applyBorder="1" applyAlignment="1">
      <alignment horizontal="center" vertical="center" wrapText="1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72" fillId="33" borderId="8" xfId="40" applyFont="1" applyFill="1" applyBorder="1" applyAlignment="1" applyProtection="1">
      <alignment horizontal="center" vertical="center" wrapText="1"/>
      <protection hidden="1"/>
    </xf>
    <xf numFmtId="0" fontId="72" fillId="33" borderId="40" xfId="40" applyFont="1" applyFill="1" applyBorder="1" applyAlignment="1" applyProtection="1">
      <alignment horizontal="center" vertical="center" wrapText="1"/>
      <protection hidden="1"/>
    </xf>
    <xf numFmtId="167" fontId="72" fillId="33" borderId="13" xfId="40" applyNumberFormat="1" applyFont="1" applyFill="1" applyBorder="1" applyAlignment="1" applyProtection="1">
      <alignment horizontal="center" vertical="center" wrapText="1"/>
      <protection hidden="1"/>
    </xf>
    <xf numFmtId="167" fontId="72" fillId="33" borderId="116" xfId="40" applyNumberFormat="1" applyFont="1" applyFill="1" applyBorder="1" applyAlignment="1" applyProtection="1">
      <alignment horizontal="center" vertical="center" wrapText="1"/>
      <protection hidden="1"/>
    </xf>
    <xf numFmtId="0" fontId="72" fillId="32" borderId="38" xfId="36" applyFont="1" applyFill="1" applyBorder="1" applyAlignment="1" applyProtection="1">
      <alignment horizontal="center" vertical="center" wrapText="1"/>
      <protection hidden="1"/>
    </xf>
    <xf numFmtId="0" fontId="72" fillId="32" borderId="36" xfId="36" applyFont="1" applyFill="1" applyBorder="1" applyAlignment="1" applyProtection="1">
      <alignment horizontal="center" vertical="center" wrapText="1"/>
      <protection hidden="1"/>
    </xf>
    <xf numFmtId="0" fontId="32" fillId="19" borderId="18" xfId="36" applyFont="1" applyFill="1" applyBorder="1" applyAlignment="1" applyProtection="1">
      <alignment horizontal="center" vertical="center" wrapText="1"/>
      <protection hidden="1"/>
    </xf>
    <xf numFmtId="164" fontId="51" fillId="19" borderId="11" xfId="2" applyFont="1" applyFill="1" applyBorder="1" applyAlignment="1" applyProtection="1">
      <alignment horizontal="center" vertical="center"/>
      <protection locked="0"/>
    </xf>
    <xf numFmtId="1" fontId="9" fillId="6" borderId="112" xfId="36" applyNumberFormat="1" applyFont="1" applyFill="1" applyBorder="1" applyAlignment="1">
      <alignment horizontal="center" vertical="center" wrapText="1"/>
    </xf>
    <xf numFmtId="0" fontId="30" fillId="6" borderId="33" xfId="80" applyFont="1" applyFill="1" applyBorder="1" applyAlignment="1" applyProtection="1">
      <alignment horizontal="center" vertical="center"/>
      <protection hidden="1"/>
    </xf>
    <xf numFmtId="0" fontId="70" fillId="33" borderId="72" xfId="80" applyFont="1" applyFill="1" applyBorder="1" applyProtection="1">
      <protection hidden="1"/>
    </xf>
    <xf numFmtId="0" fontId="23" fillId="35" borderId="64" xfId="80" applyFont="1" applyFill="1" applyBorder="1" applyProtection="1">
      <protection hidden="1"/>
    </xf>
    <xf numFmtId="0" fontId="23" fillId="35" borderId="22" xfId="80" applyFont="1" applyFill="1" applyBorder="1" applyProtection="1">
      <protection hidden="1"/>
    </xf>
    <xf numFmtId="0" fontId="23" fillId="35" borderId="51" xfId="80" applyFont="1" applyFill="1" applyBorder="1" applyProtection="1">
      <protection hidden="1"/>
    </xf>
    <xf numFmtId="0" fontId="23" fillId="35" borderId="42" xfId="80" applyFont="1" applyFill="1" applyBorder="1" applyProtection="1">
      <protection hidden="1"/>
    </xf>
    <xf numFmtId="0" fontId="71" fillId="33" borderId="80" xfId="80" applyFont="1" applyFill="1" applyBorder="1" applyProtection="1">
      <protection hidden="1"/>
    </xf>
    <xf numFmtId="0" fontId="87" fillId="6" borderId="0" xfId="80" applyFont="1" applyFill="1" applyProtection="1">
      <protection hidden="1"/>
    </xf>
    <xf numFmtId="1" fontId="88" fillId="6" borderId="0" xfId="36" applyNumberFormat="1" applyFont="1" applyFill="1" applyAlignment="1">
      <alignment horizontal="centerContinuous" vertical="center" wrapText="1"/>
    </xf>
    <xf numFmtId="0" fontId="89" fillId="0" borderId="0" xfId="36" applyFont="1"/>
    <xf numFmtId="0" fontId="87" fillId="0" borderId="0" xfId="80" applyFont="1" applyProtection="1">
      <protection hidden="1"/>
    </xf>
    <xf numFmtId="0" fontId="88" fillId="0" borderId="41" xfId="36" applyFont="1" applyBorder="1" applyAlignment="1">
      <alignment horizontal="center" vertical="center" wrapText="1"/>
    </xf>
    <xf numFmtId="0" fontId="88" fillId="0" borderId="0" xfId="36" applyFont="1" applyBorder="1" applyAlignment="1">
      <alignment horizontal="center" vertical="center" wrapText="1"/>
    </xf>
    <xf numFmtId="0" fontId="88" fillId="0" borderId="30" xfId="36" applyFont="1" applyBorder="1" applyAlignment="1">
      <alignment horizontal="center" vertical="center" wrapText="1"/>
    </xf>
    <xf numFmtId="0" fontId="48" fillId="6" borderId="117" xfId="35" applyFont="1" applyFill="1" applyBorder="1"/>
    <xf numFmtId="0" fontId="30" fillId="6" borderId="79" xfId="80" applyFont="1" applyFill="1" applyBorder="1" applyAlignment="1" applyProtection="1">
      <alignment horizontal="center"/>
      <protection hidden="1"/>
    </xf>
    <xf numFmtId="4" fontId="30" fillId="6" borderId="62" xfId="80" applyNumberFormat="1" applyFont="1" applyFill="1" applyBorder="1" applyAlignment="1" applyProtection="1">
      <alignment horizontal="center" vertical="center"/>
      <protection hidden="1"/>
    </xf>
    <xf numFmtId="9" fontId="70" fillId="33" borderId="116" xfId="82" applyFont="1" applyFill="1" applyBorder="1" applyProtection="1">
      <protection hidden="1"/>
    </xf>
    <xf numFmtId="9" fontId="23" fillId="35" borderId="47" xfId="82" applyFont="1" applyFill="1" applyBorder="1" applyProtection="1">
      <protection hidden="1"/>
    </xf>
    <xf numFmtId="9" fontId="23" fillId="35" borderId="48" xfId="82" applyFont="1" applyFill="1" applyBorder="1" applyProtection="1">
      <protection hidden="1"/>
    </xf>
    <xf numFmtId="1" fontId="22" fillId="0" borderId="41" xfId="36" applyNumberFormat="1" applyFont="1" applyBorder="1" applyAlignment="1">
      <alignment horizontal="centerContinuous" vertical="center" wrapText="1"/>
    </xf>
    <xf numFmtId="0" fontId="22" fillId="0" borderId="0" xfId="36" applyFont="1" applyBorder="1" applyAlignment="1">
      <alignment horizontal="centerContinuous" vertical="center" wrapText="1"/>
    </xf>
    <xf numFmtId="0" fontId="36" fillId="0" borderId="0" xfId="36" applyFont="1" applyBorder="1" applyAlignment="1">
      <alignment horizontal="centerContinuous" vertical="center" wrapText="1"/>
    </xf>
    <xf numFmtId="0" fontId="36" fillId="0" borderId="0" xfId="36" applyFont="1" applyBorder="1" applyAlignment="1">
      <alignment horizontal="centerContinuous"/>
    </xf>
    <xf numFmtId="0" fontId="36" fillId="0" borderId="0" xfId="36" applyFont="1" applyBorder="1" applyAlignment="1">
      <alignment horizontal="centerContinuous" vertical="center"/>
    </xf>
    <xf numFmtId="0" fontId="36" fillId="0" borderId="30" xfId="36" applyFont="1" applyBorder="1" applyAlignment="1">
      <alignment horizontal="centerContinuous" vertical="center"/>
    </xf>
    <xf numFmtId="1" fontId="22" fillId="0" borderId="14" xfId="36" applyNumberFormat="1" applyFont="1" applyBorder="1" applyAlignment="1">
      <alignment horizontal="centerContinuous" vertical="center" wrapText="1"/>
    </xf>
    <xf numFmtId="0" fontId="37" fillId="0" borderId="31" xfId="36" applyFont="1" applyBorder="1" applyAlignment="1">
      <alignment horizontal="centerContinuous" vertical="center" wrapText="1"/>
    </xf>
    <xf numFmtId="0" fontId="36" fillId="0" borderId="31" xfId="36" applyFont="1" applyBorder="1" applyAlignment="1">
      <alignment horizontal="centerContinuous" vertical="center" wrapText="1"/>
    </xf>
    <xf numFmtId="0" fontId="36" fillId="0" borderId="31" xfId="36" applyFont="1" applyBorder="1" applyAlignment="1">
      <alignment horizontal="centerContinuous"/>
    </xf>
    <xf numFmtId="0" fontId="36" fillId="0" borderId="36" xfId="36" applyFont="1" applyBorder="1" applyAlignment="1">
      <alignment horizontal="centerContinuous" vertical="center" wrapText="1"/>
    </xf>
    <xf numFmtId="0" fontId="50" fillId="23" borderId="21" xfId="36" applyFont="1" applyFill="1" applyBorder="1" applyAlignment="1">
      <alignment horizontal="centerContinuous" vertical="center"/>
    </xf>
    <xf numFmtId="9" fontId="50" fillId="23" borderId="21" xfId="84" applyFont="1" applyFill="1" applyBorder="1" applyAlignment="1">
      <alignment horizontal="centerContinuous" vertical="center" wrapText="1"/>
    </xf>
    <xf numFmtId="0" fontId="23" fillId="0" borderId="22" xfId="36" applyFont="1" applyBorder="1" applyAlignment="1">
      <alignment vertical="center" wrapText="1"/>
    </xf>
    <xf numFmtId="0" fontId="76" fillId="0" borderId="41" xfId="36" applyFont="1" applyBorder="1" applyAlignment="1">
      <alignment horizontal="center" vertical="center"/>
    </xf>
    <xf numFmtId="0" fontId="50" fillId="23" borderId="42" xfId="36" applyFont="1" applyFill="1" applyBorder="1" applyAlignment="1">
      <alignment horizontal="center" vertical="center"/>
    </xf>
    <xf numFmtId="9" fontId="50" fillId="23" borderId="42" xfId="84" applyFont="1" applyFill="1" applyBorder="1" applyAlignment="1">
      <alignment horizontal="center" vertical="center" wrapText="1"/>
    </xf>
    <xf numFmtId="15" fontId="23" fillId="21" borderId="22" xfId="36" applyNumberFormat="1" applyFont="1" applyFill="1" applyBorder="1" applyAlignment="1">
      <alignment horizontal="center" vertical="center" wrapText="1"/>
    </xf>
    <xf numFmtId="0" fontId="25" fillId="0" borderId="64" xfId="36" applyFont="1" applyBorder="1" applyAlignment="1">
      <alignment horizontal="center" vertical="center" wrapText="1"/>
    </xf>
    <xf numFmtId="0" fontId="25" fillId="0" borderId="51" xfId="36" applyFont="1" applyBorder="1" applyAlignment="1">
      <alignment horizontal="center" vertical="center" wrapText="1"/>
    </xf>
    <xf numFmtId="0" fontId="38" fillId="0" borderId="49" xfId="36" applyFont="1" applyFill="1" applyBorder="1" applyAlignment="1">
      <alignment horizontal="center" vertical="center" wrapText="1"/>
    </xf>
    <xf numFmtId="0" fontId="38" fillId="0" borderId="21" xfId="36" applyFont="1" applyFill="1" applyBorder="1" applyAlignment="1">
      <alignment horizontal="center" vertical="center" wrapText="1"/>
    </xf>
    <xf numFmtId="9" fontId="38" fillId="0" borderId="21" xfId="84" applyFont="1" applyFill="1" applyBorder="1" applyAlignment="1">
      <alignment horizontal="center" vertical="center" wrapText="1"/>
    </xf>
    <xf numFmtId="0" fontId="38" fillId="0" borderId="21" xfId="84" applyNumberFormat="1" applyFont="1" applyFill="1" applyBorder="1" applyAlignment="1">
      <alignment horizontal="center" vertical="center" wrapText="1"/>
    </xf>
    <xf numFmtId="15" fontId="38" fillId="0" borderId="21" xfId="36" applyNumberFormat="1" applyFont="1" applyFill="1" applyBorder="1" applyAlignment="1">
      <alignment horizontal="center" vertical="center" wrapText="1"/>
    </xf>
    <xf numFmtId="4" fontId="38" fillId="0" borderId="21" xfId="36" applyNumberFormat="1" applyFont="1" applyFill="1" applyBorder="1" applyAlignment="1">
      <alignment horizontal="center" vertical="center" wrapText="1"/>
    </xf>
    <xf numFmtId="0" fontId="38" fillId="0" borderId="21" xfId="36" applyNumberFormat="1" applyFont="1" applyFill="1" applyBorder="1" applyAlignment="1">
      <alignment horizontal="center" vertical="center" wrapText="1"/>
    </xf>
    <xf numFmtId="1" fontId="5" fillId="0" borderId="41" xfId="36" applyNumberFormat="1" applyFont="1" applyBorder="1" applyAlignment="1">
      <alignment horizontal="center" vertical="center" wrapText="1"/>
    </xf>
    <xf numFmtId="0" fontId="92" fillId="0" borderId="0" xfId="36" applyFont="1" applyAlignment="1">
      <alignment horizontal="center" vertical="center" wrapText="1"/>
    </xf>
    <xf numFmtId="0" fontId="44" fillId="0" borderId="22" xfId="43" applyBorder="1"/>
    <xf numFmtId="0" fontId="44" fillId="0" borderId="22" xfId="43" applyBorder="1" applyAlignment="1">
      <alignment horizontal="center" vertical="center"/>
    </xf>
    <xf numFmtId="0" fontId="9" fillId="0" borderId="28" xfId="36" applyFont="1" applyBorder="1" applyAlignment="1">
      <alignment horizontal="centerContinuous"/>
    </xf>
    <xf numFmtId="0" fontId="9" fillId="0" borderId="25" xfId="36" applyFont="1" applyBorder="1" applyAlignment="1">
      <alignment horizontal="center" vertical="center"/>
    </xf>
    <xf numFmtId="0" fontId="44" fillId="0" borderId="47" xfId="43" applyBorder="1" applyAlignment="1">
      <alignment horizontal="center" vertical="center"/>
    </xf>
    <xf numFmtId="1" fontId="72" fillId="0" borderId="118" xfId="36" applyNumberFormat="1" applyFont="1" applyBorder="1" applyAlignment="1">
      <alignment horizontal="center" vertical="center"/>
    </xf>
    <xf numFmtId="0" fontId="4" fillId="0" borderId="11" xfId="36" applyFont="1" applyBorder="1" applyAlignment="1">
      <alignment horizontal="centerContinuous" vertical="center" wrapText="1"/>
    </xf>
    <xf numFmtId="3" fontId="4" fillId="0" borderId="19" xfId="36" applyNumberFormat="1" applyFont="1" applyBorder="1" applyAlignment="1">
      <alignment horizontal="center"/>
    </xf>
    <xf numFmtId="0" fontId="47" fillId="0" borderId="22" xfId="43" applyFont="1" applyBorder="1" applyAlignment="1">
      <alignment horizontal="left" vertical="center"/>
    </xf>
    <xf numFmtId="0" fontId="9" fillId="36" borderId="22" xfId="36" applyFont="1" applyFill="1" applyBorder="1" applyAlignment="1">
      <alignment horizontal="center" vertical="center"/>
    </xf>
    <xf numFmtId="0" fontId="9" fillId="36" borderId="22" xfId="36" applyFont="1" applyFill="1" applyBorder="1" applyAlignment="1">
      <alignment horizontal="center" vertical="center" wrapText="1"/>
    </xf>
    <xf numFmtId="0" fontId="9" fillId="0" borderId="22" xfId="36" applyFont="1" applyBorder="1" applyAlignment="1">
      <alignment horizontal="center" vertical="center"/>
    </xf>
    <xf numFmtId="0" fontId="9" fillId="36" borderId="21" xfId="36" applyFont="1" applyFill="1" applyBorder="1" applyAlignment="1">
      <alignment horizontal="center" vertical="center"/>
    </xf>
    <xf numFmtId="0" fontId="9" fillId="0" borderId="64" xfId="36" applyFont="1" applyBorder="1" applyAlignment="1">
      <alignment horizontal="centerContinuous"/>
    </xf>
    <xf numFmtId="0" fontId="9" fillId="0" borderId="47" xfId="36" applyFont="1" applyBorder="1" applyAlignment="1">
      <alignment horizontal="center" vertical="center"/>
    </xf>
    <xf numFmtId="0" fontId="44" fillId="0" borderId="64" xfId="43" applyBorder="1" applyAlignment="1">
      <alignment horizontal="center" vertical="center"/>
    </xf>
    <xf numFmtId="1" fontId="72" fillId="0" borderId="14" xfId="36" applyNumberFormat="1" applyFont="1" applyBorder="1" applyAlignment="1">
      <alignment horizontal="center" vertical="center"/>
    </xf>
    <xf numFmtId="0" fontId="4" fillId="0" borderId="31" xfId="36" applyFont="1" applyBorder="1" applyAlignment="1">
      <alignment horizontal="centerContinuous" vertical="center" wrapText="1"/>
    </xf>
    <xf numFmtId="0" fontId="44" fillId="0" borderId="31" xfId="43" applyBorder="1" applyAlignment="1">
      <alignment horizontal="center" vertical="center"/>
    </xf>
    <xf numFmtId="3" fontId="4" fillId="0" borderId="36" xfId="36" applyNumberFormat="1" applyFont="1" applyBorder="1" applyAlignment="1">
      <alignment horizontal="center"/>
    </xf>
    <xf numFmtId="0" fontId="47" fillId="0" borderId="64" xfId="43" applyFont="1" applyBorder="1" applyAlignment="1">
      <alignment horizontal="center" vertical="center"/>
    </xf>
    <xf numFmtId="1" fontId="91" fillId="0" borderId="41" xfId="36" applyNumberFormat="1" applyFont="1" applyBorder="1" applyAlignment="1">
      <alignment horizontal="centerContinuous" vertical="center" wrapText="1"/>
    </xf>
    <xf numFmtId="0" fontId="92" fillId="0" borderId="0" xfId="36" applyFont="1" applyBorder="1" applyAlignment="1">
      <alignment horizontal="center" vertical="center" wrapText="1"/>
    </xf>
    <xf numFmtId="0" fontId="92" fillId="0" borderId="30" xfId="36" applyFont="1" applyBorder="1" applyAlignment="1">
      <alignment horizontal="center" vertical="center" wrapText="1"/>
    </xf>
    <xf numFmtId="1" fontId="5" fillId="0" borderId="14" xfId="36" applyNumberFormat="1" applyFont="1" applyBorder="1" applyAlignment="1">
      <alignment horizontal="centerContinuous" vertical="center" wrapText="1"/>
    </xf>
    <xf numFmtId="0" fontId="5" fillId="0" borderId="31" xfId="36" applyFont="1" applyBorder="1" applyAlignment="1">
      <alignment horizontal="centerContinuous" vertical="center" wrapText="1"/>
    </xf>
    <xf numFmtId="0" fontId="2" fillId="0" borderId="31" xfId="36" applyBorder="1" applyAlignment="1">
      <alignment horizontal="centerContinuous"/>
    </xf>
    <xf numFmtId="0" fontId="2" fillId="0" borderId="36" xfId="36" applyBorder="1" applyAlignment="1">
      <alignment horizontal="centerContinuous"/>
    </xf>
    <xf numFmtId="0" fontId="2" fillId="0" borderId="31" xfId="36" applyBorder="1"/>
    <xf numFmtId="1" fontId="5" fillId="0" borderId="36" xfId="36" applyNumberFormat="1" applyFont="1" applyBorder="1" applyAlignment="1">
      <alignment vertical="center" wrapText="1"/>
    </xf>
    <xf numFmtId="1" fontId="91" fillId="0" borderId="30" xfId="36" applyNumberFormat="1" applyFont="1" applyBorder="1" applyAlignment="1">
      <alignment vertical="center" wrapText="1"/>
    </xf>
    <xf numFmtId="0" fontId="44" fillId="0" borderId="41" xfId="43" applyBorder="1"/>
    <xf numFmtId="0" fontId="44" fillId="0" borderId="0" xfId="43" applyBorder="1"/>
    <xf numFmtId="0" fontId="44" fillId="0" borderId="30" xfId="43" applyBorder="1"/>
    <xf numFmtId="0" fontId="44" fillId="0" borderId="14" xfId="43" applyBorder="1"/>
    <xf numFmtId="0" fontId="44" fillId="0" borderId="31" xfId="43" applyBorder="1"/>
    <xf numFmtId="0" fontId="44" fillId="0" borderId="36" xfId="43" applyBorder="1"/>
    <xf numFmtId="0" fontId="44" fillId="0" borderId="47" xfId="43" applyBorder="1"/>
    <xf numFmtId="0" fontId="44" fillId="0" borderId="51" xfId="43" applyBorder="1"/>
    <xf numFmtId="0" fontId="44" fillId="0" borderId="42" xfId="43" applyBorder="1"/>
    <xf numFmtId="0" fontId="44" fillId="0" borderId="48" xfId="43" applyBorder="1"/>
    <xf numFmtId="0" fontId="44" fillId="0" borderId="22" xfId="43" applyFont="1" applyBorder="1"/>
    <xf numFmtId="1" fontId="91" fillId="0" borderId="14" xfId="36" applyNumberFormat="1" applyFont="1" applyBorder="1" applyAlignment="1">
      <alignment horizontal="centerContinuous" vertical="center" wrapText="1"/>
    </xf>
    <xf numFmtId="0" fontId="91" fillId="0" borderId="31" xfId="36" applyFont="1" applyBorder="1" applyAlignment="1">
      <alignment horizontal="centerContinuous" vertical="center" wrapText="1"/>
    </xf>
    <xf numFmtId="0" fontId="40" fillId="0" borderId="31" xfId="36" applyFont="1" applyBorder="1" applyAlignment="1">
      <alignment horizontal="centerContinuous"/>
    </xf>
    <xf numFmtId="0" fontId="40" fillId="0" borderId="36" xfId="36" applyFont="1" applyBorder="1" applyAlignment="1">
      <alignment horizontal="centerContinuous"/>
    </xf>
    <xf numFmtId="0" fontId="2" fillId="0" borderId="36" xfId="36" applyBorder="1" applyAlignment="1">
      <alignment horizontal="center"/>
    </xf>
    <xf numFmtId="0" fontId="44" fillId="0" borderId="22" xfId="43" applyBorder="1" applyAlignment="1">
      <alignment horizontal="center"/>
    </xf>
    <xf numFmtId="0" fontId="9" fillId="0" borderId="0" xfId="36" applyFont="1" applyBorder="1" applyAlignment="1">
      <alignment horizontal="center" vertical="center"/>
    </xf>
    <xf numFmtId="0" fontId="9" fillId="0" borderId="41" xfId="36" applyFont="1" applyBorder="1" applyAlignment="1">
      <alignment horizontal="centerContinuous"/>
    </xf>
    <xf numFmtId="0" fontId="9" fillId="0" borderId="30" xfId="36" applyFont="1" applyBorder="1" applyAlignment="1">
      <alignment horizontal="center" vertical="center"/>
    </xf>
    <xf numFmtId="0" fontId="4" fillId="0" borderId="36" xfId="36" applyFont="1" applyBorder="1" applyAlignment="1">
      <alignment horizontal="centerContinuous" vertical="center" wrapText="1"/>
    </xf>
    <xf numFmtId="0" fontId="55" fillId="0" borderId="28" xfId="36" applyFont="1" applyBorder="1" applyAlignment="1">
      <alignment horizontal="centerContinuous"/>
    </xf>
    <xf numFmtId="0" fontId="54" fillId="0" borderId="25" xfId="43" applyFont="1" applyBorder="1"/>
    <xf numFmtId="170" fontId="8" fillId="0" borderId="0" xfId="36" applyNumberFormat="1" applyFont="1" applyAlignment="1">
      <alignment horizontal="center" vertical="center"/>
    </xf>
    <xf numFmtId="1" fontId="91" fillId="0" borderId="41" xfId="36" applyNumberFormat="1" applyFont="1" applyBorder="1" applyAlignment="1">
      <alignment vertical="center" wrapText="1"/>
    </xf>
    <xf numFmtId="1" fontId="91" fillId="0" borderId="0" xfId="36" applyNumberFormat="1" applyFont="1" applyBorder="1" applyAlignment="1">
      <alignment vertical="center" wrapText="1"/>
    </xf>
    <xf numFmtId="1" fontId="24" fillId="0" borderId="0" xfId="36" applyNumberFormat="1" applyFont="1" applyAlignment="1">
      <alignment vertical="center" wrapText="1"/>
    </xf>
    <xf numFmtId="1" fontId="5" fillId="0" borderId="14" xfId="36" applyNumberFormat="1" applyFont="1" applyBorder="1" applyAlignment="1">
      <alignment vertical="center" wrapText="1"/>
    </xf>
    <xf numFmtId="1" fontId="5" fillId="0" borderId="31" xfId="36" applyNumberFormat="1" applyFont="1" applyBorder="1" applyAlignment="1">
      <alignment vertical="center" wrapText="1"/>
    </xf>
    <xf numFmtId="0" fontId="93" fillId="0" borderId="22" xfId="43" applyFont="1" applyBorder="1" applyAlignment="1">
      <alignment horizontal="left" vertical="center"/>
    </xf>
    <xf numFmtId="3" fontId="33" fillId="0" borderId="22" xfId="36" applyNumberFormat="1" applyFont="1" applyBorder="1" applyAlignment="1" applyProtection="1">
      <alignment horizontal="center" vertical="center"/>
      <protection hidden="1"/>
    </xf>
    <xf numFmtId="0" fontId="9" fillId="0" borderId="0" xfId="36" applyFont="1" applyBorder="1" applyAlignment="1" applyProtection="1">
      <alignment horizontal="center" vertical="center"/>
      <protection hidden="1"/>
    </xf>
    <xf numFmtId="0" fontId="2" fillId="0" borderId="0" xfId="36" applyBorder="1" applyProtection="1">
      <protection hidden="1"/>
    </xf>
    <xf numFmtId="0" fontId="9" fillId="0" borderId="41" xfId="36" applyFont="1" applyBorder="1" applyAlignment="1" applyProtection="1">
      <alignment horizontal="centerContinuous"/>
      <protection hidden="1"/>
    </xf>
    <xf numFmtId="0" fontId="2" fillId="0" borderId="30" xfId="36" applyBorder="1" applyProtection="1">
      <protection hidden="1"/>
    </xf>
    <xf numFmtId="3" fontId="33" fillId="0" borderId="47" xfId="36" applyNumberFormat="1" applyFont="1" applyBorder="1" applyAlignment="1" applyProtection="1">
      <alignment horizontal="center" vertical="center"/>
      <protection hidden="1"/>
    </xf>
    <xf numFmtId="1" fontId="4" fillId="0" borderId="14" xfId="36" applyNumberFormat="1" applyFont="1" applyBorder="1" applyAlignment="1" applyProtection="1">
      <alignment horizontal="center" vertical="center"/>
      <protection hidden="1"/>
    </xf>
    <xf numFmtId="0" fontId="4" fillId="0" borderId="31" xfId="36" applyFont="1" applyBorder="1" applyAlignment="1" applyProtection="1">
      <alignment horizontal="centerContinuous" vertical="center" wrapText="1"/>
      <protection hidden="1"/>
    </xf>
    <xf numFmtId="3" fontId="4" fillId="4" borderId="31" xfId="36" applyNumberFormat="1" applyFont="1" applyFill="1" applyBorder="1" applyProtection="1">
      <protection hidden="1"/>
    </xf>
    <xf numFmtId="0" fontId="2" fillId="0" borderId="36" xfId="36" applyBorder="1" applyProtection="1">
      <protection hidden="1"/>
    </xf>
    <xf numFmtId="0" fontId="94" fillId="0" borderId="64" xfId="43" applyFont="1" applyBorder="1" applyAlignment="1">
      <alignment horizontal="center" vertical="center"/>
    </xf>
    <xf numFmtId="0" fontId="9" fillId="19" borderId="22" xfId="36" applyFont="1" applyFill="1" applyBorder="1" applyAlignment="1">
      <alignment horizontal="center" vertical="center" wrapText="1"/>
    </xf>
    <xf numFmtId="0" fontId="9" fillId="19" borderId="48" xfId="36" applyFont="1" applyFill="1" applyBorder="1" applyAlignment="1">
      <alignment horizontal="center" vertical="center" wrapText="1"/>
    </xf>
    <xf numFmtId="196" fontId="69" fillId="23" borderId="15" xfId="36" applyNumberFormat="1" applyFont="1" applyFill="1" applyBorder="1" applyAlignment="1">
      <alignment horizontal="center" vertical="center" wrapText="1"/>
    </xf>
    <xf numFmtId="190" fontId="69" fillId="23" borderId="15" xfId="36" applyNumberFormat="1" applyFont="1" applyFill="1" applyBorder="1" applyAlignment="1">
      <alignment horizontal="center" vertical="center" wrapText="1"/>
    </xf>
    <xf numFmtId="190" fontId="69" fillId="23" borderId="15" xfId="43" applyNumberFormat="1" applyFont="1" applyFill="1" applyBorder="1" applyAlignment="1">
      <alignment horizontal="center" vertical="center" wrapText="1"/>
    </xf>
    <xf numFmtId="190" fontId="69" fillId="23" borderId="15" xfId="43" applyNumberFormat="1" applyFont="1" applyFill="1" applyBorder="1" applyAlignment="1">
      <alignment vertical="center" wrapText="1"/>
    </xf>
    <xf numFmtId="1" fontId="8" fillId="0" borderId="41" xfId="36" applyNumberFormat="1" applyFont="1" applyBorder="1" applyAlignment="1">
      <alignment vertical="center" wrapText="1"/>
    </xf>
    <xf numFmtId="1" fontId="8" fillId="0" borderId="0" xfId="36" applyNumberFormat="1" applyFont="1" applyBorder="1" applyAlignment="1">
      <alignment vertical="center" wrapText="1"/>
    </xf>
    <xf numFmtId="1" fontId="8" fillId="0" borderId="30" xfId="36" applyNumberFormat="1" applyFont="1" applyBorder="1" applyAlignment="1">
      <alignment vertical="center" wrapText="1"/>
    </xf>
    <xf numFmtId="1" fontId="8" fillId="0" borderId="14" xfId="36" applyNumberFormat="1" applyFont="1" applyBorder="1" applyAlignment="1">
      <alignment vertical="center"/>
    </xf>
    <xf numFmtId="1" fontId="8" fillId="0" borderId="31" xfId="36" applyNumberFormat="1" applyFont="1" applyBorder="1" applyAlignment="1">
      <alignment vertical="center"/>
    </xf>
    <xf numFmtId="1" fontId="8" fillId="0" borderId="36" xfId="36" applyNumberFormat="1" applyFont="1" applyBorder="1" applyAlignment="1">
      <alignment vertical="center"/>
    </xf>
    <xf numFmtId="0" fontId="95" fillId="0" borderId="64" xfId="43" applyFont="1" applyBorder="1" applyAlignment="1">
      <alignment horizontal="center" vertical="center"/>
    </xf>
    <xf numFmtId="0" fontId="95" fillId="0" borderId="22" xfId="43" applyFont="1" applyBorder="1"/>
    <xf numFmtId="0" fontId="95" fillId="0" borderId="47" xfId="43" applyFont="1" applyBorder="1"/>
    <xf numFmtId="0" fontId="8" fillId="23" borderId="21" xfId="36" applyFont="1" applyFill="1" applyBorder="1" applyAlignment="1">
      <alignment horizontal="center" vertical="center" wrapText="1"/>
    </xf>
    <xf numFmtId="0" fontId="8" fillId="23" borderId="21" xfId="36" applyFont="1" applyFill="1" applyBorder="1" applyAlignment="1">
      <alignment horizontal="centerContinuous" vertical="center"/>
    </xf>
    <xf numFmtId="9" fontId="8" fillId="23" borderId="21" xfId="84" applyFont="1" applyFill="1" applyBorder="1" applyAlignment="1">
      <alignment horizontal="centerContinuous" vertical="center" wrapText="1"/>
    </xf>
    <xf numFmtId="0" fontId="8" fillId="23" borderId="22" xfId="36" applyFont="1" applyFill="1" applyBorder="1" applyAlignment="1">
      <alignment horizontal="center" vertical="center" wrapText="1"/>
    </xf>
    <xf numFmtId="0" fontId="8" fillId="23" borderId="22" xfId="36" applyFont="1" applyFill="1" applyBorder="1" applyAlignment="1">
      <alignment horizontal="center" vertical="center"/>
    </xf>
    <xf numFmtId="9" fontId="8" fillId="23" borderId="22" xfId="84" applyFont="1" applyFill="1" applyBorder="1" applyAlignment="1">
      <alignment horizontal="center" vertical="center" wrapText="1"/>
    </xf>
    <xf numFmtId="0" fontId="44" fillId="0" borderId="47" xfId="43" applyBorder="1" applyAlignment="1">
      <alignment horizontal="center"/>
    </xf>
    <xf numFmtId="0" fontId="23" fillId="21" borderId="22" xfId="36" applyFont="1" applyFill="1" applyBorder="1" applyAlignment="1">
      <alignment horizontal="center" vertical="center" wrapText="1"/>
    </xf>
    <xf numFmtId="9" fontId="23" fillId="21" borderId="22" xfId="84" applyFont="1" applyFill="1" applyBorder="1" applyAlignment="1">
      <alignment horizontal="center" vertical="center" wrapText="1"/>
    </xf>
    <xf numFmtId="0" fontId="2" fillId="0" borderId="22" xfId="84" applyNumberFormat="1" applyFont="1" applyFill="1" applyBorder="1" applyAlignment="1">
      <alignment horizontal="center" vertical="center" wrapText="1"/>
    </xf>
    <xf numFmtId="4" fontId="23" fillId="21" borderId="22" xfId="36" applyNumberFormat="1" applyFont="1" applyFill="1" applyBorder="1" applyAlignment="1">
      <alignment horizontal="center" vertical="center" wrapText="1"/>
    </xf>
    <xf numFmtId="4" fontId="23" fillId="0" borderId="22" xfId="36" applyNumberFormat="1" applyFont="1" applyBorder="1" applyAlignment="1">
      <alignment horizontal="center" vertical="center" wrapText="1"/>
    </xf>
    <xf numFmtId="4" fontId="23" fillId="0" borderId="22" xfId="36" quotePrefix="1" applyNumberFormat="1" applyFont="1" applyBorder="1" applyAlignment="1">
      <alignment horizontal="center" vertical="center" wrapText="1"/>
    </xf>
    <xf numFmtId="0" fontId="23" fillId="0" borderId="22" xfId="36" quotePrefix="1" applyNumberFormat="1" applyFont="1" applyBorder="1" applyAlignment="1">
      <alignment horizontal="center" vertical="center" wrapText="1"/>
    </xf>
    <xf numFmtId="0" fontId="9" fillId="19" borderId="15" xfId="36" applyFont="1" applyFill="1" applyBorder="1" applyAlignment="1">
      <alignment horizontal="center" vertical="center" wrapText="1"/>
    </xf>
    <xf numFmtId="0" fontId="70" fillId="0" borderId="0" xfId="36" applyFont="1" applyBorder="1" applyAlignment="1">
      <alignment horizontal="center" vertical="center"/>
    </xf>
    <xf numFmtId="0" fontId="70" fillId="0" borderId="25" xfId="36" applyFont="1" applyBorder="1" applyAlignment="1">
      <alignment horizontal="center"/>
    </xf>
    <xf numFmtId="0" fontId="23" fillId="0" borderId="64" xfId="36" applyFont="1" applyBorder="1" applyAlignment="1">
      <alignment horizontal="center" vertical="center" wrapText="1"/>
    </xf>
    <xf numFmtId="0" fontId="23" fillId="0" borderId="64" xfId="36" applyFont="1" applyBorder="1" applyAlignment="1">
      <alignment vertical="center" wrapText="1"/>
    </xf>
    <xf numFmtId="0" fontId="25" fillId="0" borderId="25" xfId="36" applyFont="1" applyBorder="1" applyAlignment="1">
      <alignment vertical="center"/>
    </xf>
    <xf numFmtId="0" fontId="23" fillId="23" borderId="14" xfId="36" applyFont="1" applyFill="1" applyBorder="1" applyAlignment="1">
      <alignment vertical="center"/>
    </xf>
    <xf numFmtId="0" fontId="21" fillId="23" borderId="31" xfId="36" applyFont="1" applyFill="1" applyBorder="1" applyAlignment="1">
      <alignment vertical="center"/>
    </xf>
    <xf numFmtId="0" fontId="79" fillId="37" borderId="31" xfId="36" applyFont="1" applyFill="1" applyBorder="1" applyAlignment="1">
      <alignment horizontal="right" vertical="center"/>
    </xf>
    <xf numFmtId="167" fontId="79" fillId="37" borderId="31" xfId="36" applyNumberFormat="1" applyFont="1" applyFill="1" applyBorder="1" applyAlignment="1">
      <alignment horizontal="center" vertical="center"/>
    </xf>
    <xf numFmtId="176" fontId="21" fillId="23" borderId="31" xfId="36" applyNumberFormat="1" applyFont="1" applyFill="1" applyBorder="1" applyAlignment="1">
      <alignment horizontal="center" vertical="center"/>
    </xf>
    <xf numFmtId="0" fontId="95" fillId="0" borderId="22" xfId="43" applyFont="1" applyBorder="1" applyAlignment="1">
      <alignment horizontal="center" vertical="center"/>
    </xf>
    <xf numFmtId="4" fontId="96" fillId="33" borderId="48" xfId="41" applyNumberFormat="1" applyFont="1" applyFill="1" applyBorder="1" applyAlignment="1" applyProtection="1">
      <alignment horizontal="center" vertical="center"/>
      <protection hidden="1"/>
    </xf>
    <xf numFmtId="1" fontId="5" fillId="0" borderId="0" xfId="40" applyNumberFormat="1" applyFont="1" applyAlignment="1">
      <alignment vertical="center" wrapText="1"/>
    </xf>
    <xf numFmtId="1" fontId="3" fillId="0" borderId="79" xfId="40" applyNumberFormat="1" applyFont="1" applyBorder="1" applyAlignment="1">
      <alignment horizontal="center" vertical="center" wrapText="1"/>
    </xf>
    <xf numFmtId="1" fontId="3" fillId="0" borderId="33" xfId="40" applyNumberFormat="1" applyFont="1" applyBorder="1" applyAlignment="1">
      <alignment horizontal="center" vertical="center" wrapText="1"/>
    </xf>
    <xf numFmtId="1" fontId="3" fillId="0" borderId="62" xfId="40" applyNumberFormat="1" applyFont="1" applyBorder="1" applyAlignment="1">
      <alignment horizontal="center" vertical="center" wrapText="1"/>
    </xf>
    <xf numFmtId="1" fontId="5" fillId="0" borderId="41" xfId="40" applyNumberFormat="1" applyFont="1" applyBorder="1" applyAlignment="1">
      <alignment vertical="center" wrapText="1"/>
    </xf>
    <xf numFmtId="1" fontId="5" fillId="0" borderId="0" xfId="40" applyNumberFormat="1" applyFont="1" applyBorder="1" applyAlignment="1">
      <alignment vertical="center" wrapText="1"/>
    </xf>
    <xf numFmtId="1" fontId="5" fillId="0" borderId="30" xfId="40" applyNumberFormat="1" applyFont="1" applyBorder="1" applyAlignment="1">
      <alignment vertical="center" wrapText="1"/>
    </xf>
    <xf numFmtId="1" fontId="5" fillId="0" borderId="14" xfId="40" applyNumberFormat="1" applyFont="1" applyBorder="1" applyAlignment="1">
      <alignment vertical="center" wrapText="1"/>
    </xf>
    <xf numFmtId="1" fontId="5" fillId="0" borderId="31" xfId="40" applyNumberFormat="1" applyFont="1" applyBorder="1" applyAlignment="1">
      <alignment vertical="center" wrapText="1"/>
    </xf>
    <xf numFmtId="1" fontId="5" fillId="0" borderId="36" xfId="40" applyNumberFormat="1" applyFont="1" applyBorder="1" applyAlignment="1">
      <alignment vertical="center" wrapText="1"/>
    </xf>
    <xf numFmtId="0" fontId="50" fillId="23" borderId="21" xfId="36" applyFont="1" applyFill="1" applyBorder="1" applyAlignment="1">
      <alignment horizontal="center" vertical="center" wrapText="1"/>
    </xf>
    <xf numFmtId="0" fontId="50" fillId="23" borderId="42" xfId="36" applyFont="1" applyFill="1" applyBorder="1" applyAlignment="1">
      <alignment horizontal="center" vertical="center" wrapText="1"/>
    </xf>
    <xf numFmtId="0" fontId="8" fillId="23" borderId="21" xfId="36" applyFont="1" applyFill="1" applyBorder="1" applyAlignment="1">
      <alignment horizontal="center" vertical="center" wrapText="1"/>
    </xf>
    <xf numFmtId="0" fontId="8" fillId="23" borderId="22" xfId="36" applyFont="1" applyFill="1" applyBorder="1" applyAlignment="1">
      <alignment horizontal="center" vertical="center" wrapText="1"/>
    </xf>
    <xf numFmtId="0" fontId="44" fillId="0" borderId="47" xfId="43" applyBorder="1" applyAlignment="1">
      <alignment horizontal="center" vertical="center" wrapText="1"/>
    </xf>
    <xf numFmtId="0" fontId="44" fillId="0" borderId="22" xfId="43" applyBorder="1" applyAlignment="1">
      <alignment horizontal="left" vertical="center"/>
    </xf>
    <xf numFmtId="0" fontId="10" fillId="0" borderId="0" xfId="36" applyFont="1" applyBorder="1"/>
    <xf numFmtId="0" fontId="9" fillId="0" borderId="0" xfId="36" applyFont="1" applyBorder="1" applyAlignment="1">
      <alignment vertical="center"/>
    </xf>
    <xf numFmtId="0" fontId="2" fillId="0" borderId="0" xfId="36" applyBorder="1"/>
    <xf numFmtId="0" fontId="2" fillId="0" borderId="22" xfId="36" applyBorder="1"/>
    <xf numFmtId="0" fontId="2" fillId="0" borderId="22" xfId="36" applyBorder="1" applyAlignment="1">
      <alignment horizontal="center" vertical="center"/>
    </xf>
    <xf numFmtId="0" fontId="9" fillId="0" borderId="41" xfId="36" applyFont="1" applyBorder="1" applyAlignment="1">
      <alignment vertical="center"/>
    </xf>
    <xf numFmtId="0" fontId="9" fillId="0" borderId="30" xfId="36" applyFont="1" applyBorder="1" applyAlignment="1">
      <alignment vertical="center"/>
    </xf>
    <xf numFmtId="0" fontId="2" fillId="0" borderId="64" xfId="36" applyBorder="1" applyAlignment="1">
      <alignment horizontal="center" vertical="center"/>
    </xf>
    <xf numFmtId="0" fontId="2" fillId="0" borderId="47" xfId="36" applyBorder="1" applyAlignment="1">
      <alignment horizontal="center"/>
    </xf>
    <xf numFmtId="0" fontId="4" fillId="0" borderId="14" xfId="36" applyFont="1" applyBorder="1" applyAlignment="1">
      <alignment horizontal="center" vertical="center" wrapText="1"/>
    </xf>
    <xf numFmtId="166" fontId="4" fillId="0" borderId="31" xfId="36" applyNumberFormat="1" applyFont="1" applyBorder="1" applyAlignment="1">
      <alignment horizontal="left" vertical="center" wrapText="1"/>
    </xf>
    <xf numFmtId="9" fontId="11" fillId="0" borderId="36" xfId="84" applyFont="1" applyFill="1" applyBorder="1" applyAlignment="1">
      <alignment horizontal="center" vertical="center"/>
    </xf>
    <xf numFmtId="0" fontId="30" fillId="8" borderId="21" xfId="36" applyFont="1" applyFill="1" applyBorder="1" applyAlignment="1">
      <alignment horizontal="center" vertical="center"/>
    </xf>
    <xf numFmtId="0" fontId="30" fillId="8" borderId="42" xfId="36" applyFont="1" applyFill="1" applyBorder="1" applyAlignment="1">
      <alignment horizontal="center" vertical="center"/>
    </xf>
    <xf numFmtId="0" fontId="24" fillId="8" borderId="42" xfId="36" applyFont="1" applyFill="1" applyBorder="1" applyAlignment="1">
      <alignment horizontal="center" vertical="center"/>
    </xf>
    <xf numFmtId="0" fontId="30" fillId="8" borderId="48" xfId="36" applyFont="1" applyFill="1" applyBorder="1" applyAlignment="1">
      <alignment horizontal="center" vertical="center" wrapText="1"/>
    </xf>
    <xf numFmtId="0" fontId="25" fillId="0" borderId="41" xfId="36" applyFont="1" applyBorder="1" applyAlignment="1">
      <alignment vertical="center"/>
    </xf>
    <xf numFmtId="0" fontId="25" fillId="0" borderId="0" xfId="36" applyFont="1" applyBorder="1" applyAlignment="1">
      <alignment vertical="center"/>
    </xf>
    <xf numFmtId="0" fontId="25" fillId="0" borderId="0" xfId="36" applyFont="1" applyBorder="1" applyAlignment="1">
      <alignment horizontal="center" vertical="center"/>
    </xf>
    <xf numFmtId="174" fontId="25" fillId="0" borderId="0" xfId="36" applyNumberFormat="1" applyFont="1" applyBorder="1" applyAlignment="1">
      <alignment vertical="center"/>
    </xf>
    <xf numFmtId="0" fontId="23" fillId="23" borderId="20" xfId="36" applyFont="1" applyFill="1" applyBorder="1" applyAlignment="1">
      <alignment vertical="center"/>
    </xf>
    <xf numFmtId="0" fontId="21" fillId="23" borderId="55" xfId="36" applyFont="1" applyFill="1" applyBorder="1" applyAlignment="1">
      <alignment vertical="center"/>
    </xf>
    <xf numFmtId="0" fontId="79" fillId="37" borderId="55" xfId="36" applyFont="1" applyFill="1" applyBorder="1" applyAlignment="1">
      <alignment horizontal="right" vertical="center"/>
    </xf>
    <xf numFmtId="167" fontId="79" fillId="37" borderId="55" xfId="36" applyNumberFormat="1" applyFont="1" applyFill="1" applyBorder="1" applyAlignment="1">
      <alignment horizontal="center" vertical="center"/>
    </xf>
    <xf numFmtId="176" fontId="21" fillId="23" borderId="55" xfId="36" applyNumberFormat="1" applyFont="1" applyFill="1" applyBorder="1" applyAlignment="1">
      <alignment horizontal="center" vertical="center"/>
    </xf>
    <xf numFmtId="176" fontId="21" fillId="23" borderId="75" xfId="36" applyNumberFormat="1" applyFont="1" applyFill="1" applyBorder="1" applyAlignment="1">
      <alignment horizontal="center" vertical="center"/>
    </xf>
    <xf numFmtId="0" fontId="8" fillId="23" borderId="21" xfId="36" applyFont="1" applyFill="1" applyBorder="1" applyAlignment="1">
      <alignment horizontal="center" vertical="center" wrapText="1"/>
    </xf>
    <xf numFmtId="0" fontId="70" fillId="0" borderId="30" xfId="36" applyFont="1" applyBorder="1" applyAlignment="1">
      <alignment horizontal="center"/>
    </xf>
    <xf numFmtId="0" fontId="23" fillId="0" borderId="42" xfId="36" applyFont="1" applyBorder="1" applyAlignment="1">
      <alignment vertical="center" wrapText="1"/>
    </xf>
    <xf numFmtId="0" fontId="23" fillId="0" borderId="51" xfId="36" applyFont="1" applyBorder="1" applyAlignment="1">
      <alignment vertical="center" wrapText="1"/>
    </xf>
    <xf numFmtId="0" fontId="8" fillId="23" borderId="42" xfId="36" applyFont="1" applyFill="1" applyBorder="1" applyAlignment="1">
      <alignment horizontal="center" vertical="center" wrapText="1"/>
    </xf>
    <xf numFmtId="0" fontId="8" fillId="23" borderId="42" xfId="36" applyFont="1" applyFill="1" applyBorder="1" applyAlignment="1">
      <alignment horizontal="center" vertical="center"/>
    </xf>
    <xf numFmtId="9" fontId="8" fillId="23" borderId="42" xfId="84" applyFont="1" applyFill="1" applyBorder="1" applyAlignment="1">
      <alignment horizontal="center" vertical="center" wrapText="1"/>
    </xf>
    <xf numFmtId="0" fontId="8" fillId="23" borderId="42" xfId="36" applyFont="1" applyFill="1" applyBorder="1" applyAlignment="1">
      <alignment horizontal="center" vertical="center" wrapText="1"/>
    </xf>
    <xf numFmtId="176" fontId="21" fillId="23" borderId="36" xfId="36" applyNumberFormat="1" applyFont="1" applyFill="1" applyBorder="1" applyAlignment="1">
      <alignment horizontal="center" vertical="center"/>
    </xf>
    <xf numFmtId="0" fontId="95" fillId="38" borderId="22" xfId="43" applyFont="1" applyFill="1" applyBorder="1"/>
    <xf numFmtId="0" fontId="38" fillId="0" borderId="22" xfId="36" applyFont="1" applyFill="1" applyBorder="1" applyAlignment="1">
      <alignment horizontal="center" vertical="center" wrapText="1"/>
    </xf>
    <xf numFmtId="9" fontId="38" fillId="0" borderId="22" xfId="84" applyFont="1" applyFill="1" applyBorder="1" applyAlignment="1">
      <alignment horizontal="center" vertical="center" wrapText="1"/>
    </xf>
    <xf numFmtId="0" fontId="38" fillId="0" borderId="22" xfId="84" applyNumberFormat="1" applyFont="1" applyFill="1" applyBorder="1" applyAlignment="1">
      <alignment horizontal="center" vertical="center" wrapText="1"/>
    </xf>
    <xf numFmtId="15" fontId="38" fillId="0" borderId="22" xfId="36" applyNumberFormat="1" applyFont="1" applyFill="1" applyBorder="1" applyAlignment="1">
      <alignment horizontal="center" vertical="center" wrapText="1"/>
    </xf>
    <xf numFmtId="4" fontId="38" fillId="0" borderId="22" xfId="36" applyNumberFormat="1" applyFont="1" applyFill="1" applyBorder="1" applyAlignment="1">
      <alignment horizontal="center" vertical="center" wrapText="1"/>
    </xf>
    <xf numFmtId="0" fontId="38" fillId="0" borderId="22" xfId="36" applyNumberFormat="1" applyFont="1" applyFill="1" applyBorder="1" applyAlignment="1">
      <alignment horizontal="center" vertical="center" wrapText="1"/>
    </xf>
    <xf numFmtId="0" fontId="38" fillId="0" borderId="64" xfId="36" applyFont="1" applyFill="1" applyBorder="1" applyAlignment="1">
      <alignment horizontal="center" vertical="center" wrapText="1"/>
    </xf>
    <xf numFmtId="0" fontId="81" fillId="32" borderId="20" xfId="40" applyFont="1" applyFill="1" applyBorder="1" applyAlignment="1" applyProtection="1">
      <alignment horizontal="center" vertical="center" wrapText="1"/>
      <protection hidden="1"/>
    </xf>
    <xf numFmtId="0" fontId="81" fillId="32" borderId="55" xfId="40" applyFont="1" applyFill="1" applyBorder="1" applyAlignment="1" applyProtection="1">
      <alignment horizontal="center" vertical="center" wrapText="1"/>
      <protection hidden="1"/>
    </xf>
    <xf numFmtId="0" fontId="81" fillId="32" borderId="75" xfId="40" applyFont="1" applyFill="1" applyBorder="1" applyAlignment="1" applyProtection="1">
      <alignment horizontal="center" vertical="center" wrapText="1"/>
      <protection hidden="1"/>
    </xf>
    <xf numFmtId="0" fontId="0" fillId="0" borderId="22" xfId="0" applyBorder="1" applyAlignment="1" applyProtection="1">
      <alignment horizontal="left" vertical="center"/>
      <protection hidden="1"/>
    </xf>
    <xf numFmtId="0" fontId="0" fillId="0" borderId="64" xfId="0" applyBorder="1" applyAlignment="1" applyProtection="1">
      <alignment horizontal="center"/>
      <protection hidden="1"/>
    </xf>
    <xf numFmtId="0" fontId="0" fillId="0" borderId="22" xfId="0" applyBorder="1" applyAlignment="1" applyProtection="1">
      <alignment horizontal="center"/>
      <protection hidden="1"/>
    </xf>
    <xf numFmtId="0" fontId="0" fillId="0" borderId="42" xfId="0" applyBorder="1" applyAlignment="1" applyProtection="1">
      <alignment horizontal="left" vertical="center"/>
      <protection hidden="1"/>
    </xf>
    <xf numFmtId="0" fontId="0" fillId="0" borderId="51" xfId="0" applyBorder="1" applyAlignment="1" applyProtection="1">
      <alignment horizontal="center"/>
      <protection hidden="1"/>
    </xf>
    <xf numFmtId="0" fontId="0" fillId="0" borderId="42" xfId="0" applyBorder="1" applyAlignment="1" applyProtection="1">
      <alignment horizontal="center"/>
      <protection hidden="1"/>
    </xf>
    <xf numFmtId="0" fontId="0" fillId="0" borderId="49" xfId="0" applyBorder="1" applyAlignment="1" applyProtection="1">
      <alignment horizontal="center"/>
      <protection hidden="1"/>
    </xf>
    <xf numFmtId="0" fontId="0" fillId="0" borderId="21" xfId="0" applyBorder="1" applyAlignment="1" applyProtection="1">
      <alignment horizontal="center"/>
      <protection hidden="1"/>
    </xf>
    <xf numFmtId="0" fontId="0" fillId="0" borderId="21" xfId="0" applyBorder="1" applyAlignment="1" applyProtection="1">
      <alignment horizontal="left" vertical="center"/>
      <protection hidden="1"/>
    </xf>
    <xf numFmtId="0" fontId="72" fillId="33" borderId="79" xfId="36" applyFont="1" applyFill="1" applyBorder="1" applyAlignment="1" applyProtection="1">
      <alignment horizontal="center" vertical="center"/>
      <protection hidden="1"/>
    </xf>
    <xf numFmtId="0" fontId="72" fillId="33" borderId="33" xfId="36" applyFont="1" applyFill="1" applyBorder="1" applyAlignment="1" applyProtection="1">
      <alignment horizontal="center" vertical="center"/>
      <protection hidden="1"/>
    </xf>
    <xf numFmtId="0" fontId="72" fillId="33" borderId="76" xfId="36" applyFont="1" applyFill="1" applyBorder="1" applyAlignment="1" applyProtection="1">
      <alignment horizontal="center" vertical="center"/>
      <protection hidden="1"/>
    </xf>
    <xf numFmtId="0" fontId="72" fillId="33" borderId="37" xfId="36" applyFont="1" applyFill="1" applyBorder="1" applyAlignment="1" applyProtection="1">
      <alignment horizontal="center" vertical="center"/>
      <protection hidden="1"/>
    </xf>
    <xf numFmtId="0" fontId="72" fillId="33" borderId="40" xfId="36" applyFont="1" applyFill="1" applyBorder="1" applyAlignment="1" applyProtection="1">
      <alignment horizontal="center" vertical="center"/>
      <protection hidden="1"/>
    </xf>
    <xf numFmtId="0" fontId="72" fillId="33" borderId="70" xfId="36" applyFont="1" applyFill="1" applyBorder="1" applyAlignment="1" applyProtection="1">
      <alignment horizontal="center" vertical="center"/>
      <protection hidden="1"/>
    </xf>
    <xf numFmtId="0" fontId="9" fillId="0" borderId="40" xfId="40" applyFont="1" applyBorder="1" applyAlignment="1" applyProtection="1">
      <alignment horizontal="center" vertical="center" wrapText="1"/>
      <protection hidden="1"/>
    </xf>
    <xf numFmtId="0" fontId="9" fillId="0" borderId="70" xfId="40" applyFont="1" applyBorder="1" applyAlignment="1" applyProtection="1">
      <alignment horizontal="center" vertical="center" wrapText="1"/>
      <protection hidden="1"/>
    </xf>
    <xf numFmtId="0" fontId="72" fillId="32" borderId="37" xfId="36" applyFont="1" applyFill="1" applyBorder="1" applyAlignment="1" applyProtection="1">
      <alignment horizontal="center" vertical="center" wrapText="1"/>
      <protection hidden="1"/>
    </xf>
    <xf numFmtId="0" fontId="72" fillId="32" borderId="62" xfId="36" applyFont="1" applyFill="1" applyBorder="1" applyAlignment="1" applyProtection="1">
      <alignment horizontal="center" vertical="center" wrapText="1"/>
      <protection hidden="1"/>
    </xf>
    <xf numFmtId="0" fontId="9" fillId="19" borderId="53" xfId="36" applyFont="1" applyFill="1" applyBorder="1" applyAlignment="1" applyProtection="1">
      <alignment horizontal="center" vertical="center" wrapText="1"/>
      <protection locked="0"/>
    </xf>
    <xf numFmtId="0" fontId="9" fillId="19" borderId="11" xfId="36" applyFont="1" applyFill="1" applyBorder="1" applyAlignment="1" applyProtection="1">
      <alignment horizontal="center" vertical="center" wrapText="1"/>
      <protection locked="0"/>
    </xf>
    <xf numFmtId="0" fontId="9" fillId="19" borderId="86" xfId="36" applyFont="1" applyFill="1" applyBorder="1" applyAlignment="1" applyProtection="1">
      <alignment horizontal="center" vertical="center" wrapText="1"/>
      <protection locked="0"/>
    </xf>
    <xf numFmtId="0" fontId="72" fillId="33" borderId="20" xfId="36" applyFont="1" applyFill="1" applyBorder="1" applyAlignment="1" applyProtection="1">
      <alignment horizontal="center" vertical="center"/>
      <protection hidden="1"/>
    </xf>
    <xf numFmtId="0" fontId="72" fillId="33" borderId="55" xfId="36" applyFont="1" applyFill="1" applyBorder="1" applyAlignment="1" applyProtection="1">
      <alignment horizontal="center" vertical="center"/>
      <protection hidden="1"/>
    </xf>
    <xf numFmtId="0" fontId="8" fillId="0" borderId="20" xfId="40" applyFont="1" applyBorder="1" applyAlignment="1" applyProtection="1">
      <alignment horizontal="center" vertical="center" wrapText="1"/>
      <protection hidden="1"/>
    </xf>
    <xf numFmtId="0" fontId="8" fillId="0" borderId="55" xfId="40" applyFont="1" applyBorder="1" applyAlignment="1" applyProtection="1">
      <alignment horizontal="center" vertical="center" wrapText="1"/>
      <protection hidden="1"/>
    </xf>
    <xf numFmtId="0" fontId="8" fillId="0" borderId="70" xfId="40" applyFont="1" applyBorder="1" applyAlignment="1" applyProtection="1">
      <alignment horizontal="center" vertical="center" wrapText="1"/>
      <protection hidden="1"/>
    </xf>
    <xf numFmtId="0" fontId="9" fillId="0" borderId="73" xfId="40" applyFont="1" applyBorder="1" applyAlignment="1" applyProtection="1">
      <alignment horizontal="center" vertical="center" wrapText="1"/>
      <protection hidden="1"/>
    </xf>
    <xf numFmtId="0" fontId="9" fillId="0" borderId="74" xfId="40" applyFont="1" applyBorder="1" applyAlignment="1" applyProtection="1">
      <alignment horizontal="center" vertical="center" wrapText="1"/>
      <protection hidden="1"/>
    </xf>
    <xf numFmtId="0" fontId="9" fillId="0" borderId="108" xfId="40" applyFont="1" applyBorder="1" applyAlignment="1" applyProtection="1">
      <alignment horizontal="center" vertical="center" wrapText="1"/>
      <protection hidden="1"/>
    </xf>
    <xf numFmtId="0" fontId="38" fillId="0" borderId="0" xfId="36" applyFont="1" applyAlignment="1" applyProtection="1">
      <alignment horizontal="center" vertical="center" wrapText="1"/>
      <protection hidden="1"/>
    </xf>
    <xf numFmtId="0" fontId="9" fillId="0" borderId="109" xfId="40" applyFont="1" applyBorder="1" applyAlignment="1" applyProtection="1">
      <alignment horizontal="center" vertical="center" wrapText="1"/>
      <protection hidden="1"/>
    </xf>
    <xf numFmtId="0" fontId="3" fillId="0" borderId="79" xfId="36" applyFont="1" applyBorder="1" applyAlignment="1" applyProtection="1">
      <alignment horizontal="center" vertical="center" wrapText="1"/>
      <protection hidden="1"/>
    </xf>
    <xf numFmtId="0" fontId="3" fillId="0" borderId="33" xfId="36" applyFont="1" applyBorder="1" applyAlignment="1" applyProtection="1">
      <alignment horizontal="center" vertical="center" wrapText="1"/>
      <protection hidden="1"/>
    </xf>
    <xf numFmtId="0" fontId="3" fillId="0" borderId="62" xfId="36" applyFont="1" applyBorder="1" applyAlignment="1" applyProtection="1">
      <alignment horizontal="center" vertical="center" wrapText="1"/>
      <protection hidden="1"/>
    </xf>
    <xf numFmtId="0" fontId="5" fillId="0" borderId="41" xfId="36" applyFont="1" applyBorder="1" applyAlignment="1" applyProtection="1">
      <alignment horizontal="center" vertical="center" wrapText="1"/>
      <protection hidden="1"/>
    </xf>
    <xf numFmtId="0" fontId="5" fillId="0" borderId="0" xfId="36" applyFont="1" applyBorder="1" applyAlignment="1" applyProtection="1">
      <alignment horizontal="center" vertical="center" wrapText="1"/>
      <protection hidden="1"/>
    </xf>
    <xf numFmtId="0" fontId="5" fillId="0" borderId="30" xfId="36" applyFont="1" applyBorder="1" applyAlignment="1" applyProtection="1">
      <alignment horizontal="center" vertical="center" wrapText="1"/>
      <protection hidden="1"/>
    </xf>
    <xf numFmtId="0" fontId="5" fillId="0" borderId="41" xfId="36" applyFont="1" applyBorder="1" applyAlignment="1" applyProtection="1">
      <alignment horizontal="center" vertical="center" wrapText="1"/>
      <protection locked="0"/>
    </xf>
    <xf numFmtId="0" fontId="5" fillId="0" borderId="0" xfId="36" applyFont="1" applyBorder="1" applyAlignment="1" applyProtection="1">
      <alignment horizontal="center" vertical="center" wrapText="1"/>
      <protection locked="0"/>
    </xf>
    <xf numFmtId="0" fontId="5" fillId="0" borderId="30" xfId="36" applyFont="1" applyBorder="1" applyAlignment="1" applyProtection="1">
      <alignment horizontal="center" vertical="center" wrapText="1"/>
      <protection locked="0"/>
    </xf>
    <xf numFmtId="0" fontId="72" fillId="34" borderId="77" xfId="36" applyFont="1" applyFill="1" applyBorder="1" applyAlignment="1" applyProtection="1">
      <alignment horizontal="center" vertical="center" wrapText="1"/>
      <protection hidden="1"/>
    </xf>
    <xf numFmtId="0" fontId="72" fillId="34" borderId="78" xfId="36" applyFont="1" applyFill="1" applyBorder="1" applyAlignment="1" applyProtection="1">
      <alignment horizontal="center" vertical="center" wrapText="1"/>
      <protection hidden="1"/>
    </xf>
    <xf numFmtId="0" fontId="85" fillId="0" borderId="44" xfId="36" applyFont="1" applyBorder="1" applyAlignment="1" applyProtection="1">
      <alignment horizontal="center" vertical="center" wrapText="1"/>
      <protection hidden="1"/>
    </xf>
    <xf numFmtId="0" fontId="85" fillId="0" borderId="0" xfId="36" applyFont="1" applyAlignment="1" applyProtection="1">
      <alignment horizontal="center" vertical="center" wrapText="1"/>
      <protection hidden="1"/>
    </xf>
    <xf numFmtId="0" fontId="77" fillId="32" borderId="80" xfId="36" applyFont="1" applyFill="1" applyBorder="1" applyAlignment="1" applyProtection="1">
      <alignment horizontal="center" vertical="center" textRotation="90" wrapText="1"/>
      <protection hidden="1"/>
    </xf>
    <xf numFmtId="0" fontId="77" fillId="32" borderId="71" xfId="36" applyFont="1" applyFill="1" applyBorder="1" applyAlignment="1" applyProtection="1">
      <alignment horizontal="center" vertical="center" textRotation="90" wrapText="1"/>
      <protection hidden="1"/>
    </xf>
    <xf numFmtId="193" fontId="8" fillId="24" borderId="3" xfId="36" applyNumberFormat="1" applyFont="1" applyFill="1" applyBorder="1" applyAlignment="1" applyProtection="1">
      <alignment horizontal="center" vertical="center"/>
      <protection locked="0"/>
    </xf>
    <xf numFmtId="0" fontId="72" fillId="32" borderId="77" xfId="36" applyFont="1" applyFill="1" applyBorder="1" applyAlignment="1" applyProtection="1">
      <alignment horizontal="center" vertical="center" wrapText="1"/>
      <protection hidden="1"/>
    </xf>
    <xf numFmtId="0" fontId="72" fillId="32" borderId="78" xfId="36" applyFont="1" applyFill="1" applyBorder="1" applyAlignment="1" applyProtection="1">
      <alignment horizontal="center" vertical="center" wrapText="1"/>
      <protection hidden="1"/>
    </xf>
    <xf numFmtId="0" fontId="72" fillId="32" borderId="33" xfId="36" applyFont="1" applyFill="1" applyBorder="1" applyAlignment="1" applyProtection="1">
      <alignment horizontal="center" vertical="center" wrapText="1"/>
      <protection hidden="1"/>
    </xf>
    <xf numFmtId="0" fontId="72" fillId="32" borderId="76" xfId="36" applyFont="1" applyFill="1" applyBorder="1" applyAlignment="1" applyProtection="1">
      <alignment horizontal="center" vertical="center" wrapText="1"/>
      <protection hidden="1"/>
    </xf>
    <xf numFmtId="0" fontId="72" fillId="32" borderId="38" xfId="36" applyFont="1" applyFill="1" applyBorder="1" applyAlignment="1" applyProtection="1">
      <alignment horizontal="center" vertical="center" wrapText="1"/>
      <protection hidden="1"/>
    </xf>
    <xf numFmtId="0" fontId="72" fillId="32" borderId="31" xfId="36" applyFont="1" applyFill="1" applyBorder="1" applyAlignment="1" applyProtection="1">
      <alignment horizontal="center" vertical="center" wrapText="1"/>
      <protection hidden="1"/>
    </xf>
    <xf numFmtId="0" fontId="72" fillId="32" borderId="39" xfId="36" applyFont="1" applyFill="1" applyBorder="1" applyAlignment="1" applyProtection="1">
      <alignment horizontal="center" vertical="center" wrapText="1"/>
      <protection hidden="1"/>
    </xf>
    <xf numFmtId="0" fontId="9" fillId="0" borderId="41" xfId="36" applyFont="1" applyBorder="1" applyAlignment="1" applyProtection="1">
      <alignment horizontal="center" vertical="center" wrapText="1"/>
      <protection locked="0"/>
    </xf>
    <xf numFmtId="0" fontId="5" fillId="0" borderId="14" xfId="36" applyFont="1" applyBorder="1" applyAlignment="1" applyProtection="1">
      <alignment horizontal="center" vertical="center" wrapText="1"/>
      <protection hidden="1"/>
    </xf>
    <xf numFmtId="0" fontId="5" fillId="0" borderId="31" xfId="36" applyFont="1" applyBorder="1" applyAlignment="1" applyProtection="1">
      <alignment horizontal="center" vertical="center" wrapText="1"/>
      <protection hidden="1"/>
    </xf>
    <xf numFmtId="0" fontId="5" fillId="0" borderId="36" xfId="36" applyFont="1" applyBorder="1" applyAlignment="1" applyProtection="1">
      <alignment horizontal="center" vertical="center" wrapText="1"/>
      <protection hidden="1"/>
    </xf>
    <xf numFmtId="0" fontId="7" fillId="0" borderId="20" xfId="36" applyFont="1" applyBorder="1" applyAlignment="1" applyProtection="1">
      <alignment horizontal="center" vertical="center" wrapText="1"/>
      <protection hidden="1"/>
    </xf>
    <xf numFmtId="0" fontId="7" fillId="0" borderId="55" xfId="36" applyFont="1" applyBorder="1" applyAlignment="1" applyProtection="1">
      <alignment horizontal="center" vertical="center" wrapText="1"/>
      <protection hidden="1"/>
    </xf>
    <xf numFmtId="0" fontId="7" fillId="0" borderId="75" xfId="36" applyFont="1" applyBorder="1" applyAlignment="1" applyProtection="1">
      <alignment horizontal="center" vertical="center" wrapText="1"/>
      <protection hidden="1"/>
    </xf>
    <xf numFmtId="0" fontId="2" fillId="0" borderId="0" xfId="36" applyAlignment="1">
      <alignment horizontal="center"/>
    </xf>
    <xf numFmtId="0" fontId="21" fillId="0" borderId="0" xfId="36" applyFont="1" applyAlignment="1">
      <alignment horizontal="center" vertical="center" wrapText="1"/>
    </xf>
    <xf numFmtId="0" fontId="30" fillId="8" borderId="49" xfId="36" applyFont="1" applyFill="1" applyBorder="1" applyAlignment="1">
      <alignment horizontal="center" vertical="center"/>
    </xf>
    <xf numFmtId="0" fontId="30" fillId="8" borderId="51" xfId="36" applyFont="1" applyFill="1" applyBorder="1" applyAlignment="1">
      <alignment horizontal="center" vertical="center"/>
    </xf>
    <xf numFmtId="0" fontId="22" fillId="8" borderId="21" xfId="36" applyFont="1" applyFill="1" applyBorder="1" applyAlignment="1">
      <alignment horizontal="center" vertical="center"/>
    </xf>
    <xf numFmtId="0" fontId="22" fillId="8" borderId="50" xfId="36" applyFont="1" applyFill="1" applyBorder="1" applyAlignment="1">
      <alignment horizontal="center" vertical="center"/>
    </xf>
    <xf numFmtId="0" fontId="21" fillId="0" borderId="14" xfId="36" applyFont="1" applyBorder="1" applyAlignment="1">
      <alignment horizontal="center" vertical="center" wrapText="1"/>
    </xf>
    <xf numFmtId="0" fontId="21" fillId="0" borderId="31" xfId="36" applyFont="1" applyBorder="1" applyAlignment="1">
      <alignment horizontal="center" vertical="center" wrapText="1"/>
    </xf>
    <xf numFmtId="0" fontId="21" fillId="0" borderId="36" xfId="36" applyFont="1" applyBorder="1" applyAlignment="1">
      <alignment horizontal="center" vertical="center" wrapText="1"/>
    </xf>
    <xf numFmtId="0" fontId="21" fillId="0" borderId="79" xfId="36" applyFont="1" applyBorder="1" applyAlignment="1">
      <alignment horizontal="center" vertical="center" wrapText="1"/>
    </xf>
    <xf numFmtId="0" fontId="21" fillId="0" borderId="33" xfId="36" applyFont="1" applyBorder="1" applyAlignment="1">
      <alignment horizontal="center" vertical="center" wrapText="1"/>
    </xf>
    <xf numFmtId="0" fontId="21" fillId="0" borderId="62" xfId="36" applyFont="1" applyBorder="1" applyAlignment="1">
      <alignment horizontal="center" vertical="center" wrapText="1"/>
    </xf>
    <xf numFmtId="0" fontId="21" fillId="0" borderId="41" xfId="36" applyFont="1" applyBorder="1" applyAlignment="1">
      <alignment horizontal="center" vertical="center" wrapText="1"/>
    </xf>
    <xf numFmtId="0" fontId="21" fillId="0" borderId="0" xfId="36" applyFont="1" applyBorder="1" applyAlignment="1">
      <alignment horizontal="center" vertical="center" wrapText="1"/>
    </xf>
    <xf numFmtId="0" fontId="21" fillId="0" borderId="30" xfId="36" applyFont="1" applyBorder="1" applyAlignment="1">
      <alignment horizontal="center" vertical="center" wrapText="1"/>
    </xf>
    <xf numFmtId="0" fontId="78" fillId="27" borderId="63" xfId="36" applyFont="1" applyFill="1" applyBorder="1" applyAlignment="1" applyProtection="1">
      <alignment horizontal="center" vertical="center" wrapText="1"/>
      <protection hidden="1"/>
    </xf>
    <xf numFmtId="0" fontId="78" fillId="27" borderId="111" xfId="36" applyFont="1" applyFill="1" applyBorder="1" applyAlignment="1" applyProtection="1">
      <alignment horizontal="center" vertical="center" wrapText="1"/>
      <protection hidden="1"/>
    </xf>
    <xf numFmtId="0" fontId="50" fillId="30" borderId="80" xfId="36" applyFont="1" applyFill="1" applyBorder="1" applyAlignment="1">
      <alignment horizontal="center" vertical="center" wrapText="1"/>
    </xf>
    <xf numFmtId="0" fontId="50" fillId="30" borderId="71" xfId="36" applyFont="1" applyFill="1" applyBorder="1" applyAlignment="1">
      <alignment horizontal="center" vertical="center" wrapText="1"/>
    </xf>
    <xf numFmtId="0" fontId="50" fillId="30" borderId="72" xfId="36" applyFont="1" applyFill="1" applyBorder="1" applyAlignment="1">
      <alignment horizontal="center" vertical="center" wrapText="1"/>
    </xf>
    <xf numFmtId="0" fontId="50" fillId="30" borderId="15" xfId="36" applyFont="1" applyFill="1" applyBorder="1" applyAlignment="1">
      <alignment horizontal="center" vertical="center" wrapText="1"/>
    </xf>
    <xf numFmtId="4" fontId="50" fillId="30" borderId="116" xfId="36" applyNumberFormat="1" applyFont="1" applyFill="1" applyBorder="1" applyAlignment="1">
      <alignment horizontal="center" vertical="center" wrapText="1"/>
    </xf>
    <xf numFmtId="4" fontId="50" fillId="30" borderId="56" xfId="36" applyNumberFormat="1" applyFont="1" applyFill="1" applyBorder="1" applyAlignment="1">
      <alignment horizontal="center" vertical="center" wrapText="1"/>
    </xf>
    <xf numFmtId="1" fontId="24" fillId="6" borderId="0" xfId="36" applyNumberFormat="1" applyFont="1" applyFill="1" applyAlignment="1">
      <alignment horizontal="center" vertical="center" wrapText="1"/>
    </xf>
    <xf numFmtId="1" fontId="22" fillId="0" borderId="79" xfId="36" applyNumberFormat="1" applyFont="1" applyBorder="1" applyAlignment="1">
      <alignment horizontal="center" vertical="center" wrapText="1"/>
    </xf>
    <xf numFmtId="1" fontId="22" fillId="0" borderId="33" xfId="36" applyNumberFormat="1" applyFont="1" applyBorder="1" applyAlignment="1">
      <alignment horizontal="center" vertical="center" wrapText="1"/>
    </xf>
    <xf numFmtId="1" fontId="22" fillId="0" borderId="62" xfId="36" applyNumberFormat="1" applyFont="1" applyBorder="1" applyAlignment="1">
      <alignment horizontal="center" vertical="center" wrapText="1"/>
    </xf>
    <xf numFmtId="1" fontId="22" fillId="0" borderId="41" xfId="36" applyNumberFormat="1" applyFont="1" applyBorder="1" applyAlignment="1">
      <alignment horizontal="center" vertical="center" wrapText="1"/>
    </xf>
    <xf numFmtId="1" fontId="22" fillId="0" borderId="0" xfId="36" applyNumberFormat="1" applyFont="1" applyBorder="1" applyAlignment="1">
      <alignment horizontal="center" vertical="center" wrapText="1"/>
    </xf>
    <xf numFmtId="1" fontId="22" fillId="0" borderId="30" xfId="36" applyNumberFormat="1" applyFont="1" applyBorder="1" applyAlignment="1">
      <alignment horizontal="center" vertical="center" wrapText="1"/>
    </xf>
    <xf numFmtId="0" fontId="50" fillId="23" borderId="21" xfId="36" applyFont="1" applyFill="1" applyBorder="1" applyAlignment="1">
      <alignment horizontal="center" vertical="center" wrapText="1"/>
    </xf>
    <xf numFmtId="0" fontId="50" fillId="23" borderId="42" xfId="36" applyFont="1" applyFill="1" applyBorder="1" applyAlignment="1">
      <alignment horizontal="center" vertical="center" wrapText="1"/>
    </xf>
    <xf numFmtId="0" fontId="50" fillId="23" borderId="79" xfId="36" applyFont="1" applyFill="1" applyBorder="1" applyAlignment="1">
      <alignment horizontal="center" vertical="center" wrapText="1"/>
    </xf>
    <xf numFmtId="0" fontId="50" fillId="23" borderId="62" xfId="36" applyFont="1" applyFill="1" applyBorder="1" applyAlignment="1">
      <alignment horizontal="center" vertical="center" wrapText="1"/>
    </xf>
    <xf numFmtId="0" fontId="50" fillId="23" borderId="14" xfId="36" applyFont="1" applyFill="1" applyBorder="1" applyAlignment="1">
      <alignment horizontal="center" vertical="center" wrapText="1"/>
    </xf>
    <xf numFmtId="0" fontId="50" fillId="23" borderId="36" xfId="36" applyFont="1" applyFill="1" applyBorder="1" applyAlignment="1">
      <alignment horizontal="center" vertical="center" wrapText="1"/>
    </xf>
    <xf numFmtId="0" fontId="22" fillId="0" borderId="0" xfId="36" applyFont="1" applyAlignment="1">
      <alignment horizontal="center" vertical="center" wrapText="1"/>
    </xf>
    <xf numFmtId="0" fontId="50" fillId="23" borderId="87" xfId="36" applyFont="1" applyFill="1" applyBorder="1" applyAlignment="1">
      <alignment horizontal="center" vertical="center"/>
    </xf>
    <xf numFmtId="0" fontId="50" fillId="23" borderId="88" xfId="36" applyFont="1" applyFill="1" applyBorder="1" applyAlignment="1">
      <alignment horizontal="center" vertical="center"/>
    </xf>
    <xf numFmtId="0" fontId="27" fillId="0" borderId="0" xfId="36" applyFont="1" applyAlignment="1">
      <alignment horizontal="center" vertical="center"/>
    </xf>
    <xf numFmtId="0" fontId="50" fillId="23" borderId="49" xfId="36" applyFont="1" applyFill="1" applyBorder="1" applyAlignment="1">
      <alignment horizontal="center" vertical="center" textRotation="90"/>
    </xf>
    <xf numFmtId="0" fontId="50" fillId="23" borderId="51" xfId="36" applyFont="1" applyFill="1" applyBorder="1" applyAlignment="1">
      <alignment horizontal="center" vertical="center" textRotation="90"/>
    </xf>
    <xf numFmtId="0" fontId="50" fillId="23" borderId="116" xfId="36" applyFont="1" applyFill="1" applyBorder="1" applyAlignment="1">
      <alignment horizontal="center" vertical="center" wrapText="1"/>
    </xf>
    <xf numFmtId="0" fontId="50" fillId="23" borderId="56" xfId="36" applyFont="1" applyFill="1" applyBorder="1" applyAlignment="1">
      <alignment horizontal="center" vertical="center" wrapText="1"/>
    </xf>
    <xf numFmtId="0" fontId="50" fillId="23" borderId="50" xfId="36" applyFont="1" applyFill="1" applyBorder="1" applyAlignment="1">
      <alignment horizontal="center" vertical="center" wrapText="1"/>
    </xf>
    <xf numFmtId="0" fontId="50" fillId="23" borderId="48" xfId="36" applyFont="1" applyFill="1" applyBorder="1" applyAlignment="1">
      <alignment horizontal="center" vertical="center" wrapText="1"/>
    </xf>
    <xf numFmtId="0" fontId="50" fillId="23" borderId="21" xfId="36" applyFont="1" applyFill="1" applyBorder="1" applyAlignment="1">
      <alignment horizontal="center" vertical="center"/>
    </xf>
    <xf numFmtId="0" fontId="8" fillId="23" borderId="49" xfId="36" applyFont="1" applyFill="1" applyBorder="1" applyAlignment="1">
      <alignment horizontal="center" vertical="center" textRotation="90"/>
    </xf>
    <xf numFmtId="0" fontId="8" fillId="23" borderId="64" xfId="36" applyFont="1" applyFill="1" applyBorder="1" applyAlignment="1">
      <alignment horizontal="center" vertical="center" textRotation="90"/>
    </xf>
    <xf numFmtId="0" fontId="8" fillId="23" borderId="21" xfId="36" applyFont="1" applyFill="1" applyBorder="1" applyAlignment="1">
      <alignment horizontal="center" vertical="center" wrapText="1"/>
    </xf>
    <xf numFmtId="0" fontId="8" fillId="23" borderId="22" xfId="36" applyFont="1" applyFill="1" applyBorder="1" applyAlignment="1">
      <alignment horizontal="center" vertical="center" wrapText="1"/>
    </xf>
    <xf numFmtId="0" fontId="90" fillId="0" borderId="22" xfId="36" applyFont="1" applyBorder="1" applyAlignment="1">
      <alignment horizontal="center" vertical="center" wrapText="1"/>
    </xf>
    <xf numFmtId="0" fontId="90" fillId="0" borderId="47" xfId="36" applyFont="1" applyBorder="1" applyAlignment="1">
      <alignment horizontal="center" vertical="center" wrapText="1"/>
    </xf>
    <xf numFmtId="0" fontId="8" fillId="23" borderId="77" xfId="36" applyFont="1" applyFill="1" applyBorder="1" applyAlignment="1">
      <alignment horizontal="center" vertical="center" wrapText="1"/>
    </xf>
    <xf numFmtId="0" fontId="8" fillId="23" borderId="97" xfId="36" applyFont="1" applyFill="1" applyBorder="1" applyAlignment="1">
      <alignment horizontal="center" vertical="center" wrapText="1"/>
    </xf>
    <xf numFmtId="0" fontId="8" fillId="23" borderId="116" xfId="36" applyFont="1" applyFill="1" applyBorder="1" applyAlignment="1">
      <alignment horizontal="center" vertical="center" wrapText="1"/>
    </xf>
    <xf numFmtId="0" fontId="8" fillId="23" borderId="54" xfId="36" applyFont="1" applyFill="1" applyBorder="1" applyAlignment="1">
      <alignment horizontal="center" vertical="center" wrapText="1"/>
    </xf>
    <xf numFmtId="0" fontId="8" fillId="23" borderId="79" xfId="36" applyFont="1" applyFill="1" applyBorder="1" applyAlignment="1">
      <alignment horizontal="center" vertical="center" wrapText="1"/>
    </xf>
    <xf numFmtId="0" fontId="8" fillId="23" borderId="62" xfId="36" applyFont="1" applyFill="1" applyBorder="1" applyAlignment="1">
      <alignment horizontal="center" vertical="center" wrapText="1"/>
    </xf>
    <xf numFmtId="0" fontId="8" fillId="23" borderId="41" xfId="36" applyFont="1" applyFill="1" applyBorder="1" applyAlignment="1">
      <alignment horizontal="center" vertical="center" wrapText="1"/>
    </xf>
    <xf numFmtId="0" fontId="8" fillId="23" borderId="30" xfId="36" applyFont="1" applyFill="1" applyBorder="1" applyAlignment="1">
      <alignment horizontal="center" vertical="center" wrapText="1"/>
    </xf>
    <xf numFmtId="0" fontId="8" fillId="23" borderId="87" xfId="36" applyFont="1" applyFill="1" applyBorder="1" applyAlignment="1">
      <alignment horizontal="center" vertical="center"/>
    </xf>
    <xf numFmtId="0" fontId="8" fillId="23" borderId="88" xfId="36" applyFont="1" applyFill="1" applyBorder="1" applyAlignment="1">
      <alignment horizontal="center" vertical="center"/>
    </xf>
    <xf numFmtId="0" fontId="8" fillId="23" borderId="42" xfId="36" applyFont="1" applyFill="1" applyBorder="1" applyAlignment="1">
      <alignment horizontal="center" vertical="center" wrapText="1"/>
    </xf>
    <xf numFmtId="0" fontId="8" fillId="23" borderId="50" xfId="36" applyFont="1" applyFill="1" applyBorder="1" applyAlignment="1">
      <alignment horizontal="center" vertical="center" wrapText="1"/>
    </xf>
    <xf numFmtId="0" fontId="8" fillId="23" borderId="48" xfId="36" applyFont="1" applyFill="1" applyBorder="1" applyAlignment="1">
      <alignment horizontal="center" vertical="center" wrapText="1"/>
    </xf>
    <xf numFmtId="9" fontId="38" fillId="0" borderId="77" xfId="84" applyFont="1" applyFill="1" applyBorder="1" applyAlignment="1">
      <alignment horizontal="center" vertical="center" wrapText="1"/>
    </xf>
    <xf numFmtId="9" fontId="38" fillId="0" borderId="78" xfId="84" applyFont="1" applyFill="1" applyBorder="1" applyAlignment="1">
      <alignment horizontal="center" vertical="center" wrapText="1"/>
    </xf>
    <xf numFmtId="0" fontId="8" fillId="23" borderId="51" xfId="36" applyFont="1" applyFill="1" applyBorder="1" applyAlignment="1">
      <alignment horizontal="center" vertical="center" textRotation="90"/>
    </xf>
    <xf numFmtId="0" fontId="8" fillId="23" borderId="21" xfId="36" applyFont="1" applyFill="1" applyBorder="1" applyAlignment="1">
      <alignment horizontal="center" vertical="center"/>
    </xf>
    <xf numFmtId="0" fontId="47" fillId="10" borderId="20" xfId="0" applyFont="1" applyFill="1" applyBorder="1" applyAlignment="1">
      <alignment horizontal="center"/>
    </xf>
    <xf numFmtId="0" fontId="47" fillId="10" borderId="55" xfId="0" applyFont="1" applyFill="1" applyBorder="1" applyAlignment="1">
      <alignment horizontal="center"/>
    </xf>
    <xf numFmtId="0" fontId="47" fillId="10" borderId="75" xfId="0" applyFont="1" applyFill="1" applyBorder="1" applyAlignment="1">
      <alignment horizontal="center"/>
    </xf>
    <xf numFmtId="0" fontId="47" fillId="6" borderId="20" xfId="0" applyFont="1" applyFill="1" applyBorder="1" applyAlignment="1">
      <alignment horizontal="center" vertical="center" wrapText="1"/>
    </xf>
    <xf numFmtId="0" fontId="47" fillId="6" borderId="75" xfId="0" applyFont="1" applyFill="1" applyBorder="1" applyAlignment="1">
      <alignment horizontal="center" vertical="center" wrapText="1"/>
    </xf>
    <xf numFmtId="0" fontId="47" fillId="7" borderId="22" xfId="0" applyFont="1" applyFill="1" applyBorder="1" applyAlignment="1">
      <alignment horizontal="center" vertical="center" wrapText="1"/>
    </xf>
    <xf numFmtId="0" fontId="47" fillId="7" borderId="22" xfId="0" applyFont="1" applyFill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6" borderId="0" xfId="0" applyFill="1" applyAlignment="1">
      <alignment horizontal="center"/>
    </xf>
    <xf numFmtId="0" fontId="0" fillId="0" borderId="46" xfId="0" applyBorder="1" applyAlignment="1">
      <alignment horizontal="center"/>
    </xf>
    <xf numFmtId="0" fontId="0" fillId="0" borderId="34" xfId="0" applyBorder="1" applyAlignment="1">
      <alignment horizontal="center"/>
    </xf>
    <xf numFmtId="0" fontId="82" fillId="24" borderId="30" xfId="40" applyFont="1" applyFill="1" applyBorder="1" applyAlignment="1">
      <alignment horizontal="center" vertical="center" textRotation="90"/>
    </xf>
    <xf numFmtId="0" fontId="60" fillId="4" borderId="79" xfId="40" applyFont="1" applyFill="1" applyBorder="1" applyAlignment="1">
      <alignment horizontal="center" vertical="center"/>
    </xf>
    <xf numFmtId="0" fontId="60" fillId="4" borderId="33" xfId="40" applyFont="1" applyFill="1" applyBorder="1" applyAlignment="1">
      <alignment horizontal="center" vertical="center"/>
    </xf>
    <xf numFmtId="0" fontId="5" fillId="0" borderId="0" xfId="40" applyFont="1" applyAlignment="1">
      <alignment horizontal="center" vertical="center" wrapText="1"/>
    </xf>
    <xf numFmtId="0" fontId="80" fillId="28" borderId="79" xfId="40" applyFont="1" applyFill="1" applyBorder="1" applyAlignment="1">
      <alignment horizontal="center" vertical="center" wrapText="1"/>
    </xf>
    <xf numFmtId="0" fontId="80" fillId="28" borderId="62" xfId="40" applyFont="1" applyFill="1" applyBorder="1" applyAlignment="1">
      <alignment horizontal="center" vertical="center" wrapText="1"/>
    </xf>
    <xf numFmtId="0" fontId="80" fillId="28" borderId="41" xfId="40" applyFont="1" applyFill="1" applyBorder="1" applyAlignment="1">
      <alignment horizontal="center" vertical="center" wrapText="1"/>
    </xf>
    <xf numFmtId="0" fontId="80" fillId="28" borderId="30" xfId="40" applyFont="1" applyFill="1" applyBorder="1" applyAlignment="1">
      <alignment horizontal="center" vertical="center" wrapText="1"/>
    </xf>
    <xf numFmtId="0" fontId="5" fillId="0" borderId="43" xfId="40" applyFont="1" applyBorder="1" applyAlignment="1">
      <alignment horizontal="center" vertical="center"/>
    </xf>
    <xf numFmtId="0" fontId="80" fillId="27" borderId="16" xfId="40" applyFont="1" applyFill="1" applyBorder="1" applyAlignment="1">
      <alignment horizontal="center" vertical="center" wrapText="1"/>
    </xf>
    <xf numFmtId="0" fontId="80" fillId="27" borderId="9" xfId="40" applyFont="1" applyFill="1" applyBorder="1" applyAlignment="1">
      <alignment horizontal="center" vertical="center" wrapText="1"/>
    </xf>
    <xf numFmtId="0" fontId="80" fillId="27" borderId="96" xfId="40" applyFont="1" applyFill="1" applyBorder="1" applyAlignment="1">
      <alignment horizontal="center" vertical="center" textRotation="90" wrapText="1"/>
    </xf>
    <xf numFmtId="0" fontId="80" fillId="27" borderId="61" xfId="40" applyFont="1" applyFill="1" applyBorder="1" applyAlignment="1">
      <alignment horizontal="center" vertical="center" textRotation="90" wrapText="1"/>
    </xf>
    <xf numFmtId="0" fontId="80" fillId="27" borderId="22" xfId="40" applyFont="1" applyFill="1" applyBorder="1" applyAlignment="1">
      <alignment horizontal="center" vertical="center"/>
    </xf>
    <xf numFmtId="0" fontId="80" fillId="27" borderId="42" xfId="40" applyFont="1" applyFill="1" applyBorder="1" applyAlignment="1">
      <alignment horizontal="center" vertical="center"/>
    </xf>
    <xf numFmtId="0" fontId="80" fillId="27" borderId="22" xfId="40" applyFont="1" applyFill="1" applyBorder="1" applyAlignment="1">
      <alignment horizontal="center" vertical="center" wrapText="1"/>
    </xf>
    <xf numFmtId="0" fontId="80" fillId="27" borderId="42" xfId="40" applyFont="1" applyFill="1" applyBorder="1" applyAlignment="1">
      <alignment horizontal="center" vertical="center" wrapText="1"/>
    </xf>
    <xf numFmtId="0" fontId="80" fillId="27" borderId="46" xfId="40" applyFont="1" applyFill="1" applyBorder="1" applyAlignment="1">
      <alignment horizontal="right" vertical="center" wrapText="1"/>
    </xf>
    <xf numFmtId="0" fontId="80" fillId="27" borderId="69" xfId="40" applyFont="1" applyFill="1" applyBorder="1" applyAlignment="1">
      <alignment horizontal="right" vertical="center" wrapText="1"/>
    </xf>
    <xf numFmtId="41" fontId="60" fillId="4" borderId="33" xfId="93" applyFont="1" applyFill="1" applyBorder="1" applyAlignment="1">
      <alignment horizontal="center"/>
    </xf>
    <xf numFmtId="41" fontId="60" fillId="4" borderId="62" xfId="93" applyFont="1" applyFill="1" applyBorder="1" applyAlignment="1">
      <alignment horizontal="center"/>
    </xf>
    <xf numFmtId="182" fontId="66" fillId="29" borderId="41" xfId="40" applyNumberFormat="1" applyFont="1" applyFill="1" applyBorder="1" applyAlignment="1">
      <alignment horizontal="center" vertical="center"/>
    </xf>
    <xf numFmtId="182" fontId="66" fillId="29" borderId="30" xfId="40" applyNumberFormat="1" applyFont="1" applyFill="1" applyBorder="1" applyAlignment="1">
      <alignment horizontal="center" vertical="center"/>
    </xf>
    <xf numFmtId="182" fontId="66" fillId="29" borderId="14" xfId="40" applyNumberFormat="1" applyFont="1" applyFill="1" applyBorder="1" applyAlignment="1">
      <alignment horizontal="center" vertical="center"/>
    </xf>
    <xf numFmtId="182" fontId="66" fillId="29" borderId="36" xfId="40" applyNumberFormat="1" applyFont="1" applyFill="1" applyBorder="1" applyAlignment="1">
      <alignment horizontal="center" vertical="center"/>
    </xf>
    <xf numFmtId="0" fontId="5" fillId="26" borderId="11" xfId="40" applyFont="1" applyFill="1" applyBorder="1" applyAlignment="1">
      <alignment horizontal="center" vertical="center"/>
    </xf>
    <xf numFmtId="0" fontId="5" fillId="26" borderId="19" xfId="40" applyFont="1" applyFill="1" applyBorder="1" applyAlignment="1">
      <alignment horizontal="center" vertical="center"/>
    </xf>
    <xf numFmtId="0" fontId="80" fillId="27" borderId="99" xfId="40" applyFont="1" applyFill="1" applyBorder="1" applyAlignment="1">
      <alignment horizontal="center" vertical="center" wrapText="1"/>
    </xf>
    <xf numFmtId="0" fontId="80" fillId="27" borderId="100" xfId="40" applyFont="1" applyFill="1" applyBorder="1" applyAlignment="1">
      <alignment horizontal="center" vertical="center" wrapText="1"/>
    </xf>
    <xf numFmtId="0" fontId="80" fillId="27" borderId="101" xfId="40" applyFont="1" applyFill="1" applyBorder="1" applyAlignment="1">
      <alignment horizontal="center" vertical="center" wrapText="1"/>
    </xf>
    <xf numFmtId="0" fontId="80" fillId="27" borderId="16" xfId="40" applyFont="1" applyFill="1" applyBorder="1" applyAlignment="1">
      <alignment horizontal="left" vertical="center" wrapText="1"/>
    </xf>
    <xf numFmtId="0" fontId="80" fillId="27" borderId="9" xfId="40" applyFont="1" applyFill="1" applyBorder="1" applyAlignment="1">
      <alignment horizontal="left" vertical="center" wrapText="1"/>
    </xf>
    <xf numFmtId="0" fontId="80" fillId="27" borderId="17" xfId="40" applyFont="1" applyFill="1" applyBorder="1" applyAlignment="1">
      <alignment horizontal="left" vertical="center" wrapText="1"/>
    </xf>
    <xf numFmtId="0" fontId="5" fillId="4" borderId="35" xfId="40" applyFont="1" applyFill="1" applyBorder="1" applyAlignment="1">
      <alignment horizontal="right" vertical="center"/>
    </xf>
    <xf numFmtId="0" fontId="5" fillId="4" borderId="43" xfId="40" applyFont="1" applyFill="1" applyBorder="1" applyAlignment="1">
      <alignment horizontal="right" vertical="center"/>
    </xf>
    <xf numFmtId="0" fontId="5" fillId="4" borderId="34" xfId="40" applyFont="1" applyFill="1" applyBorder="1" applyAlignment="1">
      <alignment horizontal="right" vertical="center"/>
    </xf>
    <xf numFmtId="0" fontId="80" fillId="27" borderId="35" xfId="40" applyFont="1" applyFill="1" applyBorder="1" applyAlignment="1">
      <alignment horizontal="left" vertical="center" wrapText="1"/>
    </xf>
    <xf numFmtId="0" fontId="80" fillId="27" borderId="43" xfId="40" applyFont="1" applyFill="1" applyBorder="1" applyAlignment="1">
      <alignment horizontal="left" vertical="center" wrapText="1"/>
    </xf>
    <xf numFmtId="0" fontId="80" fillId="27" borderId="69" xfId="40" applyFont="1" applyFill="1" applyBorder="1" applyAlignment="1">
      <alignment horizontal="left" vertical="center" wrapText="1"/>
    </xf>
    <xf numFmtId="0" fontId="80" fillId="27" borderId="20" xfId="40" applyFont="1" applyFill="1" applyBorder="1" applyAlignment="1">
      <alignment horizontal="center" vertical="center" wrapText="1"/>
    </xf>
    <xf numFmtId="0" fontId="80" fillId="27" borderId="55" xfId="40" applyFont="1" applyFill="1" applyBorder="1" applyAlignment="1">
      <alignment horizontal="center" vertical="center" wrapText="1"/>
    </xf>
    <xf numFmtId="179" fontId="80" fillId="27" borderId="55" xfId="92" applyNumberFormat="1" applyFont="1" applyFill="1" applyBorder="1" applyAlignment="1">
      <alignment horizontal="center" vertical="center" wrapText="1"/>
    </xf>
    <xf numFmtId="0" fontId="80" fillId="27" borderId="64" xfId="40" applyFont="1" applyFill="1" applyBorder="1" applyAlignment="1">
      <alignment horizontal="center" vertical="center" wrapText="1"/>
    </xf>
    <xf numFmtId="0" fontId="80" fillId="27" borderId="51" xfId="40" applyFont="1" applyFill="1" applyBorder="1" applyAlignment="1">
      <alignment horizontal="center" vertical="center" wrapText="1"/>
    </xf>
    <xf numFmtId="1" fontId="3" fillId="0" borderId="0" xfId="40" applyNumberFormat="1" applyFont="1" applyAlignment="1">
      <alignment horizontal="center" vertical="center" wrapText="1"/>
    </xf>
    <xf numFmtId="1" fontId="5" fillId="0" borderId="0" xfId="40" applyNumberFormat="1" applyFont="1" applyAlignment="1">
      <alignment horizontal="center" vertical="center" wrapText="1"/>
    </xf>
    <xf numFmtId="0" fontId="5" fillId="0" borderId="0" xfId="40" applyFont="1" applyAlignment="1">
      <alignment horizontal="center" vertical="center"/>
    </xf>
    <xf numFmtId="0" fontId="67" fillId="4" borderId="0" xfId="40" applyFont="1" applyFill="1" applyAlignment="1">
      <alignment horizontal="center" vertical="center" wrapText="1"/>
    </xf>
    <xf numFmtId="4" fontId="5" fillId="4" borderId="71" xfId="40" applyNumberFormat="1" applyFont="1" applyFill="1" applyBorder="1" applyAlignment="1">
      <alignment horizontal="right" vertical="center" wrapText="1"/>
    </xf>
    <xf numFmtId="4" fontId="5" fillId="4" borderId="15" xfId="40" applyNumberFormat="1" applyFont="1" applyFill="1" applyBorder="1" applyAlignment="1">
      <alignment horizontal="right" vertical="center" wrapText="1"/>
    </xf>
    <xf numFmtId="4" fontId="5" fillId="4" borderId="64" xfId="40" applyNumberFormat="1" applyFont="1" applyFill="1" applyBorder="1" applyAlignment="1">
      <alignment horizontal="right" vertical="center" wrapText="1"/>
    </xf>
    <xf numFmtId="4" fontId="5" fillId="4" borderId="22" xfId="40" applyNumberFormat="1" applyFont="1" applyFill="1" applyBorder="1" applyAlignment="1">
      <alignment horizontal="right" vertical="center" wrapText="1"/>
    </xf>
    <xf numFmtId="4" fontId="5" fillId="4" borderId="51" xfId="40" applyNumberFormat="1" applyFont="1" applyFill="1" applyBorder="1" applyAlignment="1">
      <alignment horizontal="right" vertical="center" wrapText="1"/>
    </xf>
    <xf numFmtId="4" fontId="5" fillId="4" borderId="42" xfId="40" applyNumberFormat="1" applyFont="1" applyFill="1" applyBorder="1" applyAlignment="1">
      <alignment horizontal="right" vertical="center" wrapText="1"/>
    </xf>
    <xf numFmtId="0" fontId="5" fillId="19" borderId="21" xfId="36" applyFont="1" applyFill="1" applyBorder="1" applyAlignment="1">
      <alignment horizontal="center" vertical="center"/>
    </xf>
    <xf numFmtId="0" fontId="5" fillId="19" borderId="22" xfId="36" applyFont="1" applyFill="1" applyBorder="1" applyAlignment="1">
      <alignment horizontal="center" vertical="center"/>
    </xf>
    <xf numFmtId="0" fontId="5" fillId="0" borderId="20" xfId="36" applyFont="1" applyBorder="1" applyAlignment="1">
      <alignment horizontal="center" vertical="center" wrapText="1"/>
    </xf>
    <xf numFmtId="0" fontId="5" fillId="0" borderId="55" xfId="36" applyFont="1" applyBorder="1" applyAlignment="1">
      <alignment horizontal="center" vertical="center" wrapText="1"/>
    </xf>
    <xf numFmtId="0" fontId="5" fillId="0" borderId="75" xfId="36" applyFont="1" applyBorder="1" applyAlignment="1">
      <alignment horizontal="center" vertical="center" wrapText="1"/>
    </xf>
    <xf numFmtId="0" fontId="5" fillId="19" borderId="49" xfId="36" applyFont="1" applyFill="1" applyBorder="1" applyAlignment="1">
      <alignment horizontal="center" vertical="center" wrapText="1"/>
    </xf>
    <xf numFmtId="0" fontId="5" fillId="19" borderId="64" xfId="36" applyFont="1" applyFill="1" applyBorder="1" applyAlignment="1">
      <alignment horizontal="center" vertical="center" wrapText="1"/>
    </xf>
    <xf numFmtId="0" fontId="5" fillId="19" borderId="50" xfId="36" applyFont="1" applyFill="1" applyBorder="1" applyAlignment="1">
      <alignment horizontal="center" vertical="center"/>
    </xf>
    <xf numFmtId="0" fontId="5" fillId="19" borderId="47" xfId="36" applyFont="1" applyFill="1" applyBorder="1" applyAlignment="1">
      <alignment horizontal="center" vertical="center"/>
    </xf>
    <xf numFmtId="0" fontId="5" fillId="0" borderId="0" xfId="36" applyFont="1" applyAlignment="1">
      <alignment horizontal="center" vertical="center" wrapText="1"/>
    </xf>
    <xf numFmtId="0" fontId="9" fillId="19" borderId="49" xfId="36" applyFont="1" applyFill="1" applyBorder="1" applyAlignment="1">
      <alignment horizontal="center" vertical="center" wrapText="1"/>
    </xf>
    <xf numFmtId="0" fontId="9" fillId="19" borderId="64" xfId="36" applyFont="1" applyFill="1" applyBorder="1" applyAlignment="1">
      <alignment horizontal="center" vertical="center" wrapText="1"/>
    </xf>
    <xf numFmtId="0" fontId="9" fillId="19" borderId="21" xfId="36" applyFont="1" applyFill="1" applyBorder="1" applyAlignment="1">
      <alignment horizontal="center" vertical="center"/>
    </xf>
    <xf numFmtId="0" fontId="9" fillId="19" borderId="22" xfId="36" applyFont="1" applyFill="1" applyBorder="1" applyAlignment="1">
      <alignment horizontal="center" vertical="center"/>
    </xf>
    <xf numFmtId="1" fontId="91" fillId="0" borderId="41" xfId="36" applyNumberFormat="1" applyFont="1" applyBorder="1" applyAlignment="1">
      <alignment horizontal="center" vertical="center" wrapText="1"/>
    </xf>
    <xf numFmtId="1" fontId="91" fillId="0" borderId="0" xfId="36" applyNumberFormat="1" applyFont="1" applyBorder="1" applyAlignment="1">
      <alignment horizontal="center" vertical="center" wrapText="1"/>
    </xf>
    <xf numFmtId="1" fontId="91" fillId="0" borderId="30" xfId="36" applyNumberFormat="1" applyFont="1" applyBorder="1" applyAlignment="1">
      <alignment horizontal="center" vertical="center" wrapText="1"/>
    </xf>
    <xf numFmtId="0" fontId="9" fillId="36" borderId="116" xfId="36" applyFont="1" applyFill="1" applyBorder="1" applyAlignment="1">
      <alignment horizontal="center" vertical="center"/>
    </xf>
    <xf numFmtId="0" fontId="9" fillId="36" borderId="54" xfId="36" applyFont="1" applyFill="1" applyBorder="1" applyAlignment="1">
      <alignment horizontal="center" vertical="center"/>
    </xf>
    <xf numFmtId="0" fontId="9" fillId="36" borderId="50" xfId="36" applyFont="1" applyFill="1" applyBorder="1" applyAlignment="1">
      <alignment horizontal="center" vertical="center"/>
    </xf>
    <xf numFmtId="0" fontId="9" fillId="36" borderId="47" xfId="36" applyFont="1" applyFill="1" applyBorder="1" applyAlignment="1">
      <alignment horizontal="center" vertical="center"/>
    </xf>
    <xf numFmtId="0" fontId="9" fillId="19" borderId="49" xfId="36" applyFont="1" applyFill="1" applyBorder="1" applyAlignment="1">
      <alignment horizontal="center" vertical="center"/>
    </xf>
    <xf numFmtId="0" fontId="9" fillId="19" borderId="51" xfId="36" applyFont="1" applyFill="1" applyBorder="1" applyAlignment="1">
      <alignment horizontal="center" vertical="center"/>
    </xf>
    <xf numFmtId="0" fontId="9" fillId="19" borderId="42" xfId="36" applyFont="1" applyFill="1" applyBorder="1" applyAlignment="1">
      <alignment horizontal="center" vertical="center"/>
    </xf>
    <xf numFmtId="0" fontId="9" fillId="19" borderId="50" xfId="36" applyFont="1" applyFill="1" applyBorder="1" applyAlignment="1">
      <alignment horizontal="center" vertical="center"/>
    </xf>
    <xf numFmtId="0" fontId="9" fillId="19" borderId="48" xfId="36" applyFont="1" applyFill="1" applyBorder="1" applyAlignment="1">
      <alignment horizontal="center" vertical="center"/>
    </xf>
    <xf numFmtId="0" fontId="9" fillId="19" borderId="21" xfId="36" applyFont="1" applyFill="1" applyBorder="1" applyAlignment="1">
      <alignment horizontal="center" vertical="center" wrapText="1"/>
    </xf>
    <xf numFmtId="0" fontId="9" fillId="19" borderId="42" xfId="36" applyFont="1" applyFill="1" applyBorder="1" applyAlignment="1">
      <alignment horizontal="center" vertical="center" wrapText="1"/>
    </xf>
    <xf numFmtId="0" fontId="9" fillId="19" borderId="64" xfId="36" applyFont="1" applyFill="1" applyBorder="1" applyAlignment="1">
      <alignment horizontal="center" vertical="center"/>
    </xf>
    <xf numFmtId="0" fontId="9" fillId="19" borderId="47" xfId="36" applyFont="1" applyFill="1" applyBorder="1" applyAlignment="1">
      <alignment horizontal="center" vertical="center"/>
    </xf>
    <xf numFmtId="1" fontId="5" fillId="0" borderId="0" xfId="36" applyNumberFormat="1" applyFont="1" applyAlignment="1">
      <alignment horizontal="center" vertical="center" wrapText="1"/>
    </xf>
    <xf numFmtId="0" fontId="9" fillId="19" borderId="22" xfId="36" applyFont="1" applyFill="1" applyBorder="1" applyAlignment="1">
      <alignment horizontal="center" vertical="center" wrapText="1"/>
    </xf>
    <xf numFmtId="0" fontId="86" fillId="0" borderId="0" xfId="40" applyFont="1" applyAlignment="1">
      <alignment horizontal="center" vertical="center" wrapText="1"/>
    </xf>
    <xf numFmtId="1" fontId="5" fillId="0" borderId="41" xfId="36" applyNumberFormat="1" applyFont="1" applyBorder="1" applyAlignment="1">
      <alignment horizontal="center" vertical="center" wrapText="1"/>
    </xf>
    <xf numFmtId="1" fontId="5" fillId="0" borderId="0" xfId="36" applyNumberFormat="1" applyFont="1" applyBorder="1" applyAlignment="1">
      <alignment horizontal="center" vertical="center" wrapText="1"/>
    </xf>
    <xf numFmtId="1" fontId="5" fillId="0" borderId="30" xfId="36" applyNumberFormat="1" applyFont="1" applyBorder="1" applyAlignment="1">
      <alignment horizontal="center" vertical="center" wrapText="1"/>
    </xf>
    <xf numFmtId="0" fontId="13" fillId="6" borderId="0" xfId="37" applyFont="1" applyFill="1" applyAlignment="1">
      <alignment horizontal="center"/>
    </xf>
    <xf numFmtId="0" fontId="72" fillId="27" borderId="4" xfId="36" applyFont="1" applyFill="1" applyBorder="1" applyAlignment="1">
      <alignment horizontal="center" vertical="center" textRotation="90" wrapText="1"/>
    </xf>
    <xf numFmtId="0" fontId="72" fillId="27" borderId="91" xfId="36" applyFont="1" applyFill="1" applyBorder="1" applyAlignment="1">
      <alignment horizontal="center" vertical="center" textRotation="90" wrapText="1"/>
    </xf>
    <xf numFmtId="0" fontId="72" fillId="27" borderId="4" xfId="36" applyFont="1" applyFill="1" applyBorder="1" applyAlignment="1">
      <alignment horizontal="center" vertical="center" wrapText="1"/>
    </xf>
    <xf numFmtId="0" fontId="72" fillId="27" borderId="91" xfId="36" applyFont="1" applyFill="1" applyBorder="1" applyAlignment="1">
      <alignment horizontal="center" vertical="center" wrapText="1"/>
    </xf>
    <xf numFmtId="0" fontId="72" fillId="27" borderId="83" xfId="36" applyFont="1" applyFill="1" applyBorder="1" applyAlignment="1">
      <alignment horizontal="center" vertical="center"/>
    </xf>
    <xf numFmtId="0" fontId="72" fillId="27" borderId="53" xfId="36" applyFont="1" applyFill="1" applyBorder="1" applyAlignment="1">
      <alignment horizontal="center" vertical="center"/>
    </xf>
    <xf numFmtId="0" fontId="72" fillId="27" borderId="84" xfId="36" applyFont="1" applyFill="1" applyBorder="1" applyAlignment="1">
      <alignment horizontal="center" vertical="center" wrapText="1"/>
    </xf>
    <xf numFmtId="0" fontId="72" fillId="27" borderId="85" xfId="36" applyFont="1" applyFill="1" applyBorder="1" applyAlignment="1">
      <alignment horizontal="center" vertical="center" wrapText="1"/>
    </xf>
    <xf numFmtId="0" fontId="72" fillId="27" borderId="81" xfId="36" applyFont="1" applyFill="1" applyBorder="1" applyAlignment="1">
      <alignment horizontal="center" vertical="center" wrapText="1"/>
    </xf>
    <xf numFmtId="0" fontId="72" fillId="27" borderId="82" xfId="36" applyFont="1" applyFill="1" applyBorder="1" applyAlignment="1">
      <alignment horizontal="center" vertical="center" wrapText="1"/>
    </xf>
    <xf numFmtId="0" fontId="9" fillId="19" borderId="50" xfId="36" applyFont="1" applyFill="1" applyBorder="1" applyAlignment="1">
      <alignment horizontal="center" vertical="center" wrapText="1"/>
    </xf>
    <xf numFmtId="0" fontId="9" fillId="19" borderId="47" xfId="36" applyFont="1" applyFill="1" applyBorder="1" applyAlignment="1">
      <alignment horizontal="center" vertical="center" wrapText="1"/>
    </xf>
    <xf numFmtId="0" fontId="9" fillId="19" borderId="51" xfId="36" applyFont="1" applyFill="1" applyBorder="1" applyAlignment="1">
      <alignment horizontal="center" vertical="center" wrapText="1"/>
    </xf>
    <xf numFmtId="1" fontId="22" fillId="0" borderId="0" xfId="36" applyNumberFormat="1" applyFont="1" applyAlignment="1">
      <alignment horizontal="center" vertical="center" wrapText="1"/>
    </xf>
    <xf numFmtId="0" fontId="53" fillId="23" borderId="52" xfId="36" applyFont="1" applyFill="1" applyBorder="1" applyAlignment="1">
      <alignment horizontal="center" vertical="center" wrapText="1"/>
    </xf>
    <xf numFmtId="0" fontId="53" fillId="23" borderId="90" xfId="36" applyFont="1" applyFill="1" applyBorder="1" applyAlignment="1">
      <alignment horizontal="center" vertical="center" wrapText="1"/>
    </xf>
    <xf numFmtId="0" fontId="24" fillId="0" borderId="41" xfId="36" applyFont="1" applyBorder="1" applyAlignment="1">
      <alignment horizontal="center" vertical="center" wrapText="1"/>
    </xf>
    <xf numFmtId="0" fontId="24" fillId="0" borderId="0" xfId="36" applyFont="1" applyBorder="1" applyAlignment="1">
      <alignment horizontal="center" vertical="center" wrapText="1"/>
    </xf>
    <xf numFmtId="0" fontId="24" fillId="0" borderId="30" xfId="36" applyFont="1" applyBorder="1" applyAlignment="1">
      <alignment horizontal="center" vertical="center" wrapText="1"/>
    </xf>
    <xf numFmtId="0" fontId="24" fillId="0" borderId="79" xfId="36" applyFont="1" applyBorder="1" applyAlignment="1">
      <alignment horizontal="center" vertical="center" wrapText="1"/>
    </xf>
    <xf numFmtId="0" fontId="24" fillId="0" borderId="33" xfId="36" applyFont="1" applyBorder="1" applyAlignment="1">
      <alignment horizontal="center" vertical="center" wrapText="1"/>
    </xf>
    <xf numFmtId="0" fontId="24" fillId="0" borderId="62" xfId="36" applyFont="1" applyBorder="1" applyAlignment="1">
      <alignment horizontal="center" vertical="center" wrapText="1"/>
    </xf>
    <xf numFmtId="0" fontId="53" fillId="23" borderId="50" xfId="43" applyFont="1" applyFill="1" applyBorder="1" applyAlignment="1">
      <alignment horizontal="center" vertical="center" wrapText="1"/>
    </xf>
    <xf numFmtId="0" fontId="53" fillId="23" borderId="47" xfId="43" applyFont="1" applyFill="1" applyBorder="1" applyAlignment="1">
      <alignment horizontal="center" vertical="center" wrapText="1"/>
    </xf>
    <xf numFmtId="0" fontId="53" fillId="23" borderId="89" xfId="43" applyFont="1" applyFill="1" applyBorder="1" applyAlignment="1">
      <alignment horizontal="center" vertical="center" wrapText="1"/>
    </xf>
    <xf numFmtId="0" fontId="53" fillId="23" borderId="48" xfId="43" applyFont="1" applyFill="1" applyBorder="1" applyAlignment="1">
      <alignment horizontal="center" vertical="center" wrapText="1"/>
    </xf>
    <xf numFmtId="0" fontId="53" fillId="23" borderId="49" xfId="36" applyFont="1" applyFill="1" applyBorder="1" applyAlignment="1">
      <alignment horizontal="center" vertical="center" wrapText="1"/>
    </xf>
    <xf numFmtId="0" fontId="53" fillId="23" borderId="64" xfId="36" applyFont="1" applyFill="1" applyBorder="1" applyAlignment="1">
      <alignment horizontal="center" vertical="center" wrapText="1"/>
    </xf>
    <xf numFmtId="0" fontId="53" fillId="23" borderId="119" xfId="36" applyFont="1" applyFill="1" applyBorder="1" applyAlignment="1">
      <alignment horizontal="center" vertical="center" wrapText="1"/>
    </xf>
    <xf numFmtId="0" fontId="53" fillId="23" borderId="51" xfId="36" applyFont="1" applyFill="1" applyBorder="1" applyAlignment="1">
      <alignment horizontal="center" vertical="center" wrapText="1"/>
    </xf>
    <xf numFmtId="0" fontId="53" fillId="23" borderId="21" xfId="36" applyFont="1" applyFill="1" applyBorder="1" applyAlignment="1">
      <alignment horizontal="center" vertical="center" wrapText="1"/>
    </xf>
    <xf numFmtId="0" fontId="53" fillId="23" borderId="22" xfId="36" applyFont="1" applyFill="1" applyBorder="1" applyAlignment="1">
      <alignment horizontal="center" vertical="center" wrapText="1"/>
    </xf>
    <xf numFmtId="0" fontId="53" fillId="23" borderId="42" xfId="36" applyFont="1" applyFill="1" applyBorder="1" applyAlignment="1">
      <alignment horizontal="center" vertical="center" wrapText="1"/>
    </xf>
    <xf numFmtId="0" fontId="53" fillId="23" borderId="72" xfId="36" applyFont="1" applyFill="1" applyBorder="1" applyAlignment="1">
      <alignment horizontal="center" vertical="center" wrapText="1"/>
    </xf>
    <xf numFmtId="0" fontId="53" fillId="23" borderId="15" xfId="36" applyFont="1" applyFill="1" applyBorder="1" applyAlignment="1">
      <alignment horizontal="center" vertical="center" wrapText="1"/>
    </xf>
    <xf numFmtId="0" fontId="53" fillId="23" borderId="87" xfId="36" applyFont="1" applyFill="1" applyBorder="1" applyAlignment="1">
      <alignment horizontal="center" vertical="center" wrapText="1"/>
    </xf>
    <xf numFmtId="0" fontId="53" fillId="23" borderId="9" xfId="36" applyFont="1" applyFill="1" applyBorder="1" applyAlignment="1">
      <alignment horizontal="center" vertical="center" wrapText="1"/>
    </xf>
    <xf numFmtId="0" fontId="53" fillId="23" borderId="72" xfId="43" applyFont="1" applyFill="1" applyBorder="1" applyAlignment="1">
      <alignment horizontal="center" vertical="center" wrapText="1"/>
    </xf>
    <xf numFmtId="0" fontId="53" fillId="23" borderId="90" xfId="43" applyFont="1" applyFill="1" applyBorder="1" applyAlignment="1">
      <alignment horizontal="center" vertical="center" wrapText="1"/>
    </xf>
    <xf numFmtId="0" fontId="47" fillId="0" borderId="20" xfId="0" applyFont="1" applyBorder="1" applyAlignment="1">
      <alignment horizontal="center" vertical="center"/>
    </xf>
    <xf numFmtId="0" fontId="47" fillId="0" borderId="75" xfId="0" applyFont="1" applyBorder="1" applyAlignment="1">
      <alignment horizontal="center" vertical="center"/>
    </xf>
    <xf numFmtId="0" fontId="23" fillId="0" borderId="46" xfId="36" applyFont="1" applyBorder="1" applyAlignment="1">
      <alignment horizontal="center" vertical="center" wrapText="1"/>
    </xf>
    <xf numFmtId="0" fontId="23" fillId="0" borderId="69" xfId="36" applyFont="1" applyBorder="1" applyAlignment="1">
      <alignment horizontal="center" vertical="center" wrapText="1"/>
    </xf>
    <xf numFmtId="0" fontId="8" fillId="23" borderId="56" xfId="36" applyFont="1" applyFill="1" applyBorder="1" applyAlignment="1">
      <alignment horizontal="center" vertical="center" wrapText="1"/>
    </xf>
    <xf numFmtId="0" fontId="8" fillId="23" borderId="78" xfId="36" applyFont="1" applyFill="1" applyBorder="1" applyAlignment="1">
      <alignment horizontal="center" vertical="center" wrapText="1"/>
    </xf>
    <xf numFmtId="0" fontId="8" fillId="23" borderId="14" xfId="36" applyFont="1" applyFill="1" applyBorder="1" applyAlignment="1">
      <alignment horizontal="center" vertical="center" wrapText="1"/>
    </xf>
    <xf numFmtId="0" fontId="8" fillId="23" borderId="36" xfId="36" applyFont="1" applyFill="1" applyBorder="1" applyAlignment="1">
      <alignment horizontal="center" vertical="center" wrapText="1"/>
    </xf>
    <xf numFmtId="0" fontId="23" fillId="0" borderId="53" xfId="36" applyFont="1" applyBorder="1" applyAlignment="1">
      <alignment horizontal="center" vertical="center" wrapText="1"/>
    </xf>
    <xf numFmtId="0" fontId="23" fillId="0" borderId="19" xfId="36" applyFont="1" applyBorder="1" applyAlignment="1">
      <alignment horizontal="center" vertical="center" wrapText="1"/>
    </xf>
    <xf numFmtId="172" fontId="98" fillId="21" borderId="35" xfId="36" quotePrefix="1" applyNumberFormat="1" applyFont="1" applyFill="1" applyBorder="1" applyAlignment="1">
      <alignment vertical="center" wrapText="1"/>
    </xf>
    <xf numFmtId="0" fontId="25" fillId="21" borderId="26" xfId="36" applyNumberFormat="1" applyFont="1" applyFill="1" applyBorder="1" applyAlignment="1">
      <alignment horizontal="center" vertical="center" wrapText="1"/>
    </xf>
    <xf numFmtId="0" fontId="23" fillId="0" borderId="22" xfId="36" applyFont="1" applyBorder="1" applyAlignment="1">
      <alignment horizontal="left" vertical="center" wrapText="1"/>
    </xf>
    <xf numFmtId="0" fontId="25" fillId="21" borderId="22" xfId="36" applyFont="1" applyFill="1" applyBorder="1" applyAlignment="1">
      <alignment horizontal="center" vertical="center" wrapText="1"/>
    </xf>
    <xf numFmtId="9" fontId="25" fillId="21" borderId="22" xfId="84" applyFont="1" applyFill="1" applyBorder="1" applyAlignment="1">
      <alignment horizontal="center" vertical="center" wrapText="1"/>
    </xf>
    <xf numFmtId="9" fontId="36" fillId="21" borderId="22" xfId="84" applyFont="1" applyFill="1" applyBorder="1" applyAlignment="1">
      <alignment horizontal="center" vertical="center" wrapText="1"/>
    </xf>
    <xf numFmtId="0" fontId="4" fillId="22" borderId="22" xfId="84" applyNumberFormat="1" applyFont="1" applyFill="1" applyBorder="1" applyAlignment="1">
      <alignment horizontal="center" vertical="center" wrapText="1"/>
    </xf>
    <xf numFmtId="4" fontId="25" fillId="21" borderId="22" xfId="36" applyNumberFormat="1" applyFont="1" applyFill="1" applyBorder="1" applyAlignment="1">
      <alignment horizontal="center" vertical="center" wrapText="1"/>
    </xf>
    <xf numFmtId="174" fontId="25" fillId="0" borderId="22" xfId="36" applyNumberFormat="1" applyFont="1" applyBorder="1" applyAlignment="1">
      <alignment horizontal="center" vertical="center" wrapText="1"/>
    </xf>
    <xf numFmtId="174" fontId="25" fillId="0" borderId="22" xfId="36" quotePrefix="1" applyNumberFormat="1" applyFont="1" applyBorder="1" applyAlignment="1">
      <alignment horizontal="center" vertical="center" wrapText="1"/>
    </xf>
    <xf numFmtId="0" fontId="25" fillId="0" borderId="22" xfId="36" quotePrefix="1" applyNumberFormat="1" applyFont="1" applyBorder="1" applyAlignment="1">
      <alignment horizontal="center" vertical="center" wrapText="1"/>
    </xf>
    <xf numFmtId="4" fontId="25" fillId="0" borderId="22" xfId="36" quotePrefix="1" applyNumberFormat="1" applyFont="1" applyBorder="1" applyAlignment="1">
      <alignment horizontal="center" vertical="center" wrapText="1"/>
    </xf>
    <xf numFmtId="0" fontId="23" fillId="0" borderId="34" xfId="36" applyFont="1" applyBorder="1" applyAlignment="1">
      <alignment horizontal="center" vertical="center" wrapText="1"/>
    </xf>
  </cellXfs>
  <cellStyles count="98">
    <cellStyle name="Euro" xfId="1" xr:uid="{00000000-0005-0000-0000-000000000000}"/>
    <cellStyle name="Millares" xfId="2" builtinId="3"/>
    <cellStyle name="Millares [0]" xfId="87" builtinId="6"/>
    <cellStyle name="Millares [0] 2" xfId="93" xr:uid="{00000000-0005-0000-0000-000003000000}"/>
    <cellStyle name="Millares 10 2" xfId="3" xr:uid="{00000000-0005-0000-0000-000004000000}"/>
    <cellStyle name="Millares 10 3" xfId="4" xr:uid="{00000000-0005-0000-0000-000005000000}"/>
    <cellStyle name="Millares 10 4" xfId="5" xr:uid="{00000000-0005-0000-0000-000006000000}"/>
    <cellStyle name="Millares 10 5" xfId="6" xr:uid="{00000000-0005-0000-0000-000007000000}"/>
    <cellStyle name="Millares 10 6" xfId="7" xr:uid="{00000000-0005-0000-0000-000008000000}"/>
    <cellStyle name="Millares 10 7" xfId="8" xr:uid="{00000000-0005-0000-0000-000009000000}"/>
    <cellStyle name="Millares 11 2" xfId="9" xr:uid="{00000000-0005-0000-0000-00000A000000}"/>
    <cellStyle name="Millares 11 3" xfId="10" xr:uid="{00000000-0005-0000-0000-00000B000000}"/>
    <cellStyle name="Millares 11 4" xfId="11" xr:uid="{00000000-0005-0000-0000-00000C000000}"/>
    <cellStyle name="Millares 14 2" xfId="12" xr:uid="{00000000-0005-0000-0000-00000D000000}"/>
    <cellStyle name="Millares 14 3" xfId="13" xr:uid="{00000000-0005-0000-0000-00000E000000}"/>
    <cellStyle name="Millares 14 4" xfId="14" xr:uid="{00000000-0005-0000-0000-00000F000000}"/>
    <cellStyle name="Millares 14 5" xfId="15" xr:uid="{00000000-0005-0000-0000-000010000000}"/>
    <cellStyle name="Millares 14 6" xfId="16" xr:uid="{00000000-0005-0000-0000-000011000000}"/>
    <cellStyle name="Millares 14 7" xfId="17" xr:uid="{00000000-0005-0000-0000-000012000000}"/>
    <cellStyle name="Millares 2" xfId="18" xr:uid="{00000000-0005-0000-0000-000013000000}"/>
    <cellStyle name="Millares 2 2" xfId="88" xr:uid="{00000000-0005-0000-0000-000014000000}"/>
    <cellStyle name="Millares 3" xfId="19" xr:uid="{00000000-0005-0000-0000-000015000000}"/>
    <cellStyle name="Millares 4" xfId="20" xr:uid="{00000000-0005-0000-0000-000016000000}"/>
    <cellStyle name="Millares 5" xfId="90" xr:uid="{00000000-0005-0000-0000-000017000000}"/>
    <cellStyle name="Millares 6" xfId="96" xr:uid="{00000000-0005-0000-0000-000018000000}"/>
    <cellStyle name="Millares 6 10" xfId="21" xr:uid="{00000000-0005-0000-0000-000019000000}"/>
    <cellStyle name="Millares 6 11" xfId="22" xr:uid="{00000000-0005-0000-0000-00001A000000}"/>
    <cellStyle name="Millares 6 2" xfId="23" xr:uid="{00000000-0005-0000-0000-00001B000000}"/>
    <cellStyle name="Millares 6 3" xfId="24" xr:uid="{00000000-0005-0000-0000-00001C000000}"/>
    <cellStyle name="Millares 6 4" xfId="25" xr:uid="{00000000-0005-0000-0000-00001D000000}"/>
    <cellStyle name="Millares 6 5" xfId="26" xr:uid="{00000000-0005-0000-0000-00001E000000}"/>
    <cellStyle name="Millares 6 6" xfId="27" xr:uid="{00000000-0005-0000-0000-00001F000000}"/>
    <cellStyle name="Millares 6 7" xfId="28" xr:uid="{00000000-0005-0000-0000-000020000000}"/>
    <cellStyle name="Millares 6 8" xfId="29" xr:uid="{00000000-0005-0000-0000-000021000000}"/>
    <cellStyle name="Millares 6 9" xfId="30" xr:uid="{00000000-0005-0000-0000-000022000000}"/>
    <cellStyle name="Millares 7" xfId="97" xr:uid="{00000000-0005-0000-0000-000023000000}"/>
    <cellStyle name="Millares 7 2" xfId="31" xr:uid="{00000000-0005-0000-0000-000024000000}"/>
    <cellStyle name="Millares 7 3" xfId="32" xr:uid="{00000000-0005-0000-0000-000025000000}"/>
    <cellStyle name="Millares 7 4" xfId="33" xr:uid="{00000000-0005-0000-0000-000026000000}"/>
    <cellStyle name="Millares_PtosLicitacionesSRTaño03" xfId="91" xr:uid="{00000000-0005-0000-0000-000027000000}"/>
    <cellStyle name="Moneda 2" xfId="34" xr:uid="{00000000-0005-0000-0000-000028000000}"/>
    <cellStyle name="Moneda 3" xfId="92" xr:uid="{00000000-0005-0000-0000-000029000000}"/>
    <cellStyle name="Moneda 4" xfId="95" xr:uid="{00000000-0005-0000-0000-00002A000000}"/>
    <cellStyle name="Normal" xfId="0" builtinId="0"/>
    <cellStyle name="Normal 10" xfId="35" xr:uid="{00000000-0005-0000-0000-00002C000000}"/>
    <cellStyle name="Normal 2" xfId="36" xr:uid="{00000000-0005-0000-0000-00002D000000}"/>
    <cellStyle name="Normal 2 2" xfId="37" xr:uid="{00000000-0005-0000-0000-00002E000000}"/>
    <cellStyle name="Normal 2 3" xfId="38" xr:uid="{00000000-0005-0000-0000-00002F000000}"/>
    <cellStyle name="Normal 2_Kresidual" xfId="39" xr:uid="{00000000-0005-0000-0000-000030000000}"/>
    <cellStyle name="Normal 3" xfId="40" xr:uid="{00000000-0005-0000-0000-000031000000}"/>
    <cellStyle name="Normal 3 2" xfId="41" xr:uid="{00000000-0005-0000-0000-000032000000}"/>
    <cellStyle name="Normal 4" xfId="42" xr:uid="{00000000-0005-0000-0000-000033000000}"/>
    <cellStyle name="Normal 4 10" xfId="43" xr:uid="{00000000-0005-0000-0000-000034000000}"/>
    <cellStyle name="Normal 4 11" xfId="44" xr:uid="{00000000-0005-0000-0000-000035000000}"/>
    <cellStyle name="Normal 4 12" xfId="45" xr:uid="{00000000-0005-0000-0000-000036000000}"/>
    <cellStyle name="Normal 4 13" xfId="46" xr:uid="{00000000-0005-0000-0000-000037000000}"/>
    <cellStyle name="Normal 4 14" xfId="47" xr:uid="{00000000-0005-0000-0000-000038000000}"/>
    <cellStyle name="Normal 4 15" xfId="48" xr:uid="{00000000-0005-0000-0000-000039000000}"/>
    <cellStyle name="Normal 4 16" xfId="49" xr:uid="{00000000-0005-0000-0000-00003A000000}"/>
    <cellStyle name="Normal 4 17" xfId="50" xr:uid="{00000000-0005-0000-0000-00003B000000}"/>
    <cellStyle name="Normal 4 18" xfId="51" xr:uid="{00000000-0005-0000-0000-00003C000000}"/>
    <cellStyle name="Normal 4 19" xfId="52" xr:uid="{00000000-0005-0000-0000-00003D000000}"/>
    <cellStyle name="Normal 4 2" xfId="53" xr:uid="{00000000-0005-0000-0000-00003E000000}"/>
    <cellStyle name="Normal 4 20" xfId="54" xr:uid="{00000000-0005-0000-0000-00003F000000}"/>
    <cellStyle name="Normal 4 21" xfId="55" xr:uid="{00000000-0005-0000-0000-000040000000}"/>
    <cellStyle name="Normal 4 22" xfId="56" xr:uid="{00000000-0005-0000-0000-000041000000}"/>
    <cellStyle name="Normal 4 23" xfId="57" xr:uid="{00000000-0005-0000-0000-000042000000}"/>
    <cellStyle name="Normal 4 24" xfId="58" xr:uid="{00000000-0005-0000-0000-000043000000}"/>
    <cellStyle name="Normal 4 25" xfId="59" xr:uid="{00000000-0005-0000-0000-000044000000}"/>
    <cellStyle name="Normal 4 26" xfId="60" xr:uid="{00000000-0005-0000-0000-000045000000}"/>
    <cellStyle name="Normal 4 27" xfId="61" xr:uid="{00000000-0005-0000-0000-000046000000}"/>
    <cellStyle name="Normal 4 28" xfId="62" xr:uid="{00000000-0005-0000-0000-000047000000}"/>
    <cellStyle name="Normal 4 29" xfId="63" xr:uid="{00000000-0005-0000-0000-000048000000}"/>
    <cellStyle name="Normal 4 3" xfId="64" xr:uid="{00000000-0005-0000-0000-000049000000}"/>
    <cellStyle name="Normal 4 30" xfId="65" xr:uid="{00000000-0005-0000-0000-00004A000000}"/>
    <cellStyle name="Normal 4 31" xfId="66" xr:uid="{00000000-0005-0000-0000-00004B000000}"/>
    <cellStyle name="Normal 4 32" xfId="67" xr:uid="{00000000-0005-0000-0000-00004C000000}"/>
    <cellStyle name="Normal 4 33" xfId="68" xr:uid="{00000000-0005-0000-0000-00004D000000}"/>
    <cellStyle name="Normal 4 34" xfId="69" xr:uid="{00000000-0005-0000-0000-00004E000000}"/>
    <cellStyle name="Normal 4 35" xfId="70" xr:uid="{00000000-0005-0000-0000-00004F000000}"/>
    <cellStyle name="Normal 4 36" xfId="71" xr:uid="{00000000-0005-0000-0000-000050000000}"/>
    <cellStyle name="Normal 4 37" xfId="72" xr:uid="{00000000-0005-0000-0000-000051000000}"/>
    <cellStyle name="Normal 4 38" xfId="73" xr:uid="{00000000-0005-0000-0000-000052000000}"/>
    <cellStyle name="Normal 4 4" xfId="74" xr:uid="{00000000-0005-0000-0000-000053000000}"/>
    <cellStyle name="Normal 4 5" xfId="75" xr:uid="{00000000-0005-0000-0000-000054000000}"/>
    <cellStyle name="Normal 4 6" xfId="76" xr:uid="{00000000-0005-0000-0000-000055000000}"/>
    <cellStyle name="Normal 4 7" xfId="77" xr:uid="{00000000-0005-0000-0000-000056000000}"/>
    <cellStyle name="Normal 4 8" xfId="78" xr:uid="{00000000-0005-0000-0000-000057000000}"/>
    <cellStyle name="Normal 4 9" xfId="79" xr:uid="{00000000-0005-0000-0000-000058000000}"/>
    <cellStyle name="Normal_Kresidual" xfId="80" xr:uid="{00000000-0005-0000-0000-000059000000}"/>
    <cellStyle name="Notas 2" xfId="81" xr:uid="{00000000-0005-0000-0000-00005A000000}"/>
    <cellStyle name="Porcentaje" xfId="82" builtinId="5"/>
    <cellStyle name="Porcentaje 2" xfId="83" xr:uid="{00000000-0005-0000-0000-00005C000000}"/>
    <cellStyle name="Porcentaje 3" xfId="89" xr:uid="{00000000-0005-0000-0000-00005D000000}"/>
    <cellStyle name="Porcentaje 4" xfId="94" xr:uid="{00000000-0005-0000-0000-00005E000000}"/>
    <cellStyle name="Porcentual 2" xfId="84" xr:uid="{00000000-0005-0000-0000-00005F000000}"/>
    <cellStyle name="Porcentual 3" xfId="85" xr:uid="{00000000-0005-0000-0000-000060000000}"/>
    <cellStyle name="Porcentual 3 2" xfId="86" xr:uid="{00000000-0005-0000-0000-000061000000}"/>
  </cellStyles>
  <dxfs count="127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0000FF"/>
      </font>
      <fill>
        <patternFill>
          <bgColor rgb="FF96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00FF"/>
      </font>
      <fill>
        <patternFill>
          <bgColor rgb="FF9BFFFF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00FF"/>
      </font>
      <fill>
        <patternFill>
          <bgColor rgb="FF8FFFFF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rgb="FFC8BEBE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E1EBFA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BEBE"/>
        </patternFill>
      </fill>
    </dxf>
    <dxf>
      <font>
        <b/>
        <i val="0"/>
      </font>
      <fill>
        <patternFill>
          <bgColor rgb="FFE1EBFA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8" tint="0.79998168889431442"/>
        </patternFill>
      </fill>
      <border>
        <left style="thin">
          <color indexed="64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0000FF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FFFF99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ill>
        <patternFill>
          <bgColor rgb="FFC8BEBE"/>
        </patternFill>
      </fill>
    </dxf>
    <dxf>
      <font>
        <b val="0"/>
        <i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</dxfs>
  <tableStyles count="0" defaultTableStyle="TableStyleMedium9" defaultPivotStyle="PivotStyleLight16"/>
  <colors>
    <mruColors>
      <color rgb="FFDCFFC8"/>
      <color rgb="FF016401"/>
      <color rgb="FFC8BEBE"/>
      <color rgb="FFC8BEFA"/>
      <color rgb="FF644646"/>
      <color rgb="FFD28660"/>
      <color rgb="FF0000FF"/>
      <color rgb="FF50B4C8"/>
      <color rgb="FFE1EBFA"/>
      <color rgb="FF9B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atos.gov.co/Econom-a-y-Finanzas/Tasa-de-Cambio-Representativa-del-Mercado-Historic/mcec-87by/data_preview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superfinanciera.gov.co/publicacion/608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10</xdr:row>
      <xdr:rowOff>1</xdr:rowOff>
    </xdr:from>
    <xdr:to>
      <xdr:col>17</xdr:col>
      <xdr:colOff>57150</xdr:colOff>
      <xdr:row>11</xdr:row>
      <xdr:rowOff>466726</xdr:rowOff>
    </xdr:to>
    <xdr:sp macro="" textlink="">
      <xdr:nvSpPr>
        <xdr:cNvPr id="3" name="Rectángul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074738D-79D1-471D-AEB3-72743225A157}"/>
            </a:ext>
          </a:extLst>
        </xdr:cNvPr>
        <xdr:cNvSpPr/>
      </xdr:nvSpPr>
      <xdr:spPr bwMode="auto">
        <a:xfrm>
          <a:off x="13239750" y="1990726"/>
          <a:ext cx="1066800" cy="78105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210618</xdr:colOff>
      <xdr:row>11</xdr:row>
      <xdr:rowOff>12774</xdr:rowOff>
    </xdr:from>
    <xdr:to>
      <xdr:col>7</xdr:col>
      <xdr:colOff>860049</xdr:colOff>
      <xdr:row>12</xdr:row>
      <xdr:rowOff>275721</xdr:rowOff>
    </xdr:to>
    <xdr:sp macro="[0]!OCULTARA" textlink="">
      <xdr:nvSpPr>
        <xdr:cNvPr id="8" name="DOS" hidden="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 bwMode="auto">
        <a:xfrm>
          <a:off x="7901549" y="2809476"/>
          <a:ext cx="649431" cy="648000"/>
        </a:xfrm>
        <a:prstGeom prst="ellipse">
          <a:avLst/>
        </a:prstGeom>
        <a:solidFill>
          <a:srgbClr val="C8BEBE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251758</xdr:colOff>
      <xdr:row>11</xdr:row>
      <xdr:rowOff>66676</xdr:rowOff>
    </xdr:from>
    <xdr:to>
      <xdr:col>7</xdr:col>
      <xdr:colOff>827758</xdr:colOff>
      <xdr:row>12</xdr:row>
      <xdr:rowOff>261676</xdr:rowOff>
    </xdr:to>
    <xdr:sp macro="[0]!OCULTARAI" textlink="">
      <xdr:nvSpPr>
        <xdr:cNvPr id="3" name="DOS" hidden="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452908" y="3067051"/>
          <a:ext cx="576000" cy="576000"/>
        </a:xfrm>
        <a:prstGeom prst="ellipse">
          <a:avLst/>
        </a:prstGeom>
        <a:solidFill>
          <a:srgbClr val="C8BEBE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7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216478</xdr:colOff>
      <xdr:row>2</xdr:row>
      <xdr:rowOff>14432</xdr:rowOff>
    </xdr:to>
    <xdr:sp macro="[0]!BORRAR_PROPONENTES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 bwMode="auto">
        <a:xfrm>
          <a:off x="0" y="0"/>
          <a:ext cx="216478" cy="245341"/>
        </a:xfrm>
        <a:prstGeom prst="rect">
          <a:avLst/>
        </a:prstGeom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15</xdr:row>
      <xdr:rowOff>19843</xdr:rowOff>
    </xdr:from>
    <xdr:to>
      <xdr:col>3</xdr:col>
      <xdr:colOff>1629922</xdr:colOff>
      <xdr:row>15</xdr:row>
      <xdr:rowOff>293443</xdr:rowOff>
    </xdr:to>
    <xdr:sp macro="[0]!COMBINAR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1676797" y="4732734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34</xdr:row>
      <xdr:rowOff>19843</xdr:rowOff>
    </xdr:from>
    <xdr:to>
      <xdr:col>3</xdr:col>
      <xdr:colOff>1629922</xdr:colOff>
      <xdr:row>34</xdr:row>
      <xdr:rowOff>293443</xdr:rowOff>
    </xdr:to>
    <xdr:sp macro="[0]!COMBINAR" textlink="">
      <xdr:nvSpPr>
        <xdr:cNvPr id="4" name="Rectángulo 3">
          <a:extLst>
            <a:ext uri="{FF2B5EF4-FFF2-40B4-BE49-F238E27FC236}">
              <a16:creationId xmlns:a16="http://schemas.microsoft.com/office/drawing/2014/main" id="{9DB999CC-C104-4A0C-BD3B-FA5B34E3FC51}"/>
            </a:ext>
          </a:extLst>
        </xdr:cNvPr>
        <xdr:cNvSpPr/>
      </xdr:nvSpPr>
      <xdr:spPr bwMode="auto">
        <a:xfrm>
          <a:off x="1676797" y="49918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53</xdr:row>
      <xdr:rowOff>19843</xdr:rowOff>
    </xdr:from>
    <xdr:to>
      <xdr:col>3</xdr:col>
      <xdr:colOff>1629922</xdr:colOff>
      <xdr:row>53</xdr:row>
      <xdr:rowOff>293443</xdr:rowOff>
    </xdr:to>
    <xdr:sp macro="[0]!COMBINAR" textlink="">
      <xdr:nvSpPr>
        <xdr:cNvPr id="5" name="Rectángulo 4">
          <a:extLst>
            <a:ext uri="{FF2B5EF4-FFF2-40B4-BE49-F238E27FC236}">
              <a16:creationId xmlns:a16="http://schemas.microsoft.com/office/drawing/2014/main" id="{4B0B286A-0D3B-47DF-ABB8-4EFC55060FDF}"/>
            </a:ext>
          </a:extLst>
        </xdr:cNvPr>
        <xdr:cNvSpPr/>
      </xdr:nvSpPr>
      <xdr:spPr bwMode="auto">
        <a:xfrm>
          <a:off x="1676797" y="1435496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70</xdr:row>
      <xdr:rowOff>19843</xdr:rowOff>
    </xdr:from>
    <xdr:to>
      <xdr:col>3</xdr:col>
      <xdr:colOff>1629922</xdr:colOff>
      <xdr:row>70</xdr:row>
      <xdr:rowOff>293443</xdr:rowOff>
    </xdr:to>
    <xdr:sp macro="[0]!COMBINAR" textlink="">
      <xdr:nvSpPr>
        <xdr:cNvPr id="6" name="Rectángulo 5">
          <a:extLst>
            <a:ext uri="{FF2B5EF4-FFF2-40B4-BE49-F238E27FC236}">
              <a16:creationId xmlns:a16="http://schemas.microsoft.com/office/drawing/2014/main" id="{BC81482F-4BE5-45ED-8F83-245DBAF182D3}"/>
            </a:ext>
          </a:extLst>
        </xdr:cNvPr>
        <xdr:cNvSpPr/>
      </xdr:nvSpPr>
      <xdr:spPr bwMode="auto">
        <a:xfrm>
          <a:off x="1676797" y="2371804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88</xdr:row>
      <xdr:rowOff>19843</xdr:rowOff>
    </xdr:from>
    <xdr:to>
      <xdr:col>3</xdr:col>
      <xdr:colOff>1629922</xdr:colOff>
      <xdr:row>88</xdr:row>
      <xdr:rowOff>293443</xdr:rowOff>
    </xdr:to>
    <xdr:sp macro="[0]!COMBINAR" textlink="">
      <xdr:nvSpPr>
        <xdr:cNvPr id="7" name="Rectángulo 6">
          <a:extLst>
            <a:ext uri="{FF2B5EF4-FFF2-40B4-BE49-F238E27FC236}">
              <a16:creationId xmlns:a16="http://schemas.microsoft.com/office/drawing/2014/main" id="{BE2CE28E-F466-42B7-A5F5-BEF7F402C917}"/>
            </a:ext>
          </a:extLst>
        </xdr:cNvPr>
        <xdr:cNvSpPr/>
      </xdr:nvSpPr>
      <xdr:spPr bwMode="auto">
        <a:xfrm>
          <a:off x="1676797" y="3308111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106</xdr:row>
      <xdr:rowOff>19843</xdr:rowOff>
    </xdr:from>
    <xdr:to>
      <xdr:col>3</xdr:col>
      <xdr:colOff>1629922</xdr:colOff>
      <xdr:row>106</xdr:row>
      <xdr:rowOff>293443</xdr:rowOff>
    </xdr:to>
    <xdr:sp macro="[0]!COMBINAR" textlink="">
      <xdr:nvSpPr>
        <xdr:cNvPr id="8" name="Rectángulo 7">
          <a:extLst>
            <a:ext uri="{FF2B5EF4-FFF2-40B4-BE49-F238E27FC236}">
              <a16:creationId xmlns:a16="http://schemas.microsoft.com/office/drawing/2014/main" id="{44EEE677-71B4-415C-9BB1-4C1366D08D54}"/>
            </a:ext>
          </a:extLst>
        </xdr:cNvPr>
        <xdr:cNvSpPr/>
      </xdr:nvSpPr>
      <xdr:spPr bwMode="auto">
        <a:xfrm>
          <a:off x="1676797" y="42444193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124</xdr:row>
      <xdr:rowOff>19843</xdr:rowOff>
    </xdr:from>
    <xdr:to>
      <xdr:col>3</xdr:col>
      <xdr:colOff>1629922</xdr:colOff>
      <xdr:row>124</xdr:row>
      <xdr:rowOff>293443</xdr:rowOff>
    </xdr:to>
    <xdr:sp macro="[0]!COMBINAR" textlink="">
      <xdr:nvSpPr>
        <xdr:cNvPr id="9" name="Rectángulo 8">
          <a:extLst>
            <a:ext uri="{FF2B5EF4-FFF2-40B4-BE49-F238E27FC236}">
              <a16:creationId xmlns:a16="http://schemas.microsoft.com/office/drawing/2014/main" id="{CB74D679-4144-4B02-8A1E-9FB22D45F27E}"/>
            </a:ext>
          </a:extLst>
        </xdr:cNvPr>
        <xdr:cNvSpPr/>
      </xdr:nvSpPr>
      <xdr:spPr bwMode="auto">
        <a:xfrm>
          <a:off x="1676797" y="51807268"/>
          <a:ext cx="162000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88</xdr:row>
      <xdr:rowOff>19843</xdr:rowOff>
    </xdr:from>
    <xdr:to>
      <xdr:col>3</xdr:col>
      <xdr:colOff>1629922</xdr:colOff>
      <xdr:row>88</xdr:row>
      <xdr:rowOff>293443</xdr:rowOff>
    </xdr:to>
    <xdr:sp macro="[0]!COMBINAR" textlink="">
      <xdr:nvSpPr>
        <xdr:cNvPr id="10" name="Rectángulo 9">
          <a:extLst>
            <a:ext uri="{FF2B5EF4-FFF2-40B4-BE49-F238E27FC236}">
              <a16:creationId xmlns:a16="http://schemas.microsoft.com/office/drawing/2014/main" id="{AD28456E-A3F8-4716-BA0F-FA33F438E9A6}"/>
            </a:ext>
          </a:extLst>
        </xdr:cNvPr>
        <xdr:cNvSpPr/>
      </xdr:nvSpPr>
      <xdr:spPr bwMode="auto">
        <a:xfrm>
          <a:off x="1727886" y="33658679"/>
          <a:ext cx="1147560" cy="1516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106</xdr:row>
      <xdr:rowOff>19843</xdr:rowOff>
    </xdr:from>
    <xdr:to>
      <xdr:col>3</xdr:col>
      <xdr:colOff>1629922</xdr:colOff>
      <xdr:row>106</xdr:row>
      <xdr:rowOff>293443</xdr:rowOff>
    </xdr:to>
    <xdr:sp macro="[0]!COMBINAR" textlink="">
      <xdr:nvSpPr>
        <xdr:cNvPr id="11" name="Rectángulo 10">
          <a:extLst>
            <a:ext uri="{FF2B5EF4-FFF2-40B4-BE49-F238E27FC236}">
              <a16:creationId xmlns:a16="http://schemas.microsoft.com/office/drawing/2014/main" id="{9E1DFA9B-970D-4B6A-A670-638AB9F69B04}"/>
            </a:ext>
          </a:extLst>
        </xdr:cNvPr>
        <xdr:cNvSpPr/>
      </xdr:nvSpPr>
      <xdr:spPr bwMode="auto">
        <a:xfrm>
          <a:off x="1727886" y="33658679"/>
          <a:ext cx="1147560" cy="1516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124</xdr:row>
      <xdr:rowOff>19843</xdr:rowOff>
    </xdr:from>
    <xdr:to>
      <xdr:col>3</xdr:col>
      <xdr:colOff>1629922</xdr:colOff>
      <xdr:row>124</xdr:row>
      <xdr:rowOff>293443</xdr:rowOff>
    </xdr:to>
    <xdr:sp macro="[0]!COMBINAR" textlink="">
      <xdr:nvSpPr>
        <xdr:cNvPr id="12" name="Rectángulo 11">
          <a:extLst>
            <a:ext uri="{FF2B5EF4-FFF2-40B4-BE49-F238E27FC236}">
              <a16:creationId xmlns:a16="http://schemas.microsoft.com/office/drawing/2014/main" id="{549096E9-BEEC-446A-84C5-736674809CE4}"/>
            </a:ext>
          </a:extLst>
        </xdr:cNvPr>
        <xdr:cNvSpPr/>
      </xdr:nvSpPr>
      <xdr:spPr bwMode="auto">
        <a:xfrm>
          <a:off x="1727886" y="33658679"/>
          <a:ext cx="1147560" cy="1516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34</xdr:row>
      <xdr:rowOff>19843</xdr:rowOff>
    </xdr:from>
    <xdr:to>
      <xdr:col>3</xdr:col>
      <xdr:colOff>1629922</xdr:colOff>
      <xdr:row>34</xdr:row>
      <xdr:rowOff>293443</xdr:rowOff>
    </xdr:to>
    <xdr:sp macro="[0]!COMBINAR" textlink="">
      <xdr:nvSpPr>
        <xdr:cNvPr id="13" name="Rectángulo 12">
          <a:extLst>
            <a:ext uri="{FF2B5EF4-FFF2-40B4-BE49-F238E27FC236}">
              <a16:creationId xmlns:a16="http://schemas.microsoft.com/office/drawing/2014/main" id="{926A7EBA-D7D2-41E4-AEB6-FBAC921F0B8C}"/>
            </a:ext>
          </a:extLst>
        </xdr:cNvPr>
        <xdr:cNvSpPr/>
      </xdr:nvSpPr>
      <xdr:spPr bwMode="auto">
        <a:xfrm>
          <a:off x="1727886" y="33658679"/>
          <a:ext cx="1147560" cy="15168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9922</xdr:colOff>
      <xdr:row>34</xdr:row>
      <xdr:rowOff>19843</xdr:rowOff>
    </xdr:from>
    <xdr:to>
      <xdr:col>3</xdr:col>
      <xdr:colOff>1629922</xdr:colOff>
      <xdr:row>34</xdr:row>
      <xdr:rowOff>293443</xdr:rowOff>
    </xdr:to>
    <xdr:sp macro="[0]!COMBINAR" textlink="">
      <xdr:nvSpPr>
        <xdr:cNvPr id="14" name="Rectángulo 13">
          <a:extLst>
            <a:ext uri="{FF2B5EF4-FFF2-40B4-BE49-F238E27FC236}">
              <a16:creationId xmlns:a16="http://schemas.microsoft.com/office/drawing/2014/main" id="{88BB43D1-C5B3-400B-9880-19D1AB986EB1}"/>
            </a:ext>
          </a:extLst>
        </xdr:cNvPr>
        <xdr:cNvSpPr/>
      </xdr:nvSpPr>
      <xdr:spPr bwMode="auto">
        <a:xfrm>
          <a:off x="1727886" y="3428061"/>
          <a:ext cx="1147560" cy="273600"/>
        </a:xfrm>
        <a:prstGeom prst="rect">
          <a:avLst/>
        </a:prstGeom>
        <a:noFill/>
        <a:ln>
          <a:noFill/>
          <a:headEnd type="none" w="med" len="med"/>
          <a:tailEnd type="none" w="med" len="med"/>
        </a:ln>
        <a:extLst>
          <a:ext uri="{53640926-AAD7-44D8-BBD7-CCE9431645EC}">
            <a14:shadowObscured xmlns:a14="http://schemas.microsoft.com/office/drawing/2010/main" val="1"/>
          </a:ext>
        </a:ex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1506231</xdr:colOff>
      <xdr:row>17</xdr:row>
      <xdr:rowOff>77515</xdr:rowOff>
    </xdr:from>
    <xdr:to>
      <xdr:col>8</xdr:col>
      <xdr:colOff>196081</xdr:colOff>
      <xdr:row>17</xdr:row>
      <xdr:rowOff>236265</xdr:rowOff>
    </xdr:to>
    <xdr:pic>
      <xdr:nvPicPr>
        <xdr:cNvPr id="2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74450" y="1186590"/>
          <a:ext cx="203412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4">
    <tabColor rgb="FF7030A0"/>
    <pageSetUpPr autoPageBreaks="0" fitToPage="1"/>
  </sheetPr>
  <dimension ref="A1:U56"/>
  <sheetViews>
    <sheetView showGridLines="0" topLeftCell="A7" zoomScale="80" zoomScaleNormal="80" zoomScaleSheetLayoutView="80" workbookViewId="0">
      <selection activeCell="K14" sqref="K14"/>
    </sheetView>
  </sheetViews>
  <sheetFormatPr baseColWidth="10" defaultColWidth="0" defaultRowHeight="14.4" zeroHeight="1"/>
  <cols>
    <col min="1" max="1" width="1.88671875" style="314" customWidth="1"/>
    <col min="2" max="2" width="8" style="314" customWidth="1"/>
    <col min="3" max="8" width="8.88671875" style="314" customWidth="1"/>
    <col min="9" max="9" width="19.109375" style="314" customWidth="1"/>
    <col min="10" max="12" width="16.6640625" style="314" customWidth="1"/>
    <col min="13" max="13" width="16.33203125" style="314" customWidth="1"/>
    <col min="14" max="17" width="14.6640625" style="314" customWidth="1"/>
    <col min="18" max="19" width="11.44140625" style="314" customWidth="1"/>
    <col min="20" max="21" width="0" style="314" hidden="1" customWidth="1"/>
    <col min="22" max="16384" width="11.44140625" style="314" hidden="1"/>
  </cols>
  <sheetData>
    <row r="1" spans="2:17" ht="15" thickBot="1"/>
    <row r="2" spans="2:17" s="39" customFormat="1" ht="26.25" customHeight="1">
      <c r="B2" s="650" t="s">
        <v>251</v>
      </c>
      <c r="C2" s="651"/>
      <c r="D2" s="651"/>
      <c r="E2" s="651"/>
      <c r="F2" s="651"/>
      <c r="G2" s="651"/>
      <c r="H2" s="651"/>
      <c r="I2" s="651"/>
      <c r="J2" s="651"/>
      <c r="K2" s="651"/>
      <c r="L2" s="652"/>
      <c r="M2" s="370"/>
    </row>
    <row r="3" spans="2:17" s="39" customFormat="1" ht="10.5" customHeight="1">
      <c r="B3" s="374"/>
      <c r="C3" s="363"/>
      <c r="D3" s="363"/>
      <c r="E3" s="363"/>
      <c r="F3" s="363"/>
      <c r="G3" s="363"/>
      <c r="H3" s="363"/>
      <c r="I3" s="363"/>
      <c r="J3" s="363"/>
      <c r="K3" s="363"/>
      <c r="L3" s="375"/>
      <c r="M3" s="364"/>
    </row>
    <row r="4" spans="2:17" s="39" customFormat="1" ht="14.25" customHeight="1">
      <c r="B4" s="653" t="s">
        <v>116</v>
      </c>
      <c r="C4" s="654"/>
      <c r="D4" s="654"/>
      <c r="E4" s="654"/>
      <c r="F4" s="654"/>
      <c r="G4" s="654"/>
      <c r="H4" s="654"/>
      <c r="I4" s="654"/>
      <c r="J4" s="654"/>
      <c r="K4" s="654"/>
      <c r="L4" s="655"/>
      <c r="M4" s="371"/>
    </row>
    <row r="5" spans="2:17" s="39" customFormat="1" ht="13.2" customHeight="1">
      <c r="B5" s="656" t="s">
        <v>252</v>
      </c>
      <c r="C5" s="657"/>
      <c r="D5" s="657"/>
      <c r="E5" s="657"/>
      <c r="F5" s="657"/>
      <c r="G5" s="657"/>
      <c r="H5" s="657"/>
      <c r="I5" s="657"/>
      <c r="J5" s="657"/>
      <c r="K5" s="657"/>
      <c r="L5" s="658"/>
      <c r="M5" s="372"/>
    </row>
    <row r="6" spans="2:17" s="39" customFormat="1" ht="13.8" customHeight="1">
      <c r="B6" s="376"/>
      <c r="C6" s="365"/>
      <c r="D6" s="365"/>
      <c r="E6" s="365"/>
      <c r="F6" s="365"/>
      <c r="G6" s="365"/>
      <c r="H6" s="365"/>
      <c r="I6" s="365"/>
      <c r="J6" s="365"/>
      <c r="K6" s="365"/>
      <c r="L6" s="377"/>
      <c r="M6" s="365"/>
    </row>
    <row r="7" spans="2:17" s="39" customFormat="1" ht="41.4" customHeight="1" thickBot="1">
      <c r="B7" s="674" t="s">
        <v>253</v>
      </c>
      <c r="C7" s="675"/>
      <c r="D7" s="675"/>
      <c r="E7" s="675"/>
      <c r="F7" s="675"/>
      <c r="G7" s="675"/>
      <c r="H7" s="675"/>
      <c r="I7" s="675"/>
      <c r="J7" s="675"/>
      <c r="K7" s="675"/>
      <c r="L7" s="676"/>
      <c r="M7" s="371"/>
    </row>
    <row r="8" spans="2:17" s="39" customFormat="1" ht="13.8" thickBot="1">
      <c r="B8" s="313"/>
      <c r="C8" s="313"/>
      <c r="D8" s="313"/>
      <c r="E8" s="313"/>
      <c r="F8" s="313"/>
      <c r="G8" s="313"/>
      <c r="H8" s="313"/>
      <c r="I8" s="313"/>
      <c r="J8" s="313"/>
      <c r="K8" s="313"/>
      <c r="L8" s="313"/>
      <c r="M8" s="40"/>
    </row>
    <row r="9" spans="2:17" s="39" customFormat="1" ht="21.6" customHeight="1" thickBot="1">
      <c r="B9" s="677" t="s">
        <v>75</v>
      </c>
      <c r="C9" s="678"/>
      <c r="D9" s="678"/>
      <c r="E9" s="678"/>
      <c r="F9" s="678"/>
      <c r="G9" s="678"/>
      <c r="H9" s="678"/>
      <c r="I9" s="678"/>
      <c r="J9" s="678"/>
      <c r="K9" s="678"/>
      <c r="L9" s="679"/>
      <c r="M9" s="373"/>
    </row>
    <row r="10" spans="2:17" ht="23.4" customHeight="1" thickBot="1">
      <c r="Q10" s="369" t="s">
        <v>319</v>
      </c>
    </row>
    <row r="11" spans="2:17" s="315" customFormat="1" ht="24.6" customHeight="1">
      <c r="B11" s="663" t="s">
        <v>57</v>
      </c>
      <c r="C11" s="635" t="s">
        <v>320</v>
      </c>
      <c r="D11" s="668"/>
      <c r="E11" s="668"/>
      <c r="F11" s="668"/>
      <c r="G11" s="668"/>
      <c r="H11" s="669"/>
      <c r="I11" s="635" t="s">
        <v>38</v>
      </c>
      <c r="J11" s="636"/>
      <c r="K11" s="673"/>
      <c r="L11" s="332"/>
      <c r="M11" s="666" t="s">
        <v>136</v>
      </c>
      <c r="N11" s="659" t="s">
        <v>318</v>
      </c>
      <c r="O11" s="659" t="s">
        <v>141</v>
      </c>
      <c r="Q11" s="366"/>
    </row>
    <row r="12" spans="2:17" s="315" customFormat="1" ht="40.5" customHeight="1" thickBot="1">
      <c r="B12" s="664"/>
      <c r="C12" s="670"/>
      <c r="D12" s="671"/>
      <c r="E12" s="671"/>
      <c r="F12" s="671"/>
      <c r="G12" s="671"/>
      <c r="H12" s="672"/>
      <c r="I12" s="388" t="s">
        <v>62</v>
      </c>
      <c r="J12" s="389" t="s">
        <v>63</v>
      </c>
      <c r="K12" s="673"/>
      <c r="L12" s="332"/>
      <c r="M12" s="667"/>
      <c r="N12" s="660"/>
      <c r="O12" s="660"/>
      <c r="Q12" s="367"/>
    </row>
    <row r="13" spans="2:17" s="320" customFormat="1" ht="7.2" customHeight="1">
      <c r="B13" s="316"/>
      <c r="C13" s="317"/>
      <c r="D13" s="317"/>
      <c r="E13" s="317"/>
      <c r="F13" s="317"/>
      <c r="G13" s="317"/>
      <c r="H13" s="317"/>
      <c r="I13" s="317"/>
      <c r="J13" s="318"/>
      <c r="K13" s="333"/>
      <c r="L13" s="333"/>
      <c r="M13" s="319"/>
      <c r="N13" s="319"/>
      <c r="O13" s="319"/>
      <c r="Q13" s="378"/>
    </row>
    <row r="14" spans="2:17" s="315" customFormat="1" ht="120" customHeight="1" thickBot="1">
      <c r="B14" s="390">
        <v>1</v>
      </c>
      <c r="C14" s="637" t="s">
        <v>254</v>
      </c>
      <c r="D14" s="638"/>
      <c r="E14" s="638"/>
      <c r="F14" s="638"/>
      <c r="G14" s="638"/>
      <c r="H14" s="639"/>
      <c r="I14" s="391">
        <v>237982745</v>
      </c>
      <c r="J14" s="555">
        <f>+I14/1300000</f>
        <v>183.06365</v>
      </c>
      <c r="K14" s="334"/>
      <c r="L14" s="335"/>
      <c r="M14" s="347">
        <v>7</v>
      </c>
      <c r="N14" s="348"/>
      <c r="O14" s="321"/>
      <c r="Q14" s="368"/>
    </row>
    <row r="15" spans="2:17" s="39" customFormat="1" ht="15.75" customHeight="1" thickBot="1">
      <c r="B15" s="322"/>
      <c r="C15" s="322"/>
      <c r="D15" s="322"/>
      <c r="E15" s="323"/>
      <c r="F15" s="648"/>
      <c r="G15" s="648"/>
      <c r="H15" s="648"/>
      <c r="I15" s="648"/>
      <c r="J15" s="314"/>
      <c r="K15" s="314"/>
      <c r="L15" s="314"/>
      <c r="M15" s="324" t="s">
        <v>204</v>
      </c>
      <c r="N15" s="665" t="s">
        <v>255</v>
      </c>
      <c r="O15" s="665"/>
    </row>
    <row r="16" spans="2:17" s="39" customFormat="1" ht="33.75" customHeight="1">
      <c r="B16" s="314"/>
      <c r="C16" s="314"/>
      <c r="D16" s="314"/>
      <c r="E16" s="314"/>
      <c r="F16" s="314"/>
      <c r="G16" s="314"/>
      <c r="H16" s="314"/>
      <c r="I16" s="314"/>
      <c r="J16" s="314"/>
      <c r="K16" s="314"/>
      <c r="L16" s="314"/>
    </row>
    <row r="17" spans="2:13" s="271" customFormat="1" ht="27.75" customHeight="1" thickBot="1">
      <c r="B17" s="661" t="s">
        <v>39</v>
      </c>
      <c r="C17" s="661"/>
      <c r="D17" s="661"/>
      <c r="E17" s="661"/>
      <c r="F17" s="661"/>
      <c r="G17" s="661"/>
      <c r="H17" s="661"/>
      <c r="I17" s="661"/>
      <c r="J17" s="661"/>
      <c r="K17" s="661"/>
      <c r="L17" s="661"/>
      <c r="M17" s="662"/>
    </row>
    <row r="18" spans="2:13" s="39" customFormat="1" ht="15.6" customHeight="1" thickTop="1" thickBot="1">
      <c r="B18" s="645" t="s">
        <v>37</v>
      </c>
      <c r="C18" s="646"/>
      <c r="D18" s="646"/>
      <c r="E18" s="646"/>
      <c r="F18" s="646"/>
      <c r="G18" s="646"/>
      <c r="H18" s="646"/>
      <c r="I18" s="646"/>
      <c r="J18" s="646"/>
      <c r="K18" s="647"/>
      <c r="L18" s="329">
        <v>45644</v>
      </c>
    </row>
    <row r="19" spans="2:13" s="39" customFormat="1" ht="15.6" customHeight="1" thickTop="1" thickBot="1">
      <c r="B19" s="649"/>
      <c r="C19" s="649"/>
      <c r="D19" s="649"/>
      <c r="E19" s="649"/>
      <c r="F19" s="649"/>
      <c r="G19" s="649"/>
      <c r="H19" s="649"/>
      <c r="I19" s="649"/>
      <c r="J19" s="649"/>
      <c r="K19" s="649"/>
      <c r="L19" s="325"/>
    </row>
    <row r="20" spans="2:13" s="39" customFormat="1" ht="30" customHeight="1" thickBot="1">
      <c r="B20" s="615">
        <v>1</v>
      </c>
      <c r="C20" s="616"/>
      <c r="D20" s="616"/>
      <c r="E20" s="616"/>
      <c r="F20" s="616"/>
      <c r="G20" s="616"/>
      <c r="H20" s="616"/>
      <c r="I20" s="616"/>
      <c r="J20" s="616"/>
      <c r="K20" s="616"/>
      <c r="L20" s="617"/>
    </row>
    <row r="21" spans="2:13" ht="15" thickBot="1"/>
    <row r="22" spans="2:13" s="39" customFormat="1" ht="60.6" customHeight="1" thickBot="1">
      <c r="B22" s="640" t="s">
        <v>24</v>
      </c>
      <c r="C22" s="641"/>
      <c r="D22" s="641"/>
      <c r="E22" s="641"/>
      <c r="F22" s="641"/>
      <c r="G22" s="632"/>
      <c r="H22" s="631" t="s">
        <v>43</v>
      </c>
      <c r="I22" s="632"/>
      <c r="J22" s="384" t="s">
        <v>322</v>
      </c>
      <c r="K22" s="385" t="s">
        <v>69</v>
      </c>
      <c r="L22" s="386" t="s">
        <v>46</v>
      </c>
    </row>
    <row r="23" spans="2:13" s="39" customFormat="1" ht="144" customHeight="1" thickBot="1">
      <c r="B23" s="642"/>
      <c r="C23" s="643"/>
      <c r="D23" s="643"/>
      <c r="E23" s="643"/>
      <c r="F23" s="643"/>
      <c r="G23" s="644"/>
      <c r="H23" s="633" t="s">
        <v>256</v>
      </c>
      <c r="I23" s="634"/>
      <c r="J23" s="330">
        <v>67.5</v>
      </c>
      <c r="K23" s="330">
        <v>1</v>
      </c>
      <c r="L23" s="331">
        <v>7</v>
      </c>
      <c r="M23" s="326"/>
    </row>
    <row r="24" spans="2:13" s="39" customFormat="1" ht="15" customHeight="1" thickBot="1">
      <c r="B24" s="314"/>
      <c r="C24" s="314"/>
      <c r="D24" s="314"/>
      <c r="E24" s="314"/>
      <c r="F24" s="314"/>
      <c r="G24" s="314"/>
      <c r="H24" s="314"/>
      <c r="I24" s="314"/>
      <c r="K24" s="314"/>
      <c r="L24" s="314"/>
      <c r="M24" s="314"/>
    </row>
    <row r="25" spans="2:13" s="39" customFormat="1" ht="30" customHeight="1" thickBot="1">
      <c r="B25" s="615">
        <v>2</v>
      </c>
      <c r="C25" s="616"/>
      <c r="D25" s="616"/>
      <c r="E25" s="616"/>
      <c r="F25" s="616"/>
      <c r="G25" s="616"/>
      <c r="H25" s="616"/>
      <c r="I25" s="616"/>
      <c r="J25" s="616"/>
      <c r="K25" s="616"/>
      <c r="L25" s="617"/>
    </row>
    <row r="26" spans="2:13" s="39" customFormat="1" ht="15" thickBot="1"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</row>
    <row r="27" spans="2:13" s="39" customFormat="1" ht="39.6" customHeight="1" thickBot="1">
      <c r="B27" s="627" t="s">
        <v>323</v>
      </c>
      <c r="C27" s="628"/>
      <c r="D27" s="628"/>
      <c r="E27" s="628"/>
      <c r="F27" s="628"/>
      <c r="G27" s="629"/>
      <c r="H27" s="630" t="s">
        <v>321</v>
      </c>
      <c r="I27" s="628"/>
      <c r="J27" s="628"/>
      <c r="K27" s="629"/>
      <c r="L27" s="387" t="s">
        <v>20</v>
      </c>
    </row>
    <row r="28" spans="2:13" s="39" customFormat="1" ht="15" customHeight="1">
      <c r="B28" s="624">
        <v>1</v>
      </c>
      <c r="C28" s="625"/>
      <c r="D28" s="625"/>
      <c r="E28" s="625"/>
      <c r="F28" s="625"/>
      <c r="G28" s="625"/>
      <c r="H28" s="626" t="s">
        <v>79</v>
      </c>
      <c r="I28" s="626"/>
      <c r="J28" s="626"/>
      <c r="K28" s="626"/>
      <c r="L28" s="328" t="s">
        <v>190</v>
      </c>
    </row>
    <row r="29" spans="2:13" s="39" customFormat="1" ht="15" customHeight="1">
      <c r="B29" s="619">
        <v>2</v>
      </c>
      <c r="C29" s="620"/>
      <c r="D29" s="620"/>
      <c r="E29" s="620"/>
      <c r="F29" s="620"/>
      <c r="G29" s="620"/>
      <c r="H29" s="618" t="s">
        <v>187</v>
      </c>
      <c r="I29" s="618"/>
      <c r="J29" s="618"/>
      <c r="K29" s="618"/>
      <c r="L29" s="382" t="s">
        <v>189</v>
      </c>
    </row>
    <row r="30" spans="2:13" s="39" customFormat="1" ht="15" customHeight="1">
      <c r="B30" s="619">
        <v>3</v>
      </c>
      <c r="C30" s="620"/>
      <c r="D30" s="620"/>
      <c r="E30" s="620"/>
      <c r="F30" s="620"/>
      <c r="G30" s="620"/>
      <c r="H30" s="618" t="s">
        <v>220</v>
      </c>
      <c r="I30" s="618"/>
      <c r="J30" s="618"/>
      <c r="K30" s="618"/>
      <c r="L30" s="382" t="s">
        <v>230</v>
      </c>
    </row>
    <row r="31" spans="2:13" s="39" customFormat="1" ht="15" customHeight="1">
      <c r="B31" s="619">
        <v>4</v>
      </c>
      <c r="C31" s="620"/>
      <c r="D31" s="620"/>
      <c r="E31" s="620"/>
      <c r="F31" s="620"/>
      <c r="G31" s="620"/>
      <c r="H31" s="618" t="s">
        <v>137</v>
      </c>
      <c r="I31" s="618"/>
      <c r="J31" s="618"/>
      <c r="K31" s="618"/>
      <c r="L31" s="382" t="s">
        <v>230</v>
      </c>
    </row>
    <row r="32" spans="2:13" s="39" customFormat="1" ht="15" customHeight="1">
      <c r="B32" s="619">
        <v>5</v>
      </c>
      <c r="C32" s="620"/>
      <c r="D32" s="620"/>
      <c r="E32" s="620"/>
      <c r="F32" s="620"/>
      <c r="G32" s="620"/>
      <c r="H32" s="618" t="s">
        <v>224</v>
      </c>
      <c r="I32" s="618"/>
      <c r="J32" s="618"/>
      <c r="K32" s="618"/>
      <c r="L32" s="382" t="s">
        <v>225</v>
      </c>
    </row>
    <row r="33" spans="2:13" s="39" customFormat="1" ht="15" customHeight="1" thickBot="1">
      <c r="B33" s="622">
        <v>6</v>
      </c>
      <c r="C33" s="623"/>
      <c r="D33" s="623"/>
      <c r="E33" s="623"/>
      <c r="F33" s="623"/>
      <c r="G33" s="623"/>
      <c r="H33" s="621" t="s">
        <v>227</v>
      </c>
      <c r="I33" s="621"/>
      <c r="J33" s="621"/>
      <c r="K33" s="621"/>
      <c r="L33" s="383" t="s">
        <v>225</v>
      </c>
    </row>
    <row r="34" spans="2:13" s="39" customFormat="1" ht="24.75" customHeight="1">
      <c r="B34" s="314"/>
      <c r="C34" s="314"/>
      <c r="D34" s="314"/>
      <c r="E34" s="314"/>
      <c r="F34" s="314"/>
      <c r="G34" s="314"/>
      <c r="H34" s="314"/>
      <c r="I34" s="314"/>
      <c r="J34" s="327"/>
      <c r="K34" s="314"/>
      <c r="L34" s="314"/>
      <c r="M34" s="314"/>
    </row>
    <row r="35" spans="2:13" s="39" customFormat="1" ht="22.5" customHeight="1">
      <c r="B35" s="314"/>
      <c r="C35" s="314"/>
      <c r="D35" s="314"/>
      <c r="E35" s="314"/>
      <c r="F35" s="314"/>
      <c r="G35" s="314"/>
      <c r="H35" s="314"/>
      <c r="I35" s="314"/>
      <c r="J35" s="314"/>
      <c r="K35" s="314"/>
      <c r="L35" s="314"/>
      <c r="M35" s="314"/>
    </row>
    <row r="36" spans="2:13" s="39" customFormat="1" ht="21" customHeight="1">
      <c r="B36" s="314"/>
      <c r="C36" s="314"/>
      <c r="D36" s="314"/>
      <c r="E36" s="314"/>
      <c r="F36" s="314"/>
      <c r="G36" s="314"/>
      <c r="H36" s="314"/>
      <c r="I36" s="314"/>
      <c r="J36" s="314"/>
      <c r="K36" s="314"/>
      <c r="L36" s="314"/>
      <c r="M36" s="314"/>
    </row>
    <row r="37" spans="2:13" s="39" customFormat="1" ht="16.5" customHeight="1">
      <c r="B37" s="314"/>
      <c r="C37" s="314"/>
      <c r="D37" s="314"/>
      <c r="E37" s="314"/>
      <c r="F37" s="314"/>
      <c r="G37" s="314"/>
      <c r="H37" s="314"/>
      <c r="I37" s="314"/>
      <c r="J37" s="314"/>
      <c r="K37" s="314"/>
      <c r="L37" s="314"/>
      <c r="M37" s="314"/>
    </row>
    <row r="38" spans="2:13" s="39" customFormat="1" ht="14.25" customHeight="1">
      <c r="B38" s="314"/>
      <c r="C38" s="314"/>
      <c r="D38" s="314"/>
      <c r="E38" s="314"/>
      <c r="F38" s="314"/>
      <c r="G38" s="314"/>
      <c r="H38" s="314"/>
      <c r="I38" s="314"/>
      <c r="J38" s="314"/>
      <c r="K38" s="314"/>
      <c r="L38" s="314"/>
      <c r="M38" s="314"/>
    </row>
    <row r="39" spans="2:13" s="39" customFormat="1" ht="15.75" customHeight="1">
      <c r="B39" s="314"/>
      <c r="C39" s="314"/>
      <c r="D39" s="314"/>
      <c r="E39" s="314"/>
      <c r="F39" s="314"/>
      <c r="G39" s="314"/>
      <c r="H39" s="314"/>
      <c r="I39" s="314"/>
      <c r="J39" s="314"/>
      <c r="K39" s="314"/>
      <c r="L39" s="314"/>
      <c r="M39" s="314"/>
    </row>
    <row r="40" spans="2:13" s="39" customFormat="1" ht="34.5" customHeight="1">
      <c r="B40" s="314"/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M40" s="314"/>
    </row>
    <row r="41" spans="2:13" ht="30" customHeight="1"/>
    <row r="42" spans="2:13" ht="16.5" customHeight="1"/>
    <row r="43" spans="2:13" ht="34.5" customHeight="1"/>
    <row r="44" spans="2:13"/>
    <row r="45" spans="2:13"/>
    <row r="46" spans="2:13"/>
    <row r="47" spans="2:13"/>
    <row r="48" spans="2:13"/>
    <row r="49"/>
    <row r="50"/>
    <row r="51"/>
    <row r="52"/>
    <row r="53"/>
    <row r="54"/>
    <row r="55"/>
    <row r="56"/>
  </sheetData>
  <sheetProtection selectLockedCells="1"/>
  <dataConsolidate link="1"/>
  <customSheetViews>
    <customSheetView guid="{DE67EBC3-31FE-423B-B030-1FFACB67D900}" showGridLines="0" fitToPage="1" topLeftCell="A4">
      <selection activeCell="H19" sqref="H19"/>
      <colBreaks count="3" manualBreakCount="3">
        <brk id="11" max="1048575" man="1"/>
        <brk id="20" max="1048575" man="1"/>
        <brk id="29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71" fitToHeight="0" orientation="portrait" r:id="rId1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  <customSheetView guid="{098B2E87-9C52-4BA2-B1C3-E2EE72C3347E}" showGridLines="0" fitToPage="1">
      <colBreaks count="3" manualBreakCount="3">
        <brk id="11" max="1048575" man="1"/>
        <brk id="20" max="1048575" man="1"/>
        <brk id="29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71" fitToHeight="0" orientation="portrait" r:id="rId2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</customSheetViews>
  <mergeCells count="38">
    <mergeCell ref="B2:L2"/>
    <mergeCell ref="B4:L4"/>
    <mergeCell ref="B5:L5"/>
    <mergeCell ref="O11:O12"/>
    <mergeCell ref="B17:M17"/>
    <mergeCell ref="B11:B12"/>
    <mergeCell ref="N15:O15"/>
    <mergeCell ref="N11:N12"/>
    <mergeCell ref="M11:M12"/>
    <mergeCell ref="C11:H12"/>
    <mergeCell ref="K11:K12"/>
    <mergeCell ref="B7:L7"/>
    <mergeCell ref="B9:L9"/>
    <mergeCell ref="H22:I22"/>
    <mergeCell ref="H23:I23"/>
    <mergeCell ref="I11:J11"/>
    <mergeCell ref="C14:H14"/>
    <mergeCell ref="B22:G22"/>
    <mergeCell ref="B23:G23"/>
    <mergeCell ref="B18:K18"/>
    <mergeCell ref="F15:I15"/>
    <mergeCell ref="B19:K19"/>
    <mergeCell ref="B20:L20"/>
    <mergeCell ref="B25:L25"/>
    <mergeCell ref="H32:K32"/>
    <mergeCell ref="B30:G30"/>
    <mergeCell ref="H30:K30"/>
    <mergeCell ref="H33:K33"/>
    <mergeCell ref="B33:G33"/>
    <mergeCell ref="B31:G31"/>
    <mergeCell ref="H31:K31"/>
    <mergeCell ref="B32:G32"/>
    <mergeCell ref="B28:G28"/>
    <mergeCell ref="B29:G29"/>
    <mergeCell ref="H28:K28"/>
    <mergeCell ref="H29:K29"/>
    <mergeCell ref="B27:G27"/>
    <mergeCell ref="H27:K27"/>
  </mergeCells>
  <phoneticPr fontId="19" type="noConversion"/>
  <dataValidations disablePrompts="1" count="2">
    <dataValidation type="decimal" allowBlank="1" showInputMessage="1" showErrorMessage="1" sqref="B15:D15" xr:uid="{00000000-0002-0000-0000-000001000000}">
      <formula1>-0.0000007</formula1>
      <formula2>-0.0000007</formula2>
    </dataValidation>
    <dataValidation type="decimal" allowBlank="1" showInputMessage="1" showErrorMessage="1" sqref="O14" xr:uid="{00000000-0002-0000-0000-000002000000}">
      <formula1>-0.0000007</formula1>
      <formula2>0.0000007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38" fitToHeight="0" orientation="portrait" r:id="rId3"/>
  <headerFooter alignWithMargins="0">
    <oddFooter>&amp;L&amp;"Arial,Normal"&amp;9&amp;F
&amp;A&amp;C&amp;"Arial,Normal"&amp;10&amp;P de &amp;N&amp;R&amp;"Arial,Normal"&amp;9INSTITUTO NACIONAL DE VIAS
&amp;D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>
    <tabColor rgb="FF7030A0"/>
    <pageSetUpPr autoPageBreaks="0" fitToPage="1"/>
  </sheetPr>
  <dimension ref="B1:L22"/>
  <sheetViews>
    <sheetView showGridLines="0" zoomScale="94" zoomScaleNormal="94" workbookViewId="0">
      <selection activeCell="K11" sqref="K11"/>
    </sheetView>
  </sheetViews>
  <sheetFormatPr baseColWidth="10" defaultColWidth="11.44140625" defaultRowHeight="14.4"/>
  <cols>
    <col min="1" max="1" width="1.88671875" customWidth="1"/>
    <col min="2" max="2" width="11.33203125" customWidth="1"/>
    <col min="3" max="3" width="12.88671875" bestFit="1" customWidth="1"/>
    <col min="4" max="4" width="60.33203125" customWidth="1"/>
    <col min="5" max="5" width="13.33203125" customWidth="1"/>
    <col min="6" max="6" width="2.33203125" customWidth="1"/>
    <col min="7" max="7" width="16.6640625" customWidth="1"/>
    <col min="8" max="8" width="16.6640625" hidden="1" customWidth="1"/>
    <col min="9" max="9" width="5.6640625" customWidth="1"/>
    <col min="10" max="11" width="11.44140625" customWidth="1"/>
    <col min="12" max="12" width="11.44140625" style="346" customWidth="1"/>
    <col min="13" max="20" width="11.44140625" customWidth="1"/>
  </cols>
  <sheetData>
    <row r="1" spans="2:12" ht="15" thickBot="1"/>
    <row r="2" spans="2:12" s="3" customFormat="1" ht="15" customHeight="1">
      <c r="B2" s="689" t="s">
        <v>251</v>
      </c>
      <c r="C2" s="690"/>
      <c r="D2" s="690"/>
      <c r="E2" s="691"/>
      <c r="L2" s="343"/>
    </row>
    <row r="3" spans="2:12" s="1" customFormat="1" ht="13.8">
      <c r="B3" s="379"/>
      <c r="C3" s="380"/>
      <c r="D3" s="380"/>
      <c r="E3" s="381"/>
      <c r="L3" s="344"/>
    </row>
    <row r="4" spans="2:12" s="1" customFormat="1" ht="13.8" customHeight="1">
      <c r="B4" s="692" t="s">
        <v>116</v>
      </c>
      <c r="C4" s="693"/>
      <c r="D4" s="693"/>
      <c r="E4" s="694"/>
      <c r="L4" s="344"/>
    </row>
    <row r="5" spans="2:12" s="1" customFormat="1" ht="12.75" customHeight="1">
      <c r="B5" s="692" t="s">
        <v>252</v>
      </c>
      <c r="C5" s="693"/>
      <c r="D5" s="693"/>
      <c r="E5" s="694"/>
      <c r="L5" s="344"/>
    </row>
    <row r="6" spans="2:12" s="1" customFormat="1" ht="12.75" customHeight="1">
      <c r="B6" s="379"/>
      <c r="C6" s="380"/>
      <c r="D6" s="380"/>
      <c r="E6" s="381"/>
      <c r="L6" s="344"/>
    </row>
    <row r="7" spans="2:12" s="1" customFormat="1" ht="50.25" customHeight="1" thickBot="1">
      <c r="B7" s="686" t="s">
        <v>272</v>
      </c>
      <c r="C7" s="687"/>
      <c r="D7" s="687"/>
      <c r="E7" s="688"/>
      <c r="L7" s="344"/>
    </row>
    <row r="8" spans="2:12" s="1" customFormat="1" ht="12.75" customHeight="1">
      <c r="B8" s="19"/>
      <c r="C8" s="19"/>
      <c r="D8" s="19"/>
      <c r="E8" s="19"/>
      <c r="L8" s="344"/>
    </row>
    <row r="9" spans="2:12" s="1" customFormat="1" ht="12.75" customHeight="1">
      <c r="B9" s="681" t="s">
        <v>25</v>
      </c>
      <c r="C9" s="681"/>
      <c r="D9" s="681"/>
      <c r="E9" s="681"/>
      <c r="L9" s="344"/>
    </row>
    <row r="10" spans="2:12" s="1" customFormat="1" ht="12.75" customHeight="1">
      <c r="B10" s="681" t="s">
        <v>64</v>
      </c>
      <c r="C10" s="681"/>
      <c r="D10" s="681"/>
      <c r="E10" s="681"/>
      <c r="L10" s="344"/>
    </row>
    <row r="11" spans="2:12" s="1" customFormat="1" ht="14.25" customHeight="1" thickBot="1">
      <c r="B11" s="2"/>
      <c r="C11" s="2"/>
      <c r="D11" s="2"/>
      <c r="E11" s="2"/>
      <c r="L11" s="344"/>
    </row>
    <row r="12" spans="2:12" s="1" customFormat="1" ht="30" customHeight="1">
      <c r="B12" s="682" t="s">
        <v>13</v>
      </c>
      <c r="C12" s="584" t="s">
        <v>65</v>
      </c>
      <c r="D12" s="684" t="s">
        <v>66</v>
      </c>
      <c r="E12" s="685"/>
      <c r="F12" s="574"/>
      <c r="G12" s="680"/>
      <c r="H12" s="680"/>
      <c r="L12" s="344"/>
    </row>
    <row r="13" spans="2:12" s="1" customFormat="1" ht="30" customHeight="1" thickBot="1">
      <c r="B13" s="683"/>
      <c r="C13" s="585" t="s">
        <v>1</v>
      </c>
      <c r="D13" s="586" t="s">
        <v>67</v>
      </c>
      <c r="E13" s="587" t="s">
        <v>47</v>
      </c>
      <c r="F13" s="574"/>
      <c r="G13" s="680"/>
      <c r="H13" s="680"/>
    </row>
    <row r="14" spans="2:12" s="4" customFormat="1" ht="15" customHeight="1">
      <c r="B14" s="577"/>
      <c r="C14" s="573"/>
      <c r="D14" s="573"/>
      <c r="E14" s="578"/>
      <c r="F14" s="572"/>
    </row>
    <row r="15" spans="2:12" s="1" customFormat="1" ht="15" customHeight="1">
      <c r="B15" s="579">
        <v>1</v>
      </c>
      <c r="C15" s="576">
        <v>1</v>
      </c>
      <c r="D15" s="575" t="s">
        <v>275</v>
      </c>
      <c r="E15" s="580">
        <v>1</v>
      </c>
      <c r="F15" s="574"/>
      <c r="H15" s="130" t="s">
        <v>250</v>
      </c>
    </row>
    <row r="16" spans="2:12" s="1" customFormat="1" ht="15" customHeight="1">
      <c r="B16" s="579">
        <v>2</v>
      </c>
      <c r="C16" s="576">
        <v>2</v>
      </c>
      <c r="D16" s="575" t="s">
        <v>260</v>
      </c>
      <c r="E16" s="580">
        <v>2</v>
      </c>
      <c r="F16" s="574"/>
      <c r="H16" s="130" t="s">
        <v>250</v>
      </c>
    </row>
    <row r="17" spans="2:12" s="1" customFormat="1" ht="15" customHeight="1">
      <c r="B17" s="579">
        <v>3</v>
      </c>
      <c r="C17" s="576">
        <v>3</v>
      </c>
      <c r="D17" s="575" t="s">
        <v>284</v>
      </c>
      <c r="E17" s="580">
        <v>2</v>
      </c>
      <c r="F17" s="574"/>
      <c r="H17" s="130" t="s">
        <v>250</v>
      </c>
    </row>
    <row r="18" spans="2:12" s="1" customFormat="1" ht="13.2">
      <c r="B18" s="579">
        <v>4</v>
      </c>
      <c r="C18" s="576">
        <v>4</v>
      </c>
      <c r="D18" s="575" t="s">
        <v>285</v>
      </c>
      <c r="E18" s="580">
        <v>1</v>
      </c>
      <c r="F18" s="574"/>
      <c r="H18" s="130" t="s">
        <v>250</v>
      </c>
    </row>
    <row r="19" spans="2:12" s="1" customFormat="1" ht="13.2">
      <c r="B19" s="579">
        <v>5</v>
      </c>
      <c r="C19" s="576">
        <v>5</v>
      </c>
      <c r="D19" s="575" t="s">
        <v>259</v>
      </c>
      <c r="E19" s="580">
        <v>2</v>
      </c>
      <c r="F19" s="574"/>
      <c r="H19" s="130" t="s">
        <v>250</v>
      </c>
    </row>
    <row r="20" spans="2:12" s="1" customFormat="1" ht="13.2">
      <c r="B20" s="579">
        <v>6</v>
      </c>
      <c r="C20" s="576">
        <v>6</v>
      </c>
      <c r="D20" s="575" t="s">
        <v>257</v>
      </c>
      <c r="E20" s="580">
        <v>2</v>
      </c>
      <c r="F20" s="574"/>
      <c r="H20" s="130" t="s">
        <v>250</v>
      </c>
    </row>
    <row r="21" spans="2:12" s="1" customFormat="1" ht="13.2">
      <c r="B21" s="579">
        <v>7</v>
      </c>
      <c r="C21" s="576">
        <v>7</v>
      </c>
      <c r="D21" s="575" t="s">
        <v>286</v>
      </c>
      <c r="E21" s="580">
        <v>2</v>
      </c>
      <c r="F21" s="574"/>
      <c r="H21" s="130" t="s">
        <v>250</v>
      </c>
    </row>
    <row r="22" spans="2:12" s="1" customFormat="1" ht="17.399999999999999" customHeight="1" thickBot="1">
      <c r="B22" s="581"/>
      <c r="C22" s="582"/>
      <c r="D22" s="582"/>
      <c r="E22" s="583"/>
      <c r="L22" s="344"/>
    </row>
  </sheetData>
  <dataConsolidate link="1"/>
  <customSheetViews>
    <customSheetView guid="{DE67EBC3-31FE-423B-B030-1FFACB67D900}" scale="110" showGridLines="0" fitToPage="1" topLeftCell="A10">
      <selection activeCell="E22" sqref="E22"/>
      <colBreaks count="5" manualBreakCount="5">
        <brk id="9" max="1048575" man="1"/>
        <brk id="18" max="1048575" man="1"/>
        <brk id="27" max="1048575" man="1"/>
        <brk id="36" max="1048575" man="1"/>
        <brk id="45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92" fitToHeight="0" orientation="portrait" r:id="rId1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  <customSheetView guid="{098B2E87-9C52-4BA2-B1C3-E2EE72C3347E}" scale="110" showGridLines="0" fitToPage="1" hiddenRows="1">
      <selection activeCell="A32" sqref="A32:IV111"/>
      <colBreaks count="5" manualBreakCount="5">
        <brk id="9" max="1048575" man="1"/>
        <brk id="18" max="1048575" man="1"/>
        <brk id="27" max="1048575" man="1"/>
        <brk id="36" max="1048575" man="1"/>
        <brk id="45" max="1048575" man="1"/>
      </colBreaks>
      <pageMargins left="0.70866141732283472" right="0.70866141732283472" top="0.74803149606299213" bottom="0.74803149606299213" header="0.31496062992125984" footer="0.31496062992125984"/>
      <printOptions horizontalCentered="1"/>
      <pageSetup scale="92" fitToHeight="0" orientation="portrait" r:id="rId2"/>
      <headerFooter alignWithMargins="0">
        <oddFooter>&amp;L&amp;"Arial,Normal"&amp;9&amp;F
&amp;A&amp;C&amp;"Arial,Normal"&amp;10&amp;P de &amp;N&amp;R&amp;"Arial,Normal"&amp;9INSTITUTO NACIONAL DE VIAS
&amp;D</oddFooter>
      </headerFooter>
    </customSheetView>
  </customSheetViews>
  <mergeCells count="10">
    <mergeCell ref="B7:E7"/>
    <mergeCell ref="B2:E2"/>
    <mergeCell ref="B4:E4"/>
    <mergeCell ref="B5:E5"/>
    <mergeCell ref="G12:G13"/>
    <mergeCell ref="H12:H13"/>
    <mergeCell ref="B9:E9"/>
    <mergeCell ref="B10:E10"/>
    <mergeCell ref="B12:B13"/>
    <mergeCell ref="D12:E12"/>
  </mergeCells>
  <phoneticPr fontId="19" type="noConversion"/>
  <conditionalFormatting sqref="G15:H15">
    <cfRule type="expression" dxfId="57" priority="40">
      <formula>AND(ROW()=CELL("ROW"),COLUMN()=CELL("COL"))</formula>
    </cfRule>
  </conditionalFormatting>
  <dataValidations count="1">
    <dataValidation type="custom" allowBlank="1" showInputMessage="1" showErrorMessage="1" errorTitle="PROPONENTE REPETIDO" error="DEBES COLOCAR AL FINAL DEL NOMBRE, EL NUMERO DEL PROPONENTE ENTRE PARENTESIS (#)._x000a_PARA DIFERENCIARLO DE LOS REPETIDOS." sqref="D15:D21" xr:uid="{00000000-0002-0000-0100-000000000000}">
      <formula1>COUNTIF($D$15:$D$21,D15)=1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3"/>
  <headerFooter alignWithMargins="0">
    <oddFooter>&amp;L&amp;"Arial,Normal"&amp;9&amp;F
&amp;A&amp;C&amp;"Arial,Normal"&amp;10&amp;P de &amp;N&amp;R&amp;"Arial,Normal"&amp;9INSTITUTO NACIONAL DE VIAS
&amp;D</oddFooter>
  </headerFooter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rgb="FF7030A0"/>
  </sheetPr>
  <dimension ref="A1:M35"/>
  <sheetViews>
    <sheetView showGridLines="0" topLeftCell="A11" zoomScaleNormal="100" workbookViewId="0">
      <selection activeCell="J16" sqref="J16"/>
    </sheetView>
  </sheetViews>
  <sheetFormatPr baseColWidth="10" defaultColWidth="10.109375" defaultRowHeight="15.6" zeroHeight="1"/>
  <cols>
    <col min="1" max="1" width="0.88671875" style="44" customWidth="1"/>
    <col min="2" max="2" width="1.6640625" style="44" customWidth="1"/>
    <col min="3" max="3" width="8.109375" style="36" hidden="1" customWidth="1"/>
    <col min="4" max="4" width="14.33203125" style="45" customWidth="1"/>
    <col min="5" max="5" width="62.109375" style="45" customWidth="1"/>
    <col min="6" max="6" width="27.6640625" style="52" customWidth="1"/>
    <col min="7" max="7" width="15.6640625" style="45" customWidth="1"/>
    <col min="8" max="8" width="15.6640625" hidden="1" customWidth="1"/>
    <col min="9" max="9" width="17.5546875" hidden="1" customWidth="1"/>
    <col min="10" max="10" width="11.44140625" customWidth="1"/>
    <col min="11" max="12" width="10.109375" style="45" customWidth="1"/>
    <col min="13" max="16384" width="10.109375" style="45"/>
  </cols>
  <sheetData>
    <row r="1" spans="1:13" ht="18" customHeight="1" thickBot="1"/>
    <row r="2" spans="1:13" s="46" customFormat="1" ht="18" customHeight="1">
      <c r="A2" s="44" t="s">
        <v>139</v>
      </c>
      <c r="B2" s="45"/>
      <c r="C2" s="55"/>
      <c r="D2" s="689" t="s">
        <v>251</v>
      </c>
      <c r="E2" s="690"/>
      <c r="F2" s="691"/>
      <c r="G2" s="45"/>
      <c r="H2" s="3"/>
      <c r="I2" s="3"/>
      <c r="J2" s="3"/>
    </row>
    <row r="3" spans="1:13" s="48" customFormat="1" ht="13.2" customHeight="1">
      <c r="A3" s="44"/>
      <c r="B3" s="47"/>
      <c r="C3" s="55"/>
      <c r="D3" s="379"/>
      <c r="E3" s="380"/>
      <c r="F3" s="381"/>
      <c r="G3" s="47"/>
      <c r="H3" s="1"/>
      <c r="I3" s="1"/>
      <c r="J3" s="1"/>
    </row>
    <row r="4" spans="1:13" s="48" customFormat="1" ht="13.2" customHeight="1">
      <c r="A4" s="44"/>
      <c r="B4" s="47"/>
      <c r="C4" s="55"/>
      <c r="D4" s="692" t="s">
        <v>116</v>
      </c>
      <c r="E4" s="693"/>
      <c r="F4" s="694"/>
      <c r="G4" s="47"/>
      <c r="H4" s="1"/>
      <c r="I4" s="1"/>
      <c r="J4" s="1"/>
    </row>
    <row r="5" spans="1:13" s="46" customFormat="1" ht="15" customHeight="1">
      <c r="A5" s="44"/>
      <c r="B5" s="45"/>
      <c r="C5" s="55"/>
      <c r="D5" s="692" t="s">
        <v>252</v>
      </c>
      <c r="E5" s="693"/>
      <c r="F5" s="694"/>
      <c r="G5" s="45"/>
      <c r="H5" s="1"/>
      <c r="I5" s="1"/>
      <c r="J5" s="1"/>
    </row>
    <row r="6" spans="1:13" s="403" customFormat="1" ht="13.2" customHeight="1">
      <c r="A6" s="44"/>
      <c r="B6" s="400"/>
      <c r="C6" s="401"/>
      <c r="D6" s="404"/>
      <c r="E6" s="405"/>
      <c r="F6" s="406"/>
      <c r="G6" s="400"/>
      <c r="H6" s="402"/>
      <c r="I6" s="402"/>
      <c r="J6" s="402"/>
    </row>
    <row r="7" spans="1:13" s="46" customFormat="1" ht="45" customHeight="1" thickBot="1">
      <c r="A7" s="44"/>
      <c r="B7" s="45"/>
      <c r="C7" s="55"/>
      <c r="D7" s="686" t="s">
        <v>272</v>
      </c>
      <c r="E7" s="687"/>
      <c r="F7" s="688"/>
      <c r="G7" s="45"/>
      <c r="H7" s="1"/>
      <c r="I7" s="1"/>
      <c r="J7" s="1"/>
    </row>
    <row r="8" spans="1:13" s="46" customFormat="1" ht="9.75" customHeight="1">
      <c r="A8" s="44"/>
      <c r="B8" s="45"/>
      <c r="C8" s="55"/>
      <c r="D8" s="53"/>
      <c r="E8" s="53"/>
      <c r="F8" s="53"/>
      <c r="G8" s="45"/>
      <c r="H8" s="1"/>
      <c r="I8" s="1"/>
      <c r="J8" s="1"/>
    </row>
    <row r="9" spans="1:13" s="46" customFormat="1" ht="18" customHeight="1">
      <c r="A9" s="44"/>
      <c r="B9" s="44"/>
      <c r="C9" s="54"/>
      <c r="D9" s="703" t="s">
        <v>44</v>
      </c>
      <c r="E9" s="703"/>
      <c r="F9" s="703"/>
      <c r="G9" s="45"/>
      <c r="H9" s="1"/>
      <c r="I9" s="1"/>
      <c r="J9" s="1"/>
    </row>
    <row r="10" spans="1:13" s="46" customFormat="1" ht="18" customHeight="1">
      <c r="A10" s="44"/>
      <c r="B10" s="44"/>
      <c r="C10" s="54"/>
      <c r="D10" s="703" t="s">
        <v>68</v>
      </c>
      <c r="E10" s="703"/>
      <c r="F10" s="703"/>
      <c r="G10" s="45"/>
      <c r="H10" s="1"/>
      <c r="I10" s="1"/>
      <c r="J10" s="1"/>
    </row>
    <row r="11" spans="1:13" s="46" customFormat="1" ht="4.5" customHeight="1" thickBot="1">
      <c r="A11" s="44"/>
      <c r="B11" s="44"/>
      <c r="C11" s="36"/>
      <c r="D11" s="49"/>
      <c r="E11" s="50"/>
      <c r="F11" s="51"/>
      <c r="G11" s="45"/>
      <c r="H11" s="1"/>
      <c r="I11" s="1"/>
      <c r="J11" s="1"/>
    </row>
    <row r="12" spans="1:13" s="46" customFormat="1" ht="30" customHeight="1" thickTop="1">
      <c r="A12" s="44"/>
      <c r="B12" s="44"/>
      <c r="C12" s="695" t="s">
        <v>36</v>
      </c>
      <c r="D12" s="697" t="s">
        <v>35</v>
      </c>
      <c r="E12" s="699" t="s">
        <v>13</v>
      </c>
      <c r="F12" s="701" t="s">
        <v>339</v>
      </c>
      <c r="G12" s="45"/>
      <c r="H12" s="680"/>
      <c r="I12" s="680"/>
      <c r="J12" s="1"/>
    </row>
    <row r="13" spans="1:13" s="46" customFormat="1" ht="30" customHeight="1" thickBot="1">
      <c r="A13" s="44"/>
      <c r="B13" s="44"/>
      <c r="C13" s="696"/>
      <c r="D13" s="698" t="s">
        <v>58</v>
      </c>
      <c r="E13" s="700"/>
      <c r="F13" s="702"/>
      <c r="G13" s="45"/>
      <c r="H13" s="680"/>
      <c r="I13" s="680"/>
      <c r="J13" s="1"/>
      <c r="K13" s="1"/>
      <c r="L13" s="1"/>
      <c r="M13" s="344"/>
    </row>
    <row r="14" spans="1:13" s="46" customFormat="1" ht="4.5" customHeight="1" thickBot="1">
      <c r="A14" s="44"/>
      <c r="B14" s="44"/>
      <c r="C14" s="407"/>
      <c r="D14" s="408"/>
      <c r="E14" s="393"/>
      <c r="F14" s="409"/>
      <c r="G14" s="45"/>
      <c r="H14" s="4"/>
      <c r="I14" s="4"/>
      <c r="J14" s="4"/>
      <c r="K14" s="4"/>
      <c r="L14" s="4"/>
      <c r="M14" s="345"/>
    </row>
    <row r="15" spans="1:13" s="46" customFormat="1" ht="15.75" customHeight="1" thickBot="1">
      <c r="A15" s="44"/>
      <c r="B15" s="44"/>
      <c r="C15" s="392">
        <v>1</v>
      </c>
      <c r="D15" s="399">
        <v>1</v>
      </c>
      <c r="E15" s="394" t="str">
        <f>+PROPONENTES!D15</f>
        <v>APOLO CONSTRUCCIONES E INGENIERIA S.A.S</v>
      </c>
      <c r="F15" s="410">
        <v>1</v>
      </c>
      <c r="G15" s="45"/>
      <c r="H15" s="1"/>
      <c r="I15" s="130" t="s">
        <v>247</v>
      </c>
      <c r="J15" s="1"/>
      <c r="K15" s="1"/>
      <c r="L15" s="1"/>
      <c r="M15" s="344"/>
    </row>
    <row r="16" spans="1:13" s="46" customFormat="1" ht="15.75" customHeight="1">
      <c r="A16" s="44"/>
      <c r="B16" s="44"/>
      <c r="C16" s="392"/>
      <c r="D16" s="399">
        <v>2</v>
      </c>
      <c r="E16" s="394" t="s">
        <v>260</v>
      </c>
      <c r="F16" s="410">
        <v>1</v>
      </c>
      <c r="G16" s="45"/>
      <c r="H16" s="1"/>
      <c r="I16" s="130"/>
      <c r="J16" s="1"/>
      <c r="K16" s="1"/>
      <c r="L16" s="1"/>
      <c r="M16" s="344"/>
    </row>
    <row r="17" spans="1:13" s="46" customFormat="1" ht="17.25" customHeight="1">
      <c r="A17" s="44"/>
      <c r="B17" s="44"/>
      <c r="C17" s="392"/>
      <c r="D17" s="395">
        <v>2.1</v>
      </c>
      <c r="E17" s="396" t="s">
        <v>268</v>
      </c>
      <c r="F17" s="411">
        <v>0.9</v>
      </c>
      <c r="G17" s="45"/>
      <c r="H17" s="1"/>
      <c r="I17" s="130" t="s">
        <v>250</v>
      </c>
      <c r="J17" s="1"/>
      <c r="K17" s="1"/>
      <c r="L17" s="1"/>
      <c r="M17" s="344"/>
    </row>
    <row r="18" spans="1:13" s="46" customFormat="1" ht="17.25" customHeight="1" thickBot="1">
      <c r="A18" s="44"/>
      <c r="B18" s="44"/>
      <c r="C18" s="392"/>
      <c r="D18" s="397">
        <v>2.2000000000000002</v>
      </c>
      <c r="E18" s="398" t="s">
        <v>269</v>
      </c>
      <c r="F18" s="412">
        <v>0.1</v>
      </c>
      <c r="G18" s="45"/>
      <c r="H18" s="1"/>
      <c r="I18" s="130" t="s">
        <v>250</v>
      </c>
      <c r="J18" s="1"/>
      <c r="K18" s="1"/>
      <c r="L18" s="1"/>
      <c r="M18" s="344"/>
    </row>
    <row r="19" spans="1:13" s="46" customFormat="1" ht="17.25" customHeight="1">
      <c r="A19" s="44"/>
      <c r="B19" s="44"/>
      <c r="C19" s="392">
        <v>2</v>
      </c>
      <c r="D19" s="399">
        <v>3</v>
      </c>
      <c r="E19" s="394" t="s">
        <v>258</v>
      </c>
      <c r="F19" s="410">
        <v>1</v>
      </c>
      <c r="G19" s="45"/>
      <c r="H19" s="1"/>
      <c r="I19" s="130" t="s">
        <v>247</v>
      </c>
      <c r="J19" s="1"/>
      <c r="K19" s="1"/>
      <c r="L19" s="1"/>
      <c r="M19" s="344"/>
    </row>
    <row r="20" spans="1:13" s="46" customFormat="1" ht="17.25" customHeight="1">
      <c r="A20" s="44"/>
      <c r="B20" s="44"/>
      <c r="C20" s="392"/>
      <c r="D20" s="395">
        <v>3.1</v>
      </c>
      <c r="E20" s="396" t="s">
        <v>294</v>
      </c>
      <c r="F20" s="411">
        <v>0.9</v>
      </c>
      <c r="G20" s="45"/>
      <c r="H20" s="1"/>
      <c r="I20" s="130" t="s">
        <v>250</v>
      </c>
      <c r="J20" s="1"/>
      <c r="K20" s="1"/>
      <c r="L20" s="1"/>
      <c r="M20" s="344"/>
    </row>
    <row r="21" spans="1:13" s="46" customFormat="1" ht="17.25" customHeight="1" thickBot="1">
      <c r="A21" s="44"/>
      <c r="B21" s="44"/>
      <c r="C21" s="392"/>
      <c r="D21" s="397">
        <v>3.2</v>
      </c>
      <c r="E21" s="398" t="s">
        <v>265</v>
      </c>
      <c r="F21" s="412">
        <v>0.1</v>
      </c>
      <c r="G21" s="45"/>
      <c r="H21" s="1"/>
      <c r="I21" s="130" t="s">
        <v>250</v>
      </c>
      <c r="J21" s="1"/>
      <c r="K21" s="1"/>
      <c r="L21" s="1"/>
      <c r="M21" s="344"/>
    </row>
    <row r="22" spans="1:13" s="46" customFormat="1" ht="15.75" customHeight="1" thickBot="1">
      <c r="A22" s="44"/>
      <c r="B22" s="44"/>
      <c r="C22" s="392">
        <v>3</v>
      </c>
      <c r="D22" s="399">
        <v>4</v>
      </c>
      <c r="E22" s="394" t="s">
        <v>262</v>
      </c>
      <c r="F22" s="410">
        <v>1</v>
      </c>
      <c r="G22" s="45"/>
      <c r="H22" s="1"/>
      <c r="I22" s="130" t="s">
        <v>247</v>
      </c>
      <c r="J22" s="1"/>
      <c r="K22" s="1"/>
      <c r="L22" s="1"/>
      <c r="M22" s="344"/>
    </row>
    <row r="23" spans="1:13" s="46" customFormat="1" ht="15.75" customHeight="1">
      <c r="A23" s="44"/>
      <c r="B23" s="44"/>
      <c r="C23" s="392">
        <v>6</v>
      </c>
      <c r="D23" s="399">
        <v>5</v>
      </c>
      <c r="E23" s="394" t="s">
        <v>259</v>
      </c>
      <c r="F23" s="410">
        <v>1</v>
      </c>
      <c r="G23" s="45"/>
      <c r="H23" s="1"/>
      <c r="I23" s="130" t="s">
        <v>247</v>
      </c>
      <c r="J23" s="1"/>
      <c r="K23" s="1"/>
      <c r="L23" s="1"/>
      <c r="M23" s="344"/>
    </row>
    <row r="24" spans="1:13" s="46" customFormat="1" ht="15.75" customHeight="1">
      <c r="A24" s="44"/>
      <c r="B24" s="44"/>
      <c r="C24" s="392"/>
      <c r="D24" s="395">
        <v>5.0999999999999996</v>
      </c>
      <c r="E24" s="396" t="s">
        <v>266</v>
      </c>
      <c r="F24" s="411">
        <v>0.9</v>
      </c>
      <c r="G24" s="45"/>
      <c r="H24" s="1"/>
      <c r="I24" s="130" t="s">
        <v>250</v>
      </c>
      <c r="J24" s="1"/>
      <c r="K24" s="1"/>
      <c r="L24" s="1"/>
      <c r="M24" s="344"/>
    </row>
    <row r="25" spans="1:13" s="46" customFormat="1" ht="15.75" customHeight="1" thickBot="1">
      <c r="A25" s="44"/>
      <c r="B25" s="44"/>
      <c r="C25" s="392"/>
      <c r="D25" s="397">
        <v>5.2</v>
      </c>
      <c r="E25" s="398" t="s">
        <v>267</v>
      </c>
      <c r="F25" s="412">
        <v>0.1</v>
      </c>
      <c r="G25" s="45"/>
      <c r="H25" s="1"/>
      <c r="I25" s="130" t="s">
        <v>250</v>
      </c>
      <c r="J25" s="1"/>
      <c r="K25" s="1"/>
      <c r="L25" s="1"/>
      <c r="M25" s="344"/>
    </row>
    <row r="26" spans="1:13" s="46" customFormat="1" ht="15.75" customHeight="1">
      <c r="A26" s="44"/>
      <c r="B26" s="44"/>
      <c r="C26" s="392">
        <v>8</v>
      </c>
      <c r="D26" s="399">
        <v>6</v>
      </c>
      <c r="E26" s="394" t="s">
        <v>257</v>
      </c>
      <c r="F26" s="410">
        <v>1</v>
      </c>
      <c r="G26" s="45"/>
      <c r="H26" s="1"/>
      <c r="I26" s="130" t="s">
        <v>247</v>
      </c>
      <c r="J26" s="1"/>
      <c r="K26" s="1"/>
      <c r="L26" s="1"/>
      <c r="M26" s="344"/>
    </row>
    <row r="27" spans="1:13" s="46" customFormat="1" ht="15.75" customHeight="1">
      <c r="A27" s="44"/>
      <c r="B27" s="44"/>
      <c r="C27" s="392"/>
      <c r="D27" s="395">
        <v>6.1</v>
      </c>
      <c r="E27" s="396" t="s">
        <v>263</v>
      </c>
      <c r="F27" s="411">
        <v>0.9</v>
      </c>
      <c r="G27" s="45"/>
      <c r="H27" s="1"/>
      <c r="I27" s="130" t="s">
        <v>250</v>
      </c>
      <c r="J27" s="1"/>
      <c r="K27" s="1"/>
      <c r="L27" s="1"/>
      <c r="M27" s="344"/>
    </row>
    <row r="28" spans="1:13" s="46" customFormat="1" ht="15.75" customHeight="1" thickBot="1">
      <c r="A28" s="44"/>
      <c r="B28" s="44"/>
      <c r="C28" s="392"/>
      <c r="D28" s="397">
        <v>6.2</v>
      </c>
      <c r="E28" s="398" t="s">
        <v>264</v>
      </c>
      <c r="F28" s="412">
        <v>0.1</v>
      </c>
      <c r="G28" s="45"/>
      <c r="H28" s="1"/>
      <c r="I28" s="130" t="s">
        <v>250</v>
      </c>
      <c r="J28" s="1"/>
      <c r="K28" s="1"/>
      <c r="L28" s="1"/>
      <c r="M28" s="344"/>
    </row>
    <row r="29" spans="1:13" s="46" customFormat="1" ht="15.75" customHeight="1">
      <c r="A29" s="44"/>
      <c r="B29" s="44"/>
      <c r="C29" s="392">
        <v>10</v>
      </c>
      <c r="D29" s="399">
        <v>7</v>
      </c>
      <c r="E29" s="394" t="s">
        <v>261</v>
      </c>
      <c r="F29" s="410">
        <v>0.99999999999999989</v>
      </c>
      <c r="G29" s="45"/>
      <c r="H29" s="1"/>
      <c r="I29" s="130" t="s">
        <v>247</v>
      </c>
      <c r="J29" s="1"/>
      <c r="K29" s="1"/>
      <c r="L29" s="1"/>
      <c r="M29" s="344"/>
    </row>
    <row r="30" spans="1:13" s="46" customFormat="1" ht="15.75" customHeight="1">
      <c r="A30" s="44"/>
      <c r="B30" s="44"/>
      <c r="C30" s="392"/>
      <c r="D30" s="395">
        <v>7.1</v>
      </c>
      <c r="E30" s="396" t="s">
        <v>270</v>
      </c>
      <c r="F30" s="411">
        <v>0.9</v>
      </c>
      <c r="G30" s="45"/>
      <c r="H30" s="1"/>
      <c r="I30" s="130" t="s">
        <v>250</v>
      </c>
      <c r="J30" s="1"/>
      <c r="K30" s="1"/>
      <c r="L30" s="1"/>
      <c r="M30" s="344"/>
    </row>
    <row r="31" spans="1:13" s="46" customFormat="1" ht="15.75" customHeight="1" thickBot="1">
      <c r="A31" s="44"/>
      <c r="B31" s="44"/>
      <c r="C31" s="392"/>
      <c r="D31" s="397">
        <v>7.2</v>
      </c>
      <c r="E31" s="398" t="s">
        <v>271</v>
      </c>
      <c r="F31" s="412">
        <v>0.1</v>
      </c>
      <c r="G31" s="45"/>
      <c r="H31" s="1"/>
      <c r="I31" s="130" t="s">
        <v>250</v>
      </c>
      <c r="J31" s="1"/>
      <c r="K31" s="1"/>
      <c r="L31" s="1"/>
      <c r="M31" s="344"/>
    </row>
    <row r="32" spans="1:13" s="46" customFormat="1" ht="15.75" customHeight="1">
      <c r="A32" s="44"/>
      <c r="B32" s="44"/>
      <c r="C32" s="62">
        <v>11</v>
      </c>
      <c r="G32" s="45"/>
      <c r="H32" s="1"/>
      <c r="I32" s="130" t="s">
        <v>247</v>
      </c>
      <c r="J32" s="1"/>
      <c r="K32" s="1"/>
      <c r="L32" s="1"/>
      <c r="M32" s="344"/>
    </row>
    <row r="33" spans="1:10" s="46" customFormat="1" ht="14.4" hidden="1" thickBot="1">
      <c r="A33" s="44"/>
      <c r="B33" s="44"/>
      <c r="C33" s="226"/>
      <c r="G33" s="45"/>
      <c r="H33" s="1"/>
      <c r="I33" s="130"/>
      <c r="J33" s="1"/>
    </row>
    <row r="34" spans="1:10" s="46" customFormat="1" ht="15.75" customHeight="1">
      <c r="A34" s="44"/>
      <c r="B34" s="44"/>
      <c r="C34" s="36"/>
      <c r="G34" s="45"/>
      <c r="H34" s="1"/>
      <c r="I34" s="130"/>
      <c r="J34" s="1"/>
    </row>
    <row r="35" spans="1:10" hidden="1">
      <c r="F35" s="45"/>
      <c r="H35" s="1"/>
      <c r="I35" s="1"/>
      <c r="J35" s="1"/>
    </row>
  </sheetData>
  <mergeCells count="12">
    <mergeCell ref="D7:F7"/>
    <mergeCell ref="D2:F2"/>
    <mergeCell ref="D4:F4"/>
    <mergeCell ref="D5:F5"/>
    <mergeCell ref="H12:H13"/>
    <mergeCell ref="D10:F10"/>
    <mergeCell ref="D9:F9"/>
    <mergeCell ref="I12:I13"/>
    <mergeCell ref="C12:C13"/>
    <mergeCell ref="D12:D13"/>
    <mergeCell ref="E12:E13"/>
    <mergeCell ref="F12:F13"/>
  </mergeCells>
  <conditionalFormatting sqref="I15:I32">
    <cfRule type="expression" dxfId="56" priority="61">
      <formula>AND(ROW()=CELL("ROW"),COLUMN()=CELL("COL"))</formula>
    </cfRule>
    <cfRule type="cellIs" dxfId="55" priority="63" operator="notEqual">
      <formula>"CORRECTO"</formula>
    </cfRule>
    <cfRule type="cellIs" dxfId="54" priority="64" operator="equal">
      <formula>"CORRECTO"</formula>
    </cfRule>
  </conditionalFormatting>
  <dataValidations disablePrompts="1" count="1">
    <dataValidation type="custom" allowBlank="1" showInputMessage="1" showErrorMessage="1" errorTitle="PROPONENTE REPETIDO" error="DEBES COLOCAR AL FINAL DEL NOMBRE, EL NUMERO DEL PROPONENTE ENTRE PARENTESIS (#)._x000a_PARA DIFERENCIARLO DE LOS REPETIDOS." sqref="E29" xr:uid="{1C4D06CE-86D3-4408-949C-F7C3F4B9B756}">
      <formula1>COUNTIF($D$15:$D$21,E29)=1</formula1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71">
    <tabColor theme="9"/>
    <pageSetUpPr fitToPage="1"/>
  </sheetPr>
  <dimension ref="A1:T139"/>
  <sheetViews>
    <sheetView showGridLines="0" topLeftCell="J117" zoomScale="70" zoomScaleNormal="70" zoomScaleSheetLayoutView="77" workbookViewId="0">
      <selection activeCell="P92" sqref="P92"/>
    </sheetView>
  </sheetViews>
  <sheetFormatPr baseColWidth="10" defaultColWidth="13.109375" defaultRowHeight="15.6"/>
  <cols>
    <col min="1" max="1" width="3.5546875" style="33" bestFit="1" customWidth="1"/>
    <col min="2" max="2" width="6" style="18" customWidth="1"/>
    <col min="3" max="3" width="18.44140625" style="18" customWidth="1"/>
    <col min="4" max="4" width="16.88671875" style="18" customWidth="1"/>
    <col min="5" max="5" width="52" style="18" customWidth="1"/>
    <col min="6" max="6" width="11" style="18" customWidth="1"/>
    <col min="7" max="7" width="18.6640625" style="18" customWidth="1"/>
    <col min="8" max="8" width="16.21875" style="18" customWidth="1"/>
    <col min="9" max="9" width="22.33203125" style="18" customWidth="1"/>
    <col min="10" max="10" width="17.33203125" style="18" customWidth="1"/>
    <col min="11" max="11" width="17.88671875" style="18" customWidth="1"/>
    <col min="12" max="12" width="16.6640625" style="18" customWidth="1"/>
    <col min="13" max="13" width="19.88671875" style="18" customWidth="1"/>
    <col min="14" max="14" width="20.88671875" style="18" customWidth="1"/>
    <col min="15" max="15" width="24.33203125" style="18" customWidth="1"/>
    <col min="16" max="16" width="58.88671875" style="18" customWidth="1"/>
    <col min="17" max="17" width="31.109375" style="18" customWidth="1"/>
    <col min="18" max="18" width="55.33203125" style="18" customWidth="1"/>
    <col min="19" max="19" width="4.44140625" style="18" customWidth="1"/>
    <col min="20" max="20" width="20.77734375" style="18" customWidth="1"/>
    <col min="21" max="21" width="13.109375" style="18"/>
    <col min="22" max="22" width="35.6640625" style="18" customWidth="1"/>
    <col min="23" max="16384" width="13.109375" style="18"/>
  </cols>
  <sheetData>
    <row r="1" spans="1:18" ht="16.2" thickBot="1"/>
    <row r="2" spans="1:18" s="60" customFormat="1" ht="18">
      <c r="A2" s="56"/>
      <c r="B2" s="704" t="s">
        <v>251</v>
      </c>
      <c r="C2" s="705"/>
      <c r="D2" s="705"/>
      <c r="E2" s="705"/>
      <c r="F2" s="705"/>
      <c r="G2" s="705"/>
      <c r="H2" s="705"/>
      <c r="I2" s="705"/>
      <c r="J2" s="705"/>
      <c r="K2" s="705"/>
      <c r="L2" s="705"/>
      <c r="M2" s="705"/>
      <c r="N2" s="705"/>
      <c r="O2" s="705"/>
      <c r="P2" s="705"/>
      <c r="Q2" s="705"/>
      <c r="R2" s="706"/>
    </row>
    <row r="3" spans="1:18" s="60" customFormat="1" ht="18">
      <c r="A3" s="56"/>
      <c r="B3" s="707"/>
      <c r="C3" s="708"/>
      <c r="D3" s="708"/>
      <c r="E3" s="708"/>
      <c r="F3" s="708"/>
      <c r="G3" s="708"/>
      <c r="H3" s="708"/>
      <c r="I3" s="708"/>
      <c r="J3" s="708"/>
      <c r="K3" s="708"/>
      <c r="L3" s="708"/>
      <c r="M3" s="708"/>
      <c r="N3" s="708"/>
      <c r="O3" s="708"/>
      <c r="P3" s="708"/>
      <c r="Q3" s="708"/>
      <c r="R3" s="709"/>
    </row>
    <row r="4" spans="1:18" s="60" customFormat="1" ht="18">
      <c r="A4" s="56"/>
      <c r="B4" s="707" t="s">
        <v>116</v>
      </c>
      <c r="C4" s="708"/>
      <c r="D4" s="708"/>
      <c r="E4" s="708"/>
      <c r="F4" s="708"/>
      <c r="G4" s="708"/>
      <c r="H4" s="708"/>
      <c r="I4" s="708"/>
      <c r="J4" s="708"/>
      <c r="K4" s="708"/>
      <c r="L4" s="708"/>
      <c r="M4" s="708"/>
      <c r="N4" s="708"/>
      <c r="O4" s="708"/>
      <c r="P4" s="708"/>
      <c r="Q4" s="708"/>
      <c r="R4" s="709"/>
    </row>
    <row r="5" spans="1:18" s="60" customFormat="1" ht="18">
      <c r="A5" s="56"/>
      <c r="B5" s="707" t="s">
        <v>252</v>
      </c>
      <c r="C5" s="708"/>
      <c r="D5" s="708"/>
      <c r="E5" s="708"/>
      <c r="F5" s="708"/>
      <c r="G5" s="708"/>
      <c r="H5" s="708"/>
      <c r="I5" s="708"/>
      <c r="J5" s="708"/>
      <c r="K5" s="708"/>
      <c r="L5" s="708"/>
      <c r="M5" s="708"/>
      <c r="N5" s="708"/>
      <c r="O5" s="708"/>
      <c r="P5" s="708"/>
      <c r="Q5" s="708"/>
      <c r="R5" s="709"/>
    </row>
    <row r="6" spans="1:18" s="60" customFormat="1" ht="18">
      <c r="A6" s="56"/>
      <c r="B6" s="413"/>
      <c r="C6" s="414"/>
      <c r="D6" s="414"/>
      <c r="E6" s="415"/>
      <c r="F6" s="415"/>
      <c r="G6" s="415"/>
      <c r="H6" s="415"/>
      <c r="I6" s="415"/>
      <c r="J6" s="415"/>
      <c r="K6" s="415"/>
      <c r="L6" s="416"/>
      <c r="M6" s="416"/>
      <c r="N6" s="416"/>
      <c r="O6" s="416"/>
      <c r="P6" s="417"/>
      <c r="Q6" s="417"/>
      <c r="R6" s="418"/>
    </row>
    <row r="7" spans="1:18" s="60" customFormat="1" ht="18">
      <c r="A7" s="56"/>
      <c r="B7" s="707" t="s">
        <v>253</v>
      </c>
      <c r="C7" s="708"/>
      <c r="D7" s="708"/>
      <c r="E7" s="708"/>
      <c r="F7" s="708"/>
      <c r="G7" s="708"/>
      <c r="H7" s="708"/>
      <c r="I7" s="708"/>
      <c r="J7" s="708"/>
      <c r="K7" s="708"/>
      <c r="L7" s="708"/>
      <c r="M7" s="708"/>
      <c r="N7" s="708"/>
      <c r="O7" s="708"/>
      <c r="P7" s="708"/>
      <c r="Q7" s="708"/>
      <c r="R7" s="709"/>
    </row>
    <row r="8" spans="1:18" s="60" customFormat="1" ht="18.600000000000001" thickBot="1">
      <c r="A8" s="56"/>
      <c r="B8" s="419"/>
      <c r="C8" s="420"/>
      <c r="D8" s="420"/>
      <c r="E8" s="421"/>
      <c r="F8" s="421"/>
      <c r="G8" s="421"/>
      <c r="H8" s="421"/>
      <c r="I8" s="421"/>
      <c r="J8" s="421"/>
      <c r="K8" s="421"/>
      <c r="L8" s="422"/>
      <c r="M8" s="422"/>
      <c r="N8" s="422"/>
      <c r="O8" s="422"/>
      <c r="P8" s="421"/>
      <c r="Q8" s="421"/>
      <c r="R8" s="423"/>
    </row>
    <row r="9" spans="1:18" s="60" customFormat="1" ht="18">
      <c r="A9" s="56"/>
      <c r="B9" s="57"/>
      <c r="C9" s="61"/>
      <c r="D9" s="61"/>
      <c r="E9" s="58"/>
      <c r="F9" s="58"/>
      <c r="G9" s="58"/>
      <c r="H9" s="58"/>
      <c r="I9" s="58"/>
      <c r="J9" s="58"/>
      <c r="K9" s="58"/>
      <c r="L9" s="59"/>
      <c r="M9" s="59"/>
      <c r="N9" s="59"/>
      <c r="O9" s="59"/>
      <c r="P9" s="58"/>
      <c r="Q9" s="58"/>
      <c r="R9" s="58"/>
    </row>
    <row r="10" spans="1:18" s="60" customFormat="1" ht="18">
      <c r="A10" s="56"/>
      <c r="B10" s="716" t="s">
        <v>59</v>
      </c>
      <c r="C10" s="716"/>
      <c r="D10" s="716"/>
      <c r="E10" s="716"/>
      <c r="F10" s="716"/>
      <c r="G10" s="716"/>
      <c r="H10" s="716"/>
      <c r="I10" s="716"/>
      <c r="J10" s="716"/>
      <c r="K10" s="716"/>
      <c r="L10" s="716"/>
      <c r="M10" s="716"/>
      <c r="N10" s="716"/>
      <c r="O10" s="716"/>
      <c r="P10" s="716"/>
      <c r="Q10" s="716"/>
      <c r="R10" s="716"/>
    </row>
    <row r="11" spans="1:18" s="60" customFormat="1" ht="18">
      <c r="A11" s="56"/>
      <c r="B11" s="716" t="s">
        <v>48</v>
      </c>
      <c r="C11" s="716"/>
      <c r="D11" s="716"/>
      <c r="E11" s="716"/>
      <c r="F11" s="716"/>
      <c r="G11" s="716"/>
      <c r="H11" s="716"/>
      <c r="I11" s="716"/>
      <c r="J11" s="716"/>
      <c r="K11" s="716"/>
      <c r="L11" s="716"/>
      <c r="M11" s="716"/>
      <c r="N11" s="716"/>
      <c r="O11" s="716"/>
      <c r="P11" s="716"/>
      <c r="Q11" s="716"/>
      <c r="R11" s="716"/>
    </row>
    <row r="12" spans="1:18" s="284" customFormat="1" ht="13.8">
      <c r="A12" s="279"/>
      <c r="B12" s="280"/>
      <c r="C12" s="280"/>
      <c r="D12" s="280"/>
      <c r="E12" s="281"/>
      <c r="F12" s="281"/>
      <c r="G12" s="281"/>
      <c r="H12" s="281"/>
      <c r="I12" s="281"/>
      <c r="J12" s="281"/>
      <c r="K12" s="281"/>
      <c r="L12" s="282"/>
      <c r="M12" s="282"/>
      <c r="N12" s="282"/>
      <c r="O12" s="282"/>
      <c r="P12" s="283"/>
      <c r="Q12" s="283"/>
      <c r="R12" s="283"/>
    </row>
    <row r="13" spans="1:18" s="17" customFormat="1" ht="13.8">
      <c r="A13" s="16"/>
      <c r="C13" s="20"/>
      <c r="G13" s="21"/>
      <c r="H13" s="21"/>
    </row>
    <row r="14" spans="1:18" s="284" customFormat="1" ht="13.8">
      <c r="A14" s="285"/>
      <c r="B14" s="286">
        <v>2</v>
      </c>
      <c r="C14" s="286">
        <v>3</v>
      </c>
      <c r="D14" s="286">
        <v>4</v>
      </c>
      <c r="E14" s="286">
        <v>5</v>
      </c>
      <c r="F14" s="286">
        <v>6</v>
      </c>
      <c r="G14" s="286">
        <v>7</v>
      </c>
      <c r="H14" s="286">
        <v>8</v>
      </c>
      <c r="I14" s="286">
        <v>10</v>
      </c>
      <c r="J14" s="286">
        <v>11</v>
      </c>
      <c r="K14" s="286">
        <v>12</v>
      </c>
      <c r="L14" s="286">
        <v>13</v>
      </c>
      <c r="M14" s="286">
        <v>14</v>
      </c>
      <c r="N14" s="286">
        <v>15</v>
      </c>
      <c r="O14" s="286"/>
      <c r="P14" s="286">
        <v>16</v>
      </c>
      <c r="Q14" s="286">
        <v>18</v>
      </c>
      <c r="R14" s="286">
        <v>19</v>
      </c>
    </row>
    <row r="15" spans="1:18" s="28" customFormat="1" ht="24" thickBot="1">
      <c r="A15" s="22"/>
      <c r="B15" s="719" t="s">
        <v>45</v>
      </c>
      <c r="C15" s="719"/>
      <c r="D15" s="719"/>
      <c r="E15" s="23">
        <v>1</v>
      </c>
      <c r="F15" s="24" t="str">
        <f>+PROPONENTES!D15</f>
        <v>APOLO CONSTRUCCIONES E INGENIERIA S.A.S</v>
      </c>
      <c r="G15" s="25"/>
      <c r="H15" s="25"/>
      <c r="I15" s="24"/>
      <c r="J15" s="24"/>
      <c r="K15" s="24"/>
      <c r="L15" s="26"/>
      <c r="M15" s="26"/>
      <c r="N15" s="25"/>
      <c r="O15" s="25"/>
      <c r="P15" s="25"/>
      <c r="Q15" s="27"/>
      <c r="R15" s="27"/>
    </row>
    <row r="16" spans="1:18" s="17" customFormat="1" ht="72" customHeight="1">
      <c r="A16" s="16"/>
      <c r="B16" s="720" t="s">
        <v>49</v>
      </c>
      <c r="C16" s="566" t="s">
        <v>50</v>
      </c>
      <c r="D16" s="424" t="s">
        <v>14</v>
      </c>
      <c r="E16" s="424"/>
      <c r="F16" s="424" t="s">
        <v>51</v>
      </c>
      <c r="G16" s="425"/>
      <c r="H16" s="710" t="s">
        <v>52</v>
      </c>
      <c r="I16" s="710" t="s">
        <v>15</v>
      </c>
      <c r="J16" s="710" t="s">
        <v>191</v>
      </c>
      <c r="K16" s="710" t="s">
        <v>53</v>
      </c>
      <c r="L16" s="710" t="s">
        <v>126</v>
      </c>
      <c r="M16" s="717" t="s">
        <v>203</v>
      </c>
      <c r="N16" s="718"/>
      <c r="O16" s="722" t="s">
        <v>293</v>
      </c>
      <c r="P16" s="712" t="s">
        <v>19</v>
      </c>
      <c r="Q16" s="712" t="s">
        <v>127</v>
      </c>
      <c r="R16" s="713"/>
    </row>
    <row r="17" spans="1:20" s="17" customFormat="1" ht="104.4" customHeight="1" thickBot="1">
      <c r="A17" s="16"/>
      <c r="B17" s="721"/>
      <c r="C17" s="567" t="s">
        <v>54</v>
      </c>
      <c r="D17" s="428" t="s">
        <v>1</v>
      </c>
      <c r="E17" s="428" t="s">
        <v>16</v>
      </c>
      <c r="F17" s="428" t="s">
        <v>55</v>
      </c>
      <c r="G17" s="429" t="s">
        <v>56</v>
      </c>
      <c r="H17" s="711"/>
      <c r="I17" s="711"/>
      <c r="J17" s="711"/>
      <c r="K17" s="711"/>
      <c r="L17" s="711"/>
      <c r="M17" s="567" t="s">
        <v>125</v>
      </c>
      <c r="N17" s="428" t="s">
        <v>60</v>
      </c>
      <c r="O17" s="723"/>
      <c r="P17" s="714"/>
      <c r="Q17" s="714"/>
      <c r="R17" s="715"/>
    </row>
    <row r="18" spans="1:20" s="17" customFormat="1" ht="14.4" thickBot="1">
      <c r="A18" s="16"/>
      <c r="B18" s="427"/>
      <c r="C18" s="355">
        <v>3</v>
      </c>
      <c r="D18" s="355">
        <v>4</v>
      </c>
      <c r="E18" s="355">
        <v>5</v>
      </c>
      <c r="F18" s="355">
        <v>6</v>
      </c>
      <c r="G18" s="355">
        <v>7</v>
      </c>
      <c r="H18" s="355">
        <v>8</v>
      </c>
      <c r="I18" s="355">
        <v>10</v>
      </c>
      <c r="J18" s="355">
        <v>11</v>
      </c>
      <c r="K18" s="355">
        <v>12</v>
      </c>
      <c r="L18" s="355">
        <v>13</v>
      </c>
      <c r="M18" s="355">
        <v>14</v>
      </c>
      <c r="N18" s="355">
        <v>15</v>
      </c>
      <c r="O18" s="355"/>
      <c r="P18" s="544">
        <v>16</v>
      </c>
      <c r="Q18" s="544">
        <v>18</v>
      </c>
      <c r="R18" s="599">
        <v>19</v>
      </c>
    </row>
    <row r="19" spans="1:20" s="30" customFormat="1" ht="377.4" customHeight="1">
      <c r="A19" s="29"/>
      <c r="B19" s="433">
        <v>1</v>
      </c>
      <c r="C19" s="434" t="s">
        <v>273</v>
      </c>
      <c r="D19" s="434" t="s">
        <v>283</v>
      </c>
      <c r="E19" s="434" t="s">
        <v>282</v>
      </c>
      <c r="F19" s="434" t="s">
        <v>242</v>
      </c>
      <c r="G19" s="435">
        <v>0.4</v>
      </c>
      <c r="H19" s="435" t="s">
        <v>21</v>
      </c>
      <c r="I19" s="436" t="s">
        <v>274</v>
      </c>
      <c r="J19" s="437">
        <v>43360</v>
      </c>
      <c r="K19" s="437">
        <v>45034</v>
      </c>
      <c r="L19" s="438">
        <v>3629.27</v>
      </c>
      <c r="M19" s="438">
        <f>+L19*G19</f>
        <v>1451.7080000000001</v>
      </c>
      <c r="N19" s="438">
        <f>+M19</f>
        <v>1451.7080000000001</v>
      </c>
      <c r="O19" s="439">
        <v>81101510</v>
      </c>
      <c r="P19" s="426" t="s">
        <v>340</v>
      </c>
      <c r="Q19" s="895" t="s">
        <v>347</v>
      </c>
      <c r="R19" s="915"/>
      <c r="T19" s="435" t="s">
        <v>29</v>
      </c>
    </row>
    <row r="20" spans="1:20" s="30" customFormat="1" ht="13.8">
      <c r="A20" s="29"/>
      <c r="B20" s="431" t="s">
        <v>247</v>
      </c>
      <c r="C20" s="426"/>
      <c r="D20" s="426"/>
      <c r="E20" s="426"/>
      <c r="F20" s="426"/>
      <c r="G20" s="426"/>
      <c r="H20" s="426"/>
      <c r="I20" s="426" t="s">
        <v>247</v>
      </c>
      <c r="J20" s="426"/>
      <c r="K20" s="426"/>
      <c r="L20" s="426"/>
      <c r="M20" s="426" t="s">
        <v>247</v>
      </c>
      <c r="N20" s="426" t="s">
        <v>247</v>
      </c>
      <c r="O20" s="426"/>
      <c r="P20" s="426"/>
      <c r="Q20" s="895"/>
      <c r="R20" s="896"/>
    </row>
    <row r="21" spans="1:20" s="30" customFormat="1" ht="13.8">
      <c r="A21" s="29"/>
      <c r="B21" s="431" t="s">
        <v>247</v>
      </c>
      <c r="C21" s="426"/>
      <c r="D21" s="426"/>
      <c r="E21" s="426"/>
      <c r="F21" s="426"/>
      <c r="G21" s="426"/>
      <c r="H21" s="426"/>
      <c r="I21" s="426" t="s">
        <v>247</v>
      </c>
      <c r="J21" s="426"/>
      <c r="K21" s="426"/>
      <c r="L21" s="426"/>
      <c r="M21" s="426" t="s">
        <v>247</v>
      </c>
      <c r="N21" s="426" t="s">
        <v>247</v>
      </c>
      <c r="O21" s="426"/>
      <c r="P21" s="426"/>
      <c r="Q21" s="895"/>
      <c r="R21" s="896"/>
    </row>
    <row r="22" spans="1:20" s="30" customFormat="1" ht="13.8">
      <c r="A22" s="29"/>
      <c r="B22" s="431" t="s">
        <v>247</v>
      </c>
      <c r="C22" s="426"/>
      <c r="D22" s="426"/>
      <c r="E22" s="426"/>
      <c r="F22" s="426"/>
      <c r="G22" s="426"/>
      <c r="H22" s="426"/>
      <c r="I22" s="426" t="s">
        <v>247</v>
      </c>
      <c r="J22" s="426"/>
      <c r="K22" s="426"/>
      <c r="L22" s="426"/>
      <c r="M22" s="426" t="s">
        <v>247</v>
      </c>
      <c r="N22" s="426" t="s">
        <v>247</v>
      </c>
      <c r="O22" s="426"/>
      <c r="P22" s="426"/>
      <c r="Q22" s="895"/>
      <c r="R22" s="896"/>
    </row>
    <row r="23" spans="1:20" s="30" customFormat="1" ht="13.8">
      <c r="A23" s="29"/>
      <c r="B23" s="431" t="s">
        <v>247</v>
      </c>
      <c r="C23" s="426"/>
      <c r="D23" s="426"/>
      <c r="E23" s="426"/>
      <c r="F23" s="426"/>
      <c r="G23" s="426"/>
      <c r="H23" s="426"/>
      <c r="I23" s="426" t="s">
        <v>247</v>
      </c>
      <c r="J23" s="426"/>
      <c r="K23" s="426"/>
      <c r="L23" s="426"/>
      <c r="M23" s="426" t="s">
        <v>247</v>
      </c>
      <c r="N23" s="426" t="s">
        <v>247</v>
      </c>
      <c r="O23" s="426"/>
      <c r="P23" s="426"/>
      <c r="Q23" s="895"/>
      <c r="R23" s="896"/>
    </row>
    <row r="24" spans="1:20" s="30" customFormat="1" ht="13.8">
      <c r="A24" s="29"/>
      <c r="B24" s="431" t="s">
        <v>247</v>
      </c>
      <c r="C24" s="426"/>
      <c r="D24" s="426"/>
      <c r="E24" s="426"/>
      <c r="F24" s="426"/>
      <c r="G24" s="426"/>
      <c r="H24" s="426"/>
      <c r="I24" s="426" t="s">
        <v>247</v>
      </c>
      <c r="J24" s="426"/>
      <c r="K24" s="426"/>
      <c r="L24" s="426"/>
      <c r="M24" s="426" t="s">
        <v>247</v>
      </c>
      <c r="N24" s="426" t="s">
        <v>247</v>
      </c>
      <c r="O24" s="426"/>
      <c r="P24" s="426"/>
      <c r="Q24" s="895"/>
      <c r="R24" s="896"/>
    </row>
    <row r="25" spans="1:20" s="30" customFormat="1" ht="13.8">
      <c r="A25" s="29"/>
      <c r="B25" s="431" t="s">
        <v>247</v>
      </c>
      <c r="C25" s="426"/>
      <c r="D25" s="426"/>
      <c r="E25" s="426"/>
      <c r="F25" s="426"/>
      <c r="G25" s="426"/>
      <c r="H25" s="426"/>
      <c r="I25" s="426" t="s">
        <v>247</v>
      </c>
      <c r="J25" s="426"/>
      <c r="K25" s="426"/>
      <c r="L25" s="426"/>
      <c r="M25" s="426" t="s">
        <v>247</v>
      </c>
      <c r="N25" s="426" t="s">
        <v>247</v>
      </c>
      <c r="O25" s="426"/>
      <c r="P25" s="426"/>
      <c r="Q25" s="895"/>
      <c r="R25" s="896"/>
    </row>
    <row r="26" spans="1:20" s="30" customFormat="1" ht="13.8">
      <c r="A26" s="29"/>
      <c r="B26" s="431" t="s">
        <v>247</v>
      </c>
      <c r="C26" s="426"/>
      <c r="D26" s="426"/>
      <c r="E26" s="426"/>
      <c r="F26" s="426"/>
      <c r="G26" s="426"/>
      <c r="H26" s="426"/>
      <c r="I26" s="426" t="s">
        <v>247</v>
      </c>
      <c r="J26" s="426"/>
      <c r="K26" s="426"/>
      <c r="L26" s="426"/>
      <c r="M26" s="426" t="s">
        <v>247</v>
      </c>
      <c r="N26" s="426" t="s">
        <v>247</v>
      </c>
      <c r="O26" s="426"/>
      <c r="P26" s="426"/>
      <c r="Q26" s="895"/>
      <c r="R26" s="896"/>
    </row>
    <row r="27" spans="1:20" s="30" customFormat="1" ht="13.8">
      <c r="A27" s="29"/>
      <c r="B27" s="431" t="s">
        <v>247</v>
      </c>
      <c r="C27" s="426"/>
      <c r="D27" s="426"/>
      <c r="E27" s="426"/>
      <c r="F27" s="426"/>
      <c r="G27" s="426"/>
      <c r="H27" s="426"/>
      <c r="I27" s="426" t="s">
        <v>247</v>
      </c>
      <c r="J27" s="426"/>
      <c r="K27" s="426"/>
      <c r="L27" s="426"/>
      <c r="M27" s="426" t="s">
        <v>247</v>
      </c>
      <c r="N27" s="426" t="s">
        <v>247</v>
      </c>
      <c r="O27" s="426"/>
      <c r="P27" s="426"/>
      <c r="Q27" s="895"/>
      <c r="R27" s="896"/>
    </row>
    <row r="28" spans="1:20" s="30" customFormat="1" ht="15" customHeight="1" thickBot="1">
      <c r="A28" s="29"/>
      <c r="B28" s="432" t="s">
        <v>247</v>
      </c>
      <c r="C28" s="600"/>
      <c r="D28" s="600"/>
      <c r="E28" s="600"/>
      <c r="F28" s="600"/>
      <c r="G28" s="600"/>
      <c r="H28" s="600"/>
      <c r="I28" s="600" t="s">
        <v>247</v>
      </c>
      <c r="J28" s="600"/>
      <c r="K28" s="600"/>
      <c r="L28" s="600"/>
      <c r="M28" s="600" t="s">
        <v>247</v>
      </c>
      <c r="N28" s="600" t="s">
        <v>247</v>
      </c>
      <c r="O28" s="600"/>
      <c r="P28" s="600"/>
      <c r="Q28" s="901"/>
      <c r="R28" s="902"/>
    </row>
    <row r="29" spans="1:20" s="17" customFormat="1" ht="14.4" thickBot="1">
      <c r="A29" s="29"/>
      <c r="B29" s="588"/>
      <c r="C29" s="589"/>
      <c r="D29" s="589"/>
      <c r="E29" s="589"/>
      <c r="F29" s="589"/>
      <c r="G29" s="589"/>
      <c r="H29" s="590"/>
      <c r="I29" s="589"/>
      <c r="J29" s="589"/>
      <c r="K29" s="589"/>
      <c r="L29" s="589"/>
      <c r="M29" s="589"/>
      <c r="N29" s="591"/>
      <c r="O29" s="591"/>
      <c r="P29" s="589"/>
      <c r="Q29" s="591"/>
      <c r="R29" s="589"/>
    </row>
    <row r="30" spans="1:20" s="17" customFormat="1" ht="14.4" thickBot="1">
      <c r="A30" s="29"/>
      <c r="B30" s="592"/>
      <c r="C30" s="593"/>
      <c r="D30" s="593"/>
      <c r="E30" s="593"/>
      <c r="F30" s="593"/>
      <c r="G30" s="593"/>
      <c r="H30" s="593"/>
      <c r="I30" s="593"/>
      <c r="J30" s="593"/>
      <c r="K30" s="593"/>
      <c r="L30" s="593"/>
      <c r="M30" s="594"/>
      <c r="N30" s="595"/>
      <c r="O30" s="595"/>
      <c r="P30" s="593"/>
      <c r="Q30" s="596"/>
      <c r="R30" s="597"/>
    </row>
    <row r="31" spans="1:20">
      <c r="B31" s="34"/>
      <c r="C31" s="34"/>
      <c r="D31" s="34"/>
      <c r="E31" s="34"/>
      <c r="F31" s="34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</row>
    <row r="32" spans="1:20" s="224" customFormat="1">
      <c r="A32" s="223"/>
      <c r="B32" s="223">
        <v>2</v>
      </c>
      <c r="C32" s="223">
        <v>3</v>
      </c>
      <c r="D32" s="223">
        <v>4</v>
      </c>
      <c r="E32" s="223">
        <v>5</v>
      </c>
      <c r="F32" s="223">
        <v>6</v>
      </c>
      <c r="G32" s="223">
        <v>7</v>
      </c>
      <c r="H32" s="223">
        <v>8</v>
      </c>
      <c r="I32" s="223">
        <v>9</v>
      </c>
      <c r="J32" s="223">
        <v>10</v>
      </c>
      <c r="K32" s="223">
        <v>11</v>
      </c>
      <c r="L32" s="223">
        <v>12</v>
      </c>
      <c r="M32" s="223">
        <v>13</v>
      </c>
      <c r="N32" s="223">
        <v>14</v>
      </c>
      <c r="O32" s="223"/>
      <c r="P32" s="223">
        <v>15</v>
      </c>
      <c r="Q32" s="223">
        <v>17</v>
      </c>
      <c r="R32" s="223">
        <v>18</v>
      </c>
    </row>
    <row r="33" spans="1:20">
      <c r="B33" s="134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</row>
    <row r="34" spans="1:20" s="28" customFormat="1" ht="24" thickBot="1">
      <c r="A34" s="22"/>
      <c r="B34" s="719" t="s">
        <v>45</v>
      </c>
      <c r="C34" s="719"/>
      <c r="D34" s="719"/>
      <c r="E34" s="23">
        <v>2</v>
      </c>
      <c r="F34" s="24" t="str">
        <f>+PROPONENTES!D16</f>
        <v>CONSORCIO PITALITO 2025</v>
      </c>
      <c r="G34" s="25"/>
      <c r="H34" s="25"/>
      <c r="I34" s="24"/>
      <c r="J34" s="24"/>
      <c r="K34" s="24"/>
      <c r="L34" s="26"/>
      <c r="M34" s="26"/>
      <c r="N34" s="25"/>
      <c r="O34" s="25"/>
      <c r="P34" s="25"/>
      <c r="Q34" s="27"/>
      <c r="R34" s="27"/>
    </row>
    <row r="35" spans="1:20" s="17" customFormat="1" ht="66" customHeight="1">
      <c r="A35" s="16"/>
      <c r="B35" s="720" t="s">
        <v>49</v>
      </c>
      <c r="C35" s="566" t="s">
        <v>50</v>
      </c>
      <c r="D35" s="424" t="s">
        <v>14</v>
      </c>
      <c r="E35" s="424"/>
      <c r="F35" s="424" t="s">
        <v>51</v>
      </c>
      <c r="G35" s="425"/>
      <c r="H35" s="710" t="s">
        <v>52</v>
      </c>
      <c r="I35" s="710" t="s">
        <v>15</v>
      </c>
      <c r="J35" s="710" t="s">
        <v>191</v>
      </c>
      <c r="K35" s="710" t="s">
        <v>53</v>
      </c>
      <c r="L35" s="710" t="s">
        <v>126</v>
      </c>
      <c r="M35" s="726" t="s">
        <v>203</v>
      </c>
      <c r="N35" s="726"/>
      <c r="O35" s="710" t="s">
        <v>293</v>
      </c>
      <c r="P35" s="710" t="s">
        <v>19</v>
      </c>
      <c r="Q35" s="710" t="s">
        <v>127</v>
      </c>
      <c r="R35" s="724"/>
    </row>
    <row r="36" spans="1:20" s="17" customFormat="1" ht="104.4" customHeight="1" thickBot="1">
      <c r="A36" s="16"/>
      <c r="B36" s="721"/>
      <c r="C36" s="567" t="s">
        <v>54</v>
      </c>
      <c r="D36" s="428" t="s">
        <v>1</v>
      </c>
      <c r="E36" s="428" t="s">
        <v>16</v>
      </c>
      <c r="F36" s="428" t="s">
        <v>55</v>
      </c>
      <c r="G36" s="429" t="s">
        <v>56</v>
      </c>
      <c r="H36" s="711"/>
      <c r="I36" s="711"/>
      <c r="J36" s="711"/>
      <c r="K36" s="711"/>
      <c r="L36" s="711"/>
      <c r="M36" s="567" t="s">
        <v>125</v>
      </c>
      <c r="N36" s="428" t="s">
        <v>60</v>
      </c>
      <c r="O36" s="711"/>
      <c r="P36" s="711"/>
      <c r="Q36" s="711"/>
      <c r="R36" s="725"/>
    </row>
    <row r="37" spans="1:20" s="17" customFormat="1" ht="14.4" thickBot="1">
      <c r="A37" s="16"/>
      <c r="B37" s="427"/>
      <c r="C37" s="355">
        <v>3</v>
      </c>
      <c r="D37" s="355">
        <v>4</v>
      </c>
      <c r="E37" s="355">
        <v>5</v>
      </c>
      <c r="F37" s="355">
        <v>6</v>
      </c>
      <c r="G37" s="355">
        <v>7</v>
      </c>
      <c r="H37" s="355">
        <v>8</v>
      </c>
      <c r="I37" s="355">
        <v>10</v>
      </c>
      <c r="J37" s="355">
        <v>11</v>
      </c>
      <c r="K37" s="355">
        <v>12</v>
      </c>
      <c r="L37" s="355">
        <v>13</v>
      </c>
      <c r="M37" s="355">
        <v>14</v>
      </c>
      <c r="N37" s="355">
        <v>15</v>
      </c>
      <c r="O37" s="355"/>
      <c r="P37" s="544">
        <v>16</v>
      </c>
      <c r="Q37" s="544">
        <v>18</v>
      </c>
      <c r="R37" s="599">
        <v>19</v>
      </c>
    </row>
    <row r="38" spans="1:20" s="30" customFormat="1" ht="332.4" customHeight="1">
      <c r="A38" s="29"/>
      <c r="B38" s="614">
        <v>1</v>
      </c>
      <c r="C38" s="608" t="s">
        <v>246</v>
      </c>
      <c r="D38" s="608" t="s">
        <v>287</v>
      </c>
      <c r="E38" s="608" t="s">
        <v>324</v>
      </c>
      <c r="F38" s="608" t="s">
        <v>243</v>
      </c>
      <c r="G38" s="609">
        <v>0.73</v>
      </c>
      <c r="H38" s="609" t="s">
        <v>21</v>
      </c>
      <c r="I38" s="610" t="s">
        <v>288</v>
      </c>
      <c r="J38" s="611">
        <v>41912</v>
      </c>
      <c r="K38" s="611">
        <v>42628</v>
      </c>
      <c r="L38" s="612">
        <v>6038.39</v>
      </c>
      <c r="M38" s="612">
        <f>+L38*G38</f>
        <v>4408.0246999999999</v>
      </c>
      <c r="N38" s="612">
        <f>+M38</f>
        <v>4408.0246999999999</v>
      </c>
      <c r="O38" s="613">
        <v>81101500</v>
      </c>
      <c r="P38" s="426" t="s">
        <v>340</v>
      </c>
      <c r="Q38" s="731" t="s">
        <v>338</v>
      </c>
      <c r="R38" s="732"/>
      <c r="T38" s="746" t="s">
        <v>29</v>
      </c>
    </row>
    <row r="39" spans="1:20" s="30" customFormat="1" ht="231.6" customHeight="1" thickBot="1">
      <c r="A39" s="29"/>
      <c r="B39" s="614">
        <v>2</v>
      </c>
      <c r="C39" s="608" t="s">
        <v>289</v>
      </c>
      <c r="D39" s="608" t="s">
        <v>290</v>
      </c>
      <c r="E39" s="608" t="s">
        <v>292</v>
      </c>
      <c r="F39" s="608" t="s">
        <v>291</v>
      </c>
      <c r="G39" s="609">
        <v>1</v>
      </c>
      <c r="H39" s="609" t="s">
        <v>21</v>
      </c>
      <c r="I39" s="610" t="s">
        <v>288</v>
      </c>
      <c r="J39" s="611">
        <v>43364</v>
      </c>
      <c r="K39" s="611">
        <v>44138</v>
      </c>
      <c r="L39" s="612">
        <v>1839.55</v>
      </c>
      <c r="M39" s="612">
        <f>+L39*G39</f>
        <v>1839.55</v>
      </c>
      <c r="N39" s="612">
        <f>+M39</f>
        <v>1839.55</v>
      </c>
      <c r="O39" s="613">
        <v>81101500</v>
      </c>
      <c r="P39" s="426" t="s">
        <v>340</v>
      </c>
      <c r="Q39" s="731"/>
      <c r="R39" s="732"/>
      <c r="T39" s="747"/>
    </row>
    <row r="40" spans="1:20" s="30" customFormat="1" ht="13.8">
      <c r="A40" s="29"/>
      <c r="B40" s="431" t="s">
        <v>247</v>
      </c>
      <c r="C40" s="426"/>
      <c r="D40" s="426"/>
      <c r="E40" s="426"/>
      <c r="F40" s="426"/>
      <c r="G40" s="426"/>
      <c r="H40" s="426"/>
      <c r="I40" s="426" t="s">
        <v>247</v>
      </c>
      <c r="J40" s="426"/>
      <c r="K40" s="426"/>
      <c r="L40" s="426"/>
      <c r="M40" s="426" t="s">
        <v>247</v>
      </c>
      <c r="N40" s="426" t="s">
        <v>247</v>
      </c>
      <c r="O40" s="426"/>
      <c r="P40" s="426"/>
      <c r="Q40" s="895"/>
      <c r="R40" s="896"/>
    </row>
    <row r="41" spans="1:20" s="30" customFormat="1" ht="13.8">
      <c r="A41" s="29"/>
      <c r="B41" s="431" t="s">
        <v>247</v>
      </c>
      <c r="C41" s="426"/>
      <c r="D41" s="426"/>
      <c r="E41" s="426"/>
      <c r="F41" s="426"/>
      <c r="G41" s="426"/>
      <c r="H41" s="426"/>
      <c r="I41" s="426" t="s">
        <v>247</v>
      </c>
      <c r="J41" s="426"/>
      <c r="K41" s="426"/>
      <c r="L41" s="426"/>
      <c r="M41" s="426" t="s">
        <v>247</v>
      </c>
      <c r="N41" s="426" t="s">
        <v>247</v>
      </c>
      <c r="O41" s="426"/>
      <c r="P41" s="426"/>
      <c r="Q41" s="895"/>
      <c r="R41" s="896"/>
    </row>
    <row r="42" spans="1:20" s="30" customFormat="1" ht="13.8">
      <c r="A42" s="29"/>
      <c r="B42" s="431" t="s">
        <v>247</v>
      </c>
      <c r="C42" s="426"/>
      <c r="D42" s="426"/>
      <c r="E42" s="426"/>
      <c r="F42" s="426"/>
      <c r="G42" s="426"/>
      <c r="H42" s="426"/>
      <c r="I42" s="426" t="s">
        <v>247</v>
      </c>
      <c r="J42" s="426"/>
      <c r="K42" s="426"/>
      <c r="L42" s="426"/>
      <c r="M42" s="426" t="s">
        <v>247</v>
      </c>
      <c r="N42" s="426" t="s">
        <v>247</v>
      </c>
      <c r="O42" s="426"/>
      <c r="P42" s="426"/>
      <c r="Q42" s="895"/>
      <c r="R42" s="896"/>
    </row>
    <row r="43" spans="1:20" s="30" customFormat="1" ht="13.8">
      <c r="A43" s="29"/>
      <c r="B43" s="431" t="s">
        <v>247</v>
      </c>
      <c r="C43" s="426"/>
      <c r="D43" s="426"/>
      <c r="E43" s="426"/>
      <c r="F43" s="426"/>
      <c r="G43" s="426"/>
      <c r="H43" s="426"/>
      <c r="I43" s="426" t="s">
        <v>247</v>
      </c>
      <c r="J43" s="426"/>
      <c r="K43" s="426"/>
      <c r="L43" s="426"/>
      <c r="M43" s="426" t="s">
        <v>247</v>
      </c>
      <c r="N43" s="426" t="s">
        <v>247</v>
      </c>
      <c r="O43" s="426"/>
      <c r="P43" s="426"/>
      <c r="Q43" s="895"/>
      <c r="R43" s="896"/>
    </row>
    <row r="44" spans="1:20" s="30" customFormat="1" ht="13.8">
      <c r="A44" s="29"/>
      <c r="B44" s="431" t="s">
        <v>247</v>
      </c>
      <c r="C44" s="426"/>
      <c r="D44" s="426"/>
      <c r="E44" s="426"/>
      <c r="F44" s="426"/>
      <c r="G44" s="426"/>
      <c r="H44" s="426"/>
      <c r="I44" s="426" t="s">
        <v>247</v>
      </c>
      <c r="J44" s="426"/>
      <c r="K44" s="426"/>
      <c r="L44" s="426"/>
      <c r="M44" s="426" t="s">
        <v>247</v>
      </c>
      <c r="N44" s="426" t="s">
        <v>247</v>
      </c>
      <c r="O44" s="426"/>
      <c r="P44" s="426"/>
      <c r="Q44" s="895"/>
      <c r="R44" s="896"/>
    </row>
    <row r="45" spans="1:20" s="30" customFormat="1" ht="13.8">
      <c r="A45" s="29"/>
      <c r="B45" s="431" t="s">
        <v>247</v>
      </c>
      <c r="C45" s="426"/>
      <c r="D45" s="426"/>
      <c r="E45" s="426"/>
      <c r="F45" s="426"/>
      <c r="G45" s="426"/>
      <c r="H45" s="426"/>
      <c r="I45" s="426" t="s">
        <v>247</v>
      </c>
      <c r="J45" s="426"/>
      <c r="K45" s="426"/>
      <c r="L45" s="426"/>
      <c r="M45" s="426" t="s">
        <v>247</v>
      </c>
      <c r="N45" s="426" t="s">
        <v>247</v>
      </c>
      <c r="O45" s="426"/>
      <c r="P45" s="426"/>
      <c r="Q45" s="895"/>
      <c r="R45" s="896"/>
    </row>
    <row r="46" spans="1:20" s="30" customFormat="1" ht="13.8">
      <c r="A46" s="29"/>
      <c r="B46" s="431" t="s">
        <v>247</v>
      </c>
      <c r="C46" s="426"/>
      <c r="D46" s="426"/>
      <c r="E46" s="426"/>
      <c r="F46" s="426"/>
      <c r="G46" s="426"/>
      <c r="H46" s="426"/>
      <c r="I46" s="426" t="s">
        <v>247</v>
      </c>
      <c r="J46" s="426"/>
      <c r="K46" s="426"/>
      <c r="L46" s="426"/>
      <c r="M46" s="426" t="s">
        <v>247</v>
      </c>
      <c r="N46" s="426" t="s">
        <v>247</v>
      </c>
      <c r="O46" s="426"/>
      <c r="P46" s="426"/>
      <c r="Q46" s="895"/>
      <c r="R46" s="896"/>
    </row>
    <row r="47" spans="1:20" s="30" customFormat="1" ht="15" customHeight="1" thickBot="1">
      <c r="A47" s="29"/>
      <c r="B47" s="432" t="s">
        <v>247</v>
      </c>
      <c r="C47" s="600"/>
      <c r="D47" s="600"/>
      <c r="E47" s="600"/>
      <c r="F47" s="600"/>
      <c r="G47" s="600"/>
      <c r="H47" s="600"/>
      <c r="I47" s="600" t="s">
        <v>247</v>
      </c>
      <c r="J47" s="600"/>
      <c r="K47" s="600"/>
      <c r="L47" s="600"/>
      <c r="M47" s="600" t="s">
        <v>247</v>
      </c>
      <c r="N47" s="600" t="s">
        <v>247</v>
      </c>
      <c r="O47" s="600"/>
      <c r="P47" s="600"/>
      <c r="Q47" s="901"/>
      <c r="R47" s="902"/>
    </row>
    <row r="48" spans="1:20" s="17" customFormat="1" ht="13.8">
      <c r="A48" s="29"/>
      <c r="B48" s="31"/>
      <c r="C48" s="32"/>
      <c r="D48" s="32"/>
      <c r="E48" s="32"/>
      <c r="F48" s="32"/>
      <c r="G48" s="32"/>
      <c r="H48" s="259"/>
      <c r="I48" s="32"/>
      <c r="J48" s="32"/>
      <c r="K48" s="32"/>
      <c r="L48" s="32"/>
      <c r="M48" s="32"/>
      <c r="N48" s="128"/>
      <c r="O48" s="128"/>
      <c r="P48" s="32"/>
      <c r="Q48" s="128"/>
      <c r="R48" s="32"/>
    </row>
    <row r="49" spans="1:20" s="17" customFormat="1" ht="14.4" thickBot="1">
      <c r="A49" s="29"/>
      <c r="B49" s="549"/>
      <c r="C49" s="550"/>
      <c r="D49" s="550"/>
      <c r="E49" s="550"/>
      <c r="F49" s="550"/>
      <c r="G49" s="550"/>
      <c r="H49" s="550"/>
      <c r="I49" s="550"/>
      <c r="J49" s="550"/>
      <c r="K49" s="550"/>
      <c r="L49" s="550"/>
      <c r="M49" s="551"/>
      <c r="N49" s="552"/>
      <c r="O49" s="552"/>
      <c r="P49" s="550"/>
      <c r="Q49" s="553"/>
      <c r="R49" s="553"/>
    </row>
    <row r="50" spans="1:20">
      <c r="B50" s="34"/>
      <c r="C50" s="34"/>
      <c r="D50" s="34"/>
      <c r="E50" s="34"/>
      <c r="F50" s="34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</row>
    <row r="53" spans="1:20" s="28" customFormat="1" ht="24" thickBot="1">
      <c r="A53" s="22"/>
      <c r="B53" s="719" t="s">
        <v>45</v>
      </c>
      <c r="C53" s="719"/>
      <c r="D53" s="719"/>
      <c r="E53" s="23">
        <v>3</v>
      </c>
      <c r="F53" s="24" t="str">
        <f>PROPONENTES!D17</f>
        <v>CONSORCIO GJ VIAS PITALITO</v>
      </c>
      <c r="G53" s="25"/>
      <c r="H53" s="25"/>
      <c r="I53" s="24"/>
      <c r="J53" s="24"/>
      <c r="K53" s="24"/>
      <c r="L53" s="26"/>
      <c r="M53" s="26"/>
      <c r="N53" s="25"/>
      <c r="O53" s="25"/>
      <c r="P53" s="25"/>
      <c r="Q53" s="27"/>
      <c r="R53" s="27"/>
    </row>
    <row r="54" spans="1:20" s="17" customFormat="1" ht="43.2" customHeight="1">
      <c r="A54" s="16"/>
      <c r="B54" s="727" t="s">
        <v>49</v>
      </c>
      <c r="C54" s="598" t="s">
        <v>50</v>
      </c>
      <c r="D54" s="530" t="s">
        <v>14</v>
      </c>
      <c r="E54" s="530"/>
      <c r="F54" s="530" t="s">
        <v>51</v>
      </c>
      <c r="G54" s="531"/>
      <c r="H54" s="729" t="s">
        <v>52</v>
      </c>
      <c r="I54" s="729" t="s">
        <v>15</v>
      </c>
      <c r="J54" s="729" t="s">
        <v>191</v>
      </c>
      <c r="K54" s="729" t="s">
        <v>53</v>
      </c>
      <c r="L54" s="729" t="s">
        <v>126</v>
      </c>
      <c r="M54" s="741" t="s">
        <v>203</v>
      </c>
      <c r="N54" s="742"/>
      <c r="O54" s="735" t="s">
        <v>330</v>
      </c>
      <c r="P54" s="733" t="s">
        <v>19</v>
      </c>
      <c r="Q54" s="737" t="s">
        <v>127</v>
      </c>
      <c r="R54" s="738"/>
    </row>
    <row r="55" spans="1:20" s="17" customFormat="1" ht="96.6" customHeight="1" thickBot="1">
      <c r="A55" s="16"/>
      <c r="B55" s="748"/>
      <c r="C55" s="605" t="s">
        <v>54</v>
      </c>
      <c r="D55" s="603" t="s">
        <v>1</v>
      </c>
      <c r="E55" s="603" t="s">
        <v>16</v>
      </c>
      <c r="F55" s="603" t="s">
        <v>55</v>
      </c>
      <c r="G55" s="604" t="s">
        <v>56</v>
      </c>
      <c r="H55" s="743"/>
      <c r="I55" s="743"/>
      <c r="J55" s="743"/>
      <c r="K55" s="743"/>
      <c r="L55" s="743"/>
      <c r="M55" s="605" t="s">
        <v>125</v>
      </c>
      <c r="N55" s="603" t="s">
        <v>60</v>
      </c>
      <c r="O55" s="897"/>
      <c r="P55" s="898"/>
      <c r="Q55" s="899"/>
      <c r="R55" s="900"/>
    </row>
    <row r="56" spans="1:20" s="17" customFormat="1" ht="14.4" thickBot="1">
      <c r="A56" s="16"/>
      <c r="B56" s="427"/>
      <c r="C56" s="355">
        <v>3</v>
      </c>
      <c r="D56" s="355">
        <v>4</v>
      </c>
      <c r="E56" s="355">
        <v>5</v>
      </c>
      <c r="F56" s="355">
        <v>6</v>
      </c>
      <c r="G56" s="355">
        <v>7</v>
      </c>
      <c r="H56" s="355">
        <v>8</v>
      </c>
      <c r="I56" s="355">
        <v>10</v>
      </c>
      <c r="J56" s="355">
        <v>11</v>
      </c>
      <c r="K56" s="355">
        <v>12</v>
      </c>
      <c r="L56" s="355">
        <v>13</v>
      </c>
      <c r="M56" s="355">
        <v>14</v>
      </c>
      <c r="N56" s="355">
        <v>15</v>
      </c>
      <c r="O56" s="355"/>
      <c r="P56" s="544">
        <v>16</v>
      </c>
      <c r="Q56" s="544">
        <v>18</v>
      </c>
      <c r="R56" s="545">
        <v>19</v>
      </c>
    </row>
    <row r="57" spans="1:20" s="30" customFormat="1" ht="166.8" customHeight="1">
      <c r="A57" s="29"/>
      <c r="B57" s="546">
        <v>1</v>
      </c>
      <c r="C57" s="536" t="s">
        <v>295</v>
      </c>
      <c r="D57" s="536" t="s">
        <v>280</v>
      </c>
      <c r="E57" s="536" t="s">
        <v>281</v>
      </c>
      <c r="F57" s="536" t="s">
        <v>291</v>
      </c>
      <c r="G57" s="537">
        <v>1</v>
      </c>
      <c r="H57" s="537" t="s">
        <v>22</v>
      </c>
      <c r="I57" s="538" t="s">
        <v>294</v>
      </c>
      <c r="J57" s="430">
        <v>41624</v>
      </c>
      <c r="K57" s="430">
        <v>41851</v>
      </c>
      <c r="L57" s="539">
        <v>379.12</v>
      </c>
      <c r="M57" s="540">
        <f>+L57*G57</f>
        <v>379.12</v>
      </c>
      <c r="N57" s="541">
        <f>+M57</f>
        <v>379.12</v>
      </c>
      <c r="O57" s="542">
        <v>811015</v>
      </c>
      <c r="P57" s="905" t="s">
        <v>299</v>
      </c>
      <c r="Q57" s="895" t="s">
        <v>346</v>
      </c>
      <c r="R57" s="915"/>
      <c r="T57" s="746" t="s">
        <v>4</v>
      </c>
    </row>
    <row r="58" spans="1:20" s="30" customFormat="1" ht="220.8" customHeight="1" thickBot="1">
      <c r="A58" s="29"/>
      <c r="B58" s="546">
        <v>2</v>
      </c>
      <c r="C58" s="536" t="s">
        <v>296</v>
      </c>
      <c r="D58" s="536" t="s">
        <v>297</v>
      </c>
      <c r="E58" s="536" t="s">
        <v>298</v>
      </c>
      <c r="F58" s="536" t="s">
        <v>291</v>
      </c>
      <c r="G58" s="537">
        <v>1</v>
      </c>
      <c r="H58" s="537" t="s">
        <v>22</v>
      </c>
      <c r="I58" s="538" t="s">
        <v>294</v>
      </c>
      <c r="J58" s="430">
        <v>43041</v>
      </c>
      <c r="K58" s="430">
        <v>43191</v>
      </c>
      <c r="L58" s="539">
        <v>605.85</v>
      </c>
      <c r="M58" s="540">
        <f>+L58*G58</f>
        <v>605.85</v>
      </c>
      <c r="N58" s="541">
        <f>+M58</f>
        <v>605.85</v>
      </c>
      <c r="O58" s="542">
        <v>811015</v>
      </c>
      <c r="P58" s="905" t="s">
        <v>300</v>
      </c>
      <c r="Q58" s="895" t="s">
        <v>341</v>
      </c>
      <c r="R58" s="915"/>
      <c r="T58" s="747"/>
    </row>
    <row r="59" spans="1:20" s="30" customFormat="1" ht="13.8">
      <c r="A59" s="29"/>
      <c r="B59" s="547" t="s">
        <v>247</v>
      </c>
      <c r="C59" s="426"/>
      <c r="D59" s="426"/>
      <c r="E59" s="426"/>
      <c r="F59" s="426"/>
      <c r="G59" s="426"/>
      <c r="H59" s="426"/>
      <c r="I59" s="426" t="s">
        <v>247</v>
      </c>
      <c r="J59" s="426"/>
      <c r="K59" s="426"/>
      <c r="L59" s="426"/>
      <c r="M59" s="426" t="s">
        <v>247</v>
      </c>
      <c r="N59" s="426" t="s">
        <v>247</v>
      </c>
      <c r="O59" s="426"/>
      <c r="P59" s="426"/>
      <c r="Q59" s="895"/>
      <c r="R59" s="896"/>
    </row>
    <row r="60" spans="1:20" s="30" customFormat="1" ht="13.8">
      <c r="A60" s="29"/>
      <c r="B60" s="547" t="s">
        <v>247</v>
      </c>
      <c r="C60" s="426"/>
      <c r="D60" s="426"/>
      <c r="E60" s="426"/>
      <c r="F60" s="426"/>
      <c r="G60" s="426"/>
      <c r="H60" s="426"/>
      <c r="I60" s="426" t="s">
        <v>247</v>
      </c>
      <c r="J60" s="426"/>
      <c r="K60" s="426"/>
      <c r="L60" s="426"/>
      <c r="M60" s="426" t="s">
        <v>247</v>
      </c>
      <c r="N60" s="426" t="s">
        <v>247</v>
      </c>
      <c r="O60" s="426"/>
      <c r="P60" s="426"/>
      <c r="Q60" s="895"/>
      <c r="R60" s="896"/>
    </row>
    <row r="61" spans="1:20" s="30" customFormat="1" ht="13.8">
      <c r="A61" s="29"/>
      <c r="B61" s="547" t="s">
        <v>247</v>
      </c>
      <c r="C61" s="426"/>
      <c r="D61" s="426"/>
      <c r="E61" s="426"/>
      <c r="F61" s="426"/>
      <c r="G61" s="426"/>
      <c r="H61" s="426"/>
      <c r="I61" s="426" t="s">
        <v>247</v>
      </c>
      <c r="J61" s="426"/>
      <c r="K61" s="426"/>
      <c r="L61" s="426"/>
      <c r="M61" s="426" t="s">
        <v>247</v>
      </c>
      <c r="N61" s="426" t="s">
        <v>247</v>
      </c>
      <c r="O61" s="426"/>
      <c r="P61" s="426"/>
      <c r="Q61" s="895"/>
      <c r="R61" s="896"/>
    </row>
    <row r="62" spans="1:20" s="30" customFormat="1" ht="13.8">
      <c r="A62" s="29"/>
      <c r="B62" s="547" t="s">
        <v>247</v>
      </c>
      <c r="C62" s="426"/>
      <c r="D62" s="426"/>
      <c r="E62" s="426"/>
      <c r="F62" s="426"/>
      <c r="G62" s="426"/>
      <c r="H62" s="426"/>
      <c r="I62" s="426" t="s">
        <v>247</v>
      </c>
      <c r="J62" s="426"/>
      <c r="K62" s="426"/>
      <c r="L62" s="426"/>
      <c r="M62" s="426" t="s">
        <v>247</v>
      </c>
      <c r="N62" s="426" t="s">
        <v>247</v>
      </c>
      <c r="O62" s="426"/>
      <c r="P62" s="426"/>
      <c r="Q62" s="895"/>
      <c r="R62" s="896"/>
    </row>
    <row r="63" spans="1:20" s="30" customFormat="1" ht="13.8">
      <c r="A63" s="29"/>
      <c r="B63" s="547" t="s">
        <v>247</v>
      </c>
      <c r="C63" s="426"/>
      <c r="D63" s="426"/>
      <c r="E63" s="426"/>
      <c r="F63" s="426"/>
      <c r="G63" s="426"/>
      <c r="H63" s="426"/>
      <c r="I63" s="426" t="s">
        <v>247</v>
      </c>
      <c r="J63" s="426"/>
      <c r="K63" s="426"/>
      <c r="L63" s="426"/>
      <c r="M63" s="426" t="s">
        <v>247</v>
      </c>
      <c r="N63" s="426" t="s">
        <v>247</v>
      </c>
      <c r="O63" s="426"/>
      <c r="P63" s="426"/>
      <c r="Q63" s="895"/>
      <c r="R63" s="896"/>
    </row>
    <row r="64" spans="1:20" s="30" customFormat="1" ht="13.8">
      <c r="A64" s="29"/>
      <c r="B64" s="547" t="s">
        <v>247</v>
      </c>
      <c r="C64" s="426"/>
      <c r="D64" s="426"/>
      <c r="E64" s="426"/>
      <c r="F64" s="426"/>
      <c r="G64" s="426"/>
      <c r="H64" s="426"/>
      <c r="I64" s="426" t="s">
        <v>247</v>
      </c>
      <c r="J64" s="426"/>
      <c r="K64" s="426"/>
      <c r="L64" s="426"/>
      <c r="M64" s="426" t="s">
        <v>247</v>
      </c>
      <c r="N64" s="426" t="s">
        <v>247</v>
      </c>
      <c r="O64" s="426"/>
      <c r="P64" s="426"/>
      <c r="Q64" s="895"/>
      <c r="R64" s="896"/>
    </row>
    <row r="65" spans="1:20" s="30" customFormat="1" ht="13.8">
      <c r="A65" s="29"/>
      <c r="B65" s="547" t="s">
        <v>247</v>
      </c>
      <c r="C65" s="426"/>
      <c r="D65" s="426"/>
      <c r="E65" s="426"/>
      <c r="F65" s="426"/>
      <c r="G65" s="426"/>
      <c r="H65" s="426"/>
      <c r="I65" s="426" t="s">
        <v>247</v>
      </c>
      <c r="J65" s="426"/>
      <c r="K65" s="426"/>
      <c r="L65" s="426"/>
      <c r="M65" s="426" t="s">
        <v>247</v>
      </c>
      <c r="N65" s="426" t="s">
        <v>247</v>
      </c>
      <c r="O65" s="426"/>
      <c r="P65" s="426"/>
      <c r="Q65" s="895"/>
      <c r="R65" s="896"/>
    </row>
    <row r="66" spans="1:20" s="30" customFormat="1" ht="13.8">
      <c r="A66" s="29"/>
      <c r="B66" s="547" t="s">
        <v>247</v>
      </c>
      <c r="C66" s="426"/>
      <c r="D66" s="426"/>
      <c r="E66" s="426"/>
      <c r="F66" s="426"/>
      <c r="G66" s="426"/>
      <c r="H66" s="426"/>
      <c r="I66" s="426" t="s">
        <v>247</v>
      </c>
      <c r="J66" s="426"/>
      <c r="K66" s="426"/>
      <c r="L66" s="426"/>
      <c r="M66" s="426" t="s">
        <v>247</v>
      </c>
      <c r="N66" s="426" t="s">
        <v>247</v>
      </c>
      <c r="O66" s="426"/>
      <c r="P66" s="426"/>
      <c r="Q66" s="895"/>
      <c r="R66" s="896"/>
    </row>
    <row r="67" spans="1:20" s="17" customFormat="1" ht="13.8">
      <c r="A67" s="29"/>
      <c r="B67" s="31"/>
      <c r="C67" s="32"/>
      <c r="D67" s="32"/>
      <c r="E67" s="32"/>
      <c r="F67" s="32"/>
      <c r="G67" s="32"/>
      <c r="H67" s="259"/>
      <c r="I67" s="32"/>
      <c r="J67" s="32"/>
      <c r="K67" s="32"/>
      <c r="L67" s="32"/>
      <c r="M67" s="32"/>
      <c r="N67" s="128"/>
      <c r="O67" s="128"/>
      <c r="P67" s="32"/>
      <c r="Q67" s="128"/>
      <c r="R67" s="548"/>
    </row>
    <row r="68" spans="1:20" s="17" customFormat="1" ht="14.4" thickBot="1">
      <c r="A68" s="29"/>
      <c r="B68" s="549"/>
      <c r="C68" s="550"/>
      <c r="D68" s="550"/>
      <c r="E68" s="550"/>
      <c r="F68" s="550"/>
      <c r="G68" s="550"/>
      <c r="H68" s="550"/>
      <c r="I68" s="550"/>
      <c r="J68" s="550"/>
      <c r="K68" s="550"/>
      <c r="L68" s="550"/>
      <c r="M68" s="551"/>
      <c r="N68" s="552"/>
      <c r="O68" s="552"/>
      <c r="P68" s="550"/>
      <c r="Q68" s="553"/>
      <c r="R68" s="553"/>
    </row>
    <row r="70" spans="1:20" s="28" customFormat="1" ht="24" thickBot="1">
      <c r="A70" s="22"/>
      <c r="B70" s="719" t="s">
        <v>45</v>
      </c>
      <c r="C70" s="719"/>
      <c r="D70" s="719"/>
      <c r="E70" s="23">
        <v>4</v>
      </c>
      <c r="F70" s="24" t="str">
        <f>+PROPONENTES!D18</f>
        <v>SAICON S.A.S.</v>
      </c>
      <c r="G70" s="25"/>
      <c r="H70" s="25"/>
      <c r="I70" s="24"/>
      <c r="J70" s="24"/>
      <c r="K70" s="24"/>
      <c r="L70" s="26"/>
      <c r="M70" s="26"/>
      <c r="N70" s="25"/>
      <c r="O70" s="25"/>
      <c r="P70" s="25"/>
      <c r="Q70" s="27"/>
      <c r="R70" s="27"/>
    </row>
    <row r="71" spans="1:20" s="17" customFormat="1" ht="13.8" customHeight="1">
      <c r="A71" s="16"/>
      <c r="B71" s="727" t="s">
        <v>49</v>
      </c>
      <c r="C71" s="598" t="s">
        <v>50</v>
      </c>
      <c r="D71" s="530" t="s">
        <v>14</v>
      </c>
      <c r="E71" s="530"/>
      <c r="F71" s="530" t="s">
        <v>51</v>
      </c>
      <c r="G71" s="531"/>
      <c r="H71" s="729" t="s">
        <v>52</v>
      </c>
      <c r="I71" s="729" t="s">
        <v>15</v>
      </c>
      <c r="J71" s="729" t="s">
        <v>191</v>
      </c>
      <c r="K71" s="729" t="s">
        <v>53</v>
      </c>
      <c r="L71" s="729" t="s">
        <v>126</v>
      </c>
      <c r="M71" s="741" t="s">
        <v>203</v>
      </c>
      <c r="N71" s="742"/>
      <c r="O71" s="735" t="s">
        <v>330</v>
      </c>
      <c r="P71" s="733" t="s">
        <v>19</v>
      </c>
      <c r="Q71" s="737" t="s">
        <v>127</v>
      </c>
      <c r="R71" s="738"/>
    </row>
    <row r="72" spans="1:20" s="17" customFormat="1" ht="78" customHeight="1" thickBot="1">
      <c r="A72" s="16"/>
      <c r="B72" s="748"/>
      <c r="C72" s="605" t="s">
        <v>54</v>
      </c>
      <c r="D72" s="603" t="s">
        <v>1</v>
      </c>
      <c r="E72" s="603" t="s">
        <v>16</v>
      </c>
      <c r="F72" s="603" t="s">
        <v>55</v>
      </c>
      <c r="G72" s="604" t="s">
        <v>56</v>
      </c>
      <c r="H72" s="743"/>
      <c r="I72" s="743"/>
      <c r="J72" s="743"/>
      <c r="K72" s="743"/>
      <c r="L72" s="743"/>
      <c r="M72" s="605" t="s">
        <v>125</v>
      </c>
      <c r="N72" s="603" t="s">
        <v>60</v>
      </c>
      <c r="O72" s="897"/>
      <c r="P72" s="898"/>
      <c r="Q72" s="899"/>
      <c r="R72" s="900"/>
    </row>
    <row r="73" spans="1:20" s="17" customFormat="1" ht="14.4" thickBot="1">
      <c r="A73" s="16"/>
      <c r="B73" s="427"/>
      <c r="C73" s="355">
        <v>3</v>
      </c>
      <c r="D73" s="355">
        <v>4</v>
      </c>
      <c r="E73" s="355">
        <v>5</v>
      </c>
      <c r="F73" s="355">
        <v>6</v>
      </c>
      <c r="G73" s="355">
        <v>7</v>
      </c>
      <c r="H73" s="355">
        <v>8</v>
      </c>
      <c r="I73" s="355">
        <v>10</v>
      </c>
      <c r="J73" s="355">
        <v>11</v>
      </c>
      <c r="K73" s="355">
        <v>12</v>
      </c>
      <c r="L73" s="355">
        <v>13</v>
      </c>
      <c r="M73" s="355">
        <v>14</v>
      </c>
      <c r="N73" s="355">
        <v>15</v>
      </c>
      <c r="O73" s="355"/>
      <c r="P73" s="544">
        <v>16</v>
      </c>
      <c r="Q73" s="544">
        <v>18</v>
      </c>
      <c r="R73" s="545">
        <v>19</v>
      </c>
    </row>
    <row r="74" spans="1:20" s="30" customFormat="1" ht="156.6" customHeight="1">
      <c r="A74" s="29"/>
      <c r="B74" s="431">
        <v>1</v>
      </c>
      <c r="C74" s="906" t="s">
        <v>301</v>
      </c>
      <c r="D74" s="906" t="s">
        <v>302</v>
      </c>
      <c r="E74" s="906" t="s">
        <v>308</v>
      </c>
      <c r="F74" s="906" t="s">
        <v>242</v>
      </c>
      <c r="G74" s="907">
        <v>0.4</v>
      </c>
      <c r="H74" s="908" t="s">
        <v>22</v>
      </c>
      <c r="I74" s="909" t="s">
        <v>285</v>
      </c>
      <c r="J74" s="430">
        <v>42970</v>
      </c>
      <c r="K74" s="430">
        <v>43031</v>
      </c>
      <c r="L74" s="910">
        <v>82.67</v>
      </c>
      <c r="M74" s="911">
        <f>+L74*G74</f>
        <v>33.068000000000005</v>
      </c>
      <c r="N74" s="912">
        <f>+M74</f>
        <v>33.068000000000005</v>
      </c>
      <c r="O74" s="913">
        <v>81101500</v>
      </c>
      <c r="P74" s="905" t="s">
        <v>343</v>
      </c>
      <c r="Q74" s="895" t="s">
        <v>348</v>
      </c>
      <c r="R74" s="915"/>
      <c r="T74" s="746" t="s">
        <v>29</v>
      </c>
    </row>
    <row r="75" spans="1:20" s="30" customFormat="1" ht="162.6" customHeight="1" thickBot="1">
      <c r="A75" s="29"/>
      <c r="B75" s="431">
        <v>2</v>
      </c>
      <c r="C75" s="906" t="s">
        <v>303</v>
      </c>
      <c r="D75" s="906" t="s">
        <v>304</v>
      </c>
      <c r="E75" s="906" t="s">
        <v>245</v>
      </c>
      <c r="F75" s="906" t="s">
        <v>291</v>
      </c>
      <c r="G75" s="907">
        <v>1</v>
      </c>
      <c r="H75" s="908" t="s">
        <v>21</v>
      </c>
      <c r="I75" s="909" t="s">
        <v>285</v>
      </c>
      <c r="J75" s="430">
        <v>42887</v>
      </c>
      <c r="K75" s="430">
        <v>42957</v>
      </c>
      <c r="L75" s="910">
        <v>564.57000000000005</v>
      </c>
      <c r="M75" s="911">
        <f>+L75*G75</f>
        <v>564.57000000000005</v>
      </c>
      <c r="N75" s="914">
        <f>+M75</f>
        <v>564.57000000000005</v>
      </c>
      <c r="O75" s="913">
        <v>81101500</v>
      </c>
      <c r="P75" s="426" t="s">
        <v>344</v>
      </c>
      <c r="Q75" s="895" t="s">
        <v>342</v>
      </c>
      <c r="R75" s="915"/>
      <c r="T75" s="747"/>
    </row>
    <row r="76" spans="1:20" s="30" customFormat="1" ht="13.8">
      <c r="A76" s="29"/>
      <c r="B76" s="431" t="s">
        <v>247</v>
      </c>
      <c r="C76" s="426"/>
      <c r="D76" s="426"/>
      <c r="E76" s="426"/>
      <c r="F76" s="426"/>
      <c r="G76" s="426"/>
      <c r="H76" s="426"/>
      <c r="I76" s="426" t="s">
        <v>247</v>
      </c>
      <c r="J76" s="426"/>
      <c r="K76" s="426"/>
      <c r="L76" s="426"/>
      <c r="M76" s="426" t="s">
        <v>247</v>
      </c>
      <c r="N76" s="426" t="s">
        <v>247</v>
      </c>
      <c r="O76" s="426"/>
      <c r="P76" s="426"/>
      <c r="Q76" s="895"/>
      <c r="R76" s="896"/>
    </row>
    <row r="77" spans="1:20" s="30" customFormat="1" ht="13.8">
      <c r="A77" s="29"/>
      <c r="B77" s="431" t="s">
        <v>247</v>
      </c>
      <c r="C77" s="426"/>
      <c r="D77" s="426"/>
      <c r="E77" s="426"/>
      <c r="F77" s="426"/>
      <c r="G77" s="426"/>
      <c r="H77" s="426"/>
      <c r="I77" s="426" t="s">
        <v>247</v>
      </c>
      <c r="J77" s="426"/>
      <c r="K77" s="426"/>
      <c r="L77" s="426"/>
      <c r="M77" s="426" t="s">
        <v>247</v>
      </c>
      <c r="N77" s="426" t="s">
        <v>247</v>
      </c>
      <c r="O77" s="426"/>
      <c r="P77" s="426"/>
      <c r="Q77" s="895"/>
      <c r="R77" s="896"/>
    </row>
    <row r="78" spans="1:20" s="30" customFormat="1" ht="13.8">
      <c r="A78" s="29"/>
      <c r="B78" s="431" t="s">
        <v>247</v>
      </c>
      <c r="C78" s="426"/>
      <c r="D78" s="426"/>
      <c r="E78" s="426"/>
      <c r="F78" s="426"/>
      <c r="G78" s="426"/>
      <c r="H78" s="426"/>
      <c r="I78" s="426" t="s">
        <v>247</v>
      </c>
      <c r="J78" s="426"/>
      <c r="K78" s="426"/>
      <c r="L78" s="426"/>
      <c r="M78" s="426" t="s">
        <v>247</v>
      </c>
      <c r="N78" s="426" t="s">
        <v>247</v>
      </c>
      <c r="O78" s="426"/>
      <c r="P78" s="426"/>
      <c r="Q78" s="895"/>
      <c r="R78" s="896"/>
    </row>
    <row r="79" spans="1:20" s="30" customFormat="1" ht="13.8">
      <c r="A79" s="29"/>
      <c r="B79" s="431" t="s">
        <v>247</v>
      </c>
      <c r="C79" s="426"/>
      <c r="D79" s="426"/>
      <c r="E79" s="426"/>
      <c r="F79" s="426"/>
      <c r="G79" s="426"/>
      <c r="H79" s="426"/>
      <c r="I79" s="426" t="s">
        <v>247</v>
      </c>
      <c r="J79" s="426"/>
      <c r="K79" s="426"/>
      <c r="L79" s="426"/>
      <c r="M79" s="426" t="s">
        <v>247</v>
      </c>
      <c r="N79" s="426" t="s">
        <v>247</v>
      </c>
      <c r="O79" s="426"/>
      <c r="P79" s="426"/>
      <c r="Q79" s="895"/>
      <c r="R79" s="896"/>
    </row>
    <row r="80" spans="1:20" s="30" customFormat="1" ht="13.8">
      <c r="A80" s="29"/>
      <c r="B80" s="431" t="s">
        <v>247</v>
      </c>
      <c r="C80" s="426"/>
      <c r="D80" s="426"/>
      <c r="E80" s="426"/>
      <c r="F80" s="426"/>
      <c r="G80" s="426"/>
      <c r="H80" s="426"/>
      <c r="I80" s="426" t="s">
        <v>247</v>
      </c>
      <c r="J80" s="426"/>
      <c r="K80" s="426"/>
      <c r="L80" s="426"/>
      <c r="M80" s="426" t="s">
        <v>247</v>
      </c>
      <c r="N80" s="426" t="s">
        <v>247</v>
      </c>
      <c r="O80" s="426"/>
      <c r="P80" s="426"/>
      <c r="Q80" s="895"/>
      <c r="R80" s="896"/>
    </row>
    <row r="81" spans="1:20" s="30" customFormat="1" ht="13.8">
      <c r="A81" s="29"/>
      <c r="B81" s="431" t="s">
        <v>247</v>
      </c>
      <c r="C81" s="426"/>
      <c r="D81" s="426"/>
      <c r="E81" s="426"/>
      <c r="F81" s="426"/>
      <c r="G81" s="426"/>
      <c r="H81" s="426"/>
      <c r="I81" s="426" t="s">
        <v>247</v>
      </c>
      <c r="J81" s="426"/>
      <c r="K81" s="426"/>
      <c r="L81" s="426"/>
      <c r="M81" s="426" t="s">
        <v>247</v>
      </c>
      <c r="N81" s="426" t="s">
        <v>247</v>
      </c>
      <c r="O81" s="426"/>
      <c r="P81" s="426"/>
      <c r="Q81" s="895"/>
      <c r="R81" s="896"/>
    </row>
    <row r="82" spans="1:20" s="30" customFormat="1" ht="13.8">
      <c r="A82" s="29"/>
      <c r="B82" s="431" t="s">
        <v>247</v>
      </c>
      <c r="C82" s="426"/>
      <c r="D82" s="426"/>
      <c r="E82" s="426"/>
      <c r="F82" s="426"/>
      <c r="G82" s="426"/>
      <c r="H82" s="426"/>
      <c r="I82" s="426" t="s">
        <v>247</v>
      </c>
      <c r="J82" s="426"/>
      <c r="K82" s="426"/>
      <c r="L82" s="426"/>
      <c r="M82" s="426" t="s">
        <v>247</v>
      </c>
      <c r="N82" s="426" t="s">
        <v>247</v>
      </c>
      <c r="O82" s="426"/>
      <c r="P82" s="426"/>
      <c r="Q82" s="895"/>
      <c r="R82" s="896"/>
    </row>
    <row r="83" spans="1:20" s="30" customFormat="1" ht="15" customHeight="1" thickBot="1">
      <c r="A83" s="29"/>
      <c r="B83" s="432" t="s">
        <v>247</v>
      </c>
      <c r="C83" s="600"/>
      <c r="D83" s="600"/>
      <c r="E83" s="600"/>
      <c r="F83" s="600"/>
      <c r="G83" s="600"/>
      <c r="H83" s="600"/>
      <c r="I83" s="600" t="s">
        <v>247</v>
      </c>
      <c r="J83" s="600"/>
      <c r="K83" s="600"/>
      <c r="L83" s="600"/>
      <c r="M83" s="600" t="s">
        <v>247</v>
      </c>
      <c r="N83" s="600" t="s">
        <v>247</v>
      </c>
      <c r="O83" s="600"/>
      <c r="P83" s="600"/>
      <c r="Q83" s="901"/>
      <c r="R83" s="902"/>
    </row>
    <row r="84" spans="1:20" s="17" customFormat="1" ht="13.8">
      <c r="A84" s="29"/>
      <c r="B84" s="31"/>
      <c r="C84" s="32"/>
      <c r="D84" s="32"/>
      <c r="E84" s="32"/>
      <c r="F84" s="32"/>
      <c r="G84" s="32"/>
      <c r="H84" s="259"/>
      <c r="I84" s="32"/>
      <c r="J84" s="32"/>
      <c r="K84" s="32"/>
      <c r="L84" s="32"/>
      <c r="M84" s="32"/>
      <c r="N84" s="128"/>
      <c r="O84" s="128"/>
      <c r="P84" s="32"/>
      <c r="Q84" s="128"/>
      <c r="R84" s="32"/>
    </row>
    <row r="85" spans="1:20" s="17" customFormat="1" ht="14.4" thickBot="1">
      <c r="A85" s="29"/>
      <c r="B85" s="549"/>
      <c r="C85" s="550"/>
      <c r="D85" s="550"/>
      <c r="E85" s="550"/>
      <c r="F85" s="550"/>
      <c r="G85" s="550"/>
      <c r="H85" s="550"/>
      <c r="I85" s="550"/>
      <c r="J85" s="550"/>
      <c r="K85" s="550"/>
      <c r="L85" s="550"/>
      <c r="M85" s="551"/>
      <c r="N85" s="552"/>
      <c r="O85" s="552"/>
      <c r="P85" s="550"/>
      <c r="Q85" s="553"/>
      <c r="R85" s="553"/>
    </row>
    <row r="86" spans="1:20">
      <c r="B86" s="34"/>
      <c r="C86" s="34"/>
      <c r="D86" s="34"/>
      <c r="E86" s="34"/>
      <c r="F86" s="34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</row>
    <row r="88" spans="1:20" s="28" customFormat="1" ht="24" thickBot="1">
      <c r="A88" s="22"/>
      <c r="B88" s="719" t="s">
        <v>45</v>
      </c>
      <c r="C88" s="719"/>
      <c r="D88" s="719"/>
      <c r="E88" s="23">
        <v>5</v>
      </c>
      <c r="F88" s="24" t="str">
        <f>+PROPONENTES!D19</f>
        <v>CONSORCIO HUILA 2025</v>
      </c>
      <c r="G88" s="25"/>
      <c r="H88" s="25"/>
      <c r="I88" s="24"/>
      <c r="J88" s="24"/>
      <c r="K88" s="24"/>
      <c r="L88" s="26"/>
      <c r="M88" s="26"/>
      <c r="N88" s="25"/>
      <c r="O88" s="25"/>
      <c r="P88" s="25"/>
      <c r="Q88" s="27"/>
      <c r="R88" s="27"/>
    </row>
    <row r="89" spans="1:20" s="17" customFormat="1" ht="13.8" customHeight="1">
      <c r="A89" s="16"/>
      <c r="B89" s="727" t="s">
        <v>49</v>
      </c>
      <c r="C89" s="568" t="s">
        <v>50</v>
      </c>
      <c r="D89" s="530" t="s">
        <v>14</v>
      </c>
      <c r="E89" s="530"/>
      <c r="F89" s="530" t="s">
        <v>51</v>
      </c>
      <c r="G89" s="531"/>
      <c r="H89" s="729" t="s">
        <v>52</v>
      </c>
      <c r="I89" s="729" t="s">
        <v>15</v>
      </c>
      <c r="J89" s="729" t="s">
        <v>191</v>
      </c>
      <c r="K89" s="729" t="s">
        <v>53</v>
      </c>
      <c r="L89" s="729" t="s">
        <v>126</v>
      </c>
      <c r="M89" s="741" t="s">
        <v>203</v>
      </c>
      <c r="N89" s="742"/>
      <c r="O89" s="735" t="s">
        <v>330</v>
      </c>
      <c r="P89" s="733" t="s">
        <v>19</v>
      </c>
      <c r="Q89" s="737" t="s">
        <v>127</v>
      </c>
      <c r="R89" s="738"/>
    </row>
    <row r="90" spans="1:20" s="17" customFormat="1" ht="78">
      <c r="A90" s="16"/>
      <c r="B90" s="728"/>
      <c r="C90" s="569" t="s">
        <v>54</v>
      </c>
      <c r="D90" s="533" t="s">
        <v>1</v>
      </c>
      <c r="E90" s="533" t="s">
        <v>16</v>
      </c>
      <c r="F90" s="533" t="s">
        <v>55</v>
      </c>
      <c r="G90" s="534" t="s">
        <v>56</v>
      </c>
      <c r="H90" s="730"/>
      <c r="I90" s="730"/>
      <c r="J90" s="730"/>
      <c r="K90" s="730"/>
      <c r="L90" s="730"/>
      <c r="M90" s="569" t="s">
        <v>125</v>
      </c>
      <c r="N90" s="533" t="s">
        <v>60</v>
      </c>
      <c r="O90" s="736"/>
      <c r="P90" s="734"/>
      <c r="Q90" s="739"/>
      <c r="R90" s="740"/>
    </row>
    <row r="91" spans="1:20" s="17" customFormat="1" ht="14.4" thickBot="1">
      <c r="A91" s="16"/>
      <c r="B91" s="254"/>
      <c r="C91" s="255">
        <v>3</v>
      </c>
      <c r="D91" s="255">
        <v>4</v>
      </c>
      <c r="E91" s="255">
        <v>5</v>
      </c>
      <c r="F91" s="255">
        <v>6</v>
      </c>
      <c r="G91" s="255">
        <v>7</v>
      </c>
      <c r="H91" s="255">
        <v>8</v>
      </c>
      <c r="I91" s="255">
        <v>10</v>
      </c>
      <c r="J91" s="255">
        <v>11</v>
      </c>
      <c r="K91" s="255">
        <v>12</v>
      </c>
      <c r="L91" s="255">
        <v>13</v>
      </c>
      <c r="M91" s="255">
        <v>14</v>
      </c>
      <c r="N91" s="255">
        <v>15</v>
      </c>
      <c r="O91" s="355"/>
      <c r="P91" s="544">
        <v>16</v>
      </c>
      <c r="Q91" s="544">
        <v>18</v>
      </c>
      <c r="R91" s="545">
        <v>19</v>
      </c>
    </row>
    <row r="92" spans="1:20" s="30" customFormat="1" ht="320.39999999999998" customHeight="1">
      <c r="A92" s="29"/>
      <c r="B92" s="258" t="s">
        <v>247</v>
      </c>
      <c r="C92" s="253" t="s">
        <v>305</v>
      </c>
      <c r="D92" s="253" t="s">
        <v>306</v>
      </c>
      <c r="E92" s="253" t="s">
        <v>307</v>
      </c>
      <c r="F92" s="253" t="s">
        <v>242</v>
      </c>
      <c r="G92" s="250">
        <v>0.5</v>
      </c>
      <c r="H92" s="311" t="s">
        <v>21</v>
      </c>
      <c r="I92" s="252" t="s">
        <v>266</v>
      </c>
      <c r="J92" s="272">
        <v>38338</v>
      </c>
      <c r="K92" s="272">
        <v>40296</v>
      </c>
      <c r="L92" s="251">
        <v>10895.16</v>
      </c>
      <c r="M92" s="251">
        <f>L92*G92</f>
        <v>5447.58</v>
      </c>
      <c r="N92" s="251">
        <f>M92</f>
        <v>5447.58</v>
      </c>
      <c r="O92" s="904">
        <v>81101500</v>
      </c>
      <c r="P92" s="903" t="s">
        <v>345</v>
      </c>
      <c r="Q92" s="895" t="s">
        <v>349</v>
      </c>
      <c r="R92" s="915"/>
      <c r="T92" s="746" t="s">
        <v>29</v>
      </c>
    </row>
    <row r="93" spans="1:20" s="30" customFormat="1" ht="14.4" thickBot="1">
      <c r="A93" s="29"/>
      <c r="B93" s="547" t="s">
        <v>247</v>
      </c>
      <c r="C93" s="426"/>
      <c r="D93" s="426"/>
      <c r="E93" s="426"/>
      <c r="F93" s="426"/>
      <c r="G93" s="426"/>
      <c r="H93" s="426"/>
      <c r="I93" s="426" t="s">
        <v>247</v>
      </c>
      <c r="J93" s="426"/>
      <c r="K93" s="426"/>
      <c r="L93" s="426"/>
      <c r="M93" s="426" t="s">
        <v>247</v>
      </c>
      <c r="N93" s="426" t="s">
        <v>247</v>
      </c>
      <c r="O93" s="426"/>
      <c r="P93" s="426"/>
      <c r="Q93" s="895"/>
      <c r="R93" s="896"/>
      <c r="T93" s="747"/>
    </row>
    <row r="94" spans="1:20" s="30" customFormat="1" ht="13.8">
      <c r="A94" s="29"/>
      <c r="B94" s="547" t="s">
        <v>247</v>
      </c>
      <c r="C94" s="426"/>
      <c r="D94" s="426"/>
      <c r="E94" s="426"/>
      <c r="F94" s="426"/>
      <c r="G94" s="426"/>
      <c r="H94" s="426"/>
      <c r="I94" s="426" t="s">
        <v>247</v>
      </c>
      <c r="J94" s="426"/>
      <c r="K94" s="426"/>
      <c r="L94" s="426"/>
      <c r="M94" s="426" t="s">
        <v>247</v>
      </c>
      <c r="N94" s="426" t="s">
        <v>247</v>
      </c>
      <c r="O94" s="426"/>
      <c r="P94" s="426"/>
      <c r="Q94" s="895"/>
      <c r="R94" s="896"/>
    </row>
    <row r="95" spans="1:20" s="30" customFormat="1" ht="13.8">
      <c r="A95" s="29"/>
      <c r="B95" s="547" t="s">
        <v>247</v>
      </c>
      <c r="C95" s="426"/>
      <c r="D95" s="426"/>
      <c r="E95" s="426"/>
      <c r="F95" s="426"/>
      <c r="G95" s="426"/>
      <c r="H95" s="426"/>
      <c r="I95" s="426" t="s">
        <v>247</v>
      </c>
      <c r="J95" s="426"/>
      <c r="K95" s="426"/>
      <c r="L95" s="426"/>
      <c r="M95" s="426" t="s">
        <v>247</v>
      </c>
      <c r="N95" s="426" t="s">
        <v>247</v>
      </c>
      <c r="O95" s="426"/>
      <c r="P95" s="426"/>
      <c r="Q95" s="895"/>
      <c r="R95" s="896"/>
    </row>
    <row r="96" spans="1:20" s="30" customFormat="1" ht="13.8">
      <c r="A96" s="29"/>
      <c r="B96" s="547" t="s">
        <v>247</v>
      </c>
      <c r="C96" s="426"/>
      <c r="D96" s="426"/>
      <c r="E96" s="426"/>
      <c r="F96" s="426"/>
      <c r="G96" s="426"/>
      <c r="H96" s="426"/>
      <c r="I96" s="426" t="s">
        <v>247</v>
      </c>
      <c r="J96" s="426"/>
      <c r="K96" s="426"/>
      <c r="L96" s="426"/>
      <c r="M96" s="426" t="s">
        <v>247</v>
      </c>
      <c r="N96" s="426" t="s">
        <v>247</v>
      </c>
      <c r="O96" s="426"/>
      <c r="P96" s="426"/>
      <c r="Q96" s="895"/>
      <c r="R96" s="896"/>
    </row>
    <row r="97" spans="1:20" s="30" customFormat="1" ht="13.8">
      <c r="A97" s="29"/>
      <c r="B97" s="547" t="s">
        <v>247</v>
      </c>
      <c r="C97" s="426"/>
      <c r="D97" s="426"/>
      <c r="E97" s="426"/>
      <c r="F97" s="426"/>
      <c r="G97" s="426"/>
      <c r="H97" s="426"/>
      <c r="I97" s="426" t="s">
        <v>247</v>
      </c>
      <c r="J97" s="426"/>
      <c r="K97" s="426"/>
      <c r="L97" s="426"/>
      <c r="M97" s="426" t="s">
        <v>247</v>
      </c>
      <c r="N97" s="426" t="s">
        <v>247</v>
      </c>
      <c r="O97" s="426"/>
      <c r="P97" s="426"/>
      <c r="Q97" s="895"/>
      <c r="R97" s="896"/>
    </row>
    <row r="98" spans="1:20" s="30" customFormat="1" ht="13.8">
      <c r="A98" s="29"/>
      <c r="B98" s="547" t="s">
        <v>247</v>
      </c>
      <c r="C98" s="426"/>
      <c r="D98" s="426"/>
      <c r="E98" s="426"/>
      <c r="F98" s="426"/>
      <c r="G98" s="426"/>
      <c r="H98" s="426"/>
      <c r="I98" s="426" t="s">
        <v>247</v>
      </c>
      <c r="J98" s="426"/>
      <c r="K98" s="426"/>
      <c r="L98" s="426"/>
      <c r="M98" s="426" t="s">
        <v>247</v>
      </c>
      <c r="N98" s="426" t="s">
        <v>247</v>
      </c>
      <c r="O98" s="426"/>
      <c r="P98" s="426"/>
      <c r="Q98" s="895"/>
      <c r="R98" s="896"/>
    </row>
    <row r="99" spans="1:20" s="30" customFormat="1" ht="13.8">
      <c r="A99" s="29"/>
      <c r="B99" s="547" t="s">
        <v>247</v>
      </c>
      <c r="C99" s="426"/>
      <c r="D99" s="426"/>
      <c r="E99" s="426"/>
      <c r="F99" s="426"/>
      <c r="G99" s="426"/>
      <c r="H99" s="426"/>
      <c r="I99" s="426" t="s">
        <v>247</v>
      </c>
      <c r="J99" s="426"/>
      <c r="K99" s="426"/>
      <c r="L99" s="426"/>
      <c r="M99" s="426" t="s">
        <v>247</v>
      </c>
      <c r="N99" s="426" t="s">
        <v>247</v>
      </c>
      <c r="O99" s="426"/>
      <c r="P99" s="426"/>
      <c r="Q99" s="895"/>
      <c r="R99" s="896"/>
    </row>
    <row r="100" spans="1:20" s="30" customFormat="1" ht="13.8">
      <c r="A100" s="29"/>
      <c r="B100" s="547" t="s">
        <v>247</v>
      </c>
      <c r="C100" s="426"/>
      <c r="D100" s="426"/>
      <c r="E100" s="426"/>
      <c r="F100" s="426"/>
      <c r="G100" s="426"/>
      <c r="H100" s="426"/>
      <c r="I100" s="426" t="s">
        <v>247</v>
      </c>
      <c r="J100" s="426"/>
      <c r="K100" s="426"/>
      <c r="L100" s="426"/>
      <c r="M100" s="426" t="s">
        <v>247</v>
      </c>
      <c r="N100" s="426" t="s">
        <v>247</v>
      </c>
      <c r="O100" s="426"/>
      <c r="P100" s="426"/>
      <c r="Q100" s="895"/>
      <c r="R100" s="896"/>
    </row>
    <row r="101" spans="1:20" s="30" customFormat="1" ht="15" customHeight="1" thickBot="1">
      <c r="A101" s="29"/>
      <c r="B101" s="601" t="s">
        <v>247</v>
      </c>
      <c r="C101" s="600"/>
      <c r="D101" s="600"/>
      <c r="E101" s="600"/>
      <c r="F101" s="600"/>
      <c r="G101" s="600"/>
      <c r="H101" s="600"/>
      <c r="I101" s="600" t="s">
        <v>247</v>
      </c>
      <c r="J101" s="600"/>
      <c r="K101" s="600"/>
      <c r="L101" s="600"/>
      <c r="M101" s="600" t="s">
        <v>247</v>
      </c>
      <c r="N101" s="600" t="s">
        <v>247</v>
      </c>
      <c r="O101" s="600"/>
      <c r="P101" s="600"/>
      <c r="Q101" s="901"/>
      <c r="R101" s="902"/>
    </row>
    <row r="102" spans="1:20" s="17" customFormat="1" ht="14.4" thickBot="1">
      <c r="A102" s="29"/>
      <c r="B102" s="588"/>
      <c r="C102" s="589"/>
      <c r="D102" s="589"/>
      <c r="E102" s="589"/>
      <c r="F102" s="589"/>
      <c r="G102" s="589"/>
      <c r="H102" s="590"/>
      <c r="I102" s="589"/>
      <c r="J102" s="589"/>
      <c r="K102" s="589"/>
      <c r="L102" s="589"/>
      <c r="M102" s="589"/>
      <c r="N102" s="591"/>
      <c r="O102" s="591"/>
      <c r="P102" s="589"/>
      <c r="Q102" s="591"/>
      <c r="R102" s="589"/>
    </row>
    <row r="103" spans="1:20" s="17" customFormat="1" ht="14.4" thickBot="1">
      <c r="A103" s="29"/>
      <c r="B103" s="592"/>
      <c r="C103" s="593"/>
      <c r="D103" s="593"/>
      <c r="E103" s="593"/>
      <c r="F103" s="593"/>
      <c r="G103" s="593"/>
      <c r="H103" s="593"/>
      <c r="I103" s="593"/>
      <c r="J103" s="593"/>
      <c r="K103" s="593"/>
      <c r="L103" s="593"/>
      <c r="M103" s="594"/>
      <c r="N103" s="595"/>
      <c r="O103" s="595"/>
      <c r="P103" s="593"/>
      <c r="Q103" s="596"/>
      <c r="R103" s="597"/>
    </row>
    <row r="104" spans="1:20">
      <c r="B104" s="34"/>
      <c r="C104" s="34"/>
      <c r="D104" s="34"/>
      <c r="E104" s="34"/>
      <c r="F104" s="34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</row>
    <row r="106" spans="1:20" s="28" customFormat="1" ht="24" thickBot="1">
      <c r="A106" s="22"/>
      <c r="B106" s="719" t="s">
        <v>45</v>
      </c>
      <c r="C106" s="719"/>
      <c r="D106" s="719"/>
      <c r="E106" s="23">
        <v>6</v>
      </c>
      <c r="F106" s="24" t="str">
        <f>+PROPONENTES!D20</f>
        <v>CONSORCIO CRAM</v>
      </c>
      <c r="G106" s="25"/>
      <c r="H106" s="25"/>
      <c r="I106" s="24"/>
      <c r="J106" s="24"/>
      <c r="K106" s="24"/>
      <c r="L106" s="26"/>
      <c r="M106" s="26"/>
      <c r="N106" s="25"/>
      <c r="O106" s="25"/>
      <c r="P106" s="25"/>
      <c r="Q106" s="27"/>
      <c r="R106" s="27"/>
    </row>
    <row r="107" spans="1:20" s="17" customFormat="1" ht="13.8" customHeight="1">
      <c r="A107" s="16"/>
      <c r="B107" s="727" t="s">
        <v>49</v>
      </c>
      <c r="C107" s="529" t="s">
        <v>50</v>
      </c>
      <c r="D107" s="530" t="s">
        <v>14</v>
      </c>
      <c r="E107" s="530"/>
      <c r="F107" s="530" t="s">
        <v>51</v>
      </c>
      <c r="G107" s="531"/>
      <c r="H107" s="729" t="s">
        <v>52</v>
      </c>
      <c r="I107" s="729" t="s">
        <v>15</v>
      </c>
      <c r="J107" s="729" t="s">
        <v>191</v>
      </c>
      <c r="K107" s="729" t="s">
        <v>53</v>
      </c>
      <c r="L107" s="729" t="s">
        <v>126</v>
      </c>
      <c r="M107" s="741" t="s">
        <v>203</v>
      </c>
      <c r="N107" s="742"/>
      <c r="O107" s="735" t="s">
        <v>330</v>
      </c>
      <c r="P107" s="733" t="s">
        <v>19</v>
      </c>
      <c r="Q107" s="737" t="s">
        <v>127</v>
      </c>
      <c r="R107" s="738"/>
    </row>
    <row r="108" spans="1:20" s="17" customFormat="1" ht="78">
      <c r="A108" s="16"/>
      <c r="B108" s="728"/>
      <c r="C108" s="532" t="s">
        <v>54</v>
      </c>
      <c r="D108" s="533" t="s">
        <v>1</v>
      </c>
      <c r="E108" s="533" t="s">
        <v>16</v>
      </c>
      <c r="F108" s="533" t="s">
        <v>55</v>
      </c>
      <c r="G108" s="534" t="s">
        <v>56</v>
      </c>
      <c r="H108" s="730"/>
      <c r="I108" s="730"/>
      <c r="J108" s="730"/>
      <c r="K108" s="730"/>
      <c r="L108" s="730"/>
      <c r="M108" s="532" t="s">
        <v>125</v>
      </c>
      <c r="N108" s="533" t="s">
        <v>60</v>
      </c>
      <c r="O108" s="736"/>
      <c r="P108" s="734"/>
      <c r="Q108" s="739"/>
      <c r="R108" s="740"/>
    </row>
    <row r="109" spans="1:20" s="17" customFormat="1" ht="14.4" thickBot="1">
      <c r="A109" s="16"/>
      <c r="B109" s="254"/>
      <c r="C109" s="255">
        <v>3</v>
      </c>
      <c r="D109" s="255">
        <v>4</v>
      </c>
      <c r="E109" s="255">
        <v>5</v>
      </c>
      <c r="F109" s="255">
        <v>6</v>
      </c>
      <c r="G109" s="255">
        <v>7</v>
      </c>
      <c r="H109" s="255">
        <v>8</v>
      </c>
      <c r="I109" s="255">
        <v>10</v>
      </c>
      <c r="J109" s="255">
        <v>11</v>
      </c>
      <c r="K109" s="255">
        <v>12</v>
      </c>
      <c r="L109" s="255">
        <v>13</v>
      </c>
      <c r="M109" s="255">
        <v>14</v>
      </c>
      <c r="N109" s="255">
        <v>15</v>
      </c>
      <c r="O109" s="355"/>
      <c r="P109" s="256">
        <v>16</v>
      </c>
      <c r="Q109" s="256">
        <v>18</v>
      </c>
      <c r="R109" s="257">
        <v>19</v>
      </c>
    </row>
    <row r="110" spans="1:20" s="30" customFormat="1" ht="98.4" customHeight="1">
      <c r="A110" s="29"/>
      <c r="B110" s="258">
        <v>1</v>
      </c>
      <c r="C110" s="253" t="s">
        <v>276</v>
      </c>
      <c r="D110" s="253" t="s">
        <v>277</v>
      </c>
      <c r="E110" s="253" t="s">
        <v>278</v>
      </c>
      <c r="F110" s="253" t="s">
        <v>241</v>
      </c>
      <c r="G110" s="250">
        <v>1</v>
      </c>
      <c r="H110" s="311" t="s">
        <v>22</v>
      </c>
      <c r="I110" s="353" t="s">
        <v>279</v>
      </c>
      <c r="J110" s="272">
        <v>37776</v>
      </c>
      <c r="K110" s="272">
        <v>37986</v>
      </c>
      <c r="L110" s="251">
        <v>506.68</v>
      </c>
      <c r="M110" s="358">
        <f>L110*G110</f>
        <v>506.68</v>
      </c>
      <c r="N110" s="357">
        <f>+M110</f>
        <v>506.68</v>
      </c>
      <c r="O110" s="356">
        <v>81101500</v>
      </c>
      <c r="P110" s="905" t="s">
        <v>309</v>
      </c>
      <c r="Q110" s="895" t="s">
        <v>4</v>
      </c>
      <c r="R110" s="915"/>
      <c r="T110" s="746" t="s">
        <v>4</v>
      </c>
    </row>
    <row r="111" spans="1:20" s="30" customFormat="1" ht="14.4" thickBot="1">
      <c r="A111" s="29"/>
      <c r="B111" s="547"/>
      <c r="C111" s="426"/>
      <c r="D111" s="426"/>
      <c r="E111" s="426"/>
      <c r="F111" s="426"/>
      <c r="G111" s="426"/>
      <c r="H111" s="426"/>
      <c r="I111" s="426" t="s">
        <v>247</v>
      </c>
      <c r="J111" s="426"/>
      <c r="K111" s="426"/>
      <c r="L111" s="426"/>
      <c r="M111" s="426"/>
      <c r="N111" s="426"/>
      <c r="O111" s="426"/>
      <c r="P111" s="426"/>
      <c r="Q111" s="895"/>
      <c r="R111" s="896"/>
      <c r="T111" s="747"/>
    </row>
    <row r="112" spans="1:20" s="30" customFormat="1" ht="13.8">
      <c r="A112" s="29"/>
      <c r="B112" s="547"/>
      <c r="C112" s="426"/>
      <c r="D112" s="426"/>
      <c r="E112" s="426"/>
      <c r="F112" s="426"/>
      <c r="G112" s="426"/>
      <c r="H112" s="426"/>
      <c r="I112" s="426" t="s">
        <v>247</v>
      </c>
      <c r="J112" s="426"/>
      <c r="K112" s="426"/>
      <c r="L112" s="426"/>
      <c r="M112" s="426"/>
      <c r="N112" s="426"/>
      <c r="O112" s="426"/>
      <c r="P112" s="426"/>
      <c r="Q112" s="895"/>
      <c r="R112" s="896"/>
    </row>
    <row r="113" spans="1:20" s="30" customFormat="1" ht="13.8">
      <c r="A113" s="29"/>
      <c r="B113" s="547"/>
      <c r="C113" s="426"/>
      <c r="D113" s="426"/>
      <c r="E113" s="426"/>
      <c r="F113" s="426"/>
      <c r="G113" s="426"/>
      <c r="H113" s="426"/>
      <c r="I113" s="426" t="s">
        <v>247</v>
      </c>
      <c r="J113" s="426"/>
      <c r="K113" s="426"/>
      <c r="L113" s="426"/>
      <c r="M113" s="426" t="s">
        <v>247</v>
      </c>
      <c r="N113" s="426" t="s">
        <v>247</v>
      </c>
      <c r="O113" s="426"/>
      <c r="P113" s="426"/>
      <c r="Q113" s="895"/>
      <c r="R113" s="896"/>
    </row>
    <row r="114" spans="1:20" s="30" customFormat="1" ht="13.8">
      <c r="A114" s="29"/>
      <c r="B114" s="547" t="s">
        <v>247</v>
      </c>
      <c r="C114" s="426"/>
      <c r="D114" s="426"/>
      <c r="E114" s="426"/>
      <c r="F114" s="426"/>
      <c r="G114" s="426"/>
      <c r="H114" s="426"/>
      <c r="I114" s="426" t="s">
        <v>247</v>
      </c>
      <c r="J114" s="426"/>
      <c r="K114" s="426"/>
      <c r="L114" s="426"/>
      <c r="M114" s="426" t="s">
        <v>247</v>
      </c>
      <c r="N114" s="426" t="s">
        <v>247</v>
      </c>
      <c r="O114" s="426"/>
      <c r="P114" s="426"/>
      <c r="Q114" s="895"/>
      <c r="R114" s="896"/>
    </row>
    <row r="115" spans="1:20" s="30" customFormat="1" ht="13.8">
      <c r="A115" s="29"/>
      <c r="B115" s="547" t="s">
        <v>247</v>
      </c>
      <c r="C115" s="426"/>
      <c r="D115" s="426"/>
      <c r="E115" s="426"/>
      <c r="F115" s="426"/>
      <c r="G115" s="426"/>
      <c r="H115" s="426"/>
      <c r="I115" s="426" t="s">
        <v>247</v>
      </c>
      <c r="J115" s="426"/>
      <c r="K115" s="426"/>
      <c r="L115" s="426"/>
      <c r="M115" s="426" t="s">
        <v>247</v>
      </c>
      <c r="N115" s="426" t="s">
        <v>247</v>
      </c>
      <c r="O115" s="426"/>
      <c r="P115" s="426"/>
      <c r="Q115" s="895"/>
      <c r="R115" s="896"/>
    </row>
    <row r="116" spans="1:20" s="30" customFormat="1" ht="13.8">
      <c r="A116" s="29"/>
      <c r="B116" s="547" t="s">
        <v>247</v>
      </c>
      <c r="C116" s="426"/>
      <c r="D116" s="426"/>
      <c r="E116" s="426"/>
      <c r="F116" s="426"/>
      <c r="G116" s="426"/>
      <c r="H116" s="426"/>
      <c r="I116" s="426" t="s">
        <v>247</v>
      </c>
      <c r="J116" s="426"/>
      <c r="K116" s="426"/>
      <c r="L116" s="426"/>
      <c r="M116" s="426" t="s">
        <v>247</v>
      </c>
      <c r="N116" s="426" t="s">
        <v>247</v>
      </c>
      <c r="O116" s="426"/>
      <c r="P116" s="426"/>
      <c r="Q116" s="895"/>
      <c r="R116" s="896"/>
    </row>
    <row r="117" spans="1:20" s="30" customFormat="1" ht="13.8">
      <c r="A117" s="29"/>
      <c r="B117" s="547" t="s">
        <v>247</v>
      </c>
      <c r="C117" s="426"/>
      <c r="D117" s="426"/>
      <c r="E117" s="426"/>
      <c r="F117" s="426"/>
      <c r="G117" s="426"/>
      <c r="H117" s="426"/>
      <c r="I117" s="426" t="s">
        <v>247</v>
      </c>
      <c r="J117" s="426"/>
      <c r="K117" s="426"/>
      <c r="L117" s="426"/>
      <c r="M117" s="426" t="s">
        <v>247</v>
      </c>
      <c r="N117" s="426" t="s">
        <v>247</v>
      </c>
      <c r="O117" s="426"/>
      <c r="P117" s="426"/>
      <c r="Q117" s="895"/>
      <c r="R117" s="896"/>
    </row>
    <row r="118" spans="1:20" s="30" customFormat="1" ht="13.8">
      <c r="A118" s="29"/>
      <c r="B118" s="547" t="s">
        <v>247</v>
      </c>
      <c r="C118" s="426"/>
      <c r="D118" s="426"/>
      <c r="E118" s="426"/>
      <c r="F118" s="426"/>
      <c r="G118" s="426"/>
      <c r="H118" s="426"/>
      <c r="I118" s="426" t="s">
        <v>247</v>
      </c>
      <c r="J118" s="426"/>
      <c r="K118" s="426"/>
      <c r="L118" s="426"/>
      <c r="M118" s="426" t="s">
        <v>247</v>
      </c>
      <c r="N118" s="426" t="s">
        <v>247</v>
      </c>
      <c r="O118" s="426"/>
      <c r="P118" s="426"/>
      <c r="Q118" s="895"/>
      <c r="R118" s="896"/>
    </row>
    <row r="119" spans="1:20" s="30" customFormat="1" ht="15" customHeight="1" thickBot="1">
      <c r="A119" s="29"/>
      <c r="B119" s="601" t="s">
        <v>247</v>
      </c>
      <c r="C119" s="600"/>
      <c r="D119" s="600"/>
      <c r="E119" s="600"/>
      <c r="F119" s="600"/>
      <c r="G119" s="600"/>
      <c r="H119" s="600"/>
      <c r="I119" s="600" t="s">
        <v>247</v>
      </c>
      <c r="J119" s="600"/>
      <c r="K119" s="600"/>
      <c r="L119" s="600"/>
      <c r="M119" s="600" t="s">
        <v>247</v>
      </c>
      <c r="N119" s="600" t="s">
        <v>247</v>
      </c>
      <c r="O119" s="600"/>
      <c r="P119" s="600"/>
      <c r="Q119" s="901"/>
      <c r="R119" s="902"/>
    </row>
    <row r="120" spans="1:20" s="17" customFormat="1" ht="13.8">
      <c r="A120" s="29"/>
      <c r="B120" s="31"/>
      <c r="C120" s="32"/>
      <c r="D120" s="32"/>
      <c r="E120" s="32"/>
      <c r="F120" s="32"/>
      <c r="G120" s="32"/>
      <c r="H120" s="259"/>
      <c r="I120" s="32"/>
      <c r="J120" s="32"/>
      <c r="K120" s="32"/>
      <c r="L120" s="32"/>
      <c r="M120" s="32"/>
      <c r="N120" s="128"/>
      <c r="O120" s="128"/>
      <c r="P120" s="32"/>
      <c r="Q120" s="128"/>
      <c r="R120" s="32"/>
    </row>
    <row r="121" spans="1:20" s="17" customFormat="1" ht="14.4" thickBot="1">
      <c r="A121" s="29"/>
      <c r="B121" s="549"/>
      <c r="C121" s="550"/>
      <c r="D121" s="550"/>
      <c r="E121" s="550"/>
      <c r="F121" s="550"/>
      <c r="G121" s="550"/>
      <c r="H121" s="550"/>
      <c r="I121" s="550"/>
      <c r="J121" s="550"/>
      <c r="K121" s="550"/>
      <c r="L121" s="550"/>
      <c r="M121" s="551"/>
      <c r="N121" s="552"/>
      <c r="O121" s="552"/>
      <c r="P121" s="550"/>
      <c r="Q121" s="553"/>
      <c r="R121" s="553"/>
    </row>
    <row r="122" spans="1:20">
      <c r="B122" s="34"/>
      <c r="C122" s="34"/>
      <c r="D122" s="34"/>
      <c r="E122" s="34"/>
      <c r="F122" s="34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</row>
    <row r="124" spans="1:20" s="28" customFormat="1" ht="24" thickBot="1">
      <c r="A124" s="22"/>
      <c r="B124" s="719" t="s">
        <v>45</v>
      </c>
      <c r="C124" s="719"/>
      <c r="D124" s="719"/>
      <c r="E124" s="23">
        <v>7</v>
      </c>
      <c r="F124" s="24" t="str">
        <f>PROPONENTES!D21</f>
        <v>CONSORCIO VIAS 2025</v>
      </c>
      <c r="G124" s="25"/>
      <c r="H124" s="25"/>
      <c r="I124" s="24"/>
      <c r="J124" s="24"/>
      <c r="K124" s="24"/>
      <c r="L124" s="26"/>
      <c r="M124" s="26"/>
      <c r="N124" s="25"/>
      <c r="O124" s="25"/>
      <c r="P124" s="25"/>
      <c r="Q124" s="27"/>
      <c r="R124" s="27"/>
    </row>
    <row r="125" spans="1:20" s="17" customFormat="1" ht="23.4" customHeight="1">
      <c r="A125" s="16"/>
      <c r="B125" s="727" t="s">
        <v>49</v>
      </c>
      <c r="C125" s="568" t="s">
        <v>50</v>
      </c>
      <c r="D125" s="530" t="s">
        <v>14</v>
      </c>
      <c r="E125" s="530"/>
      <c r="F125" s="530" t="s">
        <v>51</v>
      </c>
      <c r="G125" s="531"/>
      <c r="H125" s="729" t="s">
        <v>52</v>
      </c>
      <c r="I125" s="729" t="s">
        <v>15</v>
      </c>
      <c r="J125" s="729" t="s">
        <v>191</v>
      </c>
      <c r="K125" s="729" t="s">
        <v>53</v>
      </c>
      <c r="L125" s="729" t="s">
        <v>126</v>
      </c>
      <c r="M125" s="749" t="s">
        <v>203</v>
      </c>
      <c r="N125" s="749"/>
      <c r="O125" s="729" t="s">
        <v>330</v>
      </c>
      <c r="P125" s="729" t="s">
        <v>19</v>
      </c>
      <c r="Q125" s="729" t="s">
        <v>127</v>
      </c>
      <c r="R125" s="744"/>
    </row>
    <row r="126" spans="1:20" s="17" customFormat="1" ht="94.2" customHeight="1" thickBot="1">
      <c r="A126" s="16"/>
      <c r="B126" s="748"/>
      <c r="C126" s="602" t="s">
        <v>54</v>
      </c>
      <c r="D126" s="603" t="s">
        <v>1</v>
      </c>
      <c r="E126" s="603" t="s">
        <v>16</v>
      </c>
      <c r="F126" s="603" t="s">
        <v>55</v>
      </c>
      <c r="G126" s="604" t="s">
        <v>56</v>
      </c>
      <c r="H126" s="743"/>
      <c r="I126" s="743"/>
      <c r="J126" s="743"/>
      <c r="K126" s="743"/>
      <c r="L126" s="743"/>
      <c r="M126" s="602" t="s">
        <v>125</v>
      </c>
      <c r="N126" s="603" t="s">
        <v>60</v>
      </c>
      <c r="O126" s="743"/>
      <c r="P126" s="743"/>
      <c r="Q126" s="743"/>
      <c r="R126" s="745"/>
    </row>
    <row r="127" spans="1:20" s="17" customFormat="1" ht="14.4" thickBot="1">
      <c r="A127" s="16"/>
      <c r="B127" s="427"/>
      <c r="C127" s="355">
        <v>3</v>
      </c>
      <c r="D127" s="355">
        <v>4</v>
      </c>
      <c r="E127" s="355">
        <v>5</v>
      </c>
      <c r="F127" s="355">
        <v>6</v>
      </c>
      <c r="G127" s="355">
        <v>7</v>
      </c>
      <c r="H127" s="355">
        <v>8</v>
      </c>
      <c r="I127" s="355">
        <v>10</v>
      </c>
      <c r="J127" s="355">
        <v>11</v>
      </c>
      <c r="K127" s="355">
        <v>12</v>
      </c>
      <c r="L127" s="355">
        <v>13</v>
      </c>
      <c r="M127" s="355">
        <v>14</v>
      </c>
      <c r="N127" s="355">
        <v>15</v>
      </c>
      <c r="O127" s="355"/>
      <c r="P127" s="544">
        <v>16</v>
      </c>
      <c r="Q127" s="544">
        <v>18</v>
      </c>
      <c r="R127" s="545">
        <v>19</v>
      </c>
    </row>
    <row r="128" spans="1:20" s="30" customFormat="1" ht="108.6" customHeight="1">
      <c r="A128" s="29"/>
      <c r="B128" s="258">
        <v>1</v>
      </c>
      <c r="C128" s="253" t="s">
        <v>244</v>
      </c>
      <c r="D128" s="253" t="s">
        <v>311</v>
      </c>
      <c r="E128" s="253" t="s">
        <v>310</v>
      </c>
      <c r="F128" s="253" t="s">
        <v>312</v>
      </c>
      <c r="G128" s="250">
        <v>0.95</v>
      </c>
      <c r="H128" s="311" t="s">
        <v>22</v>
      </c>
      <c r="I128" s="354" t="s">
        <v>271</v>
      </c>
      <c r="J128" s="272">
        <v>44977</v>
      </c>
      <c r="K128" s="272">
        <v>45239</v>
      </c>
      <c r="L128" s="251">
        <v>702.85</v>
      </c>
      <c r="M128" s="270">
        <f>+L128*G128</f>
        <v>667.70749999999998</v>
      </c>
      <c r="N128" s="129">
        <f>+M128</f>
        <v>667.70749999999998</v>
      </c>
      <c r="O128" s="356">
        <v>81101500</v>
      </c>
      <c r="P128" s="905" t="s">
        <v>313</v>
      </c>
      <c r="Q128" s="895" t="s">
        <v>4</v>
      </c>
      <c r="R128" s="915"/>
      <c r="T128" s="746" t="s">
        <v>4</v>
      </c>
    </row>
    <row r="129" spans="1:20" s="30" customFormat="1" ht="73.8" customHeight="1" thickBot="1">
      <c r="A129" s="29"/>
      <c r="B129" s="258">
        <v>2</v>
      </c>
      <c r="C129" s="253" t="s">
        <v>244</v>
      </c>
      <c r="D129" s="253" t="s">
        <v>314</v>
      </c>
      <c r="E129" s="253" t="s">
        <v>315</v>
      </c>
      <c r="F129" s="253" t="s">
        <v>242</v>
      </c>
      <c r="G129" s="250">
        <v>0.34</v>
      </c>
      <c r="H129" s="311" t="s">
        <v>22</v>
      </c>
      <c r="I129" s="354" t="s">
        <v>270</v>
      </c>
      <c r="J129" s="272">
        <v>44614</v>
      </c>
      <c r="K129" s="272">
        <v>44834</v>
      </c>
      <c r="L129" s="251">
        <v>279.99</v>
      </c>
      <c r="M129" s="270">
        <f>+L129*G129</f>
        <v>95.196600000000004</v>
      </c>
      <c r="N129" s="129">
        <f>+M129</f>
        <v>95.196600000000004</v>
      </c>
      <c r="O129" s="356">
        <v>81101500</v>
      </c>
      <c r="P129" s="905" t="s">
        <v>316</v>
      </c>
      <c r="Q129" s="895" t="s">
        <v>4</v>
      </c>
      <c r="R129" s="915"/>
      <c r="T129" s="747"/>
    </row>
    <row r="130" spans="1:20" s="30" customFormat="1" ht="13.8">
      <c r="A130" s="29"/>
      <c r="B130" s="547" t="s">
        <v>247</v>
      </c>
      <c r="C130" s="426"/>
      <c r="D130" s="426"/>
      <c r="E130" s="426"/>
      <c r="F130" s="426"/>
      <c r="G130" s="426"/>
      <c r="H130" s="426"/>
      <c r="I130" s="426" t="s">
        <v>247</v>
      </c>
      <c r="J130" s="426"/>
      <c r="K130" s="426"/>
      <c r="L130" s="426"/>
      <c r="M130" s="426" t="s">
        <v>247</v>
      </c>
      <c r="N130" s="426" t="s">
        <v>247</v>
      </c>
      <c r="O130" s="426"/>
      <c r="P130" s="426"/>
      <c r="Q130" s="895"/>
      <c r="R130" s="896"/>
    </row>
    <row r="131" spans="1:20" s="30" customFormat="1" ht="13.8">
      <c r="A131" s="29"/>
      <c r="B131" s="547" t="s">
        <v>247</v>
      </c>
      <c r="C131" s="426"/>
      <c r="D131" s="426"/>
      <c r="E131" s="426"/>
      <c r="F131" s="426"/>
      <c r="G131" s="426"/>
      <c r="H131" s="426"/>
      <c r="I131" s="426"/>
      <c r="J131" s="426"/>
      <c r="K131" s="426"/>
      <c r="L131" s="426"/>
      <c r="M131" s="426" t="s">
        <v>247</v>
      </c>
      <c r="N131" s="426" t="s">
        <v>247</v>
      </c>
      <c r="O131" s="426"/>
      <c r="P131" s="426"/>
      <c r="Q131" s="895"/>
      <c r="R131" s="896"/>
    </row>
    <row r="132" spans="1:20" s="30" customFormat="1" ht="13.8">
      <c r="A132" s="29"/>
      <c r="B132" s="547" t="s">
        <v>247</v>
      </c>
      <c r="C132" s="426"/>
      <c r="D132" s="426"/>
      <c r="E132" s="426"/>
      <c r="F132" s="426"/>
      <c r="G132" s="426"/>
      <c r="H132" s="426"/>
      <c r="I132" s="426" t="s">
        <v>247</v>
      </c>
      <c r="J132" s="426"/>
      <c r="K132" s="426"/>
      <c r="L132" s="426"/>
      <c r="M132" s="426" t="s">
        <v>247</v>
      </c>
      <c r="N132" s="426" t="s">
        <v>247</v>
      </c>
      <c r="O132" s="426"/>
      <c r="P132" s="426"/>
      <c r="Q132" s="895"/>
      <c r="R132" s="896"/>
    </row>
    <row r="133" spans="1:20" s="30" customFormat="1" ht="13.8">
      <c r="A133" s="29"/>
      <c r="B133" s="547" t="s">
        <v>247</v>
      </c>
      <c r="C133" s="426"/>
      <c r="D133" s="426"/>
      <c r="E133" s="426"/>
      <c r="F133" s="426"/>
      <c r="G133" s="426"/>
      <c r="H133" s="426"/>
      <c r="I133" s="426" t="s">
        <v>247</v>
      </c>
      <c r="J133" s="426"/>
      <c r="K133" s="426"/>
      <c r="L133" s="426"/>
      <c r="M133" s="426" t="s">
        <v>247</v>
      </c>
      <c r="N133" s="426" t="s">
        <v>247</v>
      </c>
      <c r="O133" s="426"/>
      <c r="P133" s="426"/>
      <c r="Q133" s="895"/>
      <c r="R133" s="896"/>
    </row>
    <row r="134" spans="1:20" s="30" customFormat="1" ht="13.8">
      <c r="A134" s="29"/>
      <c r="B134" s="547" t="s">
        <v>247</v>
      </c>
      <c r="C134" s="426"/>
      <c r="D134" s="426"/>
      <c r="E134" s="426"/>
      <c r="F134" s="426"/>
      <c r="G134" s="426"/>
      <c r="H134" s="426"/>
      <c r="I134" s="426"/>
      <c r="J134" s="426"/>
      <c r="K134" s="426"/>
      <c r="L134" s="426"/>
      <c r="M134" s="426" t="s">
        <v>247</v>
      </c>
      <c r="N134" s="426" t="s">
        <v>247</v>
      </c>
      <c r="O134" s="426"/>
      <c r="P134" s="426"/>
      <c r="Q134" s="895"/>
      <c r="R134" s="896"/>
    </row>
    <row r="135" spans="1:20" s="30" customFormat="1" ht="13.8">
      <c r="A135" s="29"/>
      <c r="B135" s="547" t="s">
        <v>247</v>
      </c>
      <c r="C135" s="426"/>
      <c r="D135" s="426"/>
      <c r="E135" s="426"/>
      <c r="F135" s="426"/>
      <c r="G135" s="426"/>
      <c r="H135" s="426"/>
      <c r="I135" s="426" t="s">
        <v>247</v>
      </c>
      <c r="J135" s="426"/>
      <c r="K135" s="426"/>
      <c r="L135" s="426"/>
      <c r="M135" s="426" t="s">
        <v>247</v>
      </c>
      <c r="N135" s="426" t="s">
        <v>247</v>
      </c>
      <c r="O135" s="426"/>
      <c r="P135" s="426"/>
      <c r="Q135" s="895"/>
      <c r="R135" s="896"/>
    </row>
    <row r="136" spans="1:20" s="30" customFormat="1" ht="13.8">
      <c r="A136" s="29"/>
      <c r="B136" s="547" t="s">
        <v>247</v>
      </c>
      <c r="C136" s="426"/>
      <c r="D136" s="426"/>
      <c r="E136" s="426"/>
      <c r="F136" s="426"/>
      <c r="G136" s="426"/>
      <c r="H136" s="426"/>
      <c r="I136" s="426" t="s">
        <v>247</v>
      </c>
      <c r="J136" s="426"/>
      <c r="K136" s="426"/>
      <c r="L136" s="426"/>
      <c r="M136" s="426" t="s">
        <v>247</v>
      </c>
      <c r="N136" s="426" t="s">
        <v>247</v>
      </c>
      <c r="O136" s="426"/>
      <c r="P136" s="426"/>
      <c r="Q136" s="895"/>
      <c r="R136" s="896"/>
    </row>
    <row r="137" spans="1:20" s="17" customFormat="1" ht="13.8">
      <c r="A137" s="29"/>
      <c r="B137" s="31"/>
      <c r="C137" s="32"/>
      <c r="D137" s="32"/>
      <c r="E137" s="32"/>
      <c r="F137" s="32"/>
      <c r="G137" s="32"/>
      <c r="H137" s="259"/>
      <c r="I137" s="32"/>
      <c r="J137" s="32"/>
      <c r="K137" s="32"/>
      <c r="L137" s="32"/>
      <c r="M137" s="32"/>
      <c r="N137" s="128"/>
      <c r="O137" s="128"/>
      <c r="P137" s="32"/>
      <c r="Q137" s="128"/>
      <c r="R137" s="548"/>
    </row>
    <row r="138" spans="1:20" s="17" customFormat="1" ht="14.4" thickBot="1">
      <c r="A138" s="29"/>
      <c r="B138" s="549"/>
      <c r="C138" s="550"/>
      <c r="D138" s="550"/>
      <c r="E138" s="550"/>
      <c r="F138" s="550"/>
      <c r="G138" s="550"/>
      <c r="H138" s="550"/>
      <c r="I138" s="550"/>
      <c r="J138" s="550"/>
      <c r="K138" s="550"/>
      <c r="L138" s="550"/>
      <c r="M138" s="551"/>
      <c r="N138" s="552"/>
      <c r="O138" s="552"/>
      <c r="P138" s="550"/>
      <c r="Q138" s="553"/>
      <c r="R138" s="606"/>
    </row>
    <row r="139" spans="1:20">
      <c r="B139" s="34"/>
      <c r="C139" s="34"/>
      <c r="D139" s="34"/>
      <c r="E139" s="34"/>
      <c r="F139" s="34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</row>
  </sheetData>
  <dataConsolidate/>
  <mergeCells count="158">
    <mergeCell ref="Q27:R27"/>
    <mergeCell ref="Q28:R28"/>
    <mergeCell ref="Q22:R22"/>
    <mergeCell ref="Q23:R23"/>
    <mergeCell ref="Q24:R24"/>
    <mergeCell ref="Q25:R25"/>
    <mergeCell ref="Q26:R26"/>
    <mergeCell ref="Q81:R81"/>
    <mergeCell ref="Q82:R82"/>
    <mergeCell ref="Q83:R83"/>
    <mergeCell ref="Q40:R40"/>
    <mergeCell ref="Q41:R41"/>
    <mergeCell ref="Q42:R42"/>
    <mergeCell ref="Q43:R43"/>
    <mergeCell ref="Q44:R44"/>
    <mergeCell ref="Q45:R45"/>
    <mergeCell ref="Q46:R46"/>
    <mergeCell ref="Q47:R47"/>
    <mergeCell ref="Q76:R76"/>
    <mergeCell ref="Q77:R77"/>
    <mergeCell ref="Q78:R78"/>
    <mergeCell ref="Q79:R79"/>
    <mergeCell ref="Q80:R80"/>
    <mergeCell ref="Q135:R135"/>
    <mergeCell ref="Q136:R136"/>
    <mergeCell ref="Q111:R111"/>
    <mergeCell ref="Q112:R112"/>
    <mergeCell ref="Q113:R113"/>
    <mergeCell ref="Q114:R114"/>
    <mergeCell ref="Q115:R115"/>
    <mergeCell ref="Q116:R116"/>
    <mergeCell ref="Q117:R117"/>
    <mergeCell ref="Q118:R118"/>
    <mergeCell ref="Q119:R119"/>
    <mergeCell ref="Q130:R130"/>
    <mergeCell ref="Q131:R131"/>
    <mergeCell ref="Q132:R132"/>
    <mergeCell ref="Q133:R133"/>
    <mergeCell ref="Q134:R134"/>
    <mergeCell ref="Q96:R96"/>
    <mergeCell ref="Q98:R98"/>
    <mergeCell ref="Q99:R99"/>
    <mergeCell ref="Q100:R100"/>
    <mergeCell ref="Q101:R101"/>
    <mergeCell ref="B106:D106"/>
    <mergeCell ref="B107:B108"/>
    <mergeCell ref="H107:H108"/>
    <mergeCell ref="I107:I108"/>
    <mergeCell ref="Q59:R59"/>
    <mergeCell ref="Q60:R60"/>
    <mergeCell ref="Q61:R61"/>
    <mergeCell ref="Q62:R62"/>
    <mergeCell ref="Q63:R63"/>
    <mergeCell ref="Q64:R64"/>
    <mergeCell ref="Q65:R65"/>
    <mergeCell ref="Q66:R66"/>
    <mergeCell ref="Q93:R93"/>
    <mergeCell ref="Q94:R94"/>
    <mergeCell ref="Q95:R95"/>
    <mergeCell ref="Q97:R97"/>
    <mergeCell ref="T128:T129"/>
    <mergeCell ref="B124:D124"/>
    <mergeCell ref="B125:B126"/>
    <mergeCell ref="H125:H126"/>
    <mergeCell ref="I125:I126"/>
    <mergeCell ref="J125:J126"/>
    <mergeCell ref="K125:K126"/>
    <mergeCell ref="L125:L126"/>
    <mergeCell ref="M125:N125"/>
    <mergeCell ref="T38:T39"/>
    <mergeCell ref="T57:T58"/>
    <mergeCell ref="T74:T75"/>
    <mergeCell ref="T92:T93"/>
    <mergeCell ref="T110:T111"/>
    <mergeCell ref="Q129:R129"/>
    <mergeCell ref="O125:O126"/>
    <mergeCell ref="P125:P126"/>
    <mergeCell ref="Q125:R126"/>
    <mergeCell ref="Q128:R128"/>
    <mergeCell ref="O107:O108"/>
    <mergeCell ref="P107:P108"/>
    <mergeCell ref="Q107:R108"/>
    <mergeCell ref="Q110:R110"/>
    <mergeCell ref="J107:J108"/>
    <mergeCell ref="K107:K108"/>
    <mergeCell ref="L107:L108"/>
    <mergeCell ref="M107:N107"/>
    <mergeCell ref="P89:P90"/>
    <mergeCell ref="Q89:R90"/>
    <mergeCell ref="Q92:R92"/>
    <mergeCell ref="J89:J90"/>
    <mergeCell ref="K89:K90"/>
    <mergeCell ref="L89:L90"/>
    <mergeCell ref="M89:N89"/>
    <mergeCell ref="B88:D88"/>
    <mergeCell ref="B89:B90"/>
    <mergeCell ref="H89:H90"/>
    <mergeCell ref="I89:I90"/>
    <mergeCell ref="O89:O90"/>
    <mergeCell ref="B70:D70"/>
    <mergeCell ref="B71:B72"/>
    <mergeCell ref="H71:H72"/>
    <mergeCell ref="I71:I72"/>
    <mergeCell ref="Q75:R75"/>
    <mergeCell ref="O71:O72"/>
    <mergeCell ref="P71:P72"/>
    <mergeCell ref="Q71:R72"/>
    <mergeCell ref="Q74:R74"/>
    <mergeCell ref="J71:J72"/>
    <mergeCell ref="K71:K72"/>
    <mergeCell ref="L71:L72"/>
    <mergeCell ref="M71:N71"/>
    <mergeCell ref="Q58:R58"/>
    <mergeCell ref="P54:P55"/>
    <mergeCell ref="O54:O55"/>
    <mergeCell ref="Q54:R55"/>
    <mergeCell ref="Q57:R57"/>
    <mergeCell ref="B53:D53"/>
    <mergeCell ref="B54:B55"/>
    <mergeCell ref="H54:H55"/>
    <mergeCell ref="I54:I55"/>
    <mergeCell ref="Q38:R39"/>
    <mergeCell ref="J54:J55"/>
    <mergeCell ref="K54:K55"/>
    <mergeCell ref="L54:L55"/>
    <mergeCell ref="M54:N54"/>
    <mergeCell ref="B16:B17"/>
    <mergeCell ref="B34:D34"/>
    <mergeCell ref="P16:P17"/>
    <mergeCell ref="O16:O17"/>
    <mergeCell ref="Q35:R36"/>
    <mergeCell ref="J35:J36"/>
    <mergeCell ref="K35:K36"/>
    <mergeCell ref="L35:L36"/>
    <mergeCell ref="M35:N35"/>
    <mergeCell ref="B35:B36"/>
    <mergeCell ref="H35:H36"/>
    <mergeCell ref="I35:I36"/>
    <mergeCell ref="O35:O36"/>
    <mergeCell ref="P35:P36"/>
    <mergeCell ref="Q20:R20"/>
    <mergeCell ref="Q21:R21"/>
    <mergeCell ref="B2:R2"/>
    <mergeCell ref="B3:R3"/>
    <mergeCell ref="B4:R4"/>
    <mergeCell ref="H16:H17"/>
    <mergeCell ref="Q19:R19"/>
    <mergeCell ref="B5:R5"/>
    <mergeCell ref="I16:I17"/>
    <mergeCell ref="Q16:R17"/>
    <mergeCell ref="K16:K17"/>
    <mergeCell ref="B7:R7"/>
    <mergeCell ref="B10:R10"/>
    <mergeCell ref="B11:R11"/>
    <mergeCell ref="M16:N16"/>
    <mergeCell ref="B15:D15"/>
    <mergeCell ref="J16:J17"/>
    <mergeCell ref="L16:L17"/>
  </mergeCells>
  <conditionalFormatting sqref="C19:H19 J19:L19 J128:L129 B128:H129 P92">
    <cfRule type="cellIs" dxfId="126" priority="567432" stopIfTrue="1" operator="greaterThan">
      <formula>0</formula>
    </cfRule>
  </conditionalFormatting>
  <conditionalFormatting sqref="H19">
    <cfRule type="cellIs" dxfId="125" priority="567358" stopIfTrue="1" operator="greaterThan">
      <formula>0</formula>
    </cfRule>
  </conditionalFormatting>
  <conditionalFormatting sqref="E19">
    <cfRule type="cellIs" dxfId="124" priority="567219" stopIfTrue="1" operator="greaterThan">
      <formula>0</formula>
    </cfRule>
  </conditionalFormatting>
  <conditionalFormatting sqref="I19 I128:I129">
    <cfRule type="cellIs" dxfId="123" priority="22692" stopIfTrue="1" operator="greaterThan">
      <formula>0</formula>
    </cfRule>
  </conditionalFormatting>
  <conditionalFormatting sqref="B19:B28">
    <cfRule type="cellIs" dxfId="122" priority="22476" stopIfTrue="1" operator="greaterThan">
      <formula>0</formula>
    </cfRule>
  </conditionalFormatting>
  <conditionalFormatting sqref="J19:K19 J128:K129">
    <cfRule type="cellIs" dxfId="121" priority="22448" operator="notBetween">
      <formula>#REF!</formula>
      <formula>#REF!</formula>
    </cfRule>
  </conditionalFormatting>
  <conditionalFormatting sqref="C19:H19 J19:L19 J128:L129 C128:H129 P92">
    <cfRule type="cellIs" dxfId="120" priority="22447" operator="equal">
      <formula>0</formula>
    </cfRule>
  </conditionalFormatting>
  <conditionalFormatting sqref="J57:L58 C57:H58">
    <cfRule type="cellIs" dxfId="119" priority="2034" stopIfTrue="1" operator="greaterThan">
      <formula>0</formula>
    </cfRule>
  </conditionalFormatting>
  <conditionalFormatting sqref="H57:H58">
    <cfRule type="cellIs" dxfId="118" priority="2031" stopIfTrue="1" operator="greaterThan">
      <formula>0</formula>
    </cfRule>
  </conditionalFormatting>
  <conditionalFormatting sqref="E57:E58">
    <cfRule type="cellIs" dxfId="117" priority="2030" stopIfTrue="1" operator="greaterThan">
      <formula>0</formula>
    </cfRule>
  </conditionalFormatting>
  <conditionalFormatting sqref="I57:I58">
    <cfRule type="cellIs" dxfId="116" priority="1983" stopIfTrue="1" operator="greaterThan">
      <formula>0</formula>
    </cfRule>
  </conditionalFormatting>
  <conditionalFormatting sqref="B57:B58">
    <cfRule type="cellIs" dxfId="115" priority="1977" stopIfTrue="1" operator="greaterThan">
      <formula>0</formula>
    </cfRule>
  </conditionalFormatting>
  <conditionalFormatting sqref="J57:K58">
    <cfRule type="cellIs" dxfId="114" priority="1970" operator="notBetween">
      <formula>#REF!</formula>
      <formula>#REF!</formula>
    </cfRule>
  </conditionalFormatting>
  <conditionalFormatting sqref="J57:L58 C57:H58">
    <cfRule type="cellIs" dxfId="113" priority="1969" operator="equal">
      <formula>0</formula>
    </cfRule>
  </conditionalFormatting>
  <conditionalFormatting sqref="C74:H75 J74:L75">
    <cfRule type="cellIs" dxfId="112" priority="1940" stopIfTrue="1" operator="greaterThan">
      <formula>0</formula>
    </cfRule>
  </conditionalFormatting>
  <conditionalFormatting sqref="H74:H75">
    <cfRule type="cellIs" dxfId="111" priority="1937" stopIfTrue="1" operator="greaterThan">
      <formula>0</formula>
    </cfRule>
  </conditionalFormatting>
  <conditionalFormatting sqref="E74:E75">
    <cfRule type="cellIs" dxfId="110" priority="1936" stopIfTrue="1" operator="greaterThan">
      <formula>0</formula>
    </cfRule>
  </conditionalFormatting>
  <conditionalFormatting sqref="I74:I75">
    <cfRule type="cellIs" dxfId="109" priority="1889" stopIfTrue="1" operator="greaterThan">
      <formula>0</formula>
    </cfRule>
  </conditionalFormatting>
  <conditionalFormatting sqref="B74:B75">
    <cfRule type="cellIs" dxfId="108" priority="1883" stopIfTrue="1" operator="greaterThan">
      <formula>0</formula>
    </cfRule>
  </conditionalFormatting>
  <conditionalFormatting sqref="J74:K75">
    <cfRule type="cellIs" dxfId="107" priority="1876" operator="notBetween">
      <formula>#REF!</formula>
      <formula>#REF!</formula>
    </cfRule>
  </conditionalFormatting>
  <conditionalFormatting sqref="C74:H75 J74:L75">
    <cfRule type="cellIs" dxfId="106" priority="1875" operator="equal">
      <formula>0</formula>
    </cfRule>
  </conditionalFormatting>
  <conditionalFormatting sqref="C92:H92 J92:O92">
    <cfRule type="cellIs" dxfId="105" priority="1846" stopIfTrue="1" operator="greaterThan">
      <formula>0</formula>
    </cfRule>
  </conditionalFormatting>
  <conditionalFormatting sqref="H92">
    <cfRule type="cellIs" dxfId="104" priority="1843" stopIfTrue="1" operator="greaterThan">
      <formula>0</formula>
    </cfRule>
  </conditionalFormatting>
  <conditionalFormatting sqref="E92">
    <cfRule type="cellIs" dxfId="103" priority="1842" stopIfTrue="1" operator="greaterThan">
      <formula>0</formula>
    </cfRule>
  </conditionalFormatting>
  <conditionalFormatting sqref="I92">
    <cfRule type="cellIs" dxfId="102" priority="1795" stopIfTrue="1" operator="greaterThan">
      <formula>0</formula>
    </cfRule>
  </conditionalFormatting>
  <conditionalFormatting sqref="B92">
    <cfRule type="cellIs" dxfId="101" priority="1789" stopIfTrue="1" operator="greaterThan">
      <formula>0</formula>
    </cfRule>
  </conditionalFormatting>
  <conditionalFormatting sqref="J92:K92">
    <cfRule type="cellIs" dxfId="100" priority="1782" operator="notBetween">
      <formula>#REF!</formula>
      <formula>#REF!</formula>
    </cfRule>
  </conditionalFormatting>
  <conditionalFormatting sqref="C92:H92 J92:O92">
    <cfRule type="cellIs" dxfId="99" priority="1781" operator="equal">
      <formula>0</formula>
    </cfRule>
  </conditionalFormatting>
  <conditionalFormatting sqref="J110:L110 C110:H110">
    <cfRule type="cellIs" dxfId="98" priority="52" stopIfTrue="1" operator="greaterThan">
      <formula>0</formula>
    </cfRule>
  </conditionalFormatting>
  <conditionalFormatting sqref="H110">
    <cfRule type="cellIs" dxfId="97" priority="51" stopIfTrue="1" operator="greaterThan">
      <formula>0</formula>
    </cfRule>
  </conditionalFormatting>
  <conditionalFormatting sqref="E110">
    <cfRule type="cellIs" dxfId="96" priority="50" stopIfTrue="1" operator="greaterThan">
      <formula>0</formula>
    </cfRule>
  </conditionalFormatting>
  <conditionalFormatting sqref="I110">
    <cfRule type="cellIs" dxfId="95" priority="49" stopIfTrue="1" operator="greaterThan">
      <formula>0</formula>
    </cfRule>
  </conditionalFormatting>
  <conditionalFormatting sqref="B110">
    <cfRule type="cellIs" dxfId="94" priority="48" stopIfTrue="1" operator="greaterThan">
      <formula>0</formula>
    </cfRule>
  </conditionalFormatting>
  <conditionalFormatting sqref="J110:K110">
    <cfRule type="cellIs" dxfId="93" priority="47" operator="notBetween">
      <formula>#REF!</formula>
      <formula>#REF!</formula>
    </cfRule>
  </conditionalFormatting>
  <conditionalFormatting sqref="J110:L110 C110:H110">
    <cfRule type="cellIs" dxfId="92" priority="46" operator="equal">
      <formula>0</formula>
    </cfRule>
  </conditionalFormatting>
  <conditionalFormatting sqref="M19:O19">
    <cfRule type="cellIs" dxfId="91" priority="43" stopIfTrue="1" operator="greaterThan">
      <formula>0</formula>
    </cfRule>
  </conditionalFormatting>
  <conditionalFormatting sqref="M19:O19">
    <cfRule type="cellIs" dxfId="90" priority="42" operator="equal">
      <formula>0</formula>
    </cfRule>
  </conditionalFormatting>
  <conditionalFormatting sqref="C38:H39 J38:L39">
    <cfRule type="cellIs" dxfId="89" priority="41" stopIfTrue="1" operator="greaterThan">
      <formula>0</formula>
    </cfRule>
  </conditionalFormatting>
  <conditionalFormatting sqref="H38:H39">
    <cfRule type="cellIs" dxfId="88" priority="40" stopIfTrue="1" operator="greaterThan">
      <formula>0</formula>
    </cfRule>
  </conditionalFormatting>
  <conditionalFormatting sqref="E38:E39">
    <cfRule type="cellIs" dxfId="87" priority="39" stopIfTrue="1" operator="greaterThan">
      <formula>0</formula>
    </cfRule>
  </conditionalFormatting>
  <conditionalFormatting sqref="I38:I39">
    <cfRule type="cellIs" dxfId="86" priority="38" stopIfTrue="1" operator="greaterThan">
      <formula>0</formula>
    </cfRule>
  </conditionalFormatting>
  <conditionalFormatting sqref="B38:B39">
    <cfRule type="cellIs" dxfId="85" priority="37" stopIfTrue="1" operator="greaterThan">
      <formula>0</formula>
    </cfRule>
  </conditionalFormatting>
  <conditionalFormatting sqref="J38:K39">
    <cfRule type="cellIs" dxfId="84" priority="36" operator="notBetween">
      <formula>#REF!</formula>
      <formula>#REF!</formula>
    </cfRule>
  </conditionalFormatting>
  <conditionalFormatting sqref="C38:H39 J38:L39">
    <cfRule type="cellIs" dxfId="83" priority="35" operator="equal">
      <formula>0</formula>
    </cfRule>
  </conditionalFormatting>
  <conditionalFormatting sqref="M38:O39">
    <cfRule type="cellIs" dxfId="82" priority="34" stopIfTrue="1" operator="greaterThan">
      <formula>0</formula>
    </cfRule>
  </conditionalFormatting>
  <conditionalFormatting sqref="M38:O39">
    <cfRule type="cellIs" dxfId="81" priority="33" operator="equal">
      <formula>0</formula>
    </cfRule>
  </conditionalFormatting>
  <conditionalFormatting sqref="T19">
    <cfRule type="cellIs" dxfId="80" priority="32" stopIfTrue="1" operator="greaterThan">
      <formula>0</formula>
    </cfRule>
  </conditionalFormatting>
  <conditionalFormatting sqref="T19">
    <cfRule type="cellIs" dxfId="79" priority="31" stopIfTrue="1" operator="greaterThan">
      <formula>0</formula>
    </cfRule>
  </conditionalFormatting>
  <conditionalFormatting sqref="T19">
    <cfRule type="cellIs" dxfId="78" priority="30" operator="equal">
      <formula>0</formula>
    </cfRule>
  </conditionalFormatting>
  <conditionalFormatting sqref="T38">
    <cfRule type="cellIs" dxfId="77" priority="29" stopIfTrue="1" operator="greaterThan">
      <formula>0</formula>
    </cfRule>
  </conditionalFormatting>
  <conditionalFormatting sqref="T38">
    <cfRule type="cellIs" dxfId="76" priority="28" stopIfTrue="1" operator="greaterThan">
      <formula>0</formula>
    </cfRule>
  </conditionalFormatting>
  <conditionalFormatting sqref="T38">
    <cfRule type="cellIs" dxfId="75" priority="27" operator="equal">
      <formula>0</formula>
    </cfRule>
  </conditionalFormatting>
  <conditionalFormatting sqref="T57">
    <cfRule type="cellIs" dxfId="74" priority="26" stopIfTrue="1" operator="greaterThan">
      <formula>0</formula>
    </cfRule>
  </conditionalFormatting>
  <conditionalFormatting sqref="T57">
    <cfRule type="cellIs" dxfId="73" priority="25" stopIfTrue="1" operator="greaterThan">
      <formula>0</formula>
    </cfRule>
  </conditionalFormatting>
  <conditionalFormatting sqref="T57">
    <cfRule type="cellIs" dxfId="72" priority="24" operator="equal">
      <formula>0</formula>
    </cfRule>
  </conditionalFormatting>
  <conditionalFormatting sqref="T74">
    <cfRule type="cellIs" dxfId="71" priority="17" stopIfTrue="1" operator="greaterThan">
      <formula>0</formula>
    </cfRule>
  </conditionalFormatting>
  <conditionalFormatting sqref="T74">
    <cfRule type="cellIs" dxfId="70" priority="16" stopIfTrue="1" operator="greaterThan">
      <formula>0</formula>
    </cfRule>
  </conditionalFormatting>
  <conditionalFormatting sqref="T74">
    <cfRule type="cellIs" dxfId="69" priority="15" operator="equal">
      <formula>0</formula>
    </cfRule>
  </conditionalFormatting>
  <conditionalFormatting sqref="T92">
    <cfRule type="cellIs" dxfId="68" priority="14" stopIfTrue="1" operator="greaterThan">
      <formula>0</formula>
    </cfRule>
  </conditionalFormatting>
  <conditionalFormatting sqref="T92">
    <cfRule type="cellIs" dxfId="67" priority="13" stopIfTrue="1" operator="greaterThan">
      <formula>0</formula>
    </cfRule>
  </conditionalFormatting>
  <conditionalFormatting sqref="T92">
    <cfRule type="cellIs" dxfId="66" priority="12" operator="equal">
      <formula>0</formula>
    </cfRule>
  </conditionalFormatting>
  <conditionalFormatting sqref="T110">
    <cfRule type="cellIs" dxfId="65" priority="11" stopIfTrue="1" operator="greaterThan">
      <formula>0</formula>
    </cfRule>
  </conditionalFormatting>
  <conditionalFormatting sqref="T110">
    <cfRule type="cellIs" dxfId="64" priority="10" stopIfTrue="1" operator="greaterThan">
      <formula>0</formula>
    </cfRule>
  </conditionalFormatting>
  <conditionalFormatting sqref="T110">
    <cfRule type="cellIs" dxfId="63" priority="9" operator="equal">
      <formula>0</formula>
    </cfRule>
  </conditionalFormatting>
  <conditionalFormatting sqref="T128">
    <cfRule type="cellIs" dxfId="62" priority="5" stopIfTrue="1" operator="greaterThan">
      <formula>0</formula>
    </cfRule>
  </conditionalFormatting>
  <conditionalFormatting sqref="T128">
    <cfRule type="cellIs" dxfId="61" priority="4" stopIfTrue="1" operator="greaterThan">
      <formula>0</formula>
    </cfRule>
  </conditionalFormatting>
  <conditionalFormatting sqref="T128">
    <cfRule type="cellIs" dxfId="60" priority="3" operator="equal">
      <formula>0</formula>
    </cfRule>
  </conditionalFormatting>
  <conditionalFormatting sqref="B40:B47">
    <cfRule type="cellIs" dxfId="59" priority="2" stopIfTrue="1" operator="greaterThan">
      <formula>0</formula>
    </cfRule>
  </conditionalFormatting>
  <conditionalFormatting sqref="B76:B83">
    <cfRule type="cellIs" dxfId="58" priority="1" stopIfTrue="1" operator="greaterThan">
      <formula>0</formula>
    </cfRule>
  </conditionalFormatting>
  <dataValidations disablePrompts="1" xWindow="537" yWindow="570" count="1">
    <dataValidation type="list" allowBlank="1" showInputMessage="1" showErrorMessage="1" sqref="H19:H28 H38:H47 H128:H136 H74:H83 H92:H101 H110:H119 H57:H66" xr:uid="{00000000-0002-0000-0300-000002000000}">
      <formula1>SINOP</formula1>
    </dataValidation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25" fitToHeight="0" orientation="landscape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>
    <tabColor rgb="FF92D050"/>
  </sheetPr>
  <dimension ref="A1:N2104"/>
  <sheetViews>
    <sheetView workbookViewId="0">
      <selection activeCell="I7" sqref="I7"/>
    </sheetView>
  </sheetViews>
  <sheetFormatPr baseColWidth="10" defaultColWidth="11.44140625" defaultRowHeight="14.4"/>
  <cols>
    <col min="1" max="1" width="4.44140625" style="88" customWidth="1"/>
    <col min="2" max="2" width="18.5546875" style="88" bestFit="1" customWidth="1"/>
    <col min="3" max="3" width="18.5546875" style="88" customWidth="1"/>
    <col min="4" max="4" width="19.109375" style="118" customWidth="1"/>
    <col min="5" max="5" width="20.44140625" style="89" bestFit="1" customWidth="1"/>
    <col min="6" max="6" width="20.44140625" style="88" bestFit="1" customWidth="1"/>
    <col min="7" max="7" width="3.5546875" style="88" customWidth="1"/>
    <col min="8" max="8" width="22.6640625" style="88" bestFit="1" customWidth="1"/>
    <col min="9" max="9" width="18.5546875" style="88" customWidth="1"/>
    <col min="10" max="10" width="3.5546875" style="88" customWidth="1"/>
    <col min="11" max="11" width="15.109375" style="88" bestFit="1" customWidth="1"/>
    <col min="12" max="12" width="12.33203125" style="89" bestFit="1" customWidth="1"/>
    <col min="13" max="14" width="16.44140625" style="88" customWidth="1"/>
    <col min="15" max="16384" width="11.44140625" style="88"/>
  </cols>
  <sheetData>
    <row r="1" spans="1:14" ht="15" thickBot="1">
      <c r="D1" s="89"/>
    </row>
    <row r="2" spans="1:14" ht="15" thickBot="1">
      <c r="B2" s="750" t="s">
        <v>117</v>
      </c>
      <c r="C2" s="751"/>
      <c r="D2" s="751"/>
      <c r="E2" s="751"/>
      <c r="F2" s="751"/>
      <c r="G2" s="751"/>
      <c r="H2" s="751"/>
      <c r="I2" s="751"/>
      <c r="J2" s="751"/>
      <c r="K2" s="751"/>
      <c r="L2" s="751"/>
      <c r="M2" s="751"/>
      <c r="N2" s="752"/>
    </row>
    <row r="3" spans="1:14" ht="15" thickBot="1">
      <c r="D3" s="89"/>
      <c r="E3" s="90"/>
    </row>
    <row r="4" spans="1:14" s="107" customFormat="1" ht="58.2" thickBot="1">
      <c r="A4" s="104"/>
      <c r="B4" s="98" t="s">
        <v>82</v>
      </c>
      <c r="C4" s="98" t="s">
        <v>83</v>
      </c>
      <c r="D4" s="98" t="s">
        <v>124</v>
      </c>
      <c r="E4" s="105" t="s">
        <v>118</v>
      </c>
      <c r="F4" s="98" t="s">
        <v>123</v>
      </c>
      <c r="G4" s="106"/>
      <c r="H4" s="753" t="s">
        <v>120</v>
      </c>
      <c r="I4" s="754"/>
      <c r="K4" s="755" t="s">
        <v>121</v>
      </c>
      <c r="L4" s="755"/>
      <c r="M4" s="755"/>
      <c r="N4" s="755"/>
    </row>
    <row r="5" spans="1:14">
      <c r="B5" s="91">
        <v>1</v>
      </c>
      <c r="C5" s="91">
        <v>1</v>
      </c>
      <c r="D5" s="117">
        <v>616000</v>
      </c>
      <c r="E5" s="95">
        <v>41640</v>
      </c>
      <c r="F5" s="119">
        <f ca="1">IF(OR(D5="",E5=""),"",ROUND(D5/LOOKUP(E5,SMMLV!$A$2:$A$36,SMMLV!$D$2:$D$106),3))</f>
        <v>1</v>
      </c>
      <c r="H5" s="110" t="s">
        <v>84</v>
      </c>
      <c r="I5" s="120">
        <v>1</v>
      </c>
      <c r="K5" s="116" t="s">
        <v>84</v>
      </c>
      <c r="L5" s="116" t="s">
        <v>85</v>
      </c>
      <c r="M5" s="756" t="s">
        <v>122</v>
      </c>
      <c r="N5" s="756"/>
    </row>
    <row r="6" spans="1:14">
      <c r="B6" s="91">
        <v>1</v>
      </c>
      <c r="C6" s="91">
        <v>2</v>
      </c>
      <c r="D6" s="118">
        <v>589500</v>
      </c>
      <c r="E6" s="92">
        <v>41275</v>
      </c>
      <c r="F6" s="119">
        <f ca="1">IF(OR(D6="",E6=""),"",ROUND(D6/LOOKUP(E6,SMMLV!$A$2:$A$36,SMMLV!$D$2:$D$106),3))</f>
        <v>1</v>
      </c>
      <c r="G6" s="96"/>
      <c r="H6" s="108" t="s">
        <v>85</v>
      </c>
      <c r="I6" s="121">
        <v>1</v>
      </c>
      <c r="J6" s="96"/>
      <c r="K6" s="757">
        <v>1</v>
      </c>
      <c r="L6" s="97">
        <v>1</v>
      </c>
      <c r="M6" s="759">
        <f t="shared" ref="M6:M15" ca="1" si="0">IF(SUMIFS($F$5:$F$1200,$B$5:$B$1200,$K$6,$C$5:$C$1200,$L6)=0,"NO APLICA",ROUND(SUMIFS($F$5:$F$1200,$B$5:$B$1200,$K$6,$C$5:$C$1200,$L6),3))</f>
        <v>1</v>
      </c>
      <c r="N6" s="759"/>
    </row>
    <row r="7" spans="1:14" ht="15" thickBot="1">
      <c r="B7" s="91">
        <v>200</v>
      </c>
      <c r="C7" s="91">
        <v>10</v>
      </c>
      <c r="D7" s="118">
        <v>566700</v>
      </c>
      <c r="E7" s="92">
        <v>40909</v>
      </c>
      <c r="F7" s="119">
        <f ca="1">IF(OR(D7="",E7=""),"",ROUND(D7/LOOKUP(E7,SMMLV!$A$2:$A$36,SMMLV!$D$2:$D$106),3))</f>
        <v>1</v>
      </c>
      <c r="H7" s="103" t="s">
        <v>119</v>
      </c>
      <c r="I7" s="109">
        <f ca="1">IF(OR(I5="",I6=""),"-",IF(SUMIFS($F$5:$F$1200,$B$5:$B$1200,$I$5,$C$5:$C$1200,$I$6)=0,"CONTRATO SIN SUSPENSIÓN",ROUND(SUMIFS($F$5:$F$1200,$B$5:$B$1200,$I$5,$C$5:$C$1200,$I$6),3)))</f>
        <v>1</v>
      </c>
      <c r="K7" s="758"/>
      <c r="L7" s="97">
        <v>2</v>
      </c>
      <c r="M7" s="759">
        <f t="shared" ca="1" si="0"/>
        <v>1</v>
      </c>
      <c r="N7" s="759"/>
    </row>
    <row r="8" spans="1:14">
      <c r="B8" s="91">
        <v>2</v>
      </c>
      <c r="C8" s="91">
        <v>4</v>
      </c>
      <c r="D8" s="118">
        <v>535600</v>
      </c>
      <c r="E8" s="92">
        <v>40544</v>
      </c>
      <c r="F8" s="119">
        <f ca="1">IF(OR(D8="",E8=""),"",ROUND(D8/LOOKUP(E8,SMMLV!$A$2:$A$36,SMMLV!$D$2:$D$106),3))</f>
        <v>1</v>
      </c>
      <c r="K8" s="758"/>
      <c r="L8" s="97">
        <v>3</v>
      </c>
      <c r="M8" s="759" t="str">
        <f t="shared" si="0"/>
        <v>NO APLICA</v>
      </c>
      <c r="N8" s="759"/>
    </row>
    <row r="9" spans="1:14">
      <c r="B9" s="91"/>
      <c r="C9" s="91"/>
      <c r="E9" s="92"/>
      <c r="F9" s="119" t="str">
        <f>IF(OR(D9="",E9=""),"",ROUND(D9/LOOKUP(E9,SMMLV!$A$2:$A$36,SMMLV!$D$2:$D$106),3))</f>
        <v/>
      </c>
      <c r="K9" s="758"/>
      <c r="L9" s="97">
        <v>4</v>
      </c>
      <c r="M9" s="759" t="str">
        <f t="shared" si="0"/>
        <v>NO APLICA</v>
      </c>
      <c r="N9" s="759"/>
    </row>
    <row r="10" spans="1:14">
      <c r="B10" s="91"/>
      <c r="C10" s="91"/>
      <c r="E10" s="92"/>
      <c r="F10" s="119" t="str">
        <f>IF(OR(D10="",E10=""),"",ROUND(D10/LOOKUP(E10,SMMLV!$A$2:$A$36,SMMLV!$D$2:$D$106),3))</f>
        <v/>
      </c>
      <c r="K10" s="758"/>
      <c r="L10" s="97">
        <v>5</v>
      </c>
      <c r="M10" s="759" t="str">
        <f t="shared" si="0"/>
        <v>NO APLICA</v>
      </c>
      <c r="N10" s="759"/>
    </row>
    <row r="11" spans="1:14">
      <c r="B11" s="91"/>
      <c r="C11" s="91"/>
      <c r="E11" s="92"/>
      <c r="F11" s="119" t="str">
        <f>IF(OR(D11="",E11=""),"",ROUND(D11/LOOKUP(E11,SMMLV!$A$2:$A$36,SMMLV!$D$2:$D$106),3))</f>
        <v/>
      </c>
      <c r="K11" s="758"/>
      <c r="L11" s="97">
        <v>6</v>
      </c>
      <c r="M11" s="759" t="str">
        <f t="shared" si="0"/>
        <v>NO APLICA</v>
      </c>
      <c r="N11" s="759"/>
    </row>
    <row r="12" spans="1:14">
      <c r="A12" s="94"/>
      <c r="B12" s="91"/>
      <c r="C12" s="91"/>
      <c r="E12" s="92"/>
      <c r="F12" s="119" t="str">
        <f>IF(OR(D12="",E12=""),"",ROUND(D12/LOOKUP(E12,SMMLV!$A$2:$A$36,SMMLV!$D$2:$D$106),3))</f>
        <v/>
      </c>
      <c r="K12" s="758"/>
      <c r="L12" s="97">
        <v>7</v>
      </c>
      <c r="M12" s="759" t="str">
        <f t="shared" si="0"/>
        <v>NO APLICA</v>
      </c>
      <c r="N12" s="759"/>
    </row>
    <row r="13" spans="1:14">
      <c r="A13" s="93"/>
      <c r="B13" s="91"/>
      <c r="C13" s="91"/>
      <c r="E13" s="92"/>
      <c r="F13" s="119" t="str">
        <f>IF(OR(D13="",E13=""),"",ROUND(D13/LOOKUP(E13,SMMLV!$A$2:$A$36,SMMLV!$D$2:$D$106),3))</f>
        <v/>
      </c>
      <c r="K13" s="758"/>
      <c r="L13" s="97">
        <v>8</v>
      </c>
      <c r="M13" s="759" t="str">
        <f t="shared" si="0"/>
        <v>NO APLICA</v>
      </c>
      <c r="N13" s="759"/>
    </row>
    <row r="14" spans="1:14">
      <c r="B14" s="91"/>
      <c r="C14" s="91"/>
      <c r="E14" s="92"/>
      <c r="F14" s="119" t="str">
        <f>IF(OR(D14="",E14=""),"",ROUND(D14/LOOKUP(E14,SMMLV!$A$2:$A$36,SMMLV!$D$2:$D$106),3))</f>
        <v/>
      </c>
      <c r="K14" s="758"/>
      <c r="L14" s="97">
        <v>9</v>
      </c>
      <c r="M14" s="759" t="str">
        <f t="shared" si="0"/>
        <v>NO APLICA</v>
      </c>
      <c r="N14" s="759"/>
    </row>
    <row r="15" spans="1:14">
      <c r="B15" s="91"/>
      <c r="C15" s="91"/>
      <c r="E15" s="92"/>
      <c r="F15" s="119" t="str">
        <f>IF(OR(D15="",E15=""),"",ROUND(D15/LOOKUP(E15,SMMLV!$A$2:$A$36,SMMLV!$D$2:$D$106),3))</f>
        <v/>
      </c>
      <c r="K15" s="758"/>
      <c r="L15" s="97">
        <v>10</v>
      </c>
      <c r="M15" s="759" t="str">
        <f t="shared" si="0"/>
        <v>NO APLICA</v>
      </c>
      <c r="N15" s="759"/>
    </row>
    <row r="16" spans="1:14">
      <c r="B16" s="91"/>
      <c r="C16" s="91"/>
      <c r="E16" s="92"/>
      <c r="F16" s="119" t="str">
        <f>IF(OR(D16="",E16=""),"",ROUND(D16/LOOKUP(E16,SMMLV!$A$2:$A$36,SMMLV!$D$2:$D$106),3))</f>
        <v/>
      </c>
      <c r="K16" s="758">
        <v>2</v>
      </c>
      <c r="L16" s="97">
        <v>1</v>
      </c>
      <c r="M16" s="759" t="str">
        <f t="shared" ref="M16:M25" si="1">IF(SUMIFS($F$5:$F$1200,$B$5:$B$1200,$K$16,$C$5:$C$1200,$L16)=0,"NO APLICA",ROUND(SUMIFS($F$5:$F$1200,$B$5:$B$1200,$K$16,$C$5:$C$1200,$L16),3))</f>
        <v>NO APLICA</v>
      </c>
      <c r="N16" s="759"/>
    </row>
    <row r="17" spans="2:14">
      <c r="B17" s="91"/>
      <c r="C17" s="91"/>
      <c r="E17" s="92"/>
      <c r="F17" s="119" t="str">
        <f>IF(OR(D17="",E17=""),"",ROUND(D17/LOOKUP(E17,SMMLV!$A$2:$A$36,SMMLV!$D$2:$D$106),3))</f>
        <v/>
      </c>
      <c r="K17" s="758"/>
      <c r="L17" s="97">
        <v>2</v>
      </c>
      <c r="M17" s="759" t="str">
        <f t="shared" si="1"/>
        <v>NO APLICA</v>
      </c>
      <c r="N17" s="759"/>
    </row>
    <row r="18" spans="2:14">
      <c r="B18" s="91"/>
      <c r="C18" s="91"/>
      <c r="E18" s="92"/>
      <c r="F18" s="119" t="str">
        <f>IF(OR(D18="",E18=""),"",ROUND(D18/LOOKUP(E18,SMMLV!$A$2:$A$36,SMMLV!$D$2:$D$106),3))</f>
        <v/>
      </c>
      <c r="K18" s="758"/>
      <c r="L18" s="97">
        <v>3</v>
      </c>
      <c r="M18" s="759" t="str">
        <f t="shared" si="1"/>
        <v>NO APLICA</v>
      </c>
      <c r="N18" s="759"/>
    </row>
    <row r="19" spans="2:14">
      <c r="B19" s="91"/>
      <c r="C19" s="91"/>
      <c r="E19" s="92"/>
      <c r="F19" s="119" t="str">
        <f>IF(OR(D19="",E19=""),"",ROUND(D19/LOOKUP(E19,SMMLV!$A$2:$A$36,SMMLV!$D$2:$D$106),3))</f>
        <v/>
      </c>
      <c r="K19" s="758"/>
      <c r="L19" s="97">
        <v>4</v>
      </c>
      <c r="M19" s="759">
        <f t="shared" ca="1" si="1"/>
        <v>1</v>
      </c>
      <c r="N19" s="759"/>
    </row>
    <row r="20" spans="2:14">
      <c r="B20" s="91"/>
      <c r="C20" s="91"/>
      <c r="E20" s="92"/>
      <c r="F20" s="119" t="str">
        <f>IF(OR(D20="",E20=""),"",ROUND(D20/LOOKUP(E20,SMMLV!$A$2:$A$36,SMMLV!$D$2:$D$106),3))</f>
        <v/>
      </c>
      <c r="H20" s="760"/>
      <c r="I20" s="760"/>
      <c r="K20" s="758"/>
      <c r="L20" s="97">
        <v>5</v>
      </c>
      <c r="M20" s="759" t="str">
        <f t="shared" si="1"/>
        <v>NO APLICA</v>
      </c>
      <c r="N20" s="759"/>
    </row>
    <row r="21" spans="2:14">
      <c r="B21" s="91"/>
      <c r="C21" s="91"/>
      <c r="E21" s="92"/>
      <c r="F21" s="119" t="str">
        <f>IF(OR(D21="",E21=""),"",ROUND(D21/LOOKUP(E21,SMMLV!$A$2:$A$36,SMMLV!$D$2:$D$106),3))</f>
        <v/>
      </c>
      <c r="H21" s="760"/>
      <c r="I21" s="760"/>
      <c r="K21" s="758"/>
      <c r="L21" s="97">
        <v>6</v>
      </c>
      <c r="M21" s="759" t="str">
        <f t="shared" si="1"/>
        <v>NO APLICA</v>
      </c>
      <c r="N21" s="759"/>
    </row>
    <row r="22" spans="2:14">
      <c r="B22" s="91"/>
      <c r="C22" s="91"/>
      <c r="E22" s="92"/>
      <c r="F22" s="119" t="str">
        <f>IF(OR(D22="",E22=""),"",ROUND(D22/LOOKUP(E22,SMMLV!$A$2:$A$36,SMMLV!$D$2:$D$106),3))</f>
        <v/>
      </c>
      <c r="K22" s="758"/>
      <c r="L22" s="97">
        <v>7</v>
      </c>
      <c r="M22" s="759" t="str">
        <f t="shared" si="1"/>
        <v>NO APLICA</v>
      </c>
      <c r="N22" s="759"/>
    </row>
    <row r="23" spans="2:14">
      <c r="B23" s="91"/>
      <c r="C23" s="91"/>
      <c r="E23" s="92"/>
      <c r="F23" s="119" t="str">
        <f>IF(OR(D23="",E23=""),"",ROUND(D23/LOOKUP(E23,SMMLV!$A$2:$A$36,SMMLV!$D$2:$D$106),3))</f>
        <v/>
      </c>
      <c r="K23" s="758"/>
      <c r="L23" s="97">
        <v>8</v>
      </c>
      <c r="M23" s="759" t="str">
        <f t="shared" si="1"/>
        <v>NO APLICA</v>
      </c>
      <c r="N23" s="759"/>
    </row>
    <row r="24" spans="2:14">
      <c r="B24" s="91"/>
      <c r="C24" s="91"/>
      <c r="E24" s="92"/>
      <c r="F24" s="119" t="str">
        <f>IF(OR(D24="",E24=""),"",ROUND(D24/LOOKUP(E24,SMMLV!$A$2:$A$36,SMMLV!$D$2:$D$106),3))</f>
        <v/>
      </c>
      <c r="K24" s="758"/>
      <c r="L24" s="97">
        <v>9</v>
      </c>
      <c r="M24" s="759" t="str">
        <f t="shared" si="1"/>
        <v>NO APLICA</v>
      </c>
      <c r="N24" s="759"/>
    </row>
    <row r="25" spans="2:14">
      <c r="B25" s="91"/>
      <c r="C25" s="91"/>
      <c r="E25" s="92"/>
      <c r="F25" s="119" t="str">
        <f>IF(OR(D25="",E25=""),"",ROUND(D25/LOOKUP(E25,SMMLV!$A$2:$A$36,SMMLV!$D$2:$D$106),3))</f>
        <v/>
      </c>
      <c r="K25" s="758"/>
      <c r="L25" s="97">
        <v>10</v>
      </c>
      <c r="M25" s="759" t="str">
        <f t="shared" si="1"/>
        <v>NO APLICA</v>
      </c>
      <c r="N25" s="759"/>
    </row>
    <row r="26" spans="2:14">
      <c r="B26" s="91"/>
      <c r="C26" s="91"/>
      <c r="E26" s="92"/>
      <c r="F26" s="119" t="str">
        <f>IF(OR(D26="",E26=""),"",ROUND(D26/LOOKUP(E26,SMMLV!$A$2:$A$36,SMMLV!$D$2:$D$106),3))</f>
        <v/>
      </c>
      <c r="K26" s="758">
        <v>3</v>
      </c>
      <c r="L26" s="97">
        <v>1</v>
      </c>
      <c r="M26" s="759" t="str">
        <f t="shared" ref="M26:M35" si="2">IF(SUMIFS($F$5:$F$1200,$B$5:$B$1200,$K$26,$C$5:$C$1200,$L26)=0,"NO APLICA",ROUND(SUMIFS($F$5:$F$1200,$B$5:$B$1200,$K$26,$C$5:$C$1200,$L26),3))</f>
        <v>NO APLICA</v>
      </c>
      <c r="N26" s="759"/>
    </row>
    <row r="27" spans="2:14">
      <c r="B27" s="91"/>
      <c r="C27" s="91"/>
      <c r="E27" s="92"/>
      <c r="F27" s="119" t="str">
        <f>IF(OR(D27="",E27=""),"",ROUND(D27/LOOKUP(E27,SMMLV!$A$2:$A$36,SMMLV!$D$2:$D$106),3))</f>
        <v/>
      </c>
      <c r="K27" s="758"/>
      <c r="L27" s="97">
        <v>2</v>
      </c>
      <c r="M27" s="759" t="str">
        <f t="shared" si="2"/>
        <v>NO APLICA</v>
      </c>
      <c r="N27" s="759"/>
    </row>
    <row r="28" spans="2:14">
      <c r="B28" s="91"/>
      <c r="C28" s="91"/>
      <c r="E28" s="92"/>
      <c r="F28" s="119" t="str">
        <f>IF(OR(D28="",E28=""),"",ROUND(D28/LOOKUP(E28,SMMLV!$A$2:$A$36,SMMLV!$D$2:$D$106),3))</f>
        <v/>
      </c>
      <c r="K28" s="758"/>
      <c r="L28" s="97">
        <v>3</v>
      </c>
      <c r="M28" s="759" t="str">
        <f t="shared" si="2"/>
        <v>NO APLICA</v>
      </c>
      <c r="N28" s="759"/>
    </row>
    <row r="29" spans="2:14">
      <c r="B29" s="91"/>
      <c r="C29" s="91"/>
      <c r="E29" s="92"/>
      <c r="F29" s="119" t="str">
        <f>IF(OR(D29="",E29=""),"",ROUND(D29/LOOKUP(E29,SMMLV!$A$2:$A$36,SMMLV!$D$2:$D$106),3))</f>
        <v/>
      </c>
      <c r="K29" s="758"/>
      <c r="L29" s="97">
        <v>4</v>
      </c>
      <c r="M29" s="759" t="str">
        <f t="shared" si="2"/>
        <v>NO APLICA</v>
      </c>
      <c r="N29" s="759"/>
    </row>
    <row r="30" spans="2:14">
      <c r="B30" s="91"/>
      <c r="C30" s="91"/>
      <c r="E30" s="92"/>
      <c r="F30" s="119" t="str">
        <f>IF(OR(D30="",E30=""),"",ROUND(D30/LOOKUP(E30,SMMLV!$A$2:$A$36,SMMLV!$D$2:$D$106),3))</f>
        <v/>
      </c>
      <c r="K30" s="758"/>
      <c r="L30" s="97">
        <v>5</v>
      </c>
      <c r="M30" s="759" t="str">
        <f t="shared" si="2"/>
        <v>NO APLICA</v>
      </c>
      <c r="N30" s="759"/>
    </row>
    <row r="31" spans="2:14">
      <c r="B31" s="91"/>
      <c r="C31" s="91"/>
      <c r="E31" s="92"/>
      <c r="F31" s="119" t="str">
        <f>IF(OR(D31="",E31=""),"",ROUND(D31/LOOKUP(E31,SMMLV!$A$2:$A$36,SMMLV!$D$2:$D$106),3))</f>
        <v/>
      </c>
      <c r="K31" s="758"/>
      <c r="L31" s="97">
        <v>6</v>
      </c>
      <c r="M31" s="759" t="str">
        <f t="shared" si="2"/>
        <v>NO APLICA</v>
      </c>
      <c r="N31" s="759"/>
    </row>
    <row r="32" spans="2:14">
      <c r="B32" s="91"/>
      <c r="C32" s="91"/>
      <c r="E32" s="92"/>
      <c r="F32" s="119" t="str">
        <f>IF(OR(D32="",E32=""),"",ROUND(D32/LOOKUP(E32,SMMLV!$A$2:$A$36,SMMLV!$D$2:$D$106),3))</f>
        <v/>
      </c>
      <c r="K32" s="758"/>
      <c r="L32" s="97">
        <v>7</v>
      </c>
      <c r="M32" s="759" t="str">
        <f t="shared" si="2"/>
        <v>NO APLICA</v>
      </c>
      <c r="N32" s="759"/>
    </row>
    <row r="33" spans="2:14">
      <c r="B33" s="91"/>
      <c r="C33" s="91"/>
      <c r="E33" s="92"/>
      <c r="F33" s="119" t="str">
        <f>IF(OR(D33="",E33=""),"",ROUND(D33/LOOKUP(E33,SMMLV!$A$2:$A$36,SMMLV!$D$2:$D$106),3))</f>
        <v/>
      </c>
      <c r="K33" s="758"/>
      <c r="L33" s="97">
        <v>8</v>
      </c>
      <c r="M33" s="759" t="str">
        <f t="shared" si="2"/>
        <v>NO APLICA</v>
      </c>
      <c r="N33" s="759"/>
    </row>
    <row r="34" spans="2:14">
      <c r="B34" s="91"/>
      <c r="C34" s="91"/>
      <c r="E34" s="92"/>
      <c r="F34" s="119" t="str">
        <f>IF(OR(D34="",E34=""),"",ROUND(D34/LOOKUP(E34,SMMLV!$A$2:$A$36,SMMLV!$D$2:$D$106),3))</f>
        <v/>
      </c>
      <c r="K34" s="758"/>
      <c r="L34" s="97">
        <v>9</v>
      </c>
      <c r="M34" s="759" t="str">
        <f t="shared" si="2"/>
        <v>NO APLICA</v>
      </c>
      <c r="N34" s="759"/>
    </row>
    <row r="35" spans="2:14">
      <c r="B35" s="91"/>
      <c r="C35" s="91"/>
      <c r="E35" s="92"/>
      <c r="F35" s="119" t="str">
        <f>IF(OR(D35="",E35=""),"",ROUND(D35/LOOKUP(E35,SMMLV!$A$2:$A$36,SMMLV!$D$2:$D$106),3))</f>
        <v/>
      </c>
      <c r="K35" s="758"/>
      <c r="L35" s="97">
        <v>10</v>
      </c>
      <c r="M35" s="759" t="str">
        <f t="shared" si="2"/>
        <v>NO APLICA</v>
      </c>
      <c r="N35" s="759"/>
    </row>
    <row r="36" spans="2:14">
      <c r="B36" s="91"/>
      <c r="C36" s="91"/>
      <c r="E36" s="92"/>
      <c r="F36" s="119" t="str">
        <f>IF(OR(D36="",E36=""),"",ROUND(D36/LOOKUP(E36,SMMLV!$A$2:$A$36,SMMLV!$D$2:$D$106),3))</f>
        <v/>
      </c>
      <c r="K36" s="758">
        <v>4</v>
      </c>
      <c r="L36" s="97">
        <v>1</v>
      </c>
      <c r="M36" s="759" t="str">
        <f t="shared" ref="M36:M45" si="3">IF(SUMIFS($F$5:$F$1200,$B$5:$B$1200,$K$36,$C$5:$C$1200,$L36)=0,"NO APLICA",ROUND(SUMIFS($F$5:$F$1200,$B$5:$B$1200,$K$36,$C$5:$C$1200,$L36),3))</f>
        <v>NO APLICA</v>
      </c>
      <c r="N36" s="759"/>
    </row>
    <row r="37" spans="2:14">
      <c r="B37" s="91"/>
      <c r="C37" s="91"/>
      <c r="E37" s="92"/>
      <c r="F37" s="119" t="str">
        <f>IF(OR(D37="",E37=""),"",ROUND(D37/LOOKUP(E37,SMMLV!$A$2:$A$36,SMMLV!$D$2:$D$106),3))</f>
        <v/>
      </c>
      <c r="K37" s="758"/>
      <c r="L37" s="97">
        <v>2</v>
      </c>
      <c r="M37" s="759" t="str">
        <f t="shared" si="3"/>
        <v>NO APLICA</v>
      </c>
      <c r="N37" s="759"/>
    </row>
    <row r="38" spans="2:14">
      <c r="B38" s="91"/>
      <c r="C38" s="91"/>
      <c r="E38" s="92"/>
      <c r="F38" s="119" t="str">
        <f>IF(OR(D38="",E38=""),"",ROUND(D38/LOOKUP(E38,SMMLV!$A$2:$A$36,SMMLV!$D$2:$D$106),3))</f>
        <v/>
      </c>
      <c r="K38" s="758"/>
      <c r="L38" s="97">
        <v>3</v>
      </c>
      <c r="M38" s="759" t="str">
        <f t="shared" si="3"/>
        <v>NO APLICA</v>
      </c>
      <c r="N38" s="759"/>
    </row>
    <row r="39" spans="2:14">
      <c r="B39" s="91"/>
      <c r="C39" s="91"/>
      <c r="E39" s="92"/>
      <c r="F39" s="119" t="str">
        <f>IF(OR(D39="",E39=""),"",ROUND(D39/LOOKUP(E39,SMMLV!$A$2:$A$36,SMMLV!$D$2:$D$106),3))</f>
        <v/>
      </c>
      <c r="K39" s="758"/>
      <c r="L39" s="97">
        <v>4</v>
      </c>
      <c r="M39" s="759" t="str">
        <f t="shared" si="3"/>
        <v>NO APLICA</v>
      </c>
      <c r="N39" s="759"/>
    </row>
    <row r="40" spans="2:14">
      <c r="B40" s="91"/>
      <c r="C40" s="91"/>
      <c r="E40" s="92"/>
      <c r="F40" s="119" t="str">
        <f>IF(OR(D40="",E40=""),"",ROUND(D40/LOOKUP(E40,SMMLV!$A$2:$A$36,SMMLV!$D$2:$D$106),3))</f>
        <v/>
      </c>
      <c r="K40" s="758"/>
      <c r="L40" s="97">
        <v>5</v>
      </c>
      <c r="M40" s="759" t="str">
        <f t="shared" si="3"/>
        <v>NO APLICA</v>
      </c>
      <c r="N40" s="759"/>
    </row>
    <row r="41" spans="2:14">
      <c r="B41" s="91"/>
      <c r="C41" s="91"/>
      <c r="E41" s="92"/>
      <c r="F41" s="119" t="str">
        <f>IF(OR(D41="",E41=""),"",ROUND(D41/LOOKUP(E41,SMMLV!$A$2:$A$36,SMMLV!$D$2:$D$106),3))</f>
        <v/>
      </c>
      <c r="K41" s="758"/>
      <c r="L41" s="97">
        <v>6</v>
      </c>
      <c r="M41" s="759" t="str">
        <f t="shared" si="3"/>
        <v>NO APLICA</v>
      </c>
      <c r="N41" s="759"/>
    </row>
    <row r="42" spans="2:14">
      <c r="B42" s="91"/>
      <c r="C42" s="91"/>
      <c r="E42" s="92"/>
      <c r="F42" s="119" t="str">
        <f>IF(OR(D42="",E42=""),"",ROUND(D42/LOOKUP(E42,SMMLV!$A$2:$A$36,SMMLV!$D$2:$D$106),3))</f>
        <v/>
      </c>
      <c r="K42" s="758"/>
      <c r="L42" s="97">
        <v>7</v>
      </c>
      <c r="M42" s="759" t="str">
        <f t="shared" si="3"/>
        <v>NO APLICA</v>
      </c>
      <c r="N42" s="759"/>
    </row>
    <row r="43" spans="2:14">
      <c r="B43" s="91"/>
      <c r="C43" s="91"/>
      <c r="E43" s="92"/>
      <c r="F43" s="119" t="str">
        <f>IF(OR(D43="",E43=""),"",ROUND(D43/LOOKUP(E43,SMMLV!$A$2:$A$36,SMMLV!$D$2:$D$106),3))</f>
        <v/>
      </c>
      <c r="K43" s="758"/>
      <c r="L43" s="97">
        <v>8</v>
      </c>
      <c r="M43" s="759" t="str">
        <f t="shared" si="3"/>
        <v>NO APLICA</v>
      </c>
      <c r="N43" s="759"/>
    </row>
    <row r="44" spans="2:14">
      <c r="B44" s="91"/>
      <c r="C44" s="91"/>
      <c r="E44" s="92"/>
      <c r="F44" s="119" t="str">
        <f>IF(OR(D44="",E44=""),"",ROUND(D44/LOOKUP(E44,SMMLV!$A$2:$A$36,SMMLV!$D$2:$D$106),3))</f>
        <v/>
      </c>
      <c r="K44" s="758"/>
      <c r="L44" s="97">
        <v>9</v>
      </c>
      <c r="M44" s="759" t="str">
        <f t="shared" si="3"/>
        <v>NO APLICA</v>
      </c>
      <c r="N44" s="759"/>
    </row>
    <row r="45" spans="2:14">
      <c r="B45" s="91"/>
      <c r="C45" s="91"/>
      <c r="E45" s="92"/>
      <c r="F45" s="119" t="str">
        <f>IF(OR(D45="",E45=""),"",ROUND(D45/LOOKUP(E45,SMMLV!$A$2:$A$36,SMMLV!$D$2:$D$106),3))</f>
        <v/>
      </c>
      <c r="K45" s="758"/>
      <c r="L45" s="97">
        <v>10</v>
      </c>
      <c r="M45" s="759" t="str">
        <f t="shared" si="3"/>
        <v>NO APLICA</v>
      </c>
      <c r="N45" s="759"/>
    </row>
    <row r="46" spans="2:14">
      <c r="B46" s="91"/>
      <c r="C46" s="91"/>
      <c r="E46" s="92"/>
      <c r="F46" s="119" t="str">
        <f>IF(OR(D46="",E46=""),"",ROUND(D46/LOOKUP(E46,SMMLV!$A$2:$A$36,SMMLV!$D$2:$D$106),3))</f>
        <v/>
      </c>
      <c r="K46" s="758">
        <v>5</v>
      </c>
      <c r="L46" s="97">
        <v>1</v>
      </c>
      <c r="M46" s="759" t="str">
        <f t="shared" ref="M46:M55" si="4">IF(SUMIFS($F$5:$F$1200,$B$5:$B$1200,$K$46,$C$5:$C$1200,$L46)=0,"NO APLICA",ROUND(SUMIFS($F$5:$F$1200,$B$5:$B$1200,$K$46,$C$5:$C$1200,$L46),3))</f>
        <v>NO APLICA</v>
      </c>
      <c r="N46" s="759"/>
    </row>
    <row r="47" spans="2:14">
      <c r="B47" s="91"/>
      <c r="C47" s="91"/>
      <c r="E47" s="92"/>
      <c r="F47" s="119" t="str">
        <f>IF(OR(D47="",E47=""),"",ROUND(D47/LOOKUP(E47,SMMLV!$A$2:$A$36,SMMLV!$D$2:$D$106),3))</f>
        <v/>
      </c>
      <c r="K47" s="758"/>
      <c r="L47" s="97">
        <v>2</v>
      </c>
      <c r="M47" s="759" t="str">
        <f t="shared" si="4"/>
        <v>NO APLICA</v>
      </c>
      <c r="N47" s="759"/>
    </row>
    <row r="48" spans="2:14">
      <c r="B48" s="91"/>
      <c r="C48" s="91"/>
      <c r="E48" s="92"/>
      <c r="F48" s="119" t="str">
        <f>IF(OR(D48="",E48=""),"",ROUND(D48/LOOKUP(E48,SMMLV!$A$2:$A$36,SMMLV!$D$2:$D$106),3))</f>
        <v/>
      </c>
      <c r="K48" s="758"/>
      <c r="L48" s="97">
        <v>3</v>
      </c>
      <c r="M48" s="759" t="str">
        <f t="shared" si="4"/>
        <v>NO APLICA</v>
      </c>
      <c r="N48" s="759"/>
    </row>
    <row r="49" spans="2:14">
      <c r="B49" s="91"/>
      <c r="C49" s="91"/>
      <c r="E49" s="92"/>
      <c r="F49" s="119" t="str">
        <f>IF(OR(D49="",E49=""),"",ROUND(D49/LOOKUP(E49,SMMLV!$A$2:$A$36,SMMLV!$D$2:$D$106),3))</f>
        <v/>
      </c>
      <c r="K49" s="758"/>
      <c r="L49" s="97">
        <v>4</v>
      </c>
      <c r="M49" s="759" t="str">
        <f t="shared" si="4"/>
        <v>NO APLICA</v>
      </c>
      <c r="N49" s="759"/>
    </row>
    <row r="50" spans="2:14">
      <c r="B50" s="91"/>
      <c r="C50" s="91"/>
      <c r="E50" s="92"/>
      <c r="F50" s="119" t="str">
        <f>IF(OR(D50="",E50=""),"",ROUND(D50/LOOKUP(E50,SMMLV!$A$2:$A$36,SMMLV!$D$2:$D$106),3))</f>
        <v/>
      </c>
      <c r="K50" s="758"/>
      <c r="L50" s="97">
        <v>5</v>
      </c>
      <c r="M50" s="759" t="str">
        <f t="shared" si="4"/>
        <v>NO APLICA</v>
      </c>
      <c r="N50" s="759"/>
    </row>
    <row r="51" spans="2:14">
      <c r="B51" s="91"/>
      <c r="C51" s="91"/>
      <c r="E51" s="92"/>
      <c r="F51" s="119" t="str">
        <f>IF(OR(D51="",E51=""),"",ROUND(D51/LOOKUP(E51,SMMLV!$A$2:$A$36,SMMLV!$D$2:$D$106),3))</f>
        <v/>
      </c>
      <c r="K51" s="758"/>
      <c r="L51" s="97">
        <v>6</v>
      </c>
      <c r="M51" s="759" t="str">
        <f t="shared" si="4"/>
        <v>NO APLICA</v>
      </c>
      <c r="N51" s="759"/>
    </row>
    <row r="52" spans="2:14">
      <c r="B52" s="91"/>
      <c r="C52" s="91"/>
      <c r="E52" s="92"/>
      <c r="F52" s="119" t="str">
        <f>IF(OR(D52="",E52=""),"",ROUND(D52/LOOKUP(E52,SMMLV!$A$2:$A$36,SMMLV!$D$2:$D$106),3))</f>
        <v/>
      </c>
      <c r="K52" s="758"/>
      <c r="L52" s="97">
        <v>7</v>
      </c>
      <c r="M52" s="759" t="str">
        <f t="shared" si="4"/>
        <v>NO APLICA</v>
      </c>
      <c r="N52" s="759"/>
    </row>
    <row r="53" spans="2:14">
      <c r="B53" s="91"/>
      <c r="C53" s="91"/>
      <c r="E53" s="92"/>
      <c r="F53" s="119" t="str">
        <f>IF(OR(D53="",E53=""),"",ROUND(D53/LOOKUP(E53,SMMLV!$A$2:$A$36,SMMLV!$D$2:$D$106),3))</f>
        <v/>
      </c>
      <c r="K53" s="758"/>
      <c r="L53" s="97">
        <v>8</v>
      </c>
      <c r="M53" s="759" t="str">
        <f t="shared" si="4"/>
        <v>NO APLICA</v>
      </c>
      <c r="N53" s="759"/>
    </row>
    <row r="54" spans="2:14">
      <c r="B54" s="91"/>
      <c r="C54" s="91"/>
      <c r="E54" s="92"/>
      <c r="F54" s="119" t="str">
        <f>IF(OR(D54="",E54=""),"",ROUND(D54/LOOKUP(E54,SMMLV!$A$2:$A$36,SMMLV!$D$2:$D$106),3))</f>
        <v/>
      </c>
      <c r="K54" s="758"/>
      <c r="L54" s="97">
        <v>9</v>
      </c>
      <c r="M54" s="759" t="str">
        <f t="shared" si="4"/>
        <v>NO APLICA</v>
      </c>
      <c r="N54" s="759"/>
    </row>
    <row r="55" spans="2:14">
      <c r="B55" s="91"/>
      <c r="C55" s="91"/>
      <c r="E55" s="92"/>
      <c r="F55" s="119" t="str">
        <f>IF(OR(D55="",E55=""),"",ROUND(D55/LOOKUP(E55,SMMLV!$A$2:$A$36,SMMLV!$D$2:$D$106),3))</f>
        <v/>
      </c>
      <c r="K55" s="758"/>
      <c r="L55" s="97">
        <v>10</v>
      </c>
      <c r="M55" s="759" t="str">
        <f t="shared" si="4"/>
        <v>NO APLICA</v>
      </c>
      <c r="N55" s="759"/>
    </row>
    <row r="56" spans="2:14">
      <c r="B56" s="91"/>
      <c r="C56" s="91"/>
      <c r="E56" s="92"/>
      <c r="F56" s="119" t="str">
        <f>IF(OR(D56="",E56=""),"",ROUND(D56/LOOKUP(E56,SMMLV!$A$2:$A$36,SMMLV!$D$2:$D$106),3))</f>
        <v/>
      </c>
      <c r="K56" s="758">
        <v>6</v>
      </c>
      <c r="L56" s="97">
        <v>1</v>
      </c>
      <c r="M56" s="759" t="str">
        <f t="shared" ref="M56:M65" si="5">IF(SUMIFS($F$5:$F$1200,$B$5:$B$1200,$K$56,$C$5:$C$1200,$L56)=0,"NO APLICA",ROUND(SUMIFS($F$5:$F$1200,$B$5:$B$1200,$K$56,$C$5:$C$1200,$L56),3))</f>
        <v>NO APLICA</v>
      </c>
      <c r="N56" s="759"/>
    </row>
    <row r="57" spans="2:14">
      <c r="B57" s="91"/>
      <c r="C57" s="91"/>
      <c r="E57" s="92"/>
      <c r="F57" s="119" t="str">
        <f>IF(OR(D57="",E57=""),"",ROUND(D57/LOOKUP(E57,SMMLV!$A$2:$A$36,SMMLV!$D$2:$D$106),3))</f>
        <v/>
      </c>
      <c r="K57" s="758"/>
      <c r="L57" s="97">
        <v>2</v>
      </c>
      <c r="M57" s="759" t="str">
        <f t="shared" si="5"/>
        <v>NO APLICA</v>
      </c>
      <c r="N57" s="759"/>
    </row>
    <row r="58" spans="2:14">
      <c r="B58" s="91"/>
      <c r="C58" s="91"/>
      <c r="E58" s="92"/>
      <c r="F58" s="119" t="str">
        <f>IF(OR(D58="",E58=""),"",ROUND(D58/LOOKUP(E58,SMMLV!$A$2:$A$36,SMMLV!$D$2:$D$106),3))</f>
        <v/>
      </c>
      <c r="K58" s="758"/>
      <c r="L58" s="97">
        <v>3</v>
      </c>
      <c r="M58" s="759" t="str">
        <f t="shared" si="5"/>
        <v>NO APLICA</v>
      </c>
      <c r="N58" s="759"/>
    </row>
    <row r="59" spans="2:14">
      <c r="B59" s="91"/>
      <c r="C59" s="91"/>
      <c r="E59" s="92"/>
      <c r="F59" s="119" t="str">
        <f>IF(OR(D59="",E59=""),"",ROUND(D59/LOOKUP(E59,SMMLV!$A$2:$A$36,SMMLV!$D$2:$D$106),3))</f>
        <v/>
      </c>
      <c r="K59" s="758"/>
      <c r="L59" s="97">
        <v>4</v>
      </c>
      <c r="M59" s="759" t="str">
        <f t="shared" si="5"/>
        <v>NO APLICA</v>
      </c>
      <c r="N59" s="759"/>
    </row>
    <row r="60" spans="2:14">
      <c r="B60" s="91"/>
      <c r="C60" s="91"/>
      <c r="E60" s="92"/>
      <c r="F60" s="119" t="str">
        <f>IF(OR(D60="",E60=""),"",ROUND(D60/LOOKUP(E60,SMMLV!$A$2:$A$36,SMMLV!$D$2:$D$106),3))</f>
        <v/>
      </c>
      <c r="K60" s="758"/>
      <c r="L60" s="97">
        <v>5</v>
      </c>
      <c r="M60" s="759" t="str">
        <f t="shared" si="5"/>
        <v>NO APLICA</v>
      </c>
      <c r="N60" s="759"/>
    </row>
    <row r="61" spans="2:14">
      <c r="B61" s="91"/>
      <c r="C61" s="91"/>
      <c r="E61" s="92"/>
      <c r="F61" s="119" t="str">
        <f>IF(OR(D61="",E61=""),"",ROUND(D61/LOOKUP(E61,SMMLV!$A$2:$A$36,SMMLV!$D$2:$D$106),3))</f>
        <v/>
      </c>
      <c r="K61" s="758"/>
      <c r="L61" s="97">
        <v>6</v>
      </c>
      <c r="M61" s="759" t="str">
        <f t="shared" si="5"/>
        <v>NO APLICA</v>
      </c>
      <c r="N61" s="759"/>
    </row>
    <row r="62" spans="2:14">
      <c r="B62" s="91"/>
      <c r="C62" s="91"/>
      <c r="E62" s="92"/>
      <c r="F62" s="119" t="str">
        <f>IF(OR(D62="",E62=""),"",ROUND(D62/LOOKUP(E62,SMMLV!$A$2:$A$36,SMMLV!$D$2:$D$106),3))</f>
        <v/>
      </c>
      <c r="K62" s="758"/>
      <c r="L62" s="97">
        <v>7</v>
      </c>
      <c r="M62" s="759" t="str">
        <f t="shared" si="5"/>
        <v>NO APLICA</v>
      </c>
      <c r="N62" s="759"/>
    </row>
    <row r="63" spans="2:14">
      <c r="B63" s="91"/>
      <c r="C63" s="91"/>
      <c r="E63" s="92"/>
      <c r="F63" s="119" t="str">
        <f>IF(OR(D63="",E63=""),"",ROUND(D63/LOOKUP(E63,SMMLV!$A$2:$A$36,SMMLV!$D$2:$D$106),3))</f>
        <v/>
      </c>
      <c r="K63" s="758"/>
      <c r="L63" s="97">
        <v>8</v>
      </c>
      <c r="M63" s="759" t="str">
        <f t="shared" si="5"/>
        <v>NO APLICA</v>
      </c>
      <c r="N63" s="759"/>
    </row>
    <row r="64" spans="2:14">
      <c r="B64" s="91"/>
      <c r="C64" s="91"/>
      <c r="E64" s="92"/>
      <c r="F64" s="119" t="str">
        <f>IF(OR(D64="",E64=""),"",ROUND(D64/LOOKUP(E64,SMMLV!$A$2:$A$36,SMMLV!$D$2:$D$106),3))</f>
        <v/>
      </c>
      <c r="K64" s="758"/>
      <c r="L64" s="97">
        <v>9</v>
      </c>
      <c r="M64" s="759" t="str">
        <f t="shared" si="5"/>
        <v>NO APLICA</v>
      </c>
      <c r="N64" s="759"/>
    </row>
    <row r="65" spans="2:14">
      <c r="B65" s="91"/>
      <c r="C65" s="91"/>
      <c r="E65" s="92"/>
      <c r="F65" s="119" t="str">
        <f>IF(OR(D65="",E65=""),"",ROUND(D65/LOOKUP(E65,SMMLV!$A$2:$A$36,SMMLV!$D$2:$D$106),3))</f>
        <v/>
      </c>
      <c r="K65" s="758"/>
      <c r="L65" s="97">
        <v>10</v>
      </c>
      <c r="M65" s="759" t="str">
        <f t="shared" si="5"/>
        <v>NO APLICA</v>
      </c>
      <c r="N65" s="759"/>
    </row>
    <row r="66" spans="2:14">
      <c r="B66" s="91"/>
      <c r="C66" s="91"/>
      <c r="E66" s="92"/>
      <c r="F66" s="119" t="str">
        <f>IF(OR(D66="",E66=""),"",ROUND(D66/LOOKUP(E66,SMMLV!$A$2:$A$36,SMMLV!$D$2:$D$106),3))</f>
        <v/>
      </c>
      <c r="K66" s="758">
        <v>7</v>
      </c>
      <c r="L66" s="97">
        <v>1</v>
      </c>
      <c r="M66" s="759" t="str">
        <f t="shared" ref="M66:M75" si="6">IF(SUMIFS($F$5:$F$1200,$B$5:$B$1200,$K$66,$C$5:$C$1200,$L66)=0,"NO APLICA",ROUND(SUMIFS($F$5:$F$1200,$B$5:$B$1200,$K$66,$C$5:$C$1200,$L66),3))</f>
        <v>NO APLICA</v>
      </c>
      <c r="N66" s="759"/>
    </row>
    <row r="67" spans="2:14">
      <c r="B67" s="91"/>
      <c r="C67" s="91"/>
      <c r="E67" s="92"/>
      <c r="F67" s="119" t="str">
        <f>IF(OR(D67="",E67=""),"",ROUND(D67/LOOKUP(E67,SMMLV!$A$2:$A$36,SMMLV!$D$2:$D$106),3))</f>
        <v/>
      </c>
      <c r="K67" s="758"/>
      <c r="L67" s="97">
        <v>2</v>
      </c>
      <c r="M67" s="759" t="str">
        <f t="shared" si="6"/>
        <v>NO APLICA</v>
      </c>
      <c r="N67" s="759"/>
    </row>
    <row r="68" spans="2:14">
      <c r="B68" s="91"/>
      <c r="C68" s="91"/>
      <c r="E68" s="92"/>
      <c r="F68" s="119" t="str">
        <f>IF(OR(D68="",E68=""),"",ROUND(D68/LOOKUP(E68,SMMLV!$A$2:$A$36,SMMLV!$D$2:$D$106),3))</f>
        <v/>
      </c>
      <c r="K68" s="758"/>
      <c r="L68" s="97">
        <v>3</v>
      </c>
      <c r="M68" s="759" t="str">
        <f t="shared" si="6"/>
        <v>NO APLICA</v>
      </c>
      <c r="N68" s="759"/>
    </row>
    <row r="69" spans="2:14">
      <c r="B69" s="91"/>
      <c r="C69" s="91"/>
      <c r="E69" s="92"/>
      <c r="F69" s="119" t="str">
        <f>IF(OR(D69="",E69=""),"",ROUND(D69/LOOKUP(E69,SMMLV!$A$2:$A$36,SMMLV!$D$2:$D$106),3))</f>
        <v/>
      </c>
      <c r="K69" s="758"/>
      <c r="L69" s="97">
        <v>4</v>
      </c>
      <c r="M69" s="759" t="str">
        <f t="shared" si="6"/>
        <v>NO APLICA</v>
      </c>
      <c r="N69" s="759"/>
    </row>
    <row r="70" spans="2:14">
      <c r="B70" s="91"/>
      <c r="C70" s="91"/>
      <c r="E70" s="92"/>
      <c r="F70" s="119" t="str">
        <f>IF(OR(D70="",E70=""),"",ROUND(D70/LOOKUP(E70,SMMLV!$A$2:$A$36,SMMLV!$D$2:$D$106),3))</f>
        <v/>
      </c>
      <c r="K70" s="758"/>
      <c r="L70" s="97">
        <v>5</v>
      </c>
      <c r="M70" s="759" t="str">
        <f t="shared" si="6"/>
        <v>NO APLICA</v>
      </c>
      <c r="N70" s="759"/>
    </row>
    <row r="71" spans="2:14">
      <c r="B71" s="91"/>
      <c r="C71" s="91"/>
      <c r="E71" s="92"/>
      <c r="F71" s="119" t="str">
        <f>IF(OR(D71="",E71=""),"",ROUND(D71/LOOKUP(E71,SMMLV!$A$2:$A$36,SMMLV!$D$2:$D$106),3))</f>
        <v/>
      </c>
      <c r="K71" s="758"/>
      <c r="L71" s="97">
        <v>6</v>
      </c>
      <c r="M71" s="759" t="str">
        <f t="shared" si="6"/>
        <v>NO APLICA</v>
      </c>
      <c r="N71" s="759"/>
    </row>
    <row r="72" spans="2:14">
      <c r="B72" s="91"/>
      <c r="C72" s="91"/>
      <c r="E72" s="92"/>
      <c r="F72" s="119" t="str">
        <f>IF(OR(D72="",E72=""),"",ROUND(D72/LOOKUP(E72,SMMLV!$A$2:$A$36,SMMLV!$D$2:$D$106),3))</f>
        <v/>
      </c>
      <c r="K72" s="758"/>
      <c r="L72" s="97">
        <v>7</v>
      </c>
      <c r="M72" s="759" t="str">
        <f t="shared" si="6"/>
        <v>NO APLICA</v>
      </c>
      <c r="N72" s="759"/>
    </row>
    <row r="73" spans="2:14">
      <c r="B73" s="91"/>
      <c r="C73" s="91"/>
      <c r="E73" s="92"/>
      <c r="F73" s="119" t="str">
        <f>IF(OR(D73="",E73=""),"",ROUND(D73/LOOKUP(E73,SMMLV!$A$2:$A$36,SMMLV!$D$2:$D$106),3))</f>
        <v/>
      </c>
      <c r="K73" s="758"/>
      <c r="L73" s="97">
        <v>8</v>
      </c>
      <c r="M73" s="759" t="str">
        <f t="shared" si="6"/>
        <v>NO APLICA</v>
      </c>
      <c r="N73" s="759"/>
    </row>
    <row r="74" spans="2:14">
      <c r="B74" s="91"/>
      <c r="C74" s="91"/>
      <c r="E74" s="92"/>
      <c r="F74" s="119" t="str">
        <f>IF(OR(D74="",E74=""),"",ROUND(D74/LOOKUP(E74,SMMLV!$A$2:$A$36,SMMLV!$D$2:$D$106),3))</f>
        <v/>
      </c>
      <c r="K74" s="758"/>
      <c r="L74" s="97">
        <v>9</v>
      </c>
      <c r="M74" s="759" t="str">
        <f t="shared" si="6"/>
        <v>NO APLICA</v>
      </c>
      <c r="N74" s="759"/>
    </row>
    <row r="75" spans="2:14">
      <c r="B75" s="91"/>
      <c r="C75" s="91"/>
      <c r="E75" s="92"/>
      <c r="F75" s="119" t="str">
        <f>IF(OR(D75="",E75=""),"",ROUND(D75/LOOKUP(E75,SMMLV!$A$2:$A$36,SMMLV!$D$2:$D$106),3))</f>
        <v/>
      </c>
      <c r="K75" s="758"/>
      <c r="L75" s="97">
        <v>10</v>
      </c>
      <c r="M75" s="759" t="str">
        <f t="shared" si="6"/>
        <v>NO APLICA</v>
      </c>
      <c r="N75" s="759"/>
    </row>
    <row r="76" spans="2:14">
      <c r="B76" s="91"/>
      <c r="C76" s="91"/>
      <c r="E76" s="92"/>
      <c r="F76" s="119" t="str">
        <f>IF(OR(D76="",E76=""),"",ROUND(D76/LOOKUP(E76,SMMLV!$A$2:$A$36,SMMLV!$D$2:$D$106),3))</f>
        <v/>
      </c>
      <c r="K76" s="758">
        <v>8</v>
      </c>
      <c r="L76" s="97">
        <v>1</v>
      </c>
      <c r="M76" s="759" t="str">
        <f t="shared" ref="M76:M85" si="7">IF(SUMIFS($F$5:$F$1200,$B$5:$B$1200,$K$76,$C$5:$C$1200,$L76)=0,"NO APLICA",ROUND(SUMIFS($F$5:$F$1200,$B$5:$B$1200,$K$76,$C$5:$C$1200,$L76),3))</f>
        <v>NO APLICA</v>
      </c>
      <c r="N76" s="759"/>
    </row>
    <row r="77" spans="2:14">
      <c r="B77" s="91"/>
      <c r="C77" s="91"/>
      <c r="E77" s="92"/>
      <c r="F77" s="119" t="str">
        <f>IF(OR(D77="",E77=""),"",ROUND(D77/LOOKUP(E77,SMMLV!$A$2:$A$36,SMMLV!$D$2:$D$106),3))</f>
        <v/>
      </c>
      <c r="K77" s="758"/>
      <c r="L77" s="97">
        <v>2</v>
      </c>
      <c r="M77" s="759" t="str">
        <f t="shared" si="7"/>
        <v>NO APLICA</v>
      </c>
      <c r="N77" s="759"/>
    </row>
    <row r="78" spans="2:14">
      <c r="B78" s="91"/>
      <c r="C78" s="91"/>
      <c r="E78" s="92"/>
      <c r="F78" s="119" t="str">
        <f>IF(OR(D78="",E78=""),"",ROUND(D78/LOOKUP(E78,SMMLV!$A$2:$A$36,SMMLV!$D$2:$D$106),3))</f>
        <v/>
      </c>
      <c r="K78" s="758"/>
      <c r="L78" s="97">
        <v>3</v>
      </c>
      <c r="M78" s="759" t="str">
        <f t="shared" si="7"/>
        <v>NO APLICA</v>
      </c>
      <c r="N78" s="759"/>
    </row>
    <row r="79" spans="2:14">
      <c r="B79" s="91"/>
      <c r="C79" s="91"/>
      <c r="E79" s="92"/>
      <c r="F79" s="119" t="str">
        <f>IF(OR(D79="",E79=""),"",ROUND(D79/LOOKUP(E79,SMMLV!$A$2:$A$36,SMMLV!$D$2:$D$106),3))</f>
        <v/>
      </c>
      <c r="K79" s="758"/>
      <c r="L79" s="97">
        <v>4</v>
      </c>
      <c r="M79" s="759" t="str">
        <f t="shared" si="7"/>
        <v>NO APLICA</v>
      </c>
      <c r="N79" s="759"/>
    </row>
    <row r="80" spans="2:14">
      <c r="B80" s="91"/>
      <c r="C80" s="91"/>
      <c r="E80" s="92"/>
      <c r="F80" s="119" t="str">
        <f>IF(OR(D80="",E80=""),"",ROUND(D80/LOOKUP(E80,SMMLV!$A$2:$A$36,SMMLV!$D$2:$D$106),3))</f>
        <v/>
      </c>
      <c r="K80" s="758"/>
      <c r="L80" s="97">
        <v>5</v>
      </c>
      <c r="M80" s="759" t="str">
        <f t="shared" si="7"/>
        <v>NO APLICA</v>
      </c>
      <c r="N80" s="759"/>
    </row>
    <row r="81" spans="2:14">
      <c r="B81" s="91"/>
      <c r="C81" s="91"/>
      <c r="E81" s="92"/>
      <c r="F81" s="119" t="str">
        <f>IF(OR(D81="",E81=""),"",ROUND(D81/LOOKUP(E81,SMMLV!$A$2:$A$36,SMMLV!$D$2:$D$106),3))</f>
        <v/>
      </c>
      <c r="K81" s="758"/>
      <c r="L81" s="97">
        <v>6</v>
      </c>
      <c r="M81" s="759" t="str">
        <f t="shared" si="7"/>
        <v>NO APLICA</v>
      </c>
      <c r="N81" s="759"/>
    </row>
    <row r="82" spans="2:14">
      <c r="B82" s="91"/>
      <c r="C82" s="91"/>
      <c r="E82" s="92"/>
      <c r="F82" s="119" t="str">
        <f>IF(OR(D82="",E82=""),"",ROUND(D82/LOOKUP(E82,SMMLV!$A$2:$A$36,SMMLV!$D$2:$D$106),3))</f>
        <v/>
      </c>
      <c r="K82" s="758"/>
      <c r="L82" s="97">
        <v>7</v>
      </c>
      <c r="M82" s="759" t="str">
        <f t="shared" si="7"/>
        <v>NO APLICA</v>
      </c>
      <c r="N82" s="759"/>
    </row>
    <row r="83" spans="2:14">
      <c r="B83" s="91"/>
      <c r="C83" s="91"/>
      <c r="E83" s="92"/>
      <c r="F83" s="119" t="str">
        <f>IF(OR(D83="",E83=""),"",ROUND(D83/LOOKUP(E83,SMMLV!$A$2:$A$36,SMMLV!$D$2:$D$106),3))</f>
        <v/>
      </c>
      <c r="K83" s="758"/>
      <c r="L83" s="97">
        <v>8</v>
      </c>
      <c r="M83" s="759" t="str">
        <f t="shared" si="7"/>
        <v>NO APLICA</v>
      </c>
      <c r="N83" s="759"/>
    </row>
    <row r="84" spans="2:14">
      <c r="B84" s="91"/>
      <c r="C84" s="91"/>
      <c r="E84" s="92"/>
      <c r="F84" s="119" t="str">
        <f>IF(OR(D84="",E84=""),"",ROUND(D84/LOOKUP(E84,SMMLV!$A$2:$A$36,SMMLV!$D$2:$D$106),3))</f>
        <v/>
      </c>
      <c r="K84" s="758"/>
      <c r="L84" s="97">
        <v>9</v>
      </c>
      <c r="M84" s="759" t="str">
        <f t="shared" si="7"/>
        <v>NO APLICA</v>
      </c>
      <c r="N84" s="759"/>
    </row>
    <row r="85" spans="2:14">
      <c r="B85" s="91"/>
      <c r="C85" s="91"/>
      <c r="E85" s="92"/>
      <c r="F85" s="119" t="str">
        <f>IF(OR(D85="",E85=""),"",ROUND(D85/LOOKUP(E85,SMMLV!$A$2:$A$36,SMMLV!$D$2:$D$106),3))</f>
        <v/>
      </c>
      <c r="K85" s="758"/>
      <c r="L85" s="97">
        <v>10</v>
      </c>
      <c r="M85" s="759" t="str">
        <f t="shared" si="7"/>
        <v>NO APLICA</v>
      </c>
      <c r="N85" s="759"/>
    </row>
    <row r="86" spans="2:14">
      <c r="B86" s="91"/>
      <c r="C86" s="91"/>
      <c r="E86" s="92"/>
      <c r="F86" s="119" t="str">
        <f>IF(OR(D86="",E86=""),"",ROUND(D86/LOOKUP(E86,SMMLV!$A$2:$A$36,SMMLV!$D$2:$D$106),3))</f>
        <v/>
      </c>
      <c r="K86" s="758">
        <v>9</v>
      </c>
      <c r="L86" s="97">
        <v>1</v>
      </c>
      <c r="M86" s="759" t="str">
        <f t="shared" ref="M86:M95" si="8">IF(SUMIFS($F$5:$F$1200,$B$5:$B$1200,$K$86,$C$5:$C$1200,$L86)=0,"NO APLICA",ROUND(SUMIFS($F$5:$F$1200,$B$5:$B$1200,$K$86,$C$5:$C$1200,$L86),3))</f>
        <v>NO APLICA</v>
      </c>
      <c r="N86" s="759"/>
    </row>
    <row r="87" spans="2:14">
      <c r="B87" s="91"/>
      <c r="C87" s="91"/>
      <c r="E87" s="92"/>
      <c r="F87" s="119" t="str">
        <f>IF(OR(D87="",E87=""),"",ROUND(D87/LOOKUP(E87,SMMLV!$A$2:$A$36,SMMLV!$D$2:$D$106),3))</f>
        <v/>
      </c>
      <c r="K87" s="758"/>
      <c r="L87" s="97">
        <v>2</v>
      </c>
      <c r="M87" s="759" t="str">
        <f t="shared" si="8"/>
        <v>NO APLICA</v>
      </c>
      <c r="N87" s="759"/>
    </row>
    <row r="88" spans="2:14">
      <c r="B88" s="91"/>
      <c r="C88" s="91"/>
      <c r="E88" s="92"/>
      <c r="F88" s="119" t="str">
        <f>IF(OR(D88="",E88=""),"",ROUND(D88/LOOKUP(E88,SMMLV!$A$2:$A$36,SMMLV!$D$2:$D$106),3))</f>
        <v/>
      </c>
      <c r="K88" s="758"/>
      <c r="L88" s="97">
        <v>3</v>
      </c>
      <c r="M88" s="759" t="str">
        <f t="shared" si="8"/>
        <v>NO APLICA</v>
      </c>
      <c r="N88" s="759"/>
    </row>
    <row r="89" spans="2:14">
      <c r="B89" s="91"/>
      <c r="C89" s="91"/>
      <c r="E89" s="92"/>
      <c r="F89" s="119" t="str">
        <f>IF(OR(D89="",E89=""),"",ROUND(D89/LOOKUP(E89,SMMLV!$A$2:$A$36,SMMLV!$D$2:$D$106),3))</f>
        <v/>
      </c>
      <c r="K89" s="758"/>
      <c r="L89" s="97">
        <v>4</v>
      </c>
      <c r="M89" s="759" t="str">
        <f t="shared" si="8"/>
        <v>NO APLICA</v>
      </c>
      <c r="N89" s="759"/>
    </row>
    <row r="90" spans="2:14">
      <c r="B90" s="91"/>
      <c r="C90" s="91"/>
      <c r="E90" s="92"/>
      <c r="F90" s="119" t="str">
        <f>IF(OR(D90="",E90=""),"",ROUND(D90/LOOKUP(E90,SMMLV!$A$2:$A$36,SMMLV!$D$2:$D$106),3))</f>
        <v/>
      </c>
      <c r="K90" s="758"/>
      <c r="L90" s="97">
        <v>5</v>
      </c>
      <c r="M90" s="759" t="str">
        <f t="shared" si="8"/>
        <v>NO APLICA</v>
      </c>
      <c r="N90" s="759"/>
    </row>
    <row r="91" spans="2:14">
      <c r="B91" s="91"/>
      <c r="C91" s="91"/>
      <c r="E91" s="92"/>
      <c r="F91" s="119" t="str">
        <f>IF(OR(D91="",E91=""),"",ROUND(D91/LOOKUP(E91,SMMLV!$A$2:$A$36,SMMLV!$D$2:$D$106),3))</f>
        <v/>
      </c>
      <c r="K91" s="758"/>
      <c r="L91" s="97">
        <v>6</v>
      </c>
      <c r="M91" s="759" t="str">
        <f t="shared" si="8"/>
        <v>NO APLICA</v>
      </c>
      <c r="N91" s="759"/>
    </row>
    <row r="92" spans="2:14">
      <c r="B92" s="91"/>
      <c r="C92" s="91"/>
      <c r="E92" s="92"/>
      <c r="F92" s="119" t="str">
        <f>IF(OR(D92="",E92=""),"",ROUND(D92/LOOKUP(E92,SMMLV!$A$2:$A$36,SMMLV!$D$2:$D$106),3))</f>
        <v/>
      </c>
      <c r="K92" s="758"/>
      <c r="L92" s="97">
        <v>7</v>
      </c>
      <c r="M92" s="759" t="str">
        <f t="shared" si="8"/>
        <v>NO APLICA</v>
      </c>
      <c r="N92" s="759"/>
    </row>
    <row r="93" spans="2:14">
      <c r="B93" s="91"/>
      <c r="C93" s="91"/>
      <c r="E93" s="92"/>
      <c r="F93" s="119" t="str">
        <f>IF(OR(D93="",E93=""),"",ROUND(D93/LOOKUP(E93,SMMLV!$A$2:$A$36,SMMLV!$D$2:$D$106),3))</f>
        <v/>
      </c>
      <c r="K93" s="758"/>
      <c r="L93" s="97">
        <v>8</v>
      </c>
      <c r="M93" s="759" t="str">
        <f t="shared" si="8"/>
        <v>NO APLICA</v>
      </c>
      <c r="N93" s="759"/>
    </row>
    <row r="94" spans="2:14">
      <c r="B94" s="91"/>
      <c r="C94" s="91"/>
      <c r="E94" s="92"/>
      <c r="F94" s="119" t="str">
        <f>IF(OR(D94="",E94=""),"",ROUND(D94/LOOKUP(E94,SMMLV!$A$2:$A$36,SMMLV!$D$2:$D$106),3))</f>
        <v/>
      </c>
      <c r="K94" s="758"/>
      <c r="L94" s="97">
        <v>9</v>
      </c>
      <c r="M94" s="759" t="str">
        <f t="shared" si="8"/>
        <v>NO APLICA</v>
      </c>
      <c r="N94" s="759"/>
    </row>
    <row r="95" spans="2:14">
      <c r="B95" s="91"/>
      <c r="C95" s="91"/>
      <c r="E95" s="92"/>
      <c r="F95" s="119" t="str">
        <f>IF(OR(D95="",E95=""),"",ROUND(D95/LOOKUP(E95,SMMLV!$A$2:$A$36,SMMLV!$D$2:$D$106),3))</f>
        <v/>
      </c>
      <c r="K95" s="758"/>
      <c r="L95" s="97">
        <v>10</v>
      </c>
      <c r="M95" s="759" t="str">
        <f t="shared" si="8"/>
        <v>NO APLICA</v>
      </c>
      <c r="N95" s="759"/>
    </row>
    <row r="96" spans="2:14">
      <c r="B96" s="91"/>
      <c r="C96" s="91"/>
      <c r="E96" s="92"/>
      <c r="F96" s="119" t="str">
        <f>IF(OR(D96="",E96=""),"",ROUND(D96/LOOKUP(E96,SMMLV!$A$2:$A$36,SMMLV!$D$2:$D$106),3))</f>
        <v/>
      </c>
      <c r="K96" s="758">
        <v>10</v>
      </c>
      <c r="L96" s="97">
        <v>1</v>
      </c>
      <c r="M96" s="759" t="str">
        <f t="shared" ref="M96:M105" si="9">IF(SUMIFS($F$5:$F$1200,$B$5:$B$1200,$K$96,$C$5:$C$1200,$L96)=0,"NO APLICA",ROUND(SUMIFS($F$5:$F$1200,$B$5:$B$1200,$K$96,$C$5:$C$1200,$L96),3))</f>
        <v>NO APLICA</v>
      </c>
      <c r="N96" s="759"/>
    </row>
    <row r="97" spans="2:14">
      <c r="B97" s="91"/>
      <c r="C97" s="91"/>
      <c r="E97" s="92"/>
      <c r="F97" s="119" t="str">
        <f>IF(OR(D97="",E97=""),"",ROUND(D97/LOOKUP(E97,SMMLV!$A$2:$A$36,SMMLV!$D$2:$D$106),3))</f>
        <v/>
      </c>
      <c r="K97" s="758"/>
      <c r="L97" s="97">
        <v>2</v>
      </c>
      <c r="M97" s="759" t="str">
        <f t="shared" si="9"/>
        <v>NO APLICA</v>
      </c>
      <c r="N97" s="759"/>
    </row>
    <row r="98" spans="2:14">
      <c r="B98" s="91"/>
      <c r="C98" s="91"/>
      <c r="E98" s="92"/>
      <c r="F98" s="119" t="str">
        <f>IF(OR(D98="",E98=""),"",ROUND(D98/LOOKUP(E98,SMMLV!$A$2:$A$36,SMMLV!$D$2:$D$106),3))</f>
        <v/>
      </c>
      <c r="K98" s="758"/>
      <c r="L98" s="97">
        <v>3</v>
      </c>
      <c r="M98" s="759" t="str">
        <f t="shared" si="9"/>
        <v>NO APLICA</v>
      </c>
      <c r="N98" s="759"/>
    </row>
    <row r="99" spans="2:14">
      <c r="B99" s="91"/>
      <c r="C99" s="91"/>
      <c r="E99" s="92"/>
      <c r="F99" s="119" t="str">
        <f>IF(OR(D99="",E99=""),"",ROUND(D99/LOOKUP(E99,SMMLV!$A$2:$A$36,SMMLV!$D$2:$D$106),3))</f>
        <v/>
      </c>
      <c r="K99" s="758"/>
      <c r="L99" s="97">
        <v>4</v>
      </c>
      <c r="M99" s="759" t="str">
        <f t="shared" si="9"/>
        <v>NO APLICA</v>
      </c>
      <c r="N99" s="759"/>
    </row>
    <row r="100" spans="2:14">
      <c r="B100" s="91"/>
      <c r="C100" s="91"/>
      <c r="E100" s="92"/>
      <c r="F100" s="119" t="str">
        <f>IF(OR(D100="",E100=""),"",ROUND(D100/LOOKUP(E100,SMMLV!$A$2:$A$36,SMMLV!$D$2:$D$106),3))</f>
        <v/>
      </c>
      <c r="K100" s="758"/>
      <c r="L100" s="97">
        <v>5</v>
      </c>
      <c r="M100" s="759" t="str">
        <f t="shared" si="9"/>
        <v>NO APLICA</v>
      </c>
      <c r="N100" s="759"/>
    </row>
    <row r="101" spans="2:14">
      <c r="B101" s="91"/>
      <c r="C101" s="91"/>
      <c r="E101" s="92"/>
      <c r="F101" s="119" t="str">
        <f>IF(OR(D101="",E101=""),"",ROUND(D101/LOOKUP(E101,SMMLV!$A$2:$A$36,SMMLV!$D$2:$D$106),3))</f>
        <v/>
      </c>
      <c r="K101" s="758"/>
      <c r="L101" s="97">
        <v>6</v>
      </c>
      <c r="M101" s="759" t="str">
        <f t="shared" si="9"/>
        <v>NO APLICA</v>
      </c>
      <c r="N101" s="759"/>
    </row>
    <row r="102" spans="2:14">
      <c r="B102" s="91"/>
      <c r="C102" s="91"/>
      <c r="E102" s="92"/>
      <c r="F102" s="119" t="str">
        <f>IF(OR(D102="",E102=""),"",ROUND(D102/LOOKUP(E102,SMMLV!$A$2:$A$36,SMMLV!$D$2:$D$106),3))</f>
        <v/>
      </c>
      <c r="K102" s="758"/>
      <c r="L102" s="97">
        <v>7</v>
      </c>
      <c r="M102" s="759" t="str">
        <f t="shared" si="9"/>
        <v>NO APLICA</v>
      </c>
      <c r="N102" s="759"/>
    </row>
    <row r="103" spans="2:14">
      <c r="B103" s="91"/>
      <c r="C103" s="91"/>
      <c r="E103" s="92"/>
      <c r="F103" s="119" t="str">
        <f>IF(OR(D103="",E103=""),"",ROUND(D103/LOOKUP(E103,SMMLV!$A$2:$A$36,SMMLV!$D$2:$D$106),3))</f>
        <v/>
      </c>
      <c r="K103" s="758"/>
      <c r="L103" s="97">
        <v>8</v>
      </c>
      <c r="M103" s="759" t="str">
        <f t="shared" si="9"/>
        <v>NO APLICA</v>
      </c>
      <c r="N103" s="759"/>
    </row>
    <row r="104" spans="2:14">
      <c r="B104" s="91"/>
      <c r="C104" s="91"/>
      <c r="E104" s="92"/>
      <c r="F104" s="119" t="str">
        <f>IF(OR(D104="",E104=""),"",ROUND(D104/LOOKUP(E104,SMMLV!$A$2:$A$36,SMMLV!$D$2:$D$106),3))</f>
        <v/>
      </c>
      <c r="K104" s="758"/>
      <c r="L104" s="97">
        <v>9</v>
      </c>
      <c r="M104" s="759" t="str">
        <f t="shared" si="9"/>
        <v>NO APLICA</v>
      </c>
      <c r="N104" s="759"/>
    </row>
    <row r="105" spans="2:14">
      <c r="B105" s="91"/>
      <c r="C105" s="91"/>
      <c r="E105" s="92"/>
      <c r="F105" s="119" t="str">
        <f>IF(OR(D105="",E105=""),"",ROUND(D105/LOOKUP(E105,SMMLV!$A$2:$A$36,SMMLV!$D$2:$D$106),3))</f>
        <v/>
      </c>
      <c r="K105" s="758"/>
      <c r="L105" s="97">
        <v>10</v>
      </c>
      <c r="M105" s="759" t="str">
        <f t="shared" si="9"/>
        <v>NO APLICA</v>
      </c>
      <c r="N105" s="759"/>
    </row>
    <row r="106" spans="2:14">
      <c r="B106" s="91"/>
      <c r="C106" s="91"/>
      <c r="E106" s="92"/>
      <c r="F106" s="119" t="str">
        <f>IF(OR(D106="",E106=""),"",ROUND(D106/LOOKUP(E106,SMMLV!$A$2:$A$36,SMMLV!$D$2:$D$106),3))</f>
        <v/>
      </c>
      <c r="K106" s="758">
        <v>11</v>
      </c>
      <c r="L106" s="97">
        <v>1</v>
      </c>
      <c r="M106" s="759" t="str">
        <f t="shared" ref="M106:M115" si="10">IF(SUMIFS($F$5:$F$1200,$B$5:$B$1200,$K$106,$C$5:$C$1200,$L106)=0,"NO APLICA",ROUND(SUMIFS($F$5:$F$1200,$B$5:$B$1200,$K$106,$C$5:$C$1200,$L106),3))</f>
        <v>NO APLICA</v>
      </c>
      <c r="N106" s="759"/>
    </row>
    <row r="107" spans="2:14">
      <c r="B107" s="91"/>
      <c r="C107" s="91"/>
      <c r="E107" s="92"/>
      <c r="F107" s="119" t="str">
        <f>IF(OR(D107="",E107=""),"",ROUND(D107/LOOKUP(E107,SMMLV!$A$2:$A$36,SMMLV!$D$2:$D$106),3))</f>
        <v/>
      </c>
      <c r="K107" s="758"/>
      <c r="L107" s="97">
        <v>2</v>
      </c>
      <c r="M107" s="759" t="str">
        <f t="shared" si="10"/>
        <v>NO APLICA</v>
      </c>
      <c r="N107" s="759"/>
    </row>
    <row r="108" spans="2:14">
      <c r="B108" s="91"/>
      <c r="C108" s="91"/>
      <c r="E108" s="92"/>
      <c r="F108" s="119" t="str">
        <f>IF(OR(D108="",E108=""),"",ROUND(D108/LOOKUP(E108,SMMLV!$A$2:$A$36,SMMLV!$D$2:$D$106),3))</f>
        <v/>
      </c>
      <c r="K108" s="758"/>
      <c r="L108" s="97">
        <v>3</v>
      </c>
      <c r="M108" s="759" t="str">
        <f t="shared" si="10"/>
        <v>NO APLICA</v>
      </c>
      <c r="N108" s="759"/>
    </row>
    <row r="109" spans="2:14">
      <c r="B109" s="91"/>
      <c r="C109" s="91"/>
      <c r="E109" s="92"/>
      <c r="F109" s="119" t="str">
        <f>IF(OR(D109="",E109=""),"",ROUND(D109/LOOKUP(E109,SMMLV!$A$2:$A$36,SMMLV!$D$2:$D$106),3))</f>
        <v/>
      </c>
      <c r="K109" s="758"/>
      <c r="L109" s="97">
        <v>4</v>
      </c>
      <c r="M109" s="759" t="str">
        <f t="shared" si="10"/>
        <v>NO APLICA</v>
      </c>
      <c r="N109" s="759"/>
    </row>
    <row r="110" spans="2:14">
      <c r="B110" s="91"/>
      <c r="C110" s="91"/>
      <c r="E110" s="92"/>
      <c r="F110" s="119" t="str">
        <f>IF(OR(D110="",E110=""),"",ROUND(D110/LOOKUP(E110,SMMLV!$A$2:$A$36,SMMLV!$D$2:$D$106),3))</f>
        <v/>
      </c>
      <c r="K110" s="758"/>
      <c r="L110" s="97">
        <v>5</v>
      </c>
      <c r="M110" s="759" t="str">
        <f t="shared" si="10"/>
        <v>NO APLICA</v>
      </c>
      <c r="N110" s="759"/>
    </row>
    <row r="111" spans="2:14">
      <c r="B111" s="91"/>
      <c r="C111" s="91"/>
      <c r="E111" s="92"/>
      <c r="F111" s="119" t="str">
        <f>IF(OR(D111="",E111=""),"",ROUND(D111/LOOKUP(E111,SMMLV!$A$2:$A$36,SMMLV!$D$2:$D$106),3))</f>
        <v/>
      </c>
      <c r="K111" s="758"/>
      <c r="L111" s="97">
        <v>6</v>
      </c>
      <c r="M111" s="759" t="str">
        <f t="shared" si="10"/>
        <v>NO APLICA</v>
      </c>
      <c r="N111" s="759"/>
    </row>
    <row r="112" spans="2:14">
      <c r="B112" s="91"/>
      <c r="C112" s="91"/>
      <c r="E112" s="92"/>
      <c r="F112" s="119" t="str">
        <f>IF(OR(D112="",E112=""),"",ROUND(D112/LOOKUP(E112,SMMLV!$A$2:$A$36,SMMLV!$D$2:$D$106),3))</f>
        <v/>
      </c>
      <c r="K112" s="758"/>
      <c r="L112" s="97">
        <v>7</v>
      </c>
      <c r="M112" s="759" t="str">
        <f t="shared" si="10"/>
        <v>NO APLICA</v>
      </c>
      <c r="N112" s="759"/>
    </row>
    <row r="113" spans="2:14">
      <c r="B113" s="91"/>
      <c r="C113" s="91"/>
      <c r="E113" s="92"/>
      <c r="F113" s="119" t="str">
        <f>IF(OR(D113="",E113=""),"",ROUND(D113/LOOKUP(E113,SMMLV!$A$2:$A$36,SMMLV!$D$2:$D$106),3))</f>
        <v/>
      </c>
      <c r="K113" s="758"/>
      <c r="L113" s="97">
        <v>8</v>
      </c>
      <c r="M113" s="759" t="str">
        <f t="shared" si="10"/>
        <v>NO APLICA</v>
      </c>
      <c r="N113" s="759"/>
    </row>
    <row r="114" spans="2:14">
      <c r="B114" s="91"/>
      <c r="C114" s="91"/>
      <c r="E114" s="92"/>
      <c r="F114" s="119" t="str">
        <f>IF(OR(D114="",E114=""),"",ROUND(D114/LOOKUP(E114,SMMLV!$A$2:$A$36,SMMLV!$D$2:$D$106),3))</f>
        <v/>
      </c>
      <c r="K114" s="758"/>
      <c r="L114" s="97">
        <v>9</v>
      </c>
      <c r="M114" s="759" t="str">
        <f t="shared" si="10"/>
        <v>NO APLICA</v>
      </c>
      <c r="N114" s="759"/>
    </row>
    <row r="115" spans="2:14">
      <c r="B115" s="91"/>
      <c r="C115" s="91"/>
      <c r="E115" s="92"/>
      <c r="F115" s="119" t="str">
        <f>IF(OR(D115="",E115=""),"",ROUND(D115/LOOKUP(E115,SMMLV!$A$2:$A$36,SMMLV!$D$2:$D$106),3))</f>
        <v/>
      </c>
      <c r="K115" s="758"/>
      <c r="L115" s="97">
        <v>10</v>
      </c>
      <c r="M115" s="759" t="str">
        <f t="shared" si="10"/>
        <v>NO APLICA</v>
      </c>
      <c r="N115" s="759"/>
    </row>
    <row r="116" spans="2:14">
      <c r="B116" s="91"/>
      <c r="C116" s="91"/>
      <c r="E116" s="92"/>
      <c r="F116" s="119" t="str">
        <f>IF(OR(D116="",E116=""),"",ROUND(D116/LOOKUP(E116,SMMLV!$A$2:$A$36,SMMLV!$D$2:$D$106),3))</f>
        <v/>
      </c>
      <c r="K116" s="758">
        <v>12</v>
      </c>
      <c r="L116" s="97">
        <v>1</v>
      </c>
      <c r="M116" s="759" t="str">
        <f t="shared" ref="M116:M125" si="11">IF(SUMIFS($F$5:$F$1200,$B$5:$B$1200,$K$116,$C$5:$C$1200,$L116)=0,"NO APLICA",ROUND(SUMIFS($F$5:$F$1200,$B$5:$B$1200,$K$116,$C$5:$C$1200,$L116),3))</f>
        <v>NO APLICA</v>
      </c>
      <c r="N116" s="759"/>
    </row>
    <row r="117" spans="2:14">
      <c r="B117" s="91"/>
      <c r="C117" s="91"/>
      <c r="E117" s="92"/>
      <c r="F117" s="119" t="str">
        <f>IF(OR(D117="",E117=""),"",ROUND(D117/LOOKUP(E117,SMMLV!$A$2:$A$36,SMMLV!$D$2:$D$106),3))</f>
        <v/>
      </c>
      <c r="K117" s="758"/>
      <c r="L117" s="97">
        <v>2</v>
      </c>
      <c r="M117" s="759" t="str">
        <f t="shared" si="11"/>
        <v>NO APLICA</v>
      </c>
      <c r="N117" s="759"/>
    </row>
    <row r="118" spans="2:14">
      <c r="B118" s="91"/>
      <c r="C118" s="91"/>
      <c r="E118" s="92"/>
      <c r="F118" s="119" t="str">
        <f>IF(OR(D118="",E118=""),"",ROUND(D118/LOOKUP(E118,SMMLV!$A$2:$A$36,SMMLV!$D$2:$D$106),3))</f>
        <v/>
      </c>
      <c r="K118" s="758"/>
      <c r="L118" s="97">
        <v>3</v>
      </c>
      <c r="M118" s="759" t="str">
        <f t="shared" si="11"/>
        <v>NO APLICA</v>
      </c>
      <c r="N118" s="759"/>
    </row>
    <row r="119" spans="2:14">
      <c r="B119" s="91"/>
      <c r="C119" s="91"/>
      <c r="E119" s="92"/>
      <c r="F119" s="119" t="str">
        <f>IF(OR(D119="",E119=""),"",ROUND(D119/LOOKUP(E119,SMMLV!$A$2:$A$36,SMMLV!$D$2:$D$106),3))</f>
        <v/>
      </c>
      <c r="K119" s="758"/>
      <c r="L119" s="97">
        <v>4</v>
      </c>
      <c r="M119" s="759" t="str">
        <f t="shared" si="11"/>
        <v>NO APLICA</v>
      </c>
      <c r="N119" s="759"/>
    </row>
    <row r="120" spans="2:14">
      <c r="B120" s="91"/>
      <c r="C120" s="91"/>
      <c r="E120" s="92"/>
      <c r="F120" s="119" t="str">
        <f>IF(OR(D120="",E120=""),"",ROUND(D120/LOOKUP(E120,SMMLV!$A$2:$A$36,SMMLV!$D$2:$D$106),3))</f>
        <v/>
      </c>
      <c r="K120" s="758"/>
      <c r="L120" s="97">
        <v>5</v>
      </c>
      <c r="M120" s="759" t="str">
        <f t="shared" si="11"/>
        <v>NO APLICA</v>
      </c>
      <c r="N120" s="759"/>
    </row>
    <row r="121" spans="2:14">
      <c r="B121" s="91"/>
      <c r="C121" s="91"/>
      <c r="E121" s="92"/>
      <c r="F121" s="119" t="str">
        <f>IF(OR(D121="",E121=""),"",ROUND(D121/LOOKUP(E121,SMMLV!$A$2:$A$36,SMMLV!$D$2:$D$106),3))</f>
        <v/>
      </c>
      <c r="K121" s="758"/>
      <c r="L121" s="97">
        <v>6</v>
      </c>
      <c r="M121" s="759" t="str">
        <f t="shared" si="11"/>
        <v>NO APLICA</v>
      </c>
      <c r="N121" s="759"/>
    </row>
    <row r="122" spans="2:14">
      <c r="B122" s="91"/>
      <c r="C122" s="91"/>
      <c r="E122" s="92"/>
      <c r="F122" s="119" t="str">
        <f>IF(OR(D122="",E122=""),"",ROUND(D122/LOOKUP(E122,SMMLV!$A$2:$A$36,SMMLV!$D$2:$D$106),3))</f>
        <v/>
      </c>
      <c r="K122" s="758"/>
      <c r="L122" s="97">
        <v>7</v>
      </c>
      <c r="M122" s="759" t="str">
        <f t="shared" si="11"/>
        <v>NO APLICA</v>
      </c>
      <c r="N122" s="759"/>
    </row>
    <row r="123" spans="2:14">
      <c r="B123" s="91"/>
      <c r="C123" s="91"/>
      <c r="E123" s="92"/>
      <c r="F123" s="119" t="str">
        <f>IF(OR(D123="",E123=""),"",ROUND(D123/LOOKUP(E123,SMMLV!$A$2:$A$36,SMMLV!$D$2:$D$106),3))</f>
        <v/>
      </c>
      <c r="K123" s="758"/>
      <c r="L123" s="97">
        <v>8</v>
      </c>
      <c r="M123" s="759" t="str">
        <f t="shared" si="11"/>
        <v>NO APLICA</v>
      </c>
      <c r="N123" s="759"/>
    </row>
    <row r="124" spans="2:14">
      <c r="B124" s="91"/>
      <c r="C124" s="91"/>
      <c r="E124" s="92"/>
      <c r="F124" s="119" t="str">
        <f>IF(OR(D124="",E124=""),"",ROUND(D124/LOOKUP(E124,SMMLV!$A$2:$A$36,SMMLV!$D$2:$D$106),3))</f>
        <v/>
      </c>
      <c r="K124" s="758"/>
      <c r="L124" s="97">
        <v>9</v>
      </c>
      <c r="M124" s="759" t="str">
        <f t="shared" si="11"/>
        <v>NO APLICA</v>
      </c>
      <c r="N124" s="759"/>
    </row>
    <row r="125" spans="2:14">
      <c r="B125" s="91"/>
      <c r="C125" s="91"/>
      <c r="E125" s="92"/>
      <c r="F125" s="119" t="str">
        <f>IF(OR(D125="",E125=""),"",ROUND(D125/LOOKUP(E125,SMMLV!$A$2:$A$36,SMMLV!$D$2:$D$106),3))</f>
        <v/>
      </c>
      <c r="K125" s="758"/>
      <c r="L125" s="97">
        <v>10</v>
      </c>
      <c r="M125" s="759" t="str">
        <f t="shared" si="11"/>
        <v>NO APLICA</v>
      </c>
      <c r="N125" s="759"/>
    </row>
    <row r="126" spans="2:14">
      <c r="B126" s="91"/>
      <c r="C126" s="91"/>
      <c r="E126" s="92"/>
      <c r="F126" s="119" t="str">
        <f>IF(OR(D126="",E126=""),"",ROUND(D126/LOOKUP(E126,SMMLV!$A$2:$A$36,SMMLV!$D$2:$D$106),3))</f>
        <v/>
      </c>
      <c r="K126" s="758">
        <v>13</v>
      </c>
      <c r="L126" s="97">
        <v>1</v>
      </c>
      <c r="M126" s="759" t="str">
        <f t="shared" ref="M126:M135" si="12">IF(SUMIFS($F$5:$F$1200,$B$5:$B$1200,$K$126,$C$5:$C$1200,$L126)=0,"NO APLICA",ROUND(SUMIFS($F$5:$F$1200,$B$5:$B$1200,$K$126,$C$5:$C$1200,$L126),3))</f>
        <v>NO APLICA</v>
      </c>
      <c r="N126" s="759"/>
    </row>
    <row r="127" spans="2:14">
      <c r="B127" s="91"/>
      <c r="C127" s="91"/>
      <c r="E127" s="92"/>
      <c r="F127" s="119" t="str">
        <f>IF(OR(D127="",E127=""),"",ROUND(D127/LOOKUP(E127,SMMLV!$A$2:$A$36,SMMLV!$D$2:$D$106),3))</f>
        <v/>
      </c>
      <c r="K127" s="758"/>
      <c r="L127" s="97">
        <v>2</v>
      </c>
      <c r="M127" s="759" t="str">
        <f t="shared" si="12"/>
        <v>NO APLICA</v>
      </c>
      <c r="N127" s="759"/>
    </row>
    <row r="128" spans="2:14">
      <c r="B128" s="91"/>
      <c r="C128" s="91"/>
      <c r="E128" s="92"/>
      <c r="F128" s="119" t="str">
        <f>IF(OR(D128="",E128=""),"",ROUND(D128/LOOKUP(E128,SMMLV!$A$2:$A$36,SMMLV!$D$2:$D$106),3))</f>
        <v/>
      </c>
      <c r="K128" s="758"/>
      <c r="L128" s="97">
        <v>3</v>
      </c>
      <c r="M128" s="759" t="str">
        <f t="shared" si="12"/>
        <v>NO APLICA</v>
      </c>
      <c r="N128" s="759"/>
    </row>
    <row r="129" spans="2:14">
      <c r="B129" s="91"/>
      <c r="C129" s="91"/>
      <c r="E129" s="92"/>
      <c r="F129" s="119" t="str">
        <f>IF(OR(D129="",E129=""),"",ROUND(D129/LOOKUP(E129,SMMLV!$A$2:$A$36,SMMLV!$D$2:$D$106),3))</f>
        <v/>
      </c>
      <c r="K129" s="758"/>
      <c r="L129" s="97">
        <v>4</v>
      </c>
      <c r="M129" s="759" t="str">
        <f t="shared" si="12"/>
        <v>NO APLICA</v>
      </c>
      <c r="N129" s="759"/>
    </row>
    <row r="130" spans="2:14">
      <c r="B130" s="91"/>
      <c r="C130" s="91"/>
      <c r="E130" s="92"/>
      <c r="F130" s="119" t="str">
        <f>IF(OR(D130="",E130=""),"",ROUND(D130/LOOKUP(E130,SMMLV!$A$2:$A$36,SMMLV!$D$2:$D$106),3))</f>
        <v/>
      </c>
      <c r="K130" s="758"/>
      <c r="L130" s="97">
        <v>5</v>
      </c>
      <c r="M130" s="759" t="str">
        <f t="shared" si="12"/>
        <v>NO APLICA</v>
      </c>
      <c r="N130" s="759"/>
    </row>
    <row r="131" spans="2:14">
      <c r="B131" s="91"/>
      <c r="C131" s="91"/>
      <c r="E131" s="92"/>
      <c r="F131" s="119" t="str">
        <f>IF(OR(D131="",E131=""),"",ROUND(D131/LOOKUP(E131,SMMLV!$A$2:$A$36,SMMLV!$D$2:$D$106),3))</f>
        <v/>
      </c>
      <c r="K131" s="758"/>
      <c r="L131" s="97">
        <v>6</v>
      </c>
      <c r="M131" s="759" t="str">
        <f t="shared" si="12"/>
        <v>NO APLICA</v>
      </c>
      <c r="N131" s="759"/>
    </row>
    <row r="132" spans="2:14">
      <c r="B132" s="91"/>
      <c r="C132" s="91"/>
      <c r="E132" s="92"/>
      <c r="F132" s="119" t="str">
        <f>IF(OR(D132="",E132=""),"",ROUND(D132/LOOKUP(E132,SMMLV!$A$2:$A$36,SMMLV!$D$2:$D$106),3))</f>
        <v/>
      </c>
      <c r="K132" s="758"/>
      <c r="L132" s="97">
        <v>7</v>
      </c>
      <c r="M132" s="759" t="str">
        <f t="shared" si="12"/>
        <v>NO APLICA</v>
      </c>
      <c r="N132" s="759"/>
    </row>
    <row r="133" spans="2:14">
      <c r="B133" s="91"/>
      <c r="C133" s="91"/>
      <c r="E133" s="92"/>
      <c r="F133" s="119" t="str">
        <f>IF(OR(D133="",E133=""),"",ROUND(D133/LOOKUP(E133,SMMLV!$A$2:$A$36,SMMLV!$D$2:$D$106),3))</f>
        <v/>
      </c>
      <c r="K133" s="758"/>
      <c r="L133" s="97">
        <v>8</v>
      </c>
      <c r="M133" s="759" t="str">
        <f t="shared" si="12"/>
        <v>NO APLICA</v>
      </c>
      <c r="N133" s="759"/>
    </row>
    <row r="134" spans="2:14">
      <c r="B134" s="91"/>
      <c r="C134" s="91"/>
      <c r="E134" s="92"/>
      <c r="F134" s="119" t="str">
        <f>IF(OR(D134="",E134=""),"",ROUND(D134/LOOKUP(E134,SMMLV!$A$2:$A$36,SMMLV!$D$2:$D$106),3))</f>
        <v/>
      </c>
      <c r="K134" s="758"/>
      <c r="L134" s="97">
        <v>9</v>
      </c>
      <c r="M134" s="759" t="str">
        <f t="shared" si="12"/>
        <v>NO APLICA</v>
      </c>
      <c r="N134" s="759"/>
    </row>
    <row r="135" spans="2:14">
      <c r="B135" s="91"/>
      <c r="C135" s="91"/>
      <c r="E135" s="92"/>
      <c r="F135" s="119" t="str">
        <f>IF(OR(D135="",E135=""),"",ROUND(D135/LOOKUP(E135,SMMLV!$A$2:$A$36,SMMLV!$D$2:$D$106),3))</f>
        <v/>
      </c>
      <c r="K135" s="758"/>
      <c r="L135" s="97">
        <v>10</v>
      </c>
      <c r="M135" s="759" t="str">
        <f t="shared" si="12"/>
        <v>NO APLICA</v>
      </c>
      <c r="N135" s="759"/>
    </row>
    <row r="136" spans="2:14">
      <c r="B136" s="91"/>
      <c r="C136" s="91"/>
      <c r="E136" s="92"/>
      <c r="F136" s="119" t="str">
        <f>IF(OR(D136="",E136=""),"",ROUND(D136/LOOKUP(E136,SMMLV!$A$2:$A$36,SMMLV!$D$2:$D$106),3))</f>
        <v/>
      </c>
      <c r="K136" s="758">
        <v>14</v>
      </c>
      <c r="L136" s="97">
        <v>1</v>
      </c>
      <c r="M136" s="759" t="str">
        <f t="shared" ref="M136:M145" si="13">IF(SUMIFS($F$5:$F$1200,$B$5:$B$1200,$K$136,$C$5:$C$1200,$L136)=0,"NO APLICA",ROUND(SUMIFS($F$5:$F$1200,$B$5:$B$1200,$K$136,$C$5:$C$1200,$L136),3))</f>
        <v>NO APLICA</v>
      </c>
      <c r="N136" s="759"/>
    </row>
    <row r="137" spans="2:14">
      <c r="B137" s="91"/>
      <c r="C137" s="91"/>
      <c r="E137" s="92"/>
      <c r="F137" s="119" t="str">
        <f>IF(OR(D137="",E137=""),"",ROUND(D137/LOOKUP(E137,SMMLV!$A$2:$A$36,SMMLV!$D$2:$D$106),3))</f>
        <v/>
      </c>
      <c r="K137" s="758"/>
      <c r="L137" s="97">
        <v>2</v>
      </c>
      <c r="M137" s="759" t="str">
        <f t="shared" si="13"/>
        <v>NO APLICA</v>
      </c>
      <c r="N137" s="759"/>
    </row>
    <row r="138" spans="2:14">
      <c r="B138" s="91"/>
      <c r="C138" s="91"/>
      <c r="E138" s="92"/>
      <c r="F138" s="119" t="str">
        <f>IF(OR(D138="",E138=""),"",ROUND(D138/LOOKUP(E138,SMMLV!$A$2:$A$36,SMMLV!$D$2:$D$106),3))</f>
        <v/>
      </c>
      <c r="K138" s="758"/>
      <c r="L138" s="97">
        <v>3</v>
      </c>
      <c r="M138" s="759" t="str">
        <f t="shared" si="13"/>
        <v>NO APLICA</v>
      </c>
      <c r="N138" s="759"/>
    </row>
    <row r="139" spans="2:14">
      <c r="B139" s="91"/>
      <c r="C139" s="91"/>
      <c r="E139" s="92"/>
      <c r="F139" s="119" t="str">
        <f>IF(OR(D139="",E139=""),"",ROUND(D139/LOOKUP(E139,SMMLV!$A$2:$A$36,SMMLV!$D$2:$D$106),3))</f>
        <v/>
      </c>
      <c r="K139" s="758"/>
      <c r="L139" s="97">
        <v>4</v>
      </c>
      <c r="M139" s="759" t="str">
        <f t="shared" si="13"/>
        <v>NO APLICA</v>
      </c>
      <c r="N139" s="759"/>
    </row>
    <row r="140" spans="2:14">
      <c r="B140" s="91"/>
      <c r="C140" s="91"/>
      <c r="E140" s="92"/>
      <c r="F140" s="119" t="str">
        <f>IF(OR(D140="",E140=""),"",ROUND(D140/LOOKUP(E140,SMMLV!$A$2:$A$36,SMMLV!$D$2:$D$106),3))</f>
        <v/>
      </c>
      <c r="K140" s="758"/>
      <c r="L140" s="97">
        <v>5</v>
      </c>
      <c r="M140" s="759" t="str">
        <f t="shared" si="13"/>
        <v>NO APLICA</v>
      </c>
      <c r="N140" s="759"/>
    </row>
    <row r="141" spans="2:14">
      <c r="B141" s="91"/>
      <c r="C141" s="91"/>
      <c r="E141" s="92"/>
      <c r="F141" s="119" t="str">
        <f>IF(OR(D141="",E141=""),"",ROUND(D141/LOOKUP(E141,SMMLV!$A$2:$A$36,SMMLV!$D$2:$D$106),3))</f>
        <v/>
      </c>
      <c r="K141" s="758"/>
      <c r="L141" s="97">
        <v>6</v>
      </c>
      <c r="M141" s="759" t="str">
        <f t="shared" si="13"/>
        <v>NO APLICA</v>
      </c>
      <c r="N141" s="759"/>
    </row>
    <row r="142" spans="2:14">
      <c r="B142" s="91"/>
      <c r="C142" s="91"/>
      <c r="E142" s="92"/>
      <c r="F142" s="119" t="str">
        <f>IF(OR(D142="",E142=""),"",ROUND(D142/LOOKUP(E142,SMMLV!$A$2:$A$36,SMMLV!$D$2:$D$106),3))</f>
        <v/>
      </c>
      <c r="K142" s="758"/>
      <c r="L142" s="97">
        <v>7</v>
      </c>
      <c r="M142" s="759" t="str">
        <f t="shared" si="13"/>
        <v>NO APLICA</v>
      </c>
      <c r="N142" s="759"/>
    </row>
    <row r="143" spans="2:14">
      <c r="B143" s="91"/>
      <c r="C143" s="91"/>
      <c r="E143" s="92"/>
      <c r="F143" s="119" t="str">
        <f>IF(OR(D143="",E143=""),"",ROUND(D143/LOOKUP(E143,SMMLV!$A$2:$A$36,SMMLV!$D$2:$D$106),3))</f>
        <v/>
      </c>
      <c r="K143" s="758"/>
      <c r="L143" s="97">
        <v>8</v>
      </c>
      <c r="M143" s="759" t="str">
        <f t="shared" si="13"/>
        <v>NO APLICA</v>
      </c>
      <c r="N143" s="759"/>
    </row>
    <row r="144" spans="2:14">
      <c r="B144" s="91"/>
      <c r="C144" s="91"/>
      <c r="E144" s="92"/>
      <c r="F144" s="119" t="str">
        <f>IF(OR(D144="",E144=""),"",ROUND(D144/LOOKUP(E144,SMMLV!$A$2:$A$36,SMMLV!$D$2:$D$106),3))</f>
        <v/>
      </c>
      <c r="K144" s="758"/>
      <c r="L144" s="97">
        <v>9</v>
      </c>
      <c r="M144" s="759" t="str">
        <f t="shared" si="13"/>
        <v>NO APLICA</v>
      </c>
      <c r="N144" s="759"/>
    </row>
    <row r="145" spans="2:14">
      <c r="B145" s="91"/>
      <c r="C145" s="91"/>
      <c r="E145" s="92"/>
      <c r="F145" s="119" t="str">
        <f>IF(OR(D145="",E145=""),"",ROUND(D145/LOOKUP(E145,SMMLV!$A$2:$A$36,SMMLV!$D$2:$D$106),3))</f>
        <v/>
      </c>
      <c r="K145" s="758"/>
      <c r="L145" s="97">
        <v>10</v>
      </c>
      <c r="M145" s="759" t="str">
        <f t="shared" si="13"/>
        <v>NO APLICA</v>
      </c>
      <c r="N145" s="759"/>
    </row>
    <row r="146" spans="2:14">
      <c r="B146" s="91"/>
      <c r="C146" s="91"/>
      <c r="E146" s="92"/>
      <c r="F146" s="119" t="str">
        <f>IF(OR(D146="",E146=""),"",ROUND(D146/LOOKUP(E146,SMMLV!$A$2:$A$36,SMMLV!$D$2:$D$106),3))</f>
        <v/>
      </c>
      <c r="K146" s="758">
        <v>15</v>
      </c>
      <c r="L146" s="97">
        <v>1</v>
      </c>
      <c r="M146" s="759" t="str">
        <f t="shared" ref="M146:M155" si="14">IF(SUMIFS($F$5:$F$1200,$B$5:$B$1200,$K$146,$C$5:$C$1200,$L146)=0,"NO APLICA",ROUND(SUMIFS($F$5:$F$1200,$B$5:$B$1200,$K$146,$C$5:$C$1200,$L146),3))</f>
        <v>NO APLICA</v>
      </c>
      <c r="N146" s="759"/>
    </row>
    <row r="147" spans="2:14">
      <c r="B147" s="91"/>
      <c r="C147" s="91"/>
      <c r="E147" s="92"/>
      <c r="F147" s="119" t="str">
        <f>IF(OR(D147="",E147=""),"",ROUND(D147/LOOKUP(E147,SMMLV!$A$2:$A$36,SMMLV!$D$2:$D$106),3))</f>
        <v/>
      </c>
      <c r="K147" s="758"/>
      <c r="L147" s="97">
        <v>2</v>
      </c>
      <c r="M147" s="759" t="str">
        <f t="shared" si="14"/>
        <v>NO APLICA</v>
      </c>
      <c r="N147" s="759"/>
    </row>
    <row r="148" spans="2:14">
      <c r="B148" s="91"/>
      <c r="C148" s="91"/>
      <c r="E148" s="92"/>
      <c r="F148" s="119" t="str">
        <f>IF(OR(D148="",E148=""),"",ROUND(D148/LOOKUP(E148,SMMLV!$A$2:$A$36,SMMLV!$D$2:$D$106),3))</f>
        <v/>
      </c>
      <c r="K148" s="758"/>
      <c r="L148" s="97">
        <v>3</v>
      </c>
      <c r="M148" s="759" t="str">
        <f t="shared" si="14"/>
        <v>NO APLICA</v>
      </c>
      <c r="N148" s="759"/>
    </row>
    <row r="149" spans="2:14">
      <c r="B149" s="91"/>
      <c r="C149" s="91"/>
      <c r="E149" s="92"/>
      <c r="F149" s="119" t="str">
        <f>IF(OR(D149="",E149=""),"",ROUND(D149/LOOKUP(E149,SMMLV!$A$2:$A$36,SMMLV!$D$2:$D$106),3))</f>
        <v/>
      </c>
      <c r="K149" s="758"/>
      <c r="L149" s="97">
        <v>4</v>
      </c>
      <c r="M149" s="759" t="str">
        <f t="shared" si="14"/>
        <v>NO APLICA</v>
      </c>
      <c r="N149" s="759"/>
    </row>
    <row r="150" spans="2:14">
      <c r="B150" s="91"/>
      <c r="C150" s="91"/>
      <c r="E150" s="92"/>
      <c r="F150" s="119" t="str">
        <f>IF(OR(D150="",E150=""),"",ROUND(D150/LOOKUP(E150,SMMLV!$A$2:$A$36,SMMLV!$D$2:$D$106),3))</f>
        <v/>
      </c>
      <c r="K150" s="758"/>
      <c r="L150" s="97">
        <v>5</v>
      </c>
      <c r="M150" s="759" t="str">
        <f t="shared" si="14"/>
        <v>NO APLICA</v>
      </c>
      <c r="N150" s="759"/>
    </row>
    <row r="151" spans="2:14">
      <c r="B151" s="91"/>
      <c r="C151" s="91"/>
      <c r="E151" s="92"/>
      <c r="F151" s="119" t="str">
        <f>IF(OR(D151="",E151=""),"",ROUND(D151/LOOKUP(E151,SMMLV!$A$2:$A$36,SMMLV!$D$2:$D$106),3))</f>
        <v/>
      </c>
      <c r="K151" s="758"/>
      <c r="L151" s="97">
        <v>6</v>
      </c>
      <c r="M151" s="759" t="str">
        <f t="shared" si="14"/>
        <v>NO APLICA</v>
      </c>
      <c r="N151" s="759"/>
    </row>
    <row r="152" spans="2:14">
      <c r="B152" s="91"/>
      <c r="C152" s="91"/>
      <c r="E152" s="92"/>
      <c r="F152" s="119" t="str">
        <f>IF(OR(D152="",E152=""),"",ROUND(D152/LOOKUP(E152,SMMLV!$A$2:$A$36,SMMLV!$D$2:$D$106),3))</f>
        <v/>
      </c>
      <c r="K152" s="758"/>
      <c r="L152" s="97">
        <v>7</v>
      </c>
      <c r="M152" s="759" t="str">
        <f t="shared" si="14"/>
        <v>NO APLICA</v>
      </c>
      <c r="N152" s="759"/>
    </row>
    <row r="153" spans="2:14">
      <c r="B153" s="91"/>
      <c r="C153" s="91"/>
      <c r="E153" s="92"/>
      <c r="F153" s="119" t="str">
        <f>IF(OR(D153="",E153=""),"",ROUND(D153/LOOKUP(E153,SMMLV!$A$2:$A$36,SMMLV!$D$2:$D$106),3))</f>
        <v/>
      </c>
      <c r="K153" s="758"/>
      <c r="L153" s="97">
        <v>8</v>
      </c>
      <c r="M153" s="759" t="str">
        <f t="shared" si="14"/>
        <v>NO APLICA</v>
      </c>
      <c r="N153" s="759"/>
    </row>
    <row r="154" spans="2:14">
      <c r="B154" s="91"/>
      <c r="C154" s="91"/>
      <c r="E154" s="92"/>
      <c r="F154" s="119" t="str">
        <f>IF(OR(D154="",E154=""),"",ROUND(D154/LOOKUP(E154,SMMLV!$A$2:$A$36,SMMLV!$D$2:$D$106),3))</f>
        <v/>
      </c>
      <c r="K154" s="758"/>
      <c r="L154" s="97">
        <v>9</v>
      </c>
      <c r="M154" s="759" t="str">
        <f t="shared" si="14"/>
        <v>NO APLICA</v>
      </c>
      <c r="N154" s="759"/>
    </row>
    <row r="155" spans="2:14">
      <c r="B155" s="91"/>
      <c r="C155" s="91"/>
      <c r="E155" s="92"/>
      <c r="F155" s="119" t="str">
        <f>IF(OR(D155="",E155=""),"",ROUND(D155/LOOKUP(E155,SMMLV!$A$2:$A$36,SMMLV!$D$2:$D$106),3))</f>
        <v/>
      </c>
      <c r="K155" s="758"/>
      <c r="L155" s="97">
        <v>10</v>
      </c>
      <c r="M155" s="759" t="str">
        <f t="shared" si="14"/>
        <v>NO APLICA</v>
      </c>
      <c r="N155" s="759"/>
    </row>
    <row r="156" spans="2:14">
      <c r="B156" s="91"/>
      <c r="C156" s="91"/>
      <c r="E156" s="92"/>
      <c r="F156" s="119" t="str">
        <f>IF(OR(D156="",E156=""),"",ROUND(D156/LOOKUP(E156,SMMLV!$A$2:$A$36,SMMLV!$D$2:$D$106),3))</f>
        <v/>
      </c>
      <c r="K156" s="758">
        <v>16</v>
      </c>
      <c r="L156" s="97">
        <v>1</v>
      </c>
      <c r="M156" s="759" t="str">
        <f t="shared" ref="M156:M165" si="15">IF(SUMIFS($F$5:$F$1200,$B$5:$B$1200,$K$156,$C$5:$C$1200,$L156)=0,"NO APLICA",ROUND(SUMIFS($F$5:$F$1200,$B$5:$B$1200,$K$156,$C$5:$C$1200,$L156),3))</f>
        <v>NO APLICA</v>
      </c>
      <c r="N156" s="759"/>
    </row>
    <row r="157" spans="2:14">
      <c r="B157" s="91"/>
      <c r="C157" s="91"/>
      <c r="E157" s="92"/>
      <c r="F157" s="119" t="str">
        <f>IF(OR(D157="",E157=""),"",ROUND(D157/LOOKUP(E157,SMMLV!$A$2:$A$36,SMMLV!$D$2:$D$106),3))</f>
        <v/>
      </c>
      <c r="K157" s="758"/>
      <c r="L157" s="97">
        <v>2</v>
      </c>
      <c r="M157" s="759" t="str">
        <f t="shared" si="15"/>
        <v>NO APLICA</v>
      </c>
      <c r="N157" s="759"/>
    </row>
    <row r="158" spans="2:14">
      <c r="B158" s="91"/>
      <c r="C158" s="91"/>
      <c r="E158" s="92"/>
      <c r="F158" s="119" t="str">
        <f>IF(OR(D158="",E158=""),"",ROUND(D158/LOOKUP(E158,SMMLV!$A$2:$A$36,SMMLV!$D$2:$D$106),3))</f>
        <v/>
      </c>
      <c r="K158" s="758"/>
      <c r="L158" s="97">
        <v>3</v>
      </c>
      <c r="M158" s="759" t="str">
        <f t="shared" si="15"/>
        <v>NO APLICA</v>
      </c>
      <c r="N158" s="759"/>
    </row>
    <row r="159" spans="2:14">
      <c r="B159" s="91"/>
      <c r="C159" s="91"/>
      <c r="E159" s="92"/>
      <c r="F159" s="119" t="str">
        <f>IF(OR(D159="",E159=""),"",ROUND(D159/LOOKUP(E159,SMMLV!$A$2:$A$36,SMMLV!$D$2:$D$106),3))</f>
        <v/>
      </c>
      <c r="K159" s="758"/>
      <c r="L159" s="97">
        <v>4</v>
      </c>
      <c r="M159" s="759" t="str">
        <f t="shared" si="15"/>
        <v>NO APLICA</v>
      </c>
      <c r="N159" s="759"/>
    </row>
    <row r="160" spans="2:14">
      <c r="B160" s="91"/>
      <c r="C160" s="91"/>
      <c r="E160" s="92"/>
      <c r="F160" s="119" t="str">
        <f>IF(OR(D160="",E160=""),"",ROUND(D160/LOOKUP(E160,SMMLV!$A$2:$A$36,SMMLV!$D$2:$D$106),3))</f>
        <v/>
      </c>
      <c r="K160" s="758"/>
      <c r="L160" s="97">
        <v>5</v>
      </c>
      <c r="M160" s="759" t="str">
        <f t="shared" si="15"/>
        <v>NO APLICA</v>
      </c>
      <c r="N160" s="759"/>
    </row>
    <row r="161" spans="2:14">
      <c r="B161" s="91"/>
      <c r="C161" s="91"/>
      <c r="E161" s="92"/>
      <c r="F161" s="119" t="str">
        <f>IF(OR(D161="",E161=""),"",ROUND(D161/LOOKUP(E161,SMMLV!$A$2:$A$36,SMMLV!$D$2:$D$106),3))</f>
        <v/>
      </c>
      <c r="K161" s="758"/>
      <c r="L161" s="97">
        <v>6</v>
      </c>
      <c r="M161" s="759" t="str">
        <f t="shared" si="15"/>
        <v>NO APLICA</v>
      </c>
      <c r="N161" s="759"/>
    </row>
    <row r="162" spans="2:14">
      <c r="B162" s="91"/>
      <c r="C162" s="91"/>
      <c r="E162" s="92"/>
      <c r="F162" s="119" t="str">
        <f>IF(OR(D162="",E162=""),"",ROUND(D162/LOOKUP(E162,SMMLV!$A$2:$A$36,SMMLV!$D$2:$D$106),3))</f>
        <v/>
      </c>
      <c r="K162" s="758"/>
      <c r="L162" s="97">
        <v>7</v>
      </c>
      <c r="M162" s="759" t="str">
        <f t="shared" si="15"/>
        <v>NO APLICA</v>
      </c>
      <c r="N162" s="759"/>
    </row>
    <row r="163" spans="2:14">
      <c r="B163" s="91"/>
      <c r="C163" s="91"/>
      <c r="E163" s="92"/>
      <c r="F163" s="119" t="str">
        <f>IF(OR(D163="",E163=""),"",ROUND(D163/LOOKUP(E163,SMMLV!$A$2:$A$36,SMMLV!$D$2:$D$106),3))</f>
        <v/>
      </c>
      <c r="K163" s="758"/>
      <c r="L163" s="97">
        <v>8</v>
      </c>
      <c r="M163" s="759" t="str">
        <f t="shared" si="15"/>
        <v>NO APLICA</v>
      </c>
      <c r="N163" s="759"/>
    </row>
    <row r="164" spans="2:14">
      <c r="B164" s="91"/>
      <c r="C164" s="91"/>
      <c r="E164" s="92"/>
      <c r="F164" s="119" t="str">
        <f>IF(OR(D164="",E164=""),"",ROUND(D164/LOOKUP(E164,SMMLV!$A$2:$A$36,SMMLV!$D$2:$D$106),3))</f>
        <v/>
      </c>
      <c r="K164" s="758"/>
      <c r="L164" s="97">
        <v>9</v>
      </c>
      <c r="M164" s="759" t="str">
        <f t="shared" si="15"/>
        <v>NO APLICA</v>
      </c>
      <c r="N164" s="759"/>
    </row>
    <row r="165" spans="2:14">
      <c r="B165" s="91"/>
      <c r="C165" s="91"/>
      <c r="E165" s="92"/>
      <c r="F165" s="119" t="str">
        <f>IF(OR(D165="",E165=""),"",ROUND(D165/LOOKUP(E165,SMMLV!$A$2:$A$36,SMMLV!$D$2:$D$106),3))</f>
        <v/>
      </c>
      <c r="K165" s="758"/>
      <c r="L165" s="97">
        <v>10</v>
      </c>
      <c r="M165" s="759" t="str">
        <f t="shared" si="15"/>
        <v>NO APLICA</v>
      </c>
      <c r="N165" s="759"/>
    </row>
    <row r="166" spans="2:14">
      <c r="B166" s="91"/>
      <c r="C166" s="91"/>
      <c r="E166" s="92"/>
      <c r="F166" s="119" t="str">
        <f>IF(OR(D166="",E166=""),"",ROUND(D166/LOOKUP(E166,SMMLV!$A$2:$A$36,SMMLV!$D$2:$D$106),3))</f>
        <v/>
      </c>
      <c r="K166" s="758">
        <v>17</v>
      </c>
      <c r="L166" s="97">
        <v>1</v>
      </c>
      <c r="M166" s="759" t="str">
        <f t="shared" ref="M166:M175" si="16">IF(SUMIFS($F$5:$F$1200,$B$5:$B$1200,$K$166,$C$5:$C$1200,$L166)=0,"NO APLICA",ROUND(SUMIFS($F$5:$F$1200,$B$5:$B$1200,$K$166,$C$5:$C$1200,$L166),3))</f>
        <v>NO APLICA</v>
      </c>
      <c r="N166" s="759"/>
    </row>
    <row r="167" spans="2:14">
      <c r="B167" s="91"/>
      <c r="C167" s="91"/>
      <c r="E167" s="92"/>
      <c r="F167" s="119" t="str">
        <f>IF(OR(D167="",E167=""),"",ROUND(D167/LOOKUP(E167,SMMLV!$A$2:$A$36,SMMLV!$D$2:$D$106),3))</f>
        <v/>
      </c>
      <c r="K167" s="758"/>
      <c r="L167" s="97">
        <v>2</v>
      </c>
      <c r="M167" s="759" t="str">
        <f t="shared" si="16"/>
        <v>NO APLICA</v>
      </c>
      <c r="N167" s="759"/>
    </row>
    <row r="168" spans="2:14">
      <c r="B168" s="91"/>
      <c r="C168" s="91"/>
      <c r="E168" s="92"/>
      <c r="F168" s="119" t="str">
        <f>IF(OR(D168="",E168=""),"",ROUND(D168/LOOKUP(E168,SMMLV!$A$2:$A$36,SMMLV!$D$2:$D$106),3))</f>
        <v/>
      </c>
      <c r="K168" s="758"/>
      <c r="L168" s="97">
        <v>3</v>
      </c>
      <c r="M168" s="759" t="str">
        <f t="shared" si="16"/>
        <v>NO APLICA</v>
      </c>
      <c r="N168" s="759"/>
    </row>
    <row r="169" spans="2:14">
      <c r="B169" s="91"/>
      <c r="C169" s="91"/>
      <c r="E169" s="92"/>
      <c r="F169" s="119" t="str">
        <f>IF(OR(D169="",E169=""),"",ROUND(D169/LOOKUP(E169,SMMLV!$A$2:$A$36,SMMLV!$D$2:$D$106),3))</f>
        <v/>
      </c>
      <c r="K169" s="758"/>
      <c r="L169" s="97">
        <v>4</v>
      </c>
      <c r="M169" s="759" t="str">
        <f t="shared" si="16"/>
        <v>NO APLICA</v>
      </c>
      <c r="N169" s="759"/>
    </row>
    <row r="170" spans="2:14">
      <c r="B170" s="91"/>
      <c r="C170" s="91"/>
      <c r="E170" s="92"/>
      <c r="F170" s="119" t="str">
        <f>IF(OR(D170="",E170=""),"",ROUND(D170/LOOKUP(E170,SMMLV!$A$2:$A$36,SMMLV!$D$2:$D$106),3))</f>
        <v/>
      </c>
      <c r="K170" s="758"/>
      <c r="L170" s="97">
        <v>5</v>
      </c>
      <c r="M170" s="759" t="str">
        <f t="shared" si="16"/>
        <v>NO APLICA</v>
      </c>
      <c r="N170" s="759"/>
    </row>
    <row r="171" spans="2:14">
      <c r="B171" s="91"/>
      <c r="C171" s="91"/>
      <c r="E171" s="92"/>
      <c r="F171" s="119" t="str">
        <f>IF(OR(D171="",E171=""),"",ROUND(D171/LOOKUP(E171,SMMLV!$A$2:$A$36,SMMLV!$D$2:$D$106),3))</f>
        <v/>
      </c>
      <c r="K171" s="758"/>
      <c r="L171" s="97">
        <v>6</v>
      </c>
      <c r="M171" s="759" t="str">
        <f t="shared" si="16"/>
        <v>NO APLICA</v>
      </c>
      <c r="N171" s="759"/>
    </row>
    <row r="172" spans="2:14">
      <c r="B172" s="91"/>
      <c r="C172" s="91"/>
      <c r="E172" s="92"/>
      <c r="F172" s="119" t="str">
        <f>IF(OR(D172="",E172=""),"",ROUND(D172/LOOKUP(E172,SMMLV!$A$2:$A$36,SMMLV!$D$2:$D$106),3))</f>
        <v/>
      </c>
      <c r="K172" s="758"/>
      <c r="L172" s="97">
        <v>7</v>
      </c>
      <c r="M172" s="759" t="str">
        <f t="shared" si="16"/>
        <v>NO APLICA</v>
      </c>
      <c r="N172" s="759"/>
    </row>
    <row r="173" spans="2:14">
      <c r="B173" s="91"/>
      <c r="C173" s="91"/>
      <c r="E173" s="92"/>
      <c r="F173" s="119" t="str">
        <f>IF(OR(D173="",E173=""),"",ROUND(D173/LOOKUP(E173,SMMLV!$A$2:$A$36,SMMLV!$D$2:$D$106),3))</f>
        <v/>
      </c>
      <c r="K173" s="758"/>
      <c r="L173" s="97">
        <v>8</v>
      </c>
      <c r="M173" s="759" t="str">
        <f t="shared" si="16"/>
        <v>NO APLICA</v>
      </c>
      <c r="N173" s="759"/>
    </row>
    <row r="174" spans="2:14">
      <c r="B174" s="91"/>
      <c r="C174" s="91"/>
      <c r="E174" s="92"/>
      <c r="F174" s="119" t="str">
        <f>IF(OR(D174="",E174=""),"",ROUND(D174/LOOKUP(E174,SMMLV!$A$2:$A$36,SMMLV!$D$2:$D$106),3))</f>
        <v/>
      </c>
      <c r="K174" s="758"/>
      <c r="L174" s="97">
        <v>9</v>
      </c>
      <c r="M174" s="759" t="str">
        <f t="shared" si="16"/>
        <v>NO APLICA</v>
      </c>
      <c r="N174" s="759"/>
    </row>
    <row r="175" spans="2:14">
      <c r="B175" s="91"/>
      <c r="C175" s="91"/>
      <c r="E175" s="92"/>
      <c r="F175" s="119" t="str">
        <f>IF(OR(D175="",E175=""),"",ROUND(D175/LOOKUP(E175,SMMLV!$A$2:$A$36,SMMLV!$D$2:$D$106),3))</f>
        <v/>
      </c>
      <c r="K175" s="758"/>
      <c r="L175" s="97">
        <v>10</v>
      </c>
      <c r="M175" s="759" t="str">
        <f t="shared" si="16"/>
        <v>NO APLICA</v>
      </c>
      <c r="N175" s="759"/>
    </row>
    <row r="176" spans="2:14">
      <c r="B176" s="91"/>
      <c r="C176" s="91"/>
      <c r="E176" s="92"/>
      <c r="F176" s="119" t="str">
        <f>IF(OR(D176="",E176=""),"",ROUND(D176/LOOKUP(E176,SMMLV!$A$2:$A$36,SMMLV!$D$2:$D$106),3))</f>
        <v/>
      </c>
      <c r="K176" s="758">
        <v>18</v>
      </c>
      <c r="L176" s="97">
        <v>1</v>
      </c>
      <c r="M176" s="759" t="str">
        <f t="shared" ref="M176:M185" si="17">IF(SUMIFS($F$5:$F$1200,$B$5:$B$1200,$K$176,$C$5:$C$1200,$L176)=0,"NO APLICA",ROUND(SUMIFS($F$5:$F$1200,$B$5:$B$1200,$K$176,$C$5:$C$1200,$L176),3))</f>
        <v>NO APLICA</v>
      </c>
      <c r="N176" s="759"/>
    </row>
    <row r="177" spans="2:14">
      <c r="B177" s="91"/>
      <c r="C177" s="91"/>
      <c r="E177" s="92"/>
      <c r="F177" s="119" t="str">
        <f>IF(OR(D177="",E177=""),"",ROUND(D177/LOOKUP(E177,SMMLV!$A$2:$A$36,SMMLV!$D$2:$D$106),3))</f>
        <v/>
      </c>
      <c r="K177" s="758"/>
      <c r="L177" s="97">
        <v>2</v>
      </c>
      <c r="M177" s="759" t="str">
        <f t="shared" si="17"/>
        <v>NO APLICA</v>
      </c>
      <c r="N177" s="759"/>
    </row>
    <row r="178" spans="2:14">
      <c r="B178" s="91"/>
      <c r="C178" s="91"/>
      <c r="E178" s="92"/>
      <c r="F178" s="119" t="str">
        <f>IF(OR(D178="",E178=""),"",ROUND(D178/LOOKUP(E178,SMMLV!$A$2:$A$36,SMMLV!$D$2:$D$106),3))</f>
        <v/>
      </c>
      <c r="K178" s="758"/>
      <c r="L178" s="97">
        <v>3</v>
      </c>
      <c r="M178" s="759" t="str">
        <f t="shared" si="17"/>
        <v>NO APLICA</v>
      </c>
      <c r="N178" s="759"/>
    </row>
    <row r="179" spans="2:14">
      <c r="B179" s="91"/>
      <c r="C179" s="91"/>
      <c r="E179" s="92"/>
      <c r="F179" s="119" t="str">
        <f>IF(OR(D179="",E179=""),"",ROUND(D179/LOOKUP(E179,SMMLV!$A$2:$A$36,SMMLV!$D$2:$D$106),3))</f>
        <v/>
      </c>
      <c r="K179" s="758"/>
      <c r="L179" s="97">
        <v>4</v>
      </c>
      <c r="M179" s="759" t="str">
        <f t="shared" si="17"/>
        <v>NO APLICA</v>
      </c>
      <c r="N179" s="759"/>
    </row>
    <row r="180" spans="2:14">
      <c r="B180" s="91"/>
      <c r="C180" s="91"/>
      <c r="E180" s="92"/>
      <c r="F180" s="119" t="str">
        <f>IF(OR(D180="",E180=""),"",ROUND(D180/LOOKUP(E180,SMMLV!$A$2:$A$36,SMMLV!$D$2:$D$106),3))</f>
        <v/>
      </c>
      <c r="K180" s="758"/>
      <c r="L180" s="97">
        <v>5</v>
      </c>
      <c r="M180" s="759" t="str">
        <f t="shared" si="17"/>
        <v>NO APLICA</v>
      </c>
      <c r="N180" s="759"/>
    </row>
    <row r="181" spans="2:14">
      <c r="B181" s="91"/>
      <c r="C181" s="91"/>
      <c r="E181" s="92"/>
      <c r="F181" s="119" t="str">
        <f>IF(OR(D181="",E181=""),"",ROUND(D181/LOOKUP(E181,SMMLV!$A$2:$A$36,SMMLV!$D$2:$D$106),3))</f>
        <v/>
      </c>
      <c r="K181" s="758"/>
      <c r="L181" s="97">
        <v>6</v>
      </c>
      <c r="M181" s="759" t="str">
        <f t="shared" si="17"/>
        <v>NO APLICA</v>
      </c>
      <c r="N181" s="759"/>
    </row>
    <row r="182" spans="2:14">
      <c r="B182" s="91"/>
      <c r="C182" s="91"/>
      <c r="E182" s="92"/>
      <c r="F182" s="119" t="str">
        <f>IF(OR(D182="",E182=""),"",ROUND(D182/LOOKUP(E182,SMMLV!$A$2:$A$36,SMMLV!$D$2:$D$106),3))</f>
        <v/>
      </c>
      <c r="K182" s="758"/>
      <c r="L182" s="97">
        <v>7</v>
      </c>
      <c r="M182" s="759" t="str">
        <f t="shared" si="17"/>
        <v>NO APLICA</v>
      </c>
      <c r="N182" s="759"/>
    </row>
    <row r="183" spans="2:14">
      <c r="B183" s="91"/>
      <c r="C183" s="91"/>
      <c r="E183" s="92"/>
      <c r="F183" s="119" t="str">
        <f>IF(OR(D183="",E183=""),"",ROUND(D183/LOOKUP(E183,SMMLV!$A$2:$A$36,SMMLV!$D$2:$D$106),3))</f>
        <v/>
      </c>
      <c r="K183" s="758"/>
      <c r="L183" s="97">
        <v>8</v>
      </c>
      <c r="M183" s="759" t="str">
        <f t="shared" si="17"/>
        <v>NO APLICA</v>
      </c>
      <c r="N183" s="759"/>
    </row>
    <row r="184" spans="2:14">
      <c r="B184" s="91"/>
      <c r="C184" s="91"/>
      <c r="E184" s="92"/>
      <c r="F184" s="119" t="str">
        <f>IF(OR(D184="",E184=""),"",ROUND(D184/LOOKUP(E184,SMMLV!$A$2:$A$36,SMMLV!$D$2:$D$106),3))</f>
        <v/>
      </c>
      <c r="K184" s="758"/>
      <c r="L184" s="97">
        <v>9</v>
      </c>
      <c r="M184" s="759" t="str">
        <f t="shared" si="17"/>
        <v>NO APLICA</v>
      </c>
      <c r="N184" s="759"/>
    </row>
    <row r="185" spans="2:14">
      <c r="B185" s="91"/>
      <c r="C185" s="91"/>
      <c r="E185" s="92"/>
      <c r="F185" s="119" t="str">
        <f>IF(OR(D185="",E185=""),"",ROUND(D185/LOOKUP(E185,SMMLV!$A$2:$A$36,SMMLV!$D$2:$D$106),3))</f>
        <v/>
      </c>
      <c r="K185" s="758"/>
      <c r="L185" s="97">
        <v>10</v>
      </c>
      <c r="M185" s="759" t="str">
        <f t="shared" si="17"/>
        <v>NO APLICA</v>
      </c>
      <c r="N185" s="759"/>
    </row>
    <row r="186" spans="2:14">
      <c r="B186" s="91"/>
      <c r="C186" s="91"/>
      <c r="E186" s="92"/>
      <c r="F186" s="119" t="str">
        <f>IF(OR(D186="",E186=""),"",ROUND(D186/LOOKUP(E186,SMMLV!$A$2:$A$36,SMMLV!$D$2:$D$106),3))</f>
        <v/>
      </c>
      <c r="K186" s="758">
        <v>19</v>
      </c>
      <c r="L186" s="97">
        <v>1</v>
      </c>
      <c r="M186" s="759" t="str">
        <f t="shared" ref="M186:M195" si="18">IF(SUMIFS($F$5:$F$1200,$B$5:$B$1200,$K$186,$C$5:$C$1200,$L186)=0,"NO APLICA",ROUND(SUMIFS($F$5:$F$1200,$B$5:$B$1200,$K$186,$C$5:$C$1200,$L186),3))</f>
        <v>NO APLICA</v>
      </c>
      <c r="N186" s="759"/>
    </row>
    <row r="187" spans="2:14">
      <c r="B187" s="91"/>
      <c r="C187" s="91"/>
      <c r="E187" s="92"/>
      <c r="F187" s="119" t="str">
        <f>IF(OR(D187="",E187=""),"",ROUND(D187/LOOKUP(E187,SMMLV!$A$2:$A$36,SMMLV!$D$2:$D$106),3))</f>
        <v/>
      </c>
      <c r="K187" s="758"/>
      <c r="L187" s="97">
        <v>2</v>
      </c>
      <c r="M187" s="759" t="str">
        <f t="shared" si="18"/>
        <v>NO APLICA</v>
      </c>
      <c r="N187" s="759"/>
    </row>
    <row r="188" spans="2:14">
      <c r="B188" s="91"/>
      <c r="C188" s="91"/>
      <c r="E188" s="92"/>
      <c r="F188" s="119" t="str">
        <f>IF(OR(D188="",E188=""),"",ROUND(D188/LOOKUP(E188,SMMLV!$A$2:$A$36,SMMLV!$D$2:$D$106),3))</f>
        <v/>
      </c>
      <c r="K188" s="758"/>
      <c r="L188" s="97">
        <v>3</v>
      </c>
      <c r="M188" s="759" t="str">
        <f t="shared" si="18"/>
        <v>NO APLICA</v>
      </c>
      <c r="N188" s="759"/>
    </row>
    <row r="189" spans="2:14">
      <c r="B189" s="91"/>
      <c r="C189" s="91"/>
      <c r="E189" s="92"/>
      <c r="F189" s="119" t="str">
        <f>IF(OR(D189="",E189=""),"",ROUND(D189/LOOKUP(E189,SMMLV!$A$2:$A$36,SMMLV!$D$2:$D$106),3))</f>
        <v/>
      </c>
      <c r="K189" s="758"/>
      <c r="L189" s="97">
        <v>4</v>
      </c>
      <c r="M189" s="759" t="str">
        <f t="shared" si="18"/>
        <v>NO APLICA</v>
      </c>
      <c r="N189" s="759"/>
    </row>
    <row r="190" spans="2:14">
      <c r="B190" s="91"/>
      <c r="C190" s="91"/>
      <c r="E190" s="92"/>
      <c r="F190" s="119" t="str">
        <f>IF(OR(D190="",E190=""),"",ROUND(D190/LOOKUP(E190,SMMLV!$A$2:$A$36,SMMLV!$D$2:$D$106),3))</f>
        <v/>
      </c>
      <c r="K190" s="758"/>
      <c r="L190" s="97">
        <v>5</v>
      </c>
      <c r="M190" s="759" t="str">
        <f t="shared" si="18"/>
        <v>NO APLICA</v>
      </c>
      <c r="N190" s="759"/>
    </row>
    <row r="191" spans="2:14">
      <c r="B191" s="91"/>
      <c r="C191" s="91"/>
      <c r="E191" s="92"/>
      <c r="F191" s="119" t="str">
        <f>IF(OR(D191="",E191=""),"",ROUND(D191/LOOKUP(E191,SMMLV!$A$2:$A$36,SMMLV!$D$2:$D$106),3))</f>
        <v/>
      </c>
      <c r="K191" s="758"/>
      <c r="L191" s="97">
        <v>6</v>
      </c>
      <c r="M191" s="759" t="str">
        <f t="shared" si="18"/>
        <v>NO APLICA</v>
      </c>
      <c r="N191" s="759"/>
    </row>
    <row r="192" spans="2:14">
      <c r="B192" s="91"/>
      <c r="C192" s="91"/>
      <c r="E192" s="92"/>
      <c r="F192" s="119" t="str">
        <f>IF(OR(D192="",E192=""),"",ROUND(D192/LOOKUP(E192,SMMLV!$A$2:$A$36,SMMLV!$D$2:$D$106),3))</f>
        <v/>
      </c>
      <c r="K192" s="758"/>
      <c r="L192" s="97">
        <v>7</v>
      </c>
      <c r="M192" s="759" t="str">
        <f t="shared" si="18"/>
        <v>NO APLICA</v>
      </c>
      <c r="N192" s="759"/>
    </row>
    <row r="193" spans="2:14">
      <c r="B193" s="91"/>
      <c r="C193" s="91"/>
      <c r="E193" s="92"/>
      <c r="F193" s="119" t="str">
        <f>IF(OR(D193="",E193=""),"",ROUND(D193/LOOKUP(E193,SMMLV!$A$2:$A$36,SMMLV!$D$2:$D$106),3))</f>
        <v/>
      </c>
      <c r="K193" s="758"/>
      <c r="L193" s="97">
        <v>8</v>
      </c>
      <c r="M193" s="759" t="str">
        <f t="shared" si="18"/>
        <v>NO APLICA</v>
      </c>
      <c r="N193" s="759"/>
    </row>
    <row r="194" spans="2:14">
      <c r="B194" s="91"/>
      <c r="C194" s="91"/>
      <c r="E194" s="92"/>
      <c r="F194" s="119" t="str">
        <f>IF(OR(D194="",E194=""),"",ROUND(D194/LOOKUP(E194,SMMLV!$A$2:$A$36,SMMLV!$D$2:$D$106),3))</f>
        <v/>
      </c>
      <c r="K194" s="758"/>
      <c r="L194" s="97">
        <v>9</v>
      </c>
      <c r="M194" s="759" t="str">
        <f t="shared" si="18"/>
        <v>NO APLICA</v>
      </c>
      <c r="N194" s="759"/>
    </row>
    <row r="195" spans="2:14">
      <c r="B195" s="91"/>
      <c r="C195" s="91"/>
      <c r="E195" s="92"/>
      <c r="F195" s="119" t="str">
        <f>IF(OR(D195="",E195=""),"",ROUND(D195/LOOKUP(E195,SMMLV!$A$2:$A$36,SMMLV!$D$2:$D$106),3))</f>
        <v/>
      </c>
      <c r="K195" s="758"/>
      <c r="L195" s="97">
        <v>10</v>
      </c>
      <c r="M195" s="759" t="str">
        <f t="shared" si="18"/>
        <v>NO APLICA</v>
      </c>
      <c r="N195" s="759"/>
    </row>
    <row r="196" spans="2:14">
      <c r="B196" s="91"/>
      <c r="C196" s="91"/>
      <c r="E196" s="92"/>
      <c r="F196" s="119" t="str">
        <f>IF(OR(D196="",E196=""),"",ROUND(D196/LOOKUP(E196,SMMLV!$A$2:$A$36,SMMLV!$D$2:$D$106),3))</f>
        <v/>
      </c>
      <c r="K196" s="758">
        <v>20</v>
      </c>
      <c r="L196" s="97">
        <v>1</v>
      </c>
      <c r="M196" s="759" t="str">
        <f t="shared" ref="M196:M205" si="19">IF(SUMIFS($F$5:$F$1200,$B$5:$B$1200,$K$196,$C$5:$C$1200,$L196)=0,"NO APLICA",ROUND(SUMIFS($F$5:$F$1200,$B$5:$B$1200,$K$196,$C$5:$C$1200,$L196),3))</f>
        <v>NO APLICA</v>
      </c>
      <c r="N196" s="759"/>
    </row>
    <row r="197" spans="2:14">
      <c r="B197" s="91"/>
      <c r="C197" s="91"/>
      <c r="E197" s="92"/>
      <c r="F197" s="119" t="str">
        <f>IF(OR(D197="",E197=""),"",ROUND(D197/LOOKUP(E197,SMMLV!$A$2:$A$36,SMMLV!$D$2:$D$106),3))</f>
        <v/>
      </c>
      <c r="K197" s="758"/>
      <c r="L197" s="97">
        <v>2</v>
      </c>
      <c r="M197" s="759" t="str">
        <f t="shared" si="19"/>
        <v>NO APLICA</v>
      </c>
      <c r="N197" s="759"/>
    </row>
    <row r="198" spans="2:14">
      <c r="B198" s="91"/>
      <c r="C198" s="91"/>
      <c r="E198" s="92"/>
      <c r="F198" s="119" t="str">
        <f>IF(OR(D198="",E198=""),"",ROUND(D198/LOOKUP(E198,SMMLV!$A$2:$A$36,SMMLV!$D$2:$D$106),3))</f>
        <v/>
      </c>
      <c r="K198" s="758"/>
      <c r="L198" s="97">
        <v>3</v>
      </c>
      <c r="M198" s="759" t="str">
        <f t="shared" si="19"/>
        <v>NO APLICA</v>
      </c>
      <c r="N198" s="759"/>
    </row>
    <row r="199" spans="2:14">
      <c r="B199" s="91"/>
      <c r="C199" s="91"/>
      <c r="E199" s="92"/>
      <c r="F199" s="119" t="str">
        <f>IF(OR(D199="",E199=""),"",ROUND(D199/LOOKUP(E199,SMMLV!$A$2:$A$36,SMMLV!$D$2:$D$106),3))</f>
        <v/>
      </c>
      <c r="K199" s="758"/>
      <c r="L199" s="97">
        <v>4</v>
      </c>
      <c r="M199" s="759" t="str">
        <f t="shared" si="19"/>
        <v>NO APLICA</v>
      </c>
      <c r="N199" s="759"/>
    </row>
    <row r="200" spans="2:14">
      <c r="B200" s="91"/>
      <c r="C200" s="91"/>
      <c r="E200" s="92"/>
      <c r="F200" s="119" t="str">
        <f>IF(OR(D200="",E200=""),"",ROUND(D200/LOOKUP(E200,SMMLV!$A$2:$A$36,SMMLV!$D$2:$D$106),3))</f>
        <v/>
      </c>
      <c r="K200" s="758"/>
      <c r="L200" s="97">
        <v>5</v>
      </c>
      <c r="M200" s="759" t="str">
        <f t="shared" si="19"/>
        <v>NO APLICA</v>
      </c>
      <c r="N200" s="759"/>
    </row>
    <row r="201" spans="2:14">
      <c r="B201" s="91"/>
      <c r="C201" s="91"/>
      <c r="E201" s="92"/>
      <c r="F201" s="119" t="str">
        <f>IF(OR(D201="",E201=""),"",ROUND(D201/LOOKUP(E201,SMMLV!$A$2:$A$36,SMMLV!$D$2:$D$106),3))</f>
        <v/>
      </c>
      <c r="K201" s="758"/>
      <c r="L201" s="97">
        <v>6</v>
      </c>
      <c r="M201" s="759" t="str">
        <f t="shared" si="19"/>
        <v>NO APLICA</v>
      </c>
      <c r="N201" s="759"/>
    </row>
    <row r="202" spans="2:14">
      <c r="B202" s="91"/>
      <c r="C202" s="91"/>
      <c r="E202" s="92"/>
      <c r="F202" s="119" t="str">
        <f>IF(OR(D202="",E202=""),"",ROUND(D202/LOOKUP(E202,SMMLV!$A$2:$A$36,SMMLV!$D$2:$D$106),3))</f>
        <v/>
      </c>
      <c r="K202" s="758"/>
      <c r="L202" s="97">
        <v>7</v>
      </c>
      <c r="M202" s="759" t="str">
        <f t="shared" si="19"/>
        <v>NO APLICA</v>
      </c>
      <c r="N202" s="759"/>
    </row>
    <row r="203" spans="2:14">
      <c r="B203" s="91"/>
      <c r="C203" s="91"/>
      <c r="E203" s="92"/>
      <c r="F203" s="119" t="str">
        <f>IF(OR(D203="",E203=""),"",ROUND(D203/LOOKUP(E203,SMMLV!$A$2:$A$36,SMMLV!$D$2:$D$106),3))</f>
        <v/>
      </c>
      <c r="K203" s="758"/>
      <c r="L203" s="97">
        <v>8</v>
      </c>
      <c r="M203" s="759" t="str">
        <f t="shared" si="19"/>
        <v>NO APLICA</v>
      </c>
      <c r="N203" s="759"/>
    </row>
    <row r="204" spans="2:14">
      <c r="B204" s="91"/>
      <c r="C204" s="91"/>
      <c r="E204" s="92"/>
      <c r="F204" s="119" t="str">
        <f>IF(OR(D204="",E204=""),"",ROUND(D204/LOOKUP(E204,SMMLV!$A$2:$A$36,SMMLV!$D$2:$D$106),3))</f>
        <v/>
      </c>
      <c r="K204" s="758"/>
      <c r="L204" s="97">
        <v>9</v>
      </c>
      <c r="M204" s="759" t="str">
        <f t="shared" si="19"/>
        <v>NO APLICA</v>
      </c>
      <c r="N204" s="759"/>
    </row>
    <row r="205" spans="2:14">
      <c r="B205" s="91"/>
      <c r="C205" s="91"/>
      <c r="E205" s="92"/>
      <c r="F205" s="119" t="str">
        <f>IF(OR(D205="",E205=""),"",ROUND(D205/LOOKUP(E205,SMMLV!$A$2:$A$36,SMMLV!$D$2:$D$106),3))</f>
        <v/>
      </c>
      <c r="K205" s="758"/>
      <c r="L205" s="97">
        <v>10</v>
      </c>
      <c r="M205" s="759" t="str">
        <f t="shared" si="19"/>
        <v>NO APLICA</v>
      </c>
      <c r="N205" s="759"/>
    </row>
    <row r="206" spans="2:14">
      <c r="B206" s="91"/>
      <c r="C206" s="91"/>
      <c r="E206" s="92"/>
      <c r="F206" s="119" t="str">
        <f>IF(OR(D206="",E206=""),"",ROUND(D206/LOOKUP(E206,SMMLV!$A$2:$A$36,SMMLV!$D$2:$D$106),3))</f>
        <v/>
      </c>
      <c r="K206" s="758">
        <v>21</v>
      </c>
      <c r="L206" s="97">
        <v>1</v>
      </c>
      <c r="M206" s="759" t="str">
        <f t="shared" ref="M206:M215" si="20">IF(SUMIFS($F$5:$F$1200,$B$5:$B$1200,$K$206,$C$5:$C$1200,$L206)=0,"NO APLICA",ROUND(SUMIFS($F$5:$F$1200,$B$5:$B$1200,$K$206,$C$5:$C$1200,$L206),3))</f>
        <v>NO APLICA</v>
      </c>
      <c r="N206" s="759"/>
    </row>
    <row r="207" spans="2:14">
      <c r="B207" s="91"/>
      <c r="C207" s="91"/>
      <c r="E207" s="92"/>
      <c r="F207" s="119" t="str">
        <f>IF(OR(D207="",E207=""),"",ROUND(D207/LOOKUP(E207,SMMLV!$A$2:$A$36,SMMLV!$D$2:$D$106),3))</f>
        <v/>
      </c>
      <c r="K207" s="758"/>
      <c r="L207" s="97">
        <v>2</v>
      </c>
      <c r="M207" s="759" t="str">
        <f t="shared" si="20"/>
        <v>NO APLICA</v>
      </c>
      <c r="N207" s="759"/>
    </row>
    <row r="208" spans="2:14">
      <c r="B208" s="91"/>
      <c r="C208" s="91"/>
      <c r="E208" s="92"/>
      <c r="F208" s="119" t="str">
        <f>IF(OR(D208="",E208=""),"",ROUND(D208/LOOKUP(E208,SMMLV!$A$2:$A$36,SMMLV!$D$2:$D$106),3))</f>
        <v/>
      </c>
      <c r="K208" s="758"/>
      <c r="L208" s="97">
        <v>3</v>
      </c>
      <c r="M208" s="759" t="str">
        <f t="shared" si="20"/>
        <v>NO APLICA</v>
      </c>
      <c r="N208" s="759"/>
    </row>
    <row r="209" spans="2:14">
      <c r="B209" s="91"/>
      <c r="C209" s="91"/>
      <c r="E209" s="92"/>
      <c r="F209" s="119" t="str">
        <f>IF(OR(D209="",E209=""),"",ROUND(D209/LOOKUP(E209,SMMLV!$A$2:$A$36,SMMLV!$D$2:$D$106),3))</f>
        <v/>
      </c>
      <c r="K209" s="758"/>
      <c r="L209" s="97">
        <v>4</v>
      </c>
      <c r="M209" s="759" t="str">
        <f t="shared" si="20"/>
        <v>NO APLICA</v>
      </c>
      <c r="N209" s="759"/>
    </row>
    <row r="210" spans="2:14">
      <c r="B210" s="91"/>
      <c r="C210" s="91"/>
      <c r="E210" s="92"/>
      <c r="F210" s="119" t="str">
        <f>IF(OR(D210="",E210=""),"",ROUND(D210/LOOKUP(E210,SMMLV!$A$2:$A$36,SMMLV!$D$2:$D$106),3))</f>
        <v/>
      </c>
      <c r="K210" s="758"/>
      <c r="L210" s="97">
        <v>5</v>
      </c>
      <c r="M210" s="759" t="str">
        <f t="shared" si="20"/>
        <v>NO APLICA</v>
      </c>
      <c r="N210" s="759"/>
    </row>
    <row r="211" spans="2:14">
      <c r="B211" s="91"/>
      <c r="C211" s="91"/>
      <c r="E211" s="92"/>
      <c r="F211" s="119" t="str">
        <f>IF(OR(D211="",E211=""),"",ROUND(D211/LOOKUP(E211,SMMLV!$A$2:$A$36,SMMLV!$D$2:$D$106),3))</f>
        <v/>
      </c>
      <c r="K211" s="758"/>
      <c r="L211" s="97">
        <v>6</v>
      </c>
      <c r="M211" s="759" t="str">
        <f t="shared" si="20"/>
        <v>NO APLICA</v>
      </c>
      <c r="N211" s="759"/>
    </row>
    <row r="212" spans="2:14">
      <c r="B212" s="91"/>
      <c r="C212" s="91"/>
      <c r="E212" s="92"/>
      <c r="F212" s="119" t="str">
        <f>IF(OR(D212="",E212=""),"",ROUND(D212/LOOKUP(E212,SMMLV!$A$2:$A$36,SMMLV!$D$2:$D$106),3))</f>
        <v/>
      </c>
      <c r="K212" s="758"/>
      <c r="L212" s="97">
        <v>7</v>
      </c>
      <c r="M212" s="759" t="str">
        <f t="shared" si="20"/>
        <v>NO APLICA</v>
      </c>
      <c r="N212" s="759"/>
    </row>
    <row r="213" spans="2:14">
      <c r="B213" s="91"/>
      <c r="C213" s="91"/>
      <c r="E213" s="92"/>
      <c r="F213" s="119" t="str">
        <f>IF(OR(D213="",E213=""),"",ROUND(D213/LOOKUP(E213,SMMLV!$A$2:$A$36,SMMLV!$D$2:$D$106),3))</f>
        <v/>
      </c>
      <c r="K213" s="758"/>
      <c r="L213" s="97">
        <v>8</v>
      </c>
      <c r="M213" s="759" t="str">
        <f t="shared" si="20"/>
        <v>NO APLICA</v>
      </c>
      <c r="N213" s="759"/>
    </row>
    <row r="214" spans="2:14">
      <c r="B214" s="91"/>
      <c r="C214" s="91"/>
      <c r="E214" s="92"/>
      <c r="F214" s="119" t="str">
        <f>IF(OR(D214="",E214=""),"",ROUND(D214/LOOKUP(E214,SMMLV!$A$2:$A$36,SMMLV!$D$2:$D$106),3))</f>
        <v/>
      </c>
      <c r="K214" s="758"/>
      <c r="L214" s="97">
        <v>9</v>
      </c>
      <c r="M214" s="759" t="str">
        <f t="shared" si="20"/>
        <v>NO APLICA</v>
      </c>
      <c r="N214" s="759"/>
    </row>
    <row r="215" spans="2:14">
      <c r="B215" s="91"/>
      <c r="C215" s="91"/>
      <c r="E215" s="92"/>
      <c r="F215" s="119" t="str">
        <f>IF(OR(D215="",E215=""),"",ROUND(D215/LOOKUP(E215,SMMLV!$A$2:$A$36,SMMLV!$D$2:$D$106),3))</f>
        <v/>
      </c>
      <c r="K215" s="758"/>
      <c r="L215" s="97">
        <v>10</v>
      </c>
      <c r="M215" s="759" t="str">
        <f t="shared" si="20"/>
        <v>NO APLICA</v>
      </c>
      <c r="N215" s="759"/>
    </row>
    <row r="216" spans="2:14">
      <c r="B216" s="91"/>
      <c r="C216" s="91"/>
      <c r="E216" s="92"/>
      <c r="F216" s="119" t="str">
        <f>IF(OR(D216="",E216=""),"",ROUND(D216/LOOKUP(E216,SMMLV!$A$2:$A$36,SMMLV!$D$2:$D$106),3))</f>
        <v/>
      </c>
      <c r="K216" s="758">
        <v>22</v>
      </c>
      <c r="L216" s="97">
        <v>1</v>
      </c>
      <c r="M216" s="759" t="str">
        <f t="shared" ref="M216:M225" si="21">IF(SUMIFS($F$5:$F$1200,$B$5:$B$1200,$K$216,$C$5:$C$1200,$L216)=0,"NO APLICA",ROUND(SUMIFS($F$5:$F$1200,$B$5:$B$1200,$K$216,$C$5:$C$1200,$L216),3))</f>
        <v>NO APLICA</v>
      </c>
      <c r="N216" s="759"/>
    </row>
    <row r="217" spans="2:14">
      <c r="B217" s="91"/>
      <c r="C217" s="91"/>
      <c r="E217" s="92"/>
      <c r="F217" s="119" t="str">
        <f>IF(OR(D217="",E217=""),"",ROUND(D217/LOOKUP(E217,SMMLV!$A$2:$A$36,SMMLV!$D$2:$D$106),3))</f>
        <v/>
      </c>
      <c r="K217" s="758"/>
      <c r="L217" s="97">
        <v>2</v>
      </c>
      <c r="M217" s="759" t="str">
        <f t="shared" si="21"/>
        <v>NO APLICA</v>
      </c>
      <c r="N217" s="759"/>
    </row>
    <row r="218" spans="2:14">
      <c r="B218" s="91"/>
      <c r="C218" s="91"/>
      <c r="E218" s="92"/>
      <c r="F218" s="119" t="str">
        <f>IF(OR(D218="",E218=""),"",ROUND(D218/LOOKUP(E218,SMMLV!$A$2:$A$36,SMMLV!$D$2:$D$106),3))</f>
        <v/>
      </c>
      <c r="K218" s="758"/>
      <c r="L218" s="97">
        <v>3</v>
      </c>
      <c r="M218" s="759" t="str">
        <f t="shared" si="21"/>
        <v>NO APLICA</v>
      </c>
      <c r="N218" s="759"/>
    </row>
    <row r="219" spans="2:14">
      <c r="B219" s="91"/>
      <c r="C219" s="91"/>
      <c r="E219" s="92"/>
      <c r="F219" s="119" t="str">
        <f>IF(OR(D219="",E219=""),"",ROUND(D219/LOOKUP(E219,SMMLV!$A$2:$A$36,SMMLV!$D$2:$D$106),3))</f>
        <v/>
      </c>
      <c r="K219" s="758"/>
      <c r="L219" s="97">
        <v>4</v>
      </c>
      <c r="M219" s="759" t="str">
        <f t="shared" si="21"/>
        <v>NO APLICA</v>
      </c>
      <c r="N219" s="759"/>
    </row>
    <row r="220" spans="2:14">
      <c r="B220" s="91"/>
      <c r="C220" s="91"/>
      <c r="E220" s="92"/>
      <c r="F220" s="119" t="str">
        <f>IF(OR(D220="",E220=""),"",ROUND(D220/LOOKUP(E220,SMMLV!$A$2:$A$36,SMMLV!$D$2:$D$106),3))</f>
        <v/>
      </c>
      <c r="K220" s="758"/>
      <c r="L220" s="97">
        <v>5</v>
      </c>
      <c r="M220" s="759" t="str">
        <f t="shared" si="21"/>
        <v>NO APLICA</v>
      </c>
      <c r="N220" s="759"/>
    </row>
    <row r="221" spans="2:14">
      <c r="B221" s="91"/>
      <c r="C221" s="91"/>
      <c r="E221" s="92"/>
      <c r="F221" s="119" t="str">
        <f>IF(OR(D221="",E221=""),"",ROUND(D221/LOOKUP(E221,SMMLV!$A$2:$A$36,SMMLV!$D$2:$D$106),3))</f>
        <v/>
      </c>
      <c r="K221" s="758"/>
      <c r="L221" s="97">
        <v>6</v>
      </c>
      <c r="M221" s="759" t="str">
        <f t="shared" si="21"/>
        <v>NO APLICA</v>
      </c>
      <c r="N221" s="759"/>
    </row>
    <row r="222" spans="2:14">
      <c r="B222" s="91"/>
      <c r="C222" s="91"/>
      <c r="E222" s="92"/>
      <c r="F222" s="119" t="str">
        <f>IF(OR(D222="",E222=""),"",ROUND(D222/LOOKUP(E222,SMMLV!$A$2:$A$36,SMMLV!$D$2:$D$106),3))</f>
        <v/>
      </c>
      <c r="K222" s="758"/>
      <c r="L222" s="97">
        <v>7</v>
      </c>
      <c r="M222" s="759" t="str">
        <f t="shared" si="21"/>
        <v>NO APLICA</v>
      </c>
      <c r="N222" s="759"/>
    </row>
    <row r="223" spans="2:14">
      <c r="B223" s="91"/>
      <c r="C223" s="91"/>
      <c r="E223" s="92"/>
      <c r="F223" s="119" t="str">
        <f>IF(OR(D223="",E223=""),"",ROUND(D223/LOOKUP(E223,SMMLV!$A$2:$A$36,SMMLV!$D$2:$D$106),3))</f>
        <v/>
      </c>
      <c r="K223" s="758"/>
      <c r="L223" s="97">
        <v>8</v>
      </c>
      <c r="M223" s="759" t="str">
        <f t="shared" si="21"/>
        <v>NO APLICA</v>
      </c>
      <c r="N223" s="759"/>
    </row>
    <row r="224" spans="2:14">
      <c r="B224" s="91"/>
      <c r="C224" s="91"/>
      <c r="E224" s="92"/>
      <c r="F224" s="119" t="str">
        <f>IF(OR(D224="",E224=""),"",ROUND(D224/LOOKUP(E224,SMMLV!$A$2:$A$36,SMMLV!$D$2:$D$106),3))</f>
        <v/>
      </c>
      <c r="K224" s="758"/>
      <c r="L224" s="97">
        <v>9</v>
      </c>
      <c r="M224" s="759" t="str">
        <f t="shared" si="21"/>
        <v>NO APLICA</v>
      </c>
      <c r="N224" s="759"/>
    </row>
    <row r="225" spans="2:14">
      <c r="B225" s="91"/>
      <c r="C225" s="91"/>
      <c r="E225" s="92"/>
      <c r="F225" s="119" t="str">
        <f>IF(OR(D225="",E225=""),"",ROUND(D225/LOOKUP(E225,SMMLV!$A$2:$A$36,SMMLV!$D$2:$D$106),3))</f>
        <v/>
      </c>
      <c r="K225" s="758"/>
      <c r="L225" s="97">
        <v>10</v>
      </c>
      <c r="M225" s="759" t="str">
        <f t="shared" si="21"/>
        <v>NO APLICA</v>
      </c>
      <c r="N225" s="759"/>
    </row>
    <row r="226" spans="2:14">
      <c r="B226" s="91"/>
      <c r="C226" s="91"/>
      <c r="E226" s="92"/>
      <c r="F226" s="119" t="str">
        <f>IF(OR(D226="",E226=""),"",ROUND(D226/LOOKUP(E226,SMMLV!$A$2:$A$36,SMMLV!$D$2:$D$106),3))</f>
        <v/>
      </c>
      <c r="K226" s="758">
        <v>23</v>
      </c>
      <c r="L226" s="97">
        <v>1</v>
      </c>
      <c r="M226" s="759" t="str">
        <f t="shared" ref="M226:M235" si="22">IF(SUMIFS($F$5:$F$1200,$B$5:$B$1200,$K$226,$C$5:$C$1200,$L226)=0,"NO APLICA",ROUND(SUMIFS($F$5:$F$1200,$B$5:$B$1200,$K$226,$C$5:$C$1200,$L226),3))</f>
        <v>NO APLICA</v>
      </c>
      <c r="N226" s="759"/>
    </row>
    <row r="227" spans="2:14">
      <c r="B227" s="91"/>
      <c r="C227" s="91"/>
      <c r="E227" s="92"/>
      <c r="F227" s="119" t="str">
        <f>IF(OR(D227="",E227=""),"",ROUND(D227/LOOKUP(E227,SMMLV!$A$2:$A$36,SMMLV!$D$2:$D$106),3))</f>
        <v/>
      </c>
      <c r="K227" s="758"/>
      <c r="L227" s="97">
        <v>2</v>
      </c>
      <c r="M227" s="759" t="str">
        <f t="shared" si="22"/>
        <v>NO APLICA</v>
      </c>
      <c r="N227" s="759"/>
    </row>
    <row r="228" spans="2:14">
      <c r="B228" s="91"/>
      <c r="C228" s="91"/>
      <c r="E228" s="92"/>
      <c r="F228" s="119" t="str">
        <f>IF(OR(D228="",E228=""),"",ROUND(D228/LOOKUP(E228,SMMLV!$A$2:$A$36,SMMLV!$D$2:$D$106),3))</f>
        <v/>
      </c>
      <c r="K228" s="758"/>
      <c r="L228" s="97">
        <v>3</v>
      </c>
      <c r="M228" s="759" t="str">
        <f t="shared" si="22"/>
        <v>NO APLICA</v>
      </c>
      <c r="N228" s="759"/>
    </row>
    <row r="229" spans="2:14">
      <c r="B229" s="91"/>
      <c r="C229" s="91"/>
      <c r="E229" s="92"/>
      <c r="F229" s="119" t="str">
        <f>IF(OR(D229="",E229=""),"",ROUND(D229/LOOKUP(E229,SMMLV!$A$2:$A$36,SMMLV!$D$2:$D$106),3))</f>
        <v/>
      </c>
      <c r="K229" s="758"/>
      <c r="L229" s="97">
        <v>4</v>
      </c>
      <c r="M229" s="759" t="str">
        <f t="shared" si="22"/>
        <v>NO APLICA</v>
      </c>
      <c r="N229" s="759"/>
    </row>
    <row r="230" spans="2:14">
      <c r="B230" s="91"/>
      <c r="C230" s="91"/>
      <c r="E230" s="92"/>
      <c r="F230" s="119" t="str">
        <f>IF(OR(D230="",E230=""),"",ROUND(D230/LOOKUP(E230,SMMLV!$A$2:$A$36,SMMLV!$D$2:$D$106),3))</f>
        <v/>
      </c>
      <c r="K230" s="758"/>
      <c r="L230" s="97">
        <v>5</v>
      </c>
      <c r="M230" s="759" t="str">
        <f t="shared" si="22"/>
        <v>NO APLICA</v>
      </c>
      <c r="N230" s="759"/>
    </row>
    <row r="231" spans="2:14">
      <c r="B231" s="91"/>
      <c r="C231" s="91"/>
      <c r="E231" s="92"/>
      <c r="F231" s="119" t="str">
        <f>IF(OR(D231="",E231=""),"",ROUND(D231/LOOKUP(E231,SMMLV!$A$2:$A$36,SMMLV!$D$2:$D$106),3))</f>
        <v/>
      </c>
      <c r="K231" s="758"/>
      <c r="L231" s="97">
        <v>6</v>
      </c>
      <c r="M231" s="759" t="str">
        <f t="shared" si="22"/>
        <v>NO APLICA</v>
      </c>
      <c r="N231" s="759"/>
    </row>
    <row r="232" spans="2:14">
      <c r="B232" s="91"/>
      <c r="C232" s="91"/>
      <c r="E232" s="92"/>
      <c r="F232" s="119" t="str">
        <f>IF(OR(D232="",E232=""),"",ROUND(D232/LOOKUP(E232,SMMLV!$A$2:$A$36,SMMLV!$D$2:$D$106),3))</f>
        <v/>
      </c>
      <c r="K232" s="758"/>
      <c r="L232" s="97">
        <v>7</v>
      </c>
      <c r="M232" s="759" t="str">
        <f t="shared" si="22"/>
        <v>NO APLICA</v>
      </c>
      <c r="N232" s="759"/>
    </row>
    <row r="233" spans="2:14">
      <c r="B233" s="91"/>
      <c r="C233" s="91"/>
      <c r="E233" s="92"/>
      <c r="F233" s="119" t="str">
        <f>IF(OR(D233="",E233=""),"",ROUND(D233/LOOKUP(E233,SMMLV!$A$2:$A$36,SMMLV!$D$2:$D$106),3))</f>
        <v/>
      </c>
      <c r="K233" s="758"/>
      <c r="L233" s="97">
        <v>8</v>
      </c>
      <c r="M233" s="759" t="str">
        <f t="shared" si="22"/>
        <v>NO APLICA</v>
      </c>
      <c r="N233" s="759"/>
    </row>
    <row r="234" spans="2:14">
      <c r="B234" s="91"/>
      <c r="C234" s="91"/>
      <c r="E234" s="92"/>
      <c r="F234" s="119" t="str">
        <f>IF(OR(D234="",E234=""),"",ROUND(D234/LOOKUP(E234,SMMLV!$A$2:$A$36,SMMLV!$D$2:$D$106),3))</f>
        <v/>
      </c>
      <c r="K234" s="758"/>
      <c r="L234" s="97">
        <v>9</v>
      </c>
      <c r="M234" s="759" t="str">
        <f t="shared" si="22"/>
        <v>NO APLICA</v>
      </c>
      <c r="N234" s="759"/>
    </row>
    <row r="235" spans="2:14">
      <c r="B235" s="91"/>
      <c r="C235" s="91"/>
      <c r="E235" s="92"/>
      <c r="F235" s="119" t="str">
        <f>IF(OR(D235="",E235=""),"",ROUND(D235/LOOKUP(E235,SMMLV!$A$2:$A$36,SMMLV!$D$2:$D$106),3))</f>
        <v/>
      </c>
      <c r="K235" s="758"/>
      <c r="L235" s="97">
        <v>10</v>
      </c>
      <c r="M235" s="759" t="str">
        <f t="shared" si="22"/>
        <v>NO APLICA</v>
      </c>
      <c r="N235" s="759"/>
    </row>
    <row r="236" spans="2:14">
      <c r="B236" s="91"/>
      <c r="C236" s="91"/>
      <c r="E236" s="92"/>
      <c r="F236" s="119" t="str">
        <f>IF(OR(D236="",E236=""),"",ROUND(D236/LOOKUP(E236,SMMLV!$A$2:$A$36,SMMLV!$D$2:$D$106),3))</f>
        <v/>
      </c>
      <c r="K236" s="758">
        <v>24</v>
      </c>
      <c r="L236" s="97">
        <v>1</v>
      </c>
      <c r="M236" s="759" t="str">
        <f t="shared" ref="M236:M245" si="23">IF(SUMIFS($F$5:$F$1200,$B$5:$B$1200,$K$236,$C$5:$C$1200,$L236)=0,"NO APLICA",ROUND(SUMIFS($F$5:$F$1200,$B$5:$B$1200,$K$236,$C$5:$C$1200,$L236),3))</f>
        <v>NO APLICA</v>
      </c>
      <c r="N236" s="759"/>
    </row>
    <row r="237" spans="2:14">
      <c r="B237" s="91"/>
      <c r="C237" s="91"/>
      <c r="E237" s="92"/>
      <c r="F237" s="119" t="str">
        <f>IF(OR(D237="",E237=""),"",ROUND(D237/LOOKUP(E237,SMMLV!$A$2:$A$36,SMMLV!$D$2:$D$106),3))</f>
        <v/>
      </c>
      <c r="K237" s="758"/>
      <c r="L237" s="97">
        <v>2</v>
      </c>
      <c r="M237" s="759" t="str">
        <f t="shared" si="23"/>
        <v>NO APLICA</v>
      </c>
      <c r="N237" s="759"/>
    </row>
    <row r="238" spans="2:14">
      <c r="B238" s="91"/>
      <c r="C238" s="91"/>
      <c r="E238" s="92"/>
      <c r="F238" s="119" t="str">
        <f>IF(OR(D238="",E238=""),"",ROUND(D238/LOOKUP(E238,SMMLV!$A$2:$A$36,SMMLV!$D$2:$D$106),3))</f>
        <v/>
      </c>
      <c r="K238" s="758"/>
      <c r="L238" s="97">
        <v>3</v>
      </c>
      <c r="M238" s="759" t="str">
        <f t="shared" si="23"/>
        <v>NO APLICA</v>
      </c>
      <c r="N238" s="759"/>
    </row>
    <row r="239" spans="2:14">
      <c r="B239" s="91"/>
      <c r="C239" s="91"/>
      <c r="E239" s="92"/>
      <c r="F239" s="119" t="str">
        <f>IF(OR(D239="",E239=""),"",ROUND(D239/LOOKUP(E239,SMMLV!$A$2:$A$36,SMMLV!$D$2:$D$106),3))</f>
        <v/>
      </c>
      <c r="K239" s="758"/>
      <c r="L239" s="97">
        <v>4</v>
      </c>
      <c r="M239" s="759" t="str">
        <f t="shared" si="23"/>
        <v>NO APLICA</v>
      </c>
      <c r="N239" s="759"/>
    </row>
    <row r="240" spans="2:14">
      <c r="B240" s="91"/>
      <c r="C240" s="91"/>
      <c r="E240" s="92"/>
      <c r="F240" s="119" t="str">
        <f>IF(OR(D240="",E240=""),"",ROUND(D240/LOOKUP(E240,SMMLV!$A$2:$A$36,SMMLV!$D$2:$D$106),3))</f>
        <v/>
      </c>
      <c r="K240" s="758"/>
      <c r="L240" s="97">
        <v>5</v>
      </c>
      <c r="M240" s="759" t="str">
        <f t="shared" si="23"/>
        <v>NO APLICA</v>
      </c>
      <c r="N240" s="759"/>
    </row>
    <row r="241" spans="2:14">
      <c r="B241" s="91"/>
      <c r="C241" s="91"/>
      <c r="E241" s="92"/>
      <c r="F241" s="119" t="str">
        <f>IF(OR(D241="",E241=""),"",ROUND(D241/LOOKUP(E241,SMMLV!$A$2:$A$36,SMMLV!$D$2:$D$106),3))</f>
        <v/>
      </c>
      <c r="K241" s="758"/>
      <c r="L241" s="97">
        <v>6</v>
      </c>
      <c r="M241" s="759" t="str">
        <f t="shared" si="23"/>
        <v>NO APLICA</v>
      </c>
      <c r="N241" s="759"/>
    </row>
    <row r="242" spans="2:14">
      <c r="B242" s="91"/>
      <c r="C242" s="91"/>
      <c r="E242" s="92"/>
      <c r="F242" s="119" t="str">
        <f>IF(OR(D242="",E242=""),"",ROUND(D242/LOOKUP(E242,SMMLV!$A$2:$A$36,SMMLV!$D$2:$D$106),3))</f>
        <v/>
      </c>
      <c r="K242" s="758"/>
      <c r="L242" s="97">
        <v>7</v>
      </c>
      <c r="M242" s="759" t="str">
        <f t="shared" si="23"/>
        <v>NO APLICA</v>
      </c>
      <c r="N242" s="759"/>
    </row>
    <row r="243" spans="2:14">
      <c r="B243" s="91"/>
      <c r="C243" s="91"/>
      <c r="E243" s="92"/>
      <c r="F243" s="119" t="str">
        <f>IF(OR(D243="",E243=""),"",ROUND(D243/LOOKUP(E243,SMMLV!$A$2:$A$36,SMMLV!$D$2:$D$106),3))</f>
        <v/>
      </c>
      <c r="K243" s="758"/>
      <c r="L243" s="97">
        <v>8</v>
      </c>
      <c r="M243" s="759" t="str">
        <f t="shared" si="23"/>
        <v>NO APLICA</v>
      </c>
      <c r="N243" s="759"/>
    </row>
    <row r="244" spans="2:14">
      <c r="B244" s="91"/>
      <c r="C244" s="91"/>
      <c r="E244" s="92"/>
      <c r="F244" s="119" t="str">
        <f>IF(OR(D244="",E244=""),"",ROUND(D244/LOOKUP(E244,SMMLV!$A$2:$A$36,SMMLV!$D$2:$D$106),3))</f>
        <v/>
      </c>
      <c r="K244" s="758"/>
      <c r="L244" s="97">
        <v>9</v>
      </c>
      <c r="M244" s="759" t="str">
        <f t="shared" si="23"/>
        <v>NO APLICA</v>
      </c>
      <c r="N244" s="759"/>
    </row>
    <row r="245" spans="2:14">
      <c r="B245" s="91"/>
      <c r="C245" s="91"/>
      <c r="E245" s="92"/>
      <c r="F245" s="119" t="str">
        <f>IF(OR(D245="",E245=""),"",ROUND(D245/LOOKUP(E245,SMMLV!$A$2:$A$36,SMMLV!$D$2:$D$106),3))</f>
        <v/>
      </c>
      <c r="K245" s="758"/>
      <c r="L245" s="97">
        <v>10</v>
      </c>
      <c r="M245" s="759" t="str">
        <f t="shared" si="23"/>
        <v>NO APLICA</v>
      </c>
      <c r="N245" s="759"/>
    </row>
    <row r="246" spans="2:14">
      <c r="B246" s="91"/>
      <c r="C246" s="91"/>
      <c r="E246" s="92"/>
      <c r="F246" s="119" t="str">
        <f>IF(OR(D246="",E246=""),"",ROUND(D246/LOOKUP(E246,SMMLV!$A$2:$A$36,SMMLV!$D$2:$D$106),3))</f>
        <v/>
      </c>
      <c r="K246" s="758">
        <v>25</v>
      </c>
      <c r="L246" s="97">
        <v>1</v>
      </c>
      <c r="M246" s="761" t="str">
        <f t="shared" ref="M246:M255" si="24">IF(SUMIFS($F$5:$F$1200,$B$5:$B$1200,$K$246,$C$5:$C$1200,$L246)=0,"NO APLICA",ROUND(SUMIFS($F$5:$F$1200,$B$5:$B$1200,$K$246,$C$5:$C$1200,$L246),3))</f>
        <v>NO APLICA</v>
      </c>
      <c r="N246" s="762"/>
    </row>
    <row r="247" spans="2:14">
      <c r="B247" s="91"/>
      <c r="C247" s="91"/>
      <c r="E247" s="92"/>
      <c r="F247" s="119" t="str">
        <f>IF(OR(D247="",E247=""),"",ROUND(D247/LOOKUP(E247,SMMLV!$A$2:$A$36,SMMLV!$D$2:$D$106),3))</f>
        <v/>
      </c>
      <c r="K247" s="758"/>
      <c r="L247" s="97">
        <v>2</v>
      </c>
      <c r="M247" s="761" t="str">
        <f t="shared" si="24"/>
        <v>NO APLICA</v>
      </c>
      <c r="N247" s="762"/>
    </row>
    <row r="248" spans="2:14">
      <c r="B248" s="91"/>
      <c r="C248" s="91"/>
      <c r="E248" s="92"/>
      <c r="F248" s="119" t="str">
        <f>IF(OR(D248="",E248=""),"",ROUND(D248/LOOKUP(E248,SMMLV!$A$2:$A$36,SMMLV!$D$2:$D$106),3))</f>
        <v/>
      </c>
      <c r="K248" s="758"/>
      <c r="L248" s="97">
        <v>3</v>
      </c>
      <c r="M248" s="761" t="str">
        <f t="shared" si="24"/>
        <v>NO APLICA</v>
      </c>
      <c r="N248" s="762"/>
    </row>
    <row r="249" spans="2:14">
      <c r="B249" s="91"/>
      <c r="C249" s="91"/>
      <c r="E249" s="92"/>
      <c r="F249" s="119" t="str">
        <f>IF(OR(D249="",E249=""),"",ROUND(D249/LOOKUP(E249,SMMLV!$A$2:$A$36,SMMLV!$D$2:$D$106),3))</f>
        <v/>
      </c>
      <c r="K249" s="758"/>
      <c r="L249" s="97">
        <v>4</v>
      </c>
      <c r="M249" s="761" t="str">
        <f t="shared" si="24"/>
        <v>NO APLICA</v>
      </c>
      <c r="N249" s="762"/>
    </row>
    <row r="250" spans="2:14">
      <c r="B250" s="91"/>
      <c r="C250" s="91"/>
      <c r="E250" s="92"/>
      <c r="F250" s="119" t="str">
        <f>IF(OR(D250="",E250=""),"",ROUND(D250/LOOKUP(E250,SMMLV!$A$2:$A$36,SMMLV!$D$2:$D$106),3))</f>
        <v/>
      </c>
      <c r="K250" s="758"/>
      <c r="L250" s="97">
        <v>5</v>
      </c>
      <c r="M250" s="761" t="str">
        <f t="shared" si="24"/>
        <v>NO APLICA</v>
      </c>
      <c r="N250" s="762"/>
    </row>
    <row r="251" spans="2:14">
      <c r="B251" s="91"/>
      <c r="C251" s="91"/>
      <c r="E251" s="92"/>
      <c r="F251" s="119" t="str">
        <f>IF(OR(D251="",E251=""),"",ROUND(D251/LOOKUP(E251,SMMLV!$A$2:$A$36,SMMLV!$D$2:$D$106),3))</f>
        <v/>
      </c>
      <c r="K251" s="758"/>
      <c r="L251" s="97">
        <v>6</v>
      </c>
      <c r="M251" s="761" t="str">
        <f t="shared" si="24"/>
        <v>NO APLICA</v>
      </c>
      <c r="N251" s="762"/>
    </row>
    <row r="252" spans="2:14">
      <c r="B252" s="91"/>
      <c r="C252" s="91"/>
      <c r="E252" s="92"/>
      <c r="F252" s="119" t="str">
        <f>IF(OR(D252="",E252=""),"",ROUND(D252/LOOKUP(E252,SMMLV!$A$2:$A$36,SMMLV!$D$2:$D$106),3))</f>
        <v/>
      </c>
      <c r="K252" s="758"/>
      <c r="L252" s="97">
        <v>7</v>
      </c>
      <c r="M252" s="761" t="str">
        <f t="shared" si="24"/>
        <v>NO APLICA</v>
      </c>
      <c r="N252" s="762"/>
    </row>
    <row r="253" spans="2:14">
      <c r="B253" s="91"/>
      <c r="C253" s="91"/>
      <c r="E253" s="92"/>
      <c r="F253" s="119" t="str">
        <f>IF(OR(D253="",E253=""),"",ROUND(D253/LOOKUP(E253,SMMLV!$A$2:$A$36,SMMLV!$D$2:$D$106),3))</f>
        <v/>
      </c>
      <c r="K253" s="758"/>
      <c r="L253" s="97">
        <v>8</v>
      </c>
      <c r="M253" s="761" t="str">
        <f t="shared" si="24"/>
        <v>NO APLICA</v>
      </c>
      <c r="N253" s="762"/>
    </row>
    <row r="254" spans="2:14">
      <c r="B254" s="91"/>
      <c r="C254" s="91"/>
      <c r="E254" s="92"/>
      <c r="F254" s="119" t="str">
        <f>IF(OR(D254="",E254=""),"",ROUND(D254/LOOKUP(E254,SMMLV!$A$2:$A$36,SMMLV!$D$2:$D$106),3))</f>
        <v/>
      </c>
      <c r="K254" s="758"/>
      <c r="L254" s="97">
        <v>9</v>
      </c>
      <c r="M254" s="761" t="str">
        <f t="shared" si="24"/>
        <v>NO APLICA</v>
      </c>
      <c r="N254" s="762"/>
    </row>
    <row r="255" spans="2:14">
      <c r="B255" s="91"/>
      <c r="C255" s="91"/>
      <c r="E255" s="92"/>
      <c r="F255" s="119" t="str">
        <f>IF(OR(D255="",E255=""),"",ROUND(D255/LOOKUP(E255,SMMLV!$A$2:$A$36,SMMLV!$D$2:$D$106),3))</f>
        <v/>
      </c>
      <c r="K255" s="758"/>
      <c r="L255" s="97">
        <v>10</v>
      </c>
      <c r="M255" s="759" t="str">
        <f t="shared" si="24"/>
        <v>NO APLICA</v>
      </c>
      <c r="N255" s="759"/>
    </row>
    <row r="256" spans="2:14">
      <c r="B256" s="91"/>
      <c r="C256" s="91"/>
      <c r="E256" s="92"/>
      <c r="F256" s="119" t="str">
        <f>IF(OR(D256="",E256=""),"",ROUND(D256/LOOKUP(E256,SMMLV!$A$2:$A$36,SMMLV!$D$2:$D$106),3))</f>
        <v/>
      </c>
      <c r="K256" s="758">
        <v>26</v>
      </c>
      <c r="L256" s="97">
        <v>1</v>
      </c>
      <c r="M256" s="759" t="str">
        <f t="shared" ref="M256:M265" si="25">IF(SUMIFS($F$5:$F$1200,$B$5:$B$1200,$K$256,$C$5:$C$1200,$L256)=0,"NO APLICA",ROUND(SUMIFS($F$5:$F$1200,$B$5:$B$1200,$K$256,$C$5:$C$1200,$L256),3))</f>
        <v>NO APLICA</v>
      </c>
      <c r="N256" s="759"/>
    </row>
    <row r="257" spans="2:14">
      <c r="B257" s="91"/>
      <c r="C257" s="91"/>
      <c r="E257" s="92"/>
      <c r="F257" s="119" t="str">
        <f>IF(OR(D257="",E257=""),"",ROUND(D257/LOOKUP(E257,SMMLV!$A$2:$A$36,SMMLV!$D$2:$D$106),3))</f>
        <v/>
      </c>
      <c r="K257" s="758"/>
      <c r="L257" s="97">
        <v>2</v>
      </c>
      <c r="M257" s="759" t="str">
        <f t="shared" si="25"/>
        <v>NO APLICA</v>
      </c>
      <c r="N257" s="759"/>
    </row>
    <row r="258" spans="2:14">
      <c r="B258" s="91"/>
      <c r="C258" s="91"/>
      <c r="E258" s="92"/>
      <c r="F258" s="119" t="str">
        <f>IF(OR(D258="",E258=""),"",ROUND(D258/LOOKUP(E258,SMMLV!$A$2:$A$36,SMMLV!$D$2:$D$106),3))</f>
        <v/>
      </c>
      <c r="K258" s="758"/>
      <c r="L258" s="97">
        <v>3</v>
      </c>
      <c r="M258" s="759" t="str">
        <f t="shared" si="25"/>
        <v>NO APLICA</v>
      </c>
      <c r="N258" s="759"/>
    </row>
    <row r="259" spans="2:14">
      <c r="B259" s="91"/>
      <c r="C259" s="91"/>
      <c r="E259" s="92"/>
      <c r="F259" s="119" t="str">
        <f>IF(OR(D259="",E259=""),"",ROUND(D259/LOOKUP(E259,SMMLV!$A$2:$A$36,SMMLV!$D$2:$D$106),3))</f>
        <v/>
      </c>
      <c r="K259" s="758"/>
      <c r="L259" s="97">
        <v>4</v>
      </c>
      <c r="M259" s="759" t="str">
        <f t="shared" si="25"/>
        <v>NO APLICA</v>
      </c>
      <c r="N259" s="759"/>
    </row>
    <row r="260" spans="2:14">
      <c r="B260" s="91"/>
      <c r="C260" s="91"/>
      <c r="E260" s="92"/>
      <c r="F260" s="119" t="str">
        <f>IF(OR(D260="",E260=""),"",ROUND(D260/LOOKUP(E260,SMMLV!$A$2:$A$36,SMMLV!$D$2:$D$106),3))</f>
        <v/>
      </c>
      <c r="K260" s="758"/>
      <c r="L260" s="97">
        <v>5</v>
      </c>
      <c r="M260" s="759" t="str">
        <f t="shared" si="25"/>
        <v>NO APLICA</v>
      </c>
      <c r="N260" s="759"/>
    </row>
    <row r="261" spans="2:14">
      <c r="B261" s="91"/>
      <c r="C261" s="91"/>
      <c r="E261" s="92"/>
      <c r="F261" s="119" t="str">
        <f>IF(OR(D261="",E261=""),"",ROUND(D261/LOOKUP(E261,SMMLV!$A$2:$A$36,SMMLV!$D$2:$D$106),3))</f>
        <v/>
      </c>
      <c r="K261" s="758"/>
      <c r="L261" s="97">
        <v>6</v>
      </c>
      <c r="M261" s="759" t="str">
        <f t="shared" si="25"/>
        <v>NO APLICA</v>
      </c>
      <c r="N261" s="759"/>
    </row>
    <row r="262" spans="2:14">
      <c r="B262" s="91"/>
      <c r="C262" s="91"/>
      <c r="E262" s="92"/>
      <c r="F262" s="119" t="str">
        <f>IF(OR(D262="",E262=""),"",ROUND(D262/LOOKUP(E262,SMMLV!$A$2:$A$36,SMMLV!$D$2:$D$106),3))</f>
        <v/>
      </c>
      <c r="K262" s="758"/>
      <c r="L262" s="97">
        <v>7</v>
      </c>
      <c r="M262" s="759" t="str">
        <f t="shared" si="25"/>
        <v>NO APLICA</v>
      </c>
      <c r="N262" s="759"/>
    </row>
    <row r="263" spans="2:14">
      <c r="B263" s="91"/>
      <c r="C263" s="91"/>
      <c r="E263" s="92"/>
      <c r="F263" s="119" t="str">
        <f>IF(OR(D263="",E263=""),"",ROUND(D263/LOOKUP(E263,SMMLV!$A$2:$A$36,SMMLV!$D$2:$D$106),3))</f>
        <v/>
      </c>
      <c r="K263" s="758"/>
      <c r="L263" s="97">
        <v>8</v>
      </c>
      <c r="M263" s="759" t="str">
        <f t="shared" si="25"/>
        <v>NO APLICA</v>
      </c>
      <c r="N263" s="759"/>
    </row>
    <row r="264" spans="2:14">
      <c r="B264" s="91"/>
      <c r="C264" s="91"/>
      <c r="E264" s="92"/>
      <c r="F264" s="119" t="str">
        <f>IF(OR(D264="",E264=""),"",ROUND(D264/LOOKUP(E264,SMMLV!$A$2:$A$36,SMMLV!$D$2:$D$106),3))</f>
        <v/>
      </c>
      <c r="K264" s="758"/>
      <c r="L264" s="97">
        <v>9</v>
      </c>
      <c r="M264" s="759" t="str">
        <f t="shared" si="25"/>
        <v>NO APLICA</v>
      </c>
      <c r="N264" s="759"/>
    </row>
    <row r="265" spans="2:14">
      <c r="B265" s="91"/>
      <c r="C265" s="91"/>
      <c r="E265" s="92"/>
      <c r="F265" s="119" t="str">
        <f>IF(OR(D265="",E265=""),"",ROUND(D265/LOOKUP(E265,SMMLV!$A$2:$A$36,SMMLV!$D$2:$D$106),3))</f>
        <v/>
      </c>
      <c r="K265" s="758"/>
      <c r="L265" s="97">
        <v>10</v>
      </c>
      <c r="M265" s="759" t="str">
        <f t="shared" si="25"/>
        <v>NO APLICA</v>
      </c>
      <c r="N265" s="759"/>
    </row>
    <row r="266" spans="2:14">
      <c r="B266" s="91"/>
      <c r="C266" s="91"/>
      <c r="E266" s="92"/>
      <c r="F266" s="119" t="str">
        <f>IF(OR(D266="",E266=""),"",ROUND(D266/LOOKUP(E266,SMMLV!$A$2:$A$36,SMMLV!$D$2:$D$106),3))</f>
        <v/>
      </c>
      <c r="K266" s="758">
        <v>27</v>
      </c>
      <c r="L266" s="97">
        <v>1</v>
      </c>
      <c r="M266" s="759" t="str">
        <f t="shared" ref="M266:M275" si="26">IF(SUMIFS($F$5:$F$1200,$B$5:$B$1200,$K$266,$C$5:$C$1200,$L266)=0,"NO APLICA",ROUND(SUMIFS($F$5:$F$1200,$B$5:$B$1200,$K$266,$C$5:$C$1200,$L266),3))</f>
        <v>NO APLICA</v>
      </c>
      <c r="N266" s="759"/>
    </row>
    <row r="267" spans="2:14">
      <c r="B267" s="91"/>
      <c r="C267" s="91"/>
      <c r="E267" s="92"/>
      <c r="F267" s="119" t="str">
        <f>IF(OR(D267="",E267=""),"",ROUND(D267/LOOKUP(E267,SMMLV!$A$2:$A$36,SMMLV!$D$2:$D$106),3))</f>
        <v/>
      </c>
      <c r="K267" s="758"/>
      <c r="L267" s="97">
        <v>2</v>
      </c>
      <c r="M267" s="759" t="str">
        <f t="shared" si="26"/>
        <v>NO APLICA</v>
      </c>
      <c r="N267" s="759"/>
    </row>
    <row r="268" spans="2:14">
      <c r="B268" s="91"/>
      <c r="C268" s="91"/>
      <c r="E268" s="92"/>
      <c r="F268" s="119" t="str">
        <f>IF(OR(D268="",E268=""),"",ROUND(D268/LOOKUP(E268,SMMLV!$A$2:$A$36,SMMLV!$D$2:$D$106),3))</f>
        <v/>
      </c>
      <c r="K268" s="758"/>
      <c r="L268" s="97">
        <v>3</v>
      </c>
      <c r="M268" s="759" t="str">
        <f t="shared" si="26"/>
        <v>NO APLICA</v>
      </c>
      <c r="N268" s="759"/>
    </row>
    <row r="269" spans="2:14">
      <c r="B269" s="91"/>
      <c r="C269" s="91"/>
      <c r="E269" s="92"/>
      <c r="F269" s="119" t="str">
        <f>IF(OR(D269="",E269=""),"",ROUND(D269/LOOKUP(E269,SMMLV!$A$2:$A$36,SMMLV!$D$2:$D$106),3))</f>
        <v/>
      </c>
      <c r="K269" s="758"/>
      <c r="L269" s="97">
        <v>4</v>
      </c>
      <c r="M269" s="759" t="str">
        <f t="shared" si="26"/>
        <v>NO APLICA</v>
      </c>
      <c r="N269" s="759"/>
    </row>
    <row r="270" spans="2:14">
      <c r="B270" s="91"/>
      <c r="C270" s="91"/>
      <c r="E270" s="92"/>
      <c r="F270" s="119" t="str">
        <f>IF(OR(D270="",E270=""),"",ROUND(D270/LOOKUP(E270,SMMLV!$A$2:$A$36,SMMLV!$D$2:$D$106),3))</f>
        <v/>
      </c>
      <c r="K270" s="758"/>
      <c r="L270" s="97">
        <v>5</v>
      </c>
      <c r="M270" s="759" t="str">
        <f t="shared" si="26"/>
        <v>NO APLICA</v>
      </c>
      <c r="N270" s="759"/>
    </row>
    <row r="271" spans="2:14">
      <c r="B271" s="91"/>
      <c r="C271" s="91"/>
      <c r="E271" s="92"/>
      <c r="F271" s="119" t="str">
        <f>IF(OR(D271="",E271=""),"",ROUND(D271/LOOKUP(E271,SMMLV!$A$2:$A$36,SMMLV!$D$2:$D$106),3))</f>
        <v/>
      </c>
      <c r="K271" s="758"/>
      <c r="L271" s="97">
        <v>6</v>
      </c>
      <c r="M271" s="759" t="str">
        <f t="shared" si="26"/>
        <v>NO APLICA</v>
      </c>
      <c r="N271" s="759"/>
    </row>
    <row r="272" spans="2:14">
      <c r="B272" s="91"/>
      <c r="C272" s="91"/>
      <c r="E272" s="92"/>
      <c r="F272" s="119" t="str">
        <f>IF(OR(D272="",E272=""),"",ROUND(D272/LOOKUP(E272,SMMLV!$A$2:$A$36,SMMLV!$D$2:$D$106),3))</f>
        <v/>
      </c>
      <c r="K272" s="758"/>
      <c r="L272" s="97">
        <v>7</v>
      </c>
      <c r="M272" s="759" t="str">
        <f t="shared" si="26"/>
        <v>NO APLICA</v>
      </c>
      <c r="N272" s="759"/>
    </row>
    <row r="273" spans="2:14">
      <c r="B273" s="91"/>
      <c r="C273" s="91"/>
      <c r="E273" s="92"/>
      <c r="F273" s="119" t="str">
        <f>IF(OR(D273="",E273=""),"",ROUND(D273/LOOKUP(E273,SMMLV!$A$2:$A$36,SMMLV!$D$2:$D$106),3))</f>
        <v/>
      </c>
      <c r="K273" s="758"/>
      <c r="L273" s="97">
        <v>8</v>
      </c>
      <c r="M273" s="759" t="str">
        <f t="shared" si="26"/>
        <v>NO APLICA</v>
      </c>
      <c r="N273" s="759"/>
    </row>
    <row r="274" spans="2:14">
      <c r="B274" s="91"/>
      <c r="C274" s="91"/>
      <c r="E274" s="92"/>
      <c r="F274" s="119" t="str">
        <f>IF(OR(D274="",E274=""),"",ROUND(D274/LOOKUP(E274,SMMLV!$A$2:$A$36,SMMLV!$D$2:$D$106),3))</f>
        <v/>
      </c>
      <c r="K274" s="758"/>
      <c r="L274" s="97">
        <v>9</v>
      </c>
      <c r="M274" s="759" t="str">
        <f t="shared" si="26"/>
        <v>NO APLICA</v>
      </c>
      <c r="N274" s="759"/>
    </row>
    <row r="275" spans="2:14">
      <c r="B275" s="91"/>
      <c r="C275" s="91"/>
      <c r="E275" s="92"/>
      <c r="F275" s="119" t="str">
        <f>IF(OR(D275="",E275=""),"",ROUND(D275/LOOKUP(E275,SMMLV!$A$2:$A$36,SMMLV!$D$2:$D$106),3))</f>
        <v/>
      </c>
      <c r="K275" s="758"/>
      <c r="L275" s="97">
        <v>10</v>
      </c>
      <c r="M275" s="759" t="str">
        <f t="shared" si="26"/>
        <v>NO APLICA</v>
      </c>
      <c r="N275" s="759"/>
    </row>
    <row r="276" spans="2:14">
      <c r="B276" s="91"/>
      <c r="C276" s="91"/>
      <c r="E276" s="92"/>
      <c r="F276" s="119" t="str">
        <f>IF(OR(D276="",E276=""),"",ROUND(D276/LOOKUP(E276,SMMLV!$A$2:$A$36,SMMLV!$D$2:$D$106),3))</f>
        <v/>
      </c>
      <c r="K276" s="758">
        <v>28</v>
      </c>
      <c r="L276" s="97">
        <v>1</v>
      </c>
      <c r="M276" s="759" t="str">
        <f t="shared" ref="M276:M285" si="27">IF(SUMIFS($F$5:$F$1200,$B$5:$B$1200,$K$276,$C$5:$C$1200,$L276)=0,"NO APLICA",ROUND(SUMIFS($F$5:$F$1200,$B$5:$B$1200,$K$276,$C$5:$C$1200,$L276),3))</f>
        <v>NO APLICA</v>
      </c>
      <c r="N276" s="759"/>
    </row>
    <row r="277" spans="2:14">
      <c r="B277" s="91"/>
      <c r="C277" s="91"/>
      <c r="E277" s="92"/>
      <c r="F277" s="119" t="str">
        <f>IF(OR(D277="",E277=""),"",ROUND(D277/LOOKUP(E277,SMMLV!$A$2:$A$36,SMMLV!$D$2:$D$106),3))</f>
        <v/>
      </c>
      <c r="K277" s="758"/>
      <c r="L277" s="97">
        <v>2</v>
      </c>
      <c r="M277" s="759" t="str">
        <f t="shared" si="27"/>
        <v>NO APLICA</v>
      </c>
      <c r="N277" s="759"/>
    </row>
    <row r="278" spans="2:14">
      <c r="B278" s="91"/>
      <c r="C278" s="91"/>
      <c r="E278" s="92"/>
      <c r="F278" s="119" t="str">
        <f>IF(OR(D278="",E278=""),"",ROUND(D278/LOOKUP(E278,SMMLV!$A$2:$A$36,SMMLV!$D$2:$D$106),3))</f>
        <v/>
      </c>
      <c r="K278" s="758"/>
      <c r="L278" s="97">
        <v>3</v>
      </c>
      <c r="M278" s="759" t="str">
        <f t="shared" si="27"/>
        <v>NO APLICA</v>
      </c>
      <c r="N278" s="759"/>
    </row>
    <row r="279" spans="2:14">
      <c r="B279" s="91"/>
      <c r="C279" s="91"/>
      <c r="E279" s="92"/>
      <c r="F279" s="119" t="str">
        <f>IF(OR(D279="",E279=""),"",ROUND(D279/LOOKUP(E279,SMMLV!$A$2:$A$36,SMMLV!$D$2:$D$106),3))</f>
        <v/>
      </c>
      <c r="K279" s="758"/>
      <c r="L279" s="97">
        <v>4</v>
      </c>
      <c r="M279" s="759" t="str">
        <f t="shared" si="27"/>
        <v>NO APLICA</v>
      </c>
      <c r="N279" s="759"/>
    </row>
    <row r="280" spans="2:14">
      <c r="B280" s="91"/>
      <c r="C280" s="91"/>
      <c r="E280" s="92"/>
      <c r="F280" s="119" t="str">
        <f>IF(OR(D280="",E280=""),"",ROUND(D280/LOOKUP(E280,SMMLV!$A$2:$A$36,SMMLV!$D$2:$D$106),3))</f>
        <v/>
      </c>
      <c r="K280" s="758"/>
      <c r="L280" s="97">
        <v>5</v>
      </c>
      <c r="M280" s="759" t="str">
        <f t="shared" si="27"/>
        <v>NO APLICA</v>
      </c>
      <c r="N280" s="759"/>
    </row>
    <row r="281" spans="2:14">
      <c r="B281" s="91"/>
      <c r="C281" s="91"/>
      <c r="E281" s="92"/>
      <c r="F281" s="119" t="str">
        <f>IF(OR(D281="",E281=""),"",ROUND(D281/LOOKUP(E281,SMMLV!$A$2:$A$36,SMMLV!$D$2:$D$106),3))</f>
        <v/>
      </c>
      <c r="K281" s="758"/>
      <c r="L281" s="97">
        <v>6</v>
      </c>
      <c r="M281" s="759" t="str">
        <f t="shared" si="27"/>
        <v>NO APLICA</v>
      </c>
      <c r="N281" s="759"/>
    </row>
    <row r="282" spans="2:14">
      <c r="B282" s="91"/>
      <c r="C282" s="91"/>
      <c r="E282" s="92"/>
      <c r="F282" s="119" t="str">
        <f>IF(OR(D282="",E282=""),"",ROUND(D282/LOOKUP(E282,SMMLV!$A$2:$A$36,SMMLV!$D$2:$D$106),3))</f>
        <v/>
      </c>
      <c r="K282" s="758"/>
      <c r="L282" s="97">
        <v>7</v>
      </c>
      <c r="M282" s="759" t="str">
        <f t="shared" si="27"/>
        <v>NO APLICA</v>
      </c>
      <c r="N282" s="759"/>
    </row>
    <row r="283" spans="2:14">
      <c r="B283" s="91"/>
      <c r="C283" s="91"/>
      <c r="E283" s="92"/>
      <c r="F283" s="119" t="str">
        <f>IF(OR(D283="",E283=""),"",ROUND(D283/LOOKUP(E283,SMMLV!$A$2:$A$36,SMMLV!$D$2:$D$106),3))</f>
        <v/>
      </c>
      <c r="K283" s="758"/>
      <c r="L283" s="97">
        <v>8</v>
      </c>
      <c r="M283" s="759" t="str">
        <f t="shared" si="27"/>
        <v>NO APLICA</v>
      </c>
      <c r="N283" s="759"/>
    </row>
    <row r="284" spans="2:14">
      <c r="B284" s="91"/>
      <c r="C284" s="91"/>
      <c r="E284" s="92"/>
      <c r="F284" s="119" t="str">
        <f>IF(OR(D284="",E284=""),"",ROUND(D284/LOOKUP(E284,SMMLV!$A$2:$A$36,SMMLV!$D$2:$D$106),3))</f>
        <v/>
      </c>
      <c r="K284" s="758"/>
      <c r="L284" s="97">
        <v>9</v>
      </c>
      <c r="M284" s="759" t="str">
        <f t="shared" si="27"/>
        <v>NO APLICA</v>
      </c>
      <c r="N284" s="759"/>
    </row>
    <row r="285" spans="2:14">
      <c r="B285" s="91"/>
      <c r="C285" s="91"/>
      <c r="E285" s="92"/>
      <c r="F285" s="119" t="str">
        <f>IF(OR(D285="",E285=""),"",ROUND(D285/LOOKUP(E285,SMMLV!$A$2:$A$36,SMMLV!$D$2:$D$106),3))</f>
        <v/>
      </c>
      <c r="K285" s="758"/>
      <c r="L285" s="97">
        <v>10</v>
      </c>
      <c r="M285" s="759" t="str">
        <f t="shared" si="27"/>
        <v>NO APLICA</v>
      </c>
      <c r="N285" s="759"/>
    </row>
    <row r="286" spans="2:14">
      <c r="B286" s="91"/>
      <c r="C286" s="91"/>
      <c r="E286" s="92"/>
      <c r="F286" s="119" t="str">
        <f>IF(OR(D286="",E286=""),"",ROUND(D286/LOOKUP(E286,SMMLV!$A$2:$A$36,SMMLV!$D$2:$D$106),3))</f>
        <v/>
      </c>
      <c r="K286" s="758">
        <v>29</v>
      </c>
      <c r="L286" s="97">
        <v>1</v>
      </c>
      <c r="M286" s="759" t="str">
        <f t="shared" ref="M286:M295" si="28">IF(SUMIFS($F$5:$F$1200,$B$5:$B$1200,$K$286,$C$5:$C$1200,$L286)=0,"NO APLICA",ROUND(SUMIFS($F$5:$F$1200,$B$5:$B$1200,$K$286,$C$5:$C$1200,$L286),3))</f>
        <v>NO APLICA</v>
      </c>
      <c r="N286" s="759"/>
    </row>
    <row r="287" spans="2:14">
      <c r="B287" s="91"/>
      <c r="C287" s="91"/>
      <c r="E287" s="92"/>
      <c r="F287" s="119" t="str">
        <f>IF(OR(D287="",E287=""),"",ROUND(D287/LOOKUP(E287,SMMLV!$A$2:$A$36,SMMLV!$D$2:$D$106),3))</f>
        <v/>
      </c>
      <c r="K287" s="758"/>
      <c r="L287" s="97">
        <v>2</v>
      </c>
      <c r="M287" s="759" t="str">
        <f t="shared" si="28"/>
        <v>NO APLICA</v>
      </c>
      <c r="N287" s="759"/>
    </row>
    <row r="288" spans="2:14">
      <c r="B288" s="91"/>
      <c r="C288" s="91"/>
      <c r="E288" s="92"/>
      <c r="F288" s="119" t="str">
        <f>IF(OR(D288="",E288=""),"",ROUND(D288/LOOKUP(E288,SMMLV!$A$2:$A$36,SMMLV!$D$2:$D$106),3))</f>
        <v/>
      </c>
      <c r="K288" s="758"/>
      <c r="L288" s="97">
        <v>3</v>
      </c>
      <c r="M288" s="759" t="str">
        <f t="shared" si="28"/>
        <v>NO APLICA</v>
      </c>
      <c r="N288" s="759"/>
    </row>
    <row r="289" spans="2:14">
      <c r="B289" s="91"/>
      <c r="C289" s="91"/>
      <c r="E289" s="92"/>
      <c r="F289" s="119" t="str">
        <f>IF(OR(D289="",E289=""),"",ROUND(D289/LOOKUP(E289,SMMLV!$A$2:$A$36,SMMLV!$D$2:$D$106),3))</f>
        <v/>
      </c>
      <c r="K289" s="758"/>
      <c r="L289" s="97">
        <v>4</v>
      </c>
      <c r="M289" s="759" t="str">
        <f t="shared" si="28"/>
        <v>NO APLICA</v>
      </c>
      <c r="N289" s="759"/>
    </row>
    <row r="290" spans="2:14">
      <c r="B290" s="91"/>
      <c r="C290" s="91"/>
      <c r="E290" s="92"/>
      <c r="F290" s="119" t="str">
        <f>IF(OR(D290="",E290=""),"",ROUND(D290/LOOKUP(E290,SMMLV!$A$2:$A$36,SMMLV!$D$2:$D$106),3))</f>
        <v/>
      </c>
      <c r="K290" s="758"/>
      <c r="L290" s="97">
        <v>5</v>
      </c>
      <c r="M290" s="759" t="str">
        <f t="shared" si="28"/>
        <v>NO APLICA</v>
      </c>
      <c r="N290" s="759"/>
    </row>
    <row r="291" spans="2:14">
      <c r="B291" s="91"/>
      <c r="C291" s="91"/>
      <c r="E291" s="92"/>
      <c r="F291" s="119" t="str">
        <f>IF(OR(D291="",E291=""),"",ROUND(D291/LOOKUP(E291,SMMLV!$A$2:$A$36,SMMLV!$D$2:$D$106),3))</f>
        <v/>
      </c>
      <c r="K291" s="758"/>
      <c r="L291" s="97">
        <v>6</v>
      </c>
      <c r="M291" s="759" t="str">
        <f t="shared" si="28"/>
        <v>NO APLICA</v>
      </c>
      <c r="N291" s="759"/>
    </row>
    <row r="292" spans="2:14">
      <c r="B292" s="91"/>
      <c r="C292" s="91"/>
      <c r="E292" s="92"/>
      <c r="F292" s="119" t="str">
        <f>IF(OR(D292="",E292=""),"",ROUND(D292/LOOKUP(E292,SMMLV!$A$2:$A$36,SMMLV!$D$2:$D$106),3))</f>
        <v/>
      </c>
      <c r="K292" s="758"/>
      <c r="L292" s="97">
        <v>7</v>
      </c>
      <c r="M292" s="759" t="str">
        <f t="shared" si="28"/>
        <v>NO APLICA</v>
      </c>
      <c r="N292" s="759"/>
    </row>
    <row r="293" spans="2:14">
      <c r="B293" s="91"/>
      <c r="C293" s="91"/>
      <c r="E293" s="92"/>
      <c r="F293" s="119" t="str">
        <f>IF(OR(D293="",E293=""),"",ROUND(D293/LOOKUP(E293,SMMLV!$A$2:$A$36,SMMLV!$D$2:$D$106),3))</f>
        <v/>
      </c>
      <c r="K293" s="758"/>
      <c r="L293" s="97">
        <v>8</v>
      </c>
      <c r="M293" s="759" t="str">
        <f t="shared" si="28"/>
        <v>NO APLICA</v>
      </c>
      <c r="N293" s="759"/>
    </row>
    <row r="294" spans="2:14">
      <c r="B294" s="91"/>
      <c r="C294" s="91"/>
      <c r="E294" s="92"/>
      <c r="F294" s="119" t="str">
        <f>IF(OR(D294="",E294=""),"",ROUND(D294/LOOKUP(E294,SMMLV!$A$2:$A$36,SMMLV!$D$2:$D$106),3))</f>
        <v/>
      </c>
      <c r="K294" s="758"/>
      <c r="L294" s="97">
        <v>9</v>
      </c>
      <c r="M294" s="759" t="str">
        <f t="shared" si="28"/>
        <v>NO APLICA</v>
      </c>
      <c r="N294" s="759"/>
    </row>
    <row r="295" spans="2:14">
      <c r="B295" s="91"/>
      <c r="C295" s="91"/>
      <c r="E295" s="92"/>
      <c r="F295" s="119" t="str">
        <f>IF(OR(D295="",E295=""),"",ROUND(D295/LOOKUP(E295,SMMLV!$A$2:$A$36,SMMLV!$D$2:$D$106),3))</f>
        <v/>
      </c>
      <c r="K295" s="758"/>
      <c r="L295" s="97">
        <v>10</v>
      </c>
      <c r="M295" s="759" t="str">
        <f t="shared" si="28"/>
        <v>NO APLICA</v>
      </c>
      <c r="N295" s="759"/>
    </row>
    <row r="296" spans="2:14">
      <c r="B296" s="91"/>
      <c r="C296" s="91"/>
      <c r="E296" s="92"/>
      <c r="F296" s="119" t="str">
        <f>IF(OR(D296="",E296=""),"",ROUND(D296/LOOKUP(E296,SMMLV!$A$2:$A$36,SMMLV!$D$2:$D$106),3))</f>
        <v/>
      </c>
      <c r="K296" s="758">
        <v>30</v>
      </c>
      <c r="L296" s="97">
        <v>1</v>
      </c>
      <c r="M296" s="759" t="str">
        <f t="shared" ref="M296:M305" si="29">IF(SUMIFS($F$5:$F$1200,$B$5:$B$1200,$K$296,$C$5:$C$1200,$L296)=0,"NO APLICA",ROUND(SUMIFS($F$5:$F$1200,$B$5:$B$1200,$K$296,$C$5:$C$1200,$L296),3))</f>
        <v>NO APLICA</v>
      </c>
      <c r="N296" s="759"/>
    </row>
    <row r="297" spans="2:14">
      <c r="B297" s="91"/>
      <c r="C297" s="91"/>
      <c r="E297" s="92"/>
      <c r="F297" s="119" t="str">
        <f>IF(OR(D297="",E297=""),"",ROUND(D297/LOOKUP(E297,SMMLV!$A$2:$A$36,SMMLV!$D$2:$D$106),3))</f>
        <v/>
      </c>
      <c r="K297" s="758"/>
      <c r="L297" s="97">
        <v>2</v>
      </c>
      <c r="M297" s="759" t="str">
        <f t="shared" si="29"/>
        <v>NO APLICA</v>
      </c>
      <c r="N297" s="759"/>
    </row>
    <row r="298" spans="2:14">
      <c r="B298" s="91"/>
      <c r="C298" s="91"/>
      <c r="E298" s="92"/>
      <c r="F298" s="119" t="str">
        <f>IF(OR(D298="",E298=""),"",ROUND(D298/LOOKUP(E298,SMMLV!$A$2:$A$36,SMMLV!$D$2:$D$106),3))</f>
        <v/>
      </c>
      <c r="K298" s="758"/>
      <c r="L298" s="97">
        <v>3</v>
      </c>
      <c r="M298" s="759" t="str">
        <f t="shared" si="29"/>
        <v>NO APLICA</v>
      </c>
      <c r="N298" s="759"/>
    </row>
    <row r="299" spans="2:14">
      <c r="B299" s="91"/>
      <c r="C299" s="91"/>
      <c r="E299" s="92"/>
      <c r="F299" s="119" t="str">
        <f>IF(OR(D299="",E299=""),"",ROUND(D299/LOOKUP(E299,SMMLV!$A$2:$A$36,SMMLV!$D$2:$D$106),3))</f>
        <v/>
      </c>
      <c r="K299" s="758"/>
      <c r="L299" s="97">
        <v>4</v>
      </c>
      <c r="M299" s="759" t="str">
        <f t="shared" si="29"/>
        <v>NO APLICA</v>
      </c>
      <c r="N299" s="759"/>
    </row>
    <row r="300" spans="2:14">
      <c r="B300" s="91"/>
      <c r="C300" s="91"/>
      <c r="E300" s="92"/>
      <c r="F300" s="119" t="str">
        <f>IF(OR(D300="",E300=""),"",ROUND(D300/LOOKUP(E300,SMMLV!$A$2:$A$36,SMMLV!$D$2:$D$106),3))</f>
        <v/>
      </c>
      <c r="K300" s="758"/>
      <c r="L300" s="97">
        <v>5</v>
      </c>
      <c r="M300" s="759" t="str">
        <f t="shared" si="29"/>
        <v>NO APLICA</v>
      </c>
      <c r="N300" s="759"/>
    </row>
    <row r="301" spans="2:14">
      <c r="B301" s="91"/>
      <c r="C301" s="91"/>
      <c r="E301" s="92"/>
      <c r="F301" s="119" t="str">
        <f>IF(OR(D301="",E301=""),"",ROUND(D301/LOOKUP(E301,SMMLV!$A$2:$A$36,SMMLV!$D$2:$D$106),3))</f>
        <v/>
      </c>
      <c r="K301" s="758"/>
      <c r="L301" s="97">
        <v>6</v>
      </c>
      <c r="M301" s="759" t="str">
        <f t="shared" si="29"/>
        <v>NO APLICA</v>
      </c>
      <c r="N301" s="759"/>
    </row>
    <row r="302" spans="2:14">
      <c r="B302" s="91"/>
      <c r="C302" s="91"/>
      <c r="E302" s="92"/>
      <c r="F302" s="119" t="str">
        <f>IF(OR(D302="",E302=""),"",ROUND(D302/LOOKUP(E302,SMMLV!$A$2:$A$36,SMMLV!$D$2:$D$106),3))</f>
        <v/>
      </c>
      <c r="K302" s="758"/>
      <c r="L302" s="97">
        <v>7</v>
      </c>
      <c r="M302" s="759" t="str">
        <f t="shared" si="29"/>
        <v>NO APLICA</v>
      </c>
      <c r="N302" s="759"/>
    </row>
    <row r="303" spans="2:14">
      <c r="B303" s="91"/>
      <c r="C303" s="91"/>
      <c r="E303" s="92"/>
      <c r="F303" s="119" t="str">
        <f>IF(OR(D303="",E303=""),"",ROUND(D303/LOOKUP(E303,SMMLV!$A$2:$A$36,SMMLV!$D$2:$D$106),3))</f>
        <v/>
      </c>
      <c r="K303" s="758"/>
      <c r="L303" s="97">
        <v>8</v>
      </c>
      <c r="M303" s="759" t="str">
        <f t="shared" si="29"/>
        <v>NO APLICA</v>
      </c>
      <c r="N303" s="759"/>
    </row>
    <row r="304" spans="2:14">
      <c r="B304" s="91"/>
      <c r="C304" s="91"/>
      <c r="E304" s="92"/>
      <c r="F304" s="119" t="str">
        <f>IF(OR(D304="",E304=""),"",ROUND(D304/LOOKUP(E304,SMMLV!$A$2:$A$36,SMMLV!$D$2:$D$106),3))</f>
        <v/>
      </c>
      <c r="K304" s="758"/>
      <c r="L304" s="97">
        <v>9</v>
      </c>
      <c r="M304" s="759" t="str">
        <f t="shared" si="29"/>
        <v>NO APLICA</v>
      </c>
      <c r="N304" s="759"/>
    </row>
    <row r="305" spans="2:14">
      <c r="B305" s="91"/>
      <c r="C305" s="91"/>
      <c r="E305" s="92"/>
      <c r="F305" s="119" t="str">
        <f>IF(OR(D305="",E305=""),"",ROUND(D305/LOOKUP(E305,SMMLV!$A$2:$A$36,SMMLV!$D$2:$D$106),3))</f>
        <v/>
      </c>
      <c r="K305" s="758"/>
      <c r="L305" s="97">
        <v>10</v>
      </c>
      <c r="M305" s="759" t="str">
        <f t="shared" si="29"/>
        <v>NO APLICA</v>
      </c>
      <c r="N305" s="759"/>
    </row>
    <row r="306" spans="2:14">
      <c r="B306" s="91"/>
      <c r="C306" s="91"/>
      <c r="E306" s="92"/>
      <c r="F306" s="119" t="str">
        <f>IF(OR(D306="",E306=""),"",ROUND(D306/LOOKUP(E306,SMMLV!$A$2:$A$36,SMMLV!$D$2:$D$106),3))</f>
        <v/>
      </c>
      <c r="K306" s="758">
        <v>31</v>
      </c>
      <c r="L306" s="97">
        <v>1</v>
      </c>
      <c r="M306" s="759" t="str">
        <f t="shared" ref="M306:M315" si="30">IF(SUMIFS($F$5:$F$1200,$B$5:$B$1200,$K$306,$C$5:$C$1200,$L306)=0,"NO APLICA",ROUND(SUMIFS($F$5:$F$1200,$B$5:$B$1200,$K$306,$C$5:$C$1200,$L306),3))</f>
        <v>NO APLICA</v>
      </c>
      <c r="N306" s="759"/>
    </row>
    <row r="307" spans="2:14">
      <c r="B307" s="91"/>
      <c r="C307" s="91"/>
      <c r="E307" s="92"/>
      <c r="F307" s="119" t="str">
        <f>IF(OR(D307="",E307=""),"",ROUND(D307/LOOKUP(E307,SMMLV!$A$2:$A$36,SMMLV!$D$2:$D$106),3))</f>
        <v/>
      </c>
      <c r="K307" s="758"/>
      <c r="L307" s="97">
        <v>2</v>
      </c>
      <c r="M307" s="759" t="str">
        <f t="shared" si="30"/>
        <v>NO APLICA</v>
      </c>
      <c r="N307" s="759"/>
    </row>
    <row r="308" spans="2:14">
      <c r="B308" s="91"/>
      <c r="C308" s="91"/>
      <c r="E308" s="92"/>
      <c r="F308" s="119" t="str">
        <f>IF(OR(D308="",E308=""),"",ROUND(D308/LOOKUP(E308,SMMLV!$A$2:$A$36,SMMLV!$D$2:$D$106),3))</f>
        <v/>
      </c>
      <c r="K308" s="758"/>
      <c r="L308" s="97">
        <v>3</v>
      </c>
      <c r="M308" s="759" t="str">
        <f t="shared" si="30"/>
        <v>NO APLICA</v>
      </c>
      <c r="N308" s="759"/>
    </row>
    <row r="309" spans="2:14">
      <c r="B309" s="91"/>
      <c r="C309" s="91"/>
      <c r="E309" s="92"/>
      <c r="F309" s="119" t="str">
        <f>IF(OR(D309="",E309=""),"",ROUND(D309/LOOKUP(E309,SMMLV!$A$2:$A$36,SMMLV!$D$2:$D$106),3))</f>
        <v/>
      </c>
      <c r="K309" s="758"/>
      <c r="L309" s="97">
        <v>4</v>
      </c>
      <c r="M309" s="759" t="str">
        <f t="shared" si="30"/>
        <v>NO APLICA</v>
      </c>
      <c r="N309" s="759"/>
    </row>
    <row r="310" spans="2:14">
      <c r="B310" s="91"/>
      <c r="C310" s="91"/>
      <c r="E310" s="92"/>
      <c r="F310" s="119" t="str">
        <f>IF(OR(D310="",E310=""),"",ROUND(D310/LOOKUP(E310,SMMLV!$A$2:$A$36,SMMLV!$D$2:$D$106),3))</f>
        <v/>
      </c>
      <c r="K310" s="758"/>
      <c r="L310" s="97">
        <v>5</v>
      </c>
      <c r="M310" s="759" t="str">
        <f t="shared" si="30"/>
        <v>NO APLICA</v>
      </c>
      <c r="N310" s="759"/>
    </row>
    <row r="311" spans="2:14">
      <c r="B311" s="91"/>
      <c r="C311" s="91"/>
      <c r="E311" s="92"/>
      <c r="F311" s="119" t="str">
        <f>IF(OR(D311="",E311=""),"",ROUND(D311/LOOKUP(E311,SMMLV!$A$2:$A$36,SMMLV!$D$2:$D$106),3))</f>
        <v/>
      </c>
      <c r="K311" s="758"/>
      <c r="L311" s="97">
        <v>6</v>
      </c>
      <c r="M311" s="759" t="str">
        <f t="shared" si="30"/>
        <v>NO APLICA</v>
      </c>
      <c r="N311" s="759"/>
    </row>
    <row r="312" spans="2:14">
      <c r="B312" s="91"/>
      <c r="C312" s="91"/>
      <c r="E312" s="92"/>
      <c r="F312" s="119" t="str">
        <f>IF(OR(D312="",E312=""),"",ROUND(D312/LOOKUP(E312,SMMLV!$A$2:$A$36,SMMLV!$D$2:$D$106),3))</f>
        <v/>
      </c>
      <c r="K312" s="758"/>
      <c r="L312" s="97">
        <v>7</v>
      </c>
      <c r="M312" s="759" t="str">
        <f t="shared" si="30"/>
        <v>NO APLICA</v>
      </c>
      <c r="N312" s="759"/>
    </row>
    <row r="313" spans="2:14">
      <c r="B313" s="91"/>
      <c r="C313" s="91"/>
      <c r="E313" s="92"/>
      <c r="F313" s="119" t="str">
        <f>IF(OR(D313="",E313=""),"",ROUND(D313/LOOKUP(E313,SMMLV!$A$2:$A$36,SMMLV!$D$2:$D$106),3))</f>
        <v/>
      </c>
      <c r="K313" s="758"/>
      <c r="L313" s="97">
        <v>8</v>
      </c>
      <c r="M313" s="759" t="str">
        <f t="shared" si="30"/>
        <v>NO APLICA</v>
      </c>
      <c r="N313" s="759"/>
    </row>
    <row r="314" spans="2:14">
      <c r="B314" s="91"/>
      <c r="C314" s="91"/>
      <c r="E314" s="92"/>
      <c r="F314" s="119" t="str">
        <f>IF(OR(D314="",E314=""),"",ROUND(D314/LOOKUP(E314,SMMLV!$A$2:$A$36,SMMLV!$D$2:$D$106),3))</f>
        <v/>
      </c>
      <c r="K314" s="758"/>
      <c r="L314" s="97">
        <v>9</v>
      </c>
      <c r="M314" s="759" t="str">
        <f t="shared" si="30"/>
        <v>NO APLICA</v>
      </c>
      <c r="N314" s="759"/>
    </row>
    <row r="315" spans="2:14">
      <c r="B315" s="91"/>
      <c r="C315" s="91"/>
      <c r="E315" s="92"/>
      <c r="F315" s="119" t="str">
        <f>IF(OR(D315="",E315=""),"",ROUND(D315/LOOKUP(E315,SMMLV!$A$2:$A$36,SMMLV!$D$2:$D$106),3))</f>
        <v/>
      </c>
      <c r="K315" s="758"/>
      <c r="L315" s="97">
        <v>10</v>
      </c>
      <c r="M315" s="759" t="str">
        <f t="shared" si="30"/>
        <v>NO APLICA</v>
      </c>
      <c r="N315" s="759"/>
    </row>
    <row r="316" spans="2:14">
      <c r="B316" s="91"/>
      <c r="C316" s="91"/>
      <c r="E316" s="92"/>
      <c r="F316" s="119" t="str">
        <f>IF(OR(D316="",E316=""),"",ROUND(D316/LOOKUP(E316,SMMLV!$A$2:$A$36,SMMLV!$D$2:$D$106),3))</f>
        <v/>
      </c>
      <c r="K316" s="758">
        <v>32</v>
      </c>
      <c r="L316" s="97">
        <v>1</v>
      </c>
      <c r="M316" s="759" t="str">
        <f t="shared" ref="M316:M325" si="31">IF(SUMIFS($F$5:$F$1200,$B$5:$B$1200,$K$316,$C$5:$C$1200,$L316)=0,"NO APLICA",ROUND(SUMIFS($F$5:$F$1200,$B$5:$B$1200,$K$316,$C$5:$C$1200,$L316),3))</f>
        <v>NO APLICA</v>
      </c>
      <c r="N316" s="759"/>
    </row>
    <row r="317" spans="2:14">
      <c r="B317" s="91"/>
      <c r="C317" s="91"/>
      <c r="E317" s="92"/>
      <c r="F317" s="119" t="str">
        <f>IF(OR(D317="",E317=""),"",ROUND(D317/LOOKUP(E317,SMMLV!$A$2:$A$36,SMMLV!$D$2:$D$106),3))</f>
        <v/>
      </c>
      <c r="K317" s="758"/>
      <c r="L317" s="97">
        <v>2</v>
      </c>
      <c r="M317" s="759" t="str">
        <f t="shared" si="31"/>
        <v>NO APLICA</v>
      </c>
      <c r="N317" s="759"/>
    </row>
    <row r="318" spans="2:14">
      <c r="B318" s="91"/>
      <c r="C318" s="91"/>
      <c r="E318" s="92"/>
      <c r="F318" s="119" t="str">
        <f>IF(OR(D318="",E318=""),"",ROUND(D318/LOOKUP(E318,SMMLV!$A$2:$A$36,SMMLV!$D$2:$D$106),3))</f>
        <v/>
      </c>
      <c r="K318" s="758"/>
      <c r="L318" s="97">
        <v>3</v>
      </c>
      <c r="M318" s="759" t="str">
        <f t="shared" si="31"/>
        <v>NO APLICA</v>
      </c>
      <c r="N318" s="759"/>
    </row>
    <row r="319" spans="2:14">
      <c r="B319" s="91"/>
      <c r="C319" s="91"/>
      <c r="E319" s="92"/>
      <c r="F319" s="119" t="str">
        <f>IF(OR(D319="",E319=""),"",ROUND(D319/LOOKUP(E319,SMMLV!$A$2:$A$36,SMMLV!$D$2:$D$106),3))</f>
        <v/>
      </c>
      <c r="K319" s="758"/>
      <c r="L319" s="97">
        <v>4</v>
      </c>
      <c r="M319" s="759" t="str">
        <f t="shared" si="31"/>
        <v>NO APLICA</v>
      </c>
      <c r="N319" s="759"/>
    </row>
    <row r="320" spans="2:14">
      <c r="B320" s="91"/>
      <c r="C320" s="91"/>
      <c r="E320" s="92"/>
      <c r="F320" s="119" t="str">
        <f>IF(OR(D320="",E320=""),"",ROUND(D320/LOOKUP(E320,SMMLV!$A$2:$A$36,SMMLV!$D$2:$D$106),3))</f>
        <v/>
      </c>
      <c r="K320" s="758"/>
      <c r="L320" s="97">
        <v>5</v>
      </c>
      <c r="M320" s="759" t="str">
        <f t="shared" si="31"/>
        <v>NO APLICA</v>
      </c>
      <c r="N320" s="759"/>
    </row>
    <row r="321" spans="2:14">
      <c r="B321" s="91"/>
      <c r="C321" s="91"/>
      <c r="E321" s="92"/>
      <c r="F321" s="119" t="str">
        <f>IF(OR(D321="",E321=""),"",ROUND(D321/LOOKUP(E321,SMMLV!$A$2:$A$36,SMMLV!$D$2:$D$106),3))</f>
        <v/>
      </c>
      <c r="K321" s="758"/>
      <c r="L321" s="97">
        <v>6</v>
      </c>
      <c r="M321" s="759" t="str">
        <f t="shared" si="31"/>
        <v>NO APLICA</v>
      </c>
      <c r="N321" s="759"/>
    </row>
    <row r="322" spans="2:14">
      <c r="B322" s="91"/>
      <c r="C322" s="91"/>
      <c r="E322" s="92"/>
      <c r="F322" s="119" t="str">
        <f>IF(OR(D322="",E322=""),"",ROUND(D322/LOOKUP(E322,SMMLV!$A$2:$A$36,SMMLV!$D$2:$D$106),3))</f>
        <v/>
      </c>
      <c r="K322" s="758"/>
      <c r="L322" s="97">
        <v>7</v>
      </c>
      <c r="M322" s="759" t="str">
        <f t="shared" si="31"/>
        <v>NO APLICA</v>
      </c>
      <c r="N322" s="759"/>
    </row>
    <row r="323" spans="2:14">
      <c r="B323" s="91"/>
      <c r="C323" s="91"/>
      <c r="E323" s="92"/>
      <c r="F323" s="119" t="str">
        <f>IF(OR(D323="",E323=""),"",ROUND(D323/LOOKUP(E323,SMMLV!$A$2:$A$36,SMMLV!$D$2:$D$106),3))</f>
        <v/>
      </c>
      <c r="K323" s="758"/>
      <c r="L323" s="97">
        <v>8</v>
      </c>
      <c r="M323" s="759" t="str">
        <f t="shared" si="31"/>
        <v>NO APLICA</v>
      </c>
      <c r="N323" s="759"/>
    </row>
    <row r="324" spans="2:14">
      <c r="B324" s="91"/>
      <c r="C324" s="91"/>
      <c r="E324" s="92"/>
      <c r="F324" s="119" t="str">
        <f>IF(OR(D324="",E324=""),"",ROUND(D324/LOOKUP(E324,SMMLV!$A$2:$A$36,SMMLV!$D$2:$D$106),3))</f>
        <v/>
      </c>
      <c r="K324" s="758"/>
      <c r="L324" s="97">
        <v>9</v>
      </c>
      <c r="M324" s="759" t="str">
        <f t="shared" si="31"/>
        <v>NO APLICA</v>
      </c>
      <c r="N324" s="759"/>
    </row>
    <row r="325" spans="2:14">
      <c r="B325" s="91"/>
      <c r="C325" s="91"/>
      <c r="E325" s="92"/>
      <c r="F325" s="119" t="str">
        <f>IF(OR(D325="",E325=""),"",ROUND(D325/LOOKUP(E325,SMMLV!$A$2:$A$36,SMMLV!$D$2:$D$106),3))</f>
        <v/>
      </c>
      <c r="K325" s="758"/>
      <c r="L325" s="97">
        <v>10</v>
      </c>
      <c r="M325" s="759" t="str">
        <f t="shared" si="31"/>
        <v>NO APLICA</v>
      </c>
      <c r="N325" s="759"/>
    </row>
    <row r="326" spans="2:14">
      <c r="B326" s="91"/>
      <c r="C326" s="91"/>
      <c r="E326" s="92"/>
      <c r="F326" s="119" t="str">
        <f>IF(OR(D326="",E326=""),"",ROUND(D326/LOOKUP(E326,SMMLV!$A$2:$A$36,SMMLV!$D$2:$D$106),3))</f>
        <v/>
      </c>
      <c r="K326" s="758">
        <v>33</v>
      </c>
      <c r="L326" s="97">
        <v>1</v>
      </c>
      <c r="M326" s="759" t="str">
        <f t="shared" ref="M326:M335" si="32">IF(SUMIFS($F$5:$F$1200,$B$5:$B$1200,$K$326,$C$5:$C$1200,$L326)=0,"NO APLICA",ROUND(SUMIFS($F$5:$F$1200,$B$5:$B$1200,$K$326,$C$5:$C$1200,$L326),3))</f>
        <v>NO APLICA</v>
      </c>
      <c r="N326" s="759"/>
    </row>
    <row r="327" spans="2:14">
      <c r="B327" s="91"/>
      <c r="C327" s="91"/>
      <c r="E327" s="92"/>
      <c r="F327" s="119" t="str">
        <f>IF(OR(D327="",E327=""),"",ROUND(D327/LOOKUP(E327,SMMLV!$A$2:$A$36,SMMLV!$D$2:$D$106),3))</f>
        <v/>
      </c>
      <c r="K327" s="758"/>
      <c r="L327" s="97">
        <v>2</v>
      </c>
      <c r="M327" s="759" t="str">
        <f t="shared" si="32"/>
        <v>NO APLICA</v>
      </c>
      <c r="N327" s="759"/>
    </row>
    <row r="328" spans="2:14">
      <c r="B328" s="91"/>
      <c r="C328" s="91"/>
      <c r="E328" s="92"/>
      <c r="F328" s="119" t="str">
        <f>IF(OR(D328="",E328=""),"",ROUND(D328/LOOKUP(E328,SMMLV!$A$2:$A$36,SMMLV!$D$2:$D$106),3))</f>
        <v/>
      </c>
      <c r="K328" s="758"/>
      <c r="L328" s="97">
        <v>3</v>
      </c>
      <c r="M328" s="759" t="str">
        <f t="shared" si="32"/>
        <v>NO APLICA</v>
      </c>
      <c r="N328" s="759"/>
    </row>
    <row r="329" spans="2:14">
      <c r="B329" s="91"/>
      <c r="C329" s="91"/>
      <c r="E329" s="92"/>
      <c r="F329" s="119" t="str">
        <f>IF(OR(D329="",E329=""),"",ROUND(D329/LOOKUP(E329,SMMLV!$A$2:$A$36,SMMLV!$D$2:$D$106),3))</f>
        <v/>
      </c>
      <c r="K329" s="758"/>
      <c r="L329" s="97">
        <v>4</v>
      </c>
      <c r="M329" s="759" t="str">
        <f t="shared" si="32"/>
        <v>NO APLICA</v>
      </c>
      <c r="N329" s="759"/>
    </row>
    <row r="330" spans="2:14">
      <c r="B330" s="91"/>
      <c r="C330" s="91"/>
      <c r="E330" s="92"/>
      <c r="F330" s="119" t="str">
        <f>IF(OR(D330="",E330=""),"",ROUND(D330/LOOKUP(E330,SMMLV!$A$2:$A$36,SMMLV!$D$2:$D$106),3))</f>
        <v/>
      </c>
      <c r="K330" s="758"/>
      <c r="L330" s="97">
        <v>5</v>
      </c>
      <c r="M330" s="759" t="str">
        <f t="shared" si="32"/>
        <v>NO APLICA</v>
      </c>
      <c r="N330" s="759"/>
    </row>
    <row r="331" spans="2:14">
      <c r="B331" s="91"/>
      <c r="C331" s="91"/>
      <c r="E331" s="92"/>
      <c r="F331" s="119" t="str">
        <f>IF(OR(D331="",E331=""),"",ROUND(D331/LOOKUP(E331,SMMLV!$A$2:$A$36,SMMLV!$D$2:$D$106),3))</f>
        <v/>
      </c>
      <c r="K331" s="758"/>
      <c r="L331" s="97">
        <v>6</v>
      </c>
      <c r="M331" s="759" t="str">
        <f t="shared" si="32"/>
        <v>NO APLICA</v>
      </c>
      <c r="N331" s="759"/>
    </row>
    <row r="332" spans="2:14">
      <c r="B332" s="91"/>
      <c r="C332" s="91"/>
      <c r="E332" s="92"/>
      <c r="F332" s="119" t="str">
        <f>IF(OR(D332="",E332=""),"",ROUND(D332/LOOKUP(E332,SMMLV!$A$2:$A$36,SMMLV!$D$2:$D$106),3))</f>
        <v/>
      </c>
      <c r="K332" s="758"/>
      <c r="L332" s="97">
        <v>7</v>
      </c>
      <c r="M332" s="759" t="str">
        <f t="shared" si="32"/>
        <v>NO APLICA</v>
      </c>
      <c r="N332" s="759"/>
    </row>
    <row r="333" spans="2:14">
      <c r="B333" s="91"/>
      <c r="C333" s="91"/>
      <c r="E333" s="92"/>
      <c r="F333" s="119" t="str">
        <f>IF(OR(D333="",E333=""),"",ROUND(D333/LOOKUP(E333,SMMLV!$A$2:$A$36,SMMLV!$D$2:$D$106),3))</f>
        <v/>
      </c>
      <c r="K333" s="758"/>
      <c r="L333" s="97">
        <v>8</v>
      </c>
      <c r="M333" s="759" t="str">
        <f t="shared" si="32"/>
        <v>NO APLICA</v>
      </c>
      <c r="N333" s="759"/>
    </row>
    <row r="334" spans="2:14">
      <c r="B334" s="91"/>
      <c r="C334" s="91"/>
      <c r="E334" s="92"/>
      <c r="F334" s="119" t="str">
        <f>IF(OR(D334="",E334=""),"",ROUND(D334/LOOKUP(E334,SMMLV!$A$2:$A$36,SMMLV!$D$2:$D$106),3))</f>
        <v/>
      </c>
      <c r="K334" s="758"/>
      <c r="L334" s="97">
        <v>9</v>
      </c>
      <c r="M334" s="759" t="str">
        <f t="shared" si="32"/>
        <v>NO APLICA</v>
      </c>
      <c r="N334" s="759"/>
    </row>
    <row r="335" spans="2:14">
      <c r="B335" s="91"/>
      <c r="C335" s="91"/>
      <c r="E335" s="92"/>
      <c r="F335" s="119" t="str">
        <f>IF(OR(D335="",E335=""),"",ROUND(D335/LOOKUP(E335,SMMLV!$A$2:$A$36,SMMLV!$D$2:$D$106),3))</f>
        <v/>
      </c>
      <c r="K335" s="758"/>
      <c r="L335" s="97">
        <v>10</v>
      </c>
      <c r="M335" s="759" t="str">
        <f t="shared" si="32"/>
        <v>NO APLICA</v>
      </c>
      <c r="N335" s="759"/>
    </row>
    <row r="336" spans="2:14">
      <c r="B336" s="91"/>
      <c r="C336" s="91"/>
      <c r="E336" s="92"/>
      <c r="F336" s="119" t="str">
        <f>IF(OR(D336="",E336=""),"",ROUND(D336/LOOKUP(E336,SMMLV!$A$2:$A$36,SMMLV!$D$2:$D$106),3))</f>
        <v/>
      </c>
      <c r="K336" s="758">
        <v>34</v>
      </c>
      <c r="L336" s="97">
        <v>1</v>
      </c>
      <c r="M336" s="759" t="str">
        <f t="shared" ref="M336:M345" si="33">IF(SUMIFS($F$5:$F$1200,$B$5:$B$1200,$K$336,$C$5:$C$1200,$L336)=0,"NO APLICA",ROUND(SUMIFS($F$5:$F$1200,$B$5:$B$1200,$K$336,$C$5:$C$1200,$L336),3))</f>
        <v>NO APLICA</v>
      </c>
      <c r="N336" s="759"/>
    </row>
    <row r="337" spans="2:14">
      <c r="B337" s="91"/>
      <c r="C337" s="91"/>
      <c r="E337" s="92"/>
      <c r="F337" s="119" t="str">
        <f>IF(OR(D337="",E337=""),"",ROUND(D337/LOOKUP(E337,SMMLV!$A$2:$A$36,SMMLV!$D$2:$D$106),3))</f>
        <v/>
      </c>
      <c r="K337" s="758"/>
      <c r="L337" s="97">
        <v>2</v>
      </c>
      <c r="M337" s="759" t="str">
        <f t="shared" si="33"/>
        <v>NO APLICA</v>
      </c>
      <c r="N337" s="759"/>
    </row>
    <row r="338" spans="2:14">
      <c r="B338" s="91"/>
      <c r="C338" s="91"/>
      <c r="E338" s="92"/>
      <c r="F338" s="119" t="str">
        <f>IF(OR(D338="",E338=""),"",ROUND(D338/LOOKUP(E338,SMMLV!$A$2:$A$36,SMMLV!$D$2:$D$106),3))</f>
        <v/>
      </c>
      <c r="K338" s="758"/>
      <c r="L338" s="97">
        <v>3</v>
      </c>
      <c r="M338" s="759" t="str">
        <f t="shared" si="33"/>
        <v>NO APLICA</v>
      </c>
      <c r="N338" s="759"/>
    </row>
    <row r="339" spans="2:14">
      <c r="B339" s="91"/>
      <c r="C339" s="91"/>
      <c r="E339" s="92"/>
      <c r="F339" s="119" t="str">
        <f>IF(OR(D339="",E339=""),"",ROUND(D339/LOOKUP(E339,SMMLV!$A$2:$A$36,SMMLV!$D$2:$D$106),3))</f>
        <v/>
      </c>
      <c r="K339" s="758"/>
      <c r="L339" s="97">
        <v>4</v>
      </c>
      <c r="M339" s="759" t="str">
        <f t="shared" si="33"/>
        <v>NO APLICA</v>
      </c>
      <c r="N339" s="759"/>
    </row>
    <row r="340" spans="2:14">
      <c r="B340" s="91"/>
      <c r="C340" s="91"/>
      <c r="E340" s="92"/>
      <c r="F340" s="119" t="str">
        <f>IF(OR(D340="",E340=""),"",ROUND(D340/LOOKUP(E340,SMMLV!$A$2:$A$36,SMMLV!$D$2:$D$106),3))</f>
        <v/>
      </c>
      <c r="K340" s="758"/>
      <c r="L340" s="97">
        <v>5</v>
      </c>
      <c r="M340" s="759" t="str">
        <f t="shared" si="33"/>
        <v>NO APLICA</v>
      </c>
      <c r="N340" s="759"/>
    </row>
    <row r="341" spans="2:14">
      <c r="B341" s="91"/>
      <c r="C341" s="91"/>
      <c r="E341" s="92"/>
      <c r="F341" s="119" t="str">
        <f>IF(OR(D341="",E341=""),"",ROUND(D341/LOOKUP(E341,SMMLV!$A$2:$A$36,SMMLV!$D$2:$D$106),3))</f>
        <v/>
      </c>
      <c r="K341" s="758"/>
      <c r="L341" s="97">
        <v>6</v>
      </c>
      <c r="M341" s="759" t="str">
        <f t="shared" si="33"/>
        <v>NO APLICA</v>
      </c>
      <c r="N341" s="759"/>
    </row>
    <row r="342" spans="2:14">
      <c r="B342" s="91"/>
      <c r="C342" s="91"/>
      <c r="E342" s="92"/>
      <c r="F342" s="119" t="str">
        <f>IF(OR(D342="",E342=""),"",ROUND(D342/LOOKUP(E342,SMMLV!$A$2:$A$36,SMMLV!$D$2:$D$106),3))</f>
        <v/>
      </c>
      <c r="K342" s="758"/>
      <c r="L342" s="97">
        <v>7</v>
      </c>
      <c r="M342" s="759" t="str">
        <f t="shared" si="33"/>
        <v>NO APLICA</v>
      </c>
      <c r="N342" s="759"/>
    </row>
    <row r="343" spans="2:14">
      <c r="B343" s="91"/>
      <c r="C343" s="91"/>
      <c r="E343" s="92"/>
      <c r="F343" s="119" t="str">
        <f>IF(OR(D343="",E343=""),"",ROUND(D343/LOOKUP(E343,SMMLV!$A$2:$A$36,SMMLV!$D$2:$D$106),3))</f>
        <v/>
      </c>
      <c r="K343" s="758"/>
      <c r="L343" s="97">
        <v>8</v>
      </c>
      <c r="M343" s="759" t="str">
        <f t="shared" si="33"/>
        <v>NO APLICA</v>
      </c>
      <c r="N343" s="759"/>
    </row>
    <row r="344" spans="2:14">
      <c r="B344" s="91"/>
      <c r="C344" s="91"/>
      <c r="E344" s="92"/>
      <c r="F344" s="119" t="str">
        <f>IF(OR(D344="",E344=""),"",ROUND(D344/LOOKUP(E344,SMMLV!$A$2:$A$36,SMMLV!$D$2:$D$106),3))</f>
        <v/>
      </c>
      <c r="K344" s="758"/>
      <c r="L344" s="97">
        <v>9</v>
      </c>
      <c r="M344" s="759" t="str">
        <f t="shared" si="33"/>
        <v>NO APLICA</v>
      </c>
      <c r="N344" s="759"/>
    </row>
    <row r="345" spans="2:14">
      <c r="B345" s="91"/>
      <c r="C345" s="91"/>
      <c r="E345" s="92"/>
      <c r="F345" s="119" t="str">
        <f>IF(OR(D345="",E345=""),"",ROUND(D345/LOOKUP(E345,SMMLV!$A$2:$A$36,SMMLV!$D$2:$D$106),3))</f>
        <v/>
      </c>
      <c r="K345" s="758"/>
      <c r="L345" s="97">
        <v>10</v>
      </c>
      <c r="M345" s="759" t="str">
        <f t="shared" si="33"/>
        <v>NO APLICA</v>
      </c>
      <c r="N345" s="759"/>
    </row>
    <row r="346" spans="2:14">
      <c r="B346" s="91"/>
      <c r="C346" s="91"/>
      <c r="E346" s="92"/>
      <c r="F346" s="119" t="str">
        <f>IF(OR(D346="",E346=""),"",ROUND(D346/LOOKUP(E346,SMMLV!$A$2:$A$36,SMMLV!$D$2:$D$106),3))</f>
        <v/>
      </c>
      <c r="K346" s="758">
        <v>35</v>
      </c>
      <c r="L346" s="97">
        <v>1</v>
      </c>
      <c r="M346" s="759" t="str">
        <f t="shared" ref="M346:M355" si="34">IF(SUMIFS($F$5:$F$1200,$B$5:$B$1200,$K$346,$C$5:$C$1200,$L346)=0,"NO APLICA",ROUND(SUMIFS($F$5:$F$1200,$B$5:$B$1200,$K$346,$C$5:$C$1200,$L346),3))</f>
        <v>NO APLICA</v>
      </c>
      <c r="N346" s="759"/>
    </row>
    <row r="347" spans="2:14">
      <c r="B347" s="91"/>
      <c r="C347" s="91"/>
      <c r="E347" s="92"/>
      <c r="F347" s="119" t="str">
        <f>IF(OR(D347="",E347=""),"",ROUND(D347/LOOKUP(E347,SMMLV!$A$2:$A$36,SMMLV!$D$2:$D$106),3))</f>
        <v/>
      </c>
      <c r="K347" s="758"/>
      <c r="L347" s="97">
        <v>2</v>
      </c>
      <c r="M347" s="759" t="str">
        <f t="shared" si="34"/>
        <v>NO APLICA</v>
      </c>
      <c r="N347" s="759"/>
    </row>
    <row r="348" spans="2:14">
      <c r="B348" s="91"/>
      <c r="C348" s="91"/>
      <c r="E348" s="92"/>
      <c r="F348" s="119" t="str">
        <f>IF(OR(D348="",E348=""),"",ROUND(D348/LOOKUP(E348,SMMLV!$A$2:$A$36,SMMLV!$D$2:$D$106),3))</f>
        <v/>
      </c>
      <c r="K348" s="758"/>
      <c r="L348" s="97">
        <v>3</v>
      </c>
      <c r="M348" s="759" t="str">
        <f t="shared" si="34"/>
        <v>NO APLICA</v>
      </c>
      <c r="N348" s="759"/>
    </row>
    <row r="349" spans="2:14">
      <c r="B349" s="91"/>
      <c r="C349" s="91"/>
      <c r="E349" s="92"/>
      <c r="F349" s="119" t="str">
        <f>IF(OR(D349="",E349=""),"",ROUND(D349/LOOKUP(E349,SMMLV!$A$2:$A$36,SMMLV!$D$2:$D$106),3))</f>
        <v/>
      </c>
      <c r="K349" s="758"/>
      <c r="L349" s="97">
        <v>4</v>
      </c>
      <c r="M349" s="759" t="str">
        <f t="shared" si="34"/>
        <v>NO APLICA</v>
      </c>
      <c r="N349" s="759"/>
    </row>
    <row r="350" spans="2:14">
      <c r="B350" s="91"/>
      <c r="C350" s="91"/>
      <c r="E350" s="92"/>
      <c r="F350" s="119" t="str">
        <f>IF(OR(D350="",E350=""),"",ROUND(D350/LOOKUP(E350,SMMLV!$A$2:$A$36,SMMLV!$D$2:$D$106),3))</f>
        <v/>
      </c>
      <c r="K350" s="758"/>
      <c r="L350" s="97">
        <v>5</v>
      </c>
      <c r="M350" s="759" t="str">
        <f t="shared" si="34"/>
        <v>NO APLICA</v>
      </c>
      <c r="N350" s="759"/>
    </row>
    <row r="351" spans="2:14">
      <c r="B351" s="91"/>
      <c r="C351" s="91"/>
      <c r="E351" s="92"/>
      <c r="F351" s="119" t="str">
        <f>IF(OR(D351="",E351=""),"",ROUND(D351/LOOKUP(E351,SMMLV!$A$2:$A$36,SMMLV!$D$2:$D$106),3))</f>
        <v/>
      </c>
      <c r="K351" s="758"/>
      <c r="L351" s="97">
        <v>6</v>
      </c>
      <c r="M351" s="759" t="str">
        <f t="shared" si="34"/>
        <v>NO APLICA</v>
      </c>
      <c r="N351" s="759"/>
    </row>
    <row r="352" spans="2:14">
      <c r="B352" s="91"/>
      <c r="C352" s="91"/>
      <c r="E352" s="92"/>
      <c r="F352" s="119" t="str">
        <f>IF(OR(D352="",E352=""),"",ROUND(D352/LOOKUP(E352,SMMLV!$A$2:$A$36,SMMLV!$D$2:$D$106),3))</f>
        <v/>
      </c>
      <c r="K352" s="758"/>
      <c r="L352" s="97">
        <v>7</v>
      </c>
      <c r="M352" s="759" t="str">
        <f t="shared" si="34"/>
        <v>NO APLICA</v>
      </c>
      <c r="N352" s="759"/>
    </row>
    <row r="353" spans="2:14">
      <c r="B353" s="91"/>
      <c r="C353" s="91"/>
      <c r="E353" s="92"/>
      <c r="F353" s="119" t="str">
        <f>IF(OR(D353="",E353=""),"",ROUND(D353/LOOKUP(E353,SMMLV!$A$2:$A$36,SMMLV!$D$2:$D$106),3))</f>
        <v/>
      </c>
      <c r="K353" s="758"/>
      <c r="L353" s="97">
        <v>8</v>
      </c>
      <c r="M353" s="759" t="str">
        <f t="shared" si="34"/>
        <v>NO APLICA</v>
      </c>
      <c r="N353" s="759"/>
    </row>
    <row r="354" spans="2:14">
      <c r="B354" s="91"/>
      <c r="C354" s="91"/>
      <c r="E354" s="92"/>
      <c r="F354" s="119" t="str">
        <f>IF(OR(D354="",E354=""),"",ROUND(D354/LOOKUP(E354,SMMLV!$A$2:$A$36,SMMLV!$D$2:$D$106),3))</f>
        <v/>
      </c>
      <c r="K354" s="758"/>
      <c r="L354" s="97">
        <v>9</v>
      </c>
      <c r="M354" s="759" t="str">
        <f t="shared" si="34"/>
        <v>NO APLICA</v>
      </c>
      <c r="N354" s="759"/>
    </row>
    <row r="355" spans="2:14">
      <c r="B355" s="91"/>
      <c r="C355" s="91"/>
      <c r="E355" s="92"/>
      <c r="F355" s="119" t="str">
        <f>IF(OR(D355="",E355=""),"",ROUND(D355/LOOKUP(E355,SMMLV!$A$2:$A$36,SMMLV!$D$2:$D$106),3))</f>
        <v/>
      </c>
      <c r="K355" s="758"/>
      <c r="L355" s="97">
        <v>10</v>
      </c>
      <c r="M355" s="759" t="str">
        <f t="shared" si="34"/>
        <v>NO APLICA</v>
      </c>
      <c r="N355" s="759"/>
    </row>
    <row r="356" spans="2:14">
      <c r="B356" s="91"/>
      <c r="C356" s="91"/>
      <c r="E356" s="92"/>
      <c r="F356" s="119" t="str">
        <f>IF(OR(D356="",E356=""),"",ROUND(D356/LOOKUP(E356,SMMLV!$A$2:$A$36,SMMLV!$D$2:$D$106),3))</f>
        <v/>
      </c>
      <c r="K356" s="758">
        <v>36</v>
      </c>
      <c r="L356" s="97">
        <v>1</v>
      </c>
      <c r="M356" s="759" t="str">
        <f t="shared" ref="M356:M365" si="35">IF(SUMIFS($F$5:$F$1200,$B$5:$B$1200,$K$356,$C$5:$C$1200,$L356)=0,"NO APLICA",ROUND(SUMIFS($F$5:$F$1200,$B$5:$B$1200,$K$356,$C$5:$C$1200,$L356),3))</f>
        <v>NO APLICA</v>
      </c>
      <c r="N356" s="759"/>
    </row>
    <row r="357" spans="2:14">
      <c r="B357" s="91"/>
      <c r="C357" s="91"/>
      <c r="E357" s="92"/>
      <c r="F357" s="119" t="str">
        <f>IF(OR(D357="",E357=""),"",ROUND(D357/LOOKUP(E357,SMMLV!$A$2:$A$36,SMMLV!$D$2:$D$106),3))</f>
        <v/>
      </c>
      <c r="K357" s="758"/>
      <c r="L357" s="97">
        <v>2</v>
      </c>
      <c r="M357" s="759" t="str">
        <f t="shared" si="35"/>
        <v>NO APLICA</v>
      </c>
      <c r="N357" s="759"/>
    </row>
    <row r="358" spans="2:14">
      <c r="B358" s="91"/>
      <c r="C358" s="91"/>
      <c r="E358" s="92"/>
      <c r="F358" s="119" t="str">
        <f>IF(OR(D358="",E358=""),"",ROUND(D358/LOOKUP(E358,SMMLV!$A$2:$A$36,SMMLV!$D$2:$D$106),3))</f>
        <v/>
      </c>
      <c r="K358" s="758"/>
      <c r="L358" s="97">
        <v>3</v>
      </c>
      <c r="M358" s="759" t="str">
        <f t="shared" si="35"/>
        <v>NO APLICA</v>
      </c>
      <c r="N358" s="759"/>
    </row>
    <row r="359" spans="2:14">
      <c r="B359" s="91"/>
      <c r="C359" s="91"/>
      <c r="E359" s="92"/>
      <c r="F359" s="119" t="str">
        <f>IF(OR(D359="",E359=""),"",ROUND(D359/LOOKUP(E359,SMMLV!$A$2:$A$36,SMMLV!$D$2:$D$106),3))</f>
        <v/>
      </c>
      <c r="K359" s="758"/>
      <c r="L359" s="97">
        <v>4</v>
      </c>
      <c r="M359" s="759" t="str">
        <f t="shared" si="35"/>
        <v>NO APLICA</v>
      </c>
      <c r="N359" s="759"/>
    </row>
    <row r="360" spans="2:14">
      <c r="B360" s="91"/>
      <c r="C360" s="91"/>
      <c r="E360" s="92"/>
      <c r="F360" s="119" t="str">
        <f>IF(OR(D360="",E360=""),"",ROUND(D360/LOOKUP(E360,SMMLV!$A$2:$A$36,SMMLV!$D$2:$D$106),3))</f>
        <v/>
      </c>
      <c r="K360" s="758"/>
      <c r="L360" s="97">
        <v>5</v>
      </c>
      <c r="M360" s="759" t="str">
        <f t="shared" si="35"/>
        <v>NO APLICA</v>
      </c>
      <c r="N360" s="759"/>
    </row>
    <row r="361" spans="2:14">
      <c r="B361" s="91"/>
      <c r="C361" s="91"/>
      <c r="E361" s="92"/>
      <c r="F361" s="119" t="str">
        <f>IF(OR(D361="",E361=""),"",ROUND(D361/LOOKUP(E361,SMMLV!$A$2:$A$36,SMMLV!$D$2:$D$106),3))</f>
        <v/>
      </c>
      <c r="K361" s="758"/>
      <c r="L361" s="97">
        <v>6</v>
      </c>
      <c r="M361" s="759" t="str">
        <f t="shared" si="35"/>
        <v>NO APLICA</v>
      </c>
      <c r="N361" s="759"/>
    </row>
    <row r="362" spans="2:14">
      <c r="B362" s="91"/>
      <c r="C362" s="91"/>
      <c r="E362" s="92"/>
      <c r="F362" s="119" t="str">
        <f>IF(OR(D362="",E362=""),"",ROUND(D362/LOOKUP(E362,SMMLV!$A$2:$A$36,SMMLV!$D$2:$D$106),3))</f>
        <v/>
      </c>
      <c r="K362" s="758"/>
      <c r="L362" s="97">
        <v>7</v>
      </c>
      <c r="M362" s="759" t="str">
        <f t="shared" si="35"/>
        <v>NO APLICA</v>
      </c>
      <c r="N362" s="759"/>
    </row>
    <row r="363" spans="2:14">
      <c r="B363" s="91"/>
      <c r="C363" s="91"/>
      <c r="E363" s="92"/>
      <c r="F363" s="119" t="str">
        <f>IF(OR(D363="",E363=""),"",ROUND(D363/LOOKUP(E363,SMMLV!$A$2:$A$36,SMMLV!$D$2:$D$106),3))</f>
        <v/>
      </c>
      <c r="K363" s="758"/>
      <c r="L363" s="97">
        <v>8</v>
      </c>
      <c r="M363" s="759" t="str">
        <f t="shared" si="35"/>
        <v>NO APLICA</v>
      </c>
      <c r="N363" s="759"/>
    </row>
    <row r="364" spans="2:14">
      <c r="B364" s="91"/>
      <c r="C364" s="91"/>
      <c r="E364" s="92"/>
      <c r="F364" s="119" t="str">
        <f>IF(OR(D364="",E364=""),"",ROUND(D364/LOOKUP(E364,SMMLV!$A$2:$A$36,SMMLV!$D$2:$D$106),3))</f>
        <v/>
      </c>
      <c r="K364" s="758"/>
      <c r="L364" s="97">
        <v>9</v>
      </c>
      <c r="M364" s="759" t="str">
        <f t="shared" si="35"/>
        <v>NO APLICA</v>
      </c>
      <c r="N364" s="759"/>
    </row>
    <row r="365" spans="2:14">
      <c r="B365" s="91"/>
      <c r="C365" s="91"/>
      <c r="E365" s="92"/>
      <c r="F365" s="119" t="str">
        <f>IF(OR(D365="",E365=""),"",ROUND(D365/LOOKUP(E365,SMMLV!$A$2:$A$36,SMMLV!$D$2:$D$106),3))</f>
        <v/>
      </c>
      <c r="K365" s="758"/>
      <c r="L365" s="97">
        <v>10</v>
      </c>
      <c r="M365" s="759" t="str">
        <f t="shared" si="35"/>
        <v>NO APLICA</v>
      </c>
      <c r="N365" s="759"/>
    </row>
    <row r="366" spans="2:14">
      <c r="B366" s="91"/>
      <c r="C366" s="91"/>
      <c r="E366" s="92"/>
      <c r="F366" s="119" t="str">
        <f>IF(OR(D366="",E366=""),"",ROUND(D366/LOOKUP(E366,SMMLV!$A$2:$A$36,SMMLV!$D$2:$D$106),3))</f>
        <v/>
      </c>
      <c r="K366" s="758">
        <v>37</v>
      </c>
      <c r="L366" s="97">
        <v>1</v>
      </c>
      <c r="M366" s="759" t="str">
        <f t="shared" ref="M366:M375" si="36">IF(SUMIFS($F$5:$F$1200,$B$5:$B$1200,$K$366,$C$5:$C$1200,$L366)=0,"NO APLICA",ROUND(SUMIFS($F$5:$F$1200,$B$5:$B$1200,$K$366,$C$5:$C$1200,$L366),3))</f>
        <v>NO APLICA</v>
      </c>
      <c r="N366" s="759"/>
    </row>
    <row r="367" spans="2:14">
      <c r="B367" s="91"/>
      <c r="C367" s="91"/>
      <c r="E367" s="92"/>
      <c r="F367" s="119" t="str">
        <f>IF(OR(D367="",E367=""),"",ROUND(D367/LOOKUP(E367,SMMLV!$A$2:$A$36,SMMLV!$D$2:$D$106),3))</f>
        <v/>
      </c>
      <c r="K367" s="758"/>
      <c r="L367" s="97">
        <v>2</v>
      </c>
      <c r="M367" s="759" t="str">
        <f t="shared" si="36"/>
        <v>NO APLICA</v>
      </c>
      <c r="N367" s="759"/>
    </row>
    <row r="368" spans="2:14">
      <c r="B368" s="91"/>
      <c r="C368" s="91"/>
      <c r="E368" s="92"/>
      <c r="F368" s="119" t="str">
        <f>IF(OR(D368="",E368=""),"",ROUND(D368/LOOKUP(E368,SMMLV!$A$2:$A$36,SMMLV!$D$2:$D$106),3))</f>
        <v/>
      </c>
      <c r="K368" s="758"/>
      <c r="L368" s="97">
        <v>3</v>
      </c>
      <c r="M368" s="759" t="str">
        <f t="shared" si="36"/>
        <v>NO APLICA</v>
      </c>
      <c r="N368" s="759"/>
    </row>
    <row r="369" spans="2:14">
      <c r="B369" s="91"/>
      <c r="C369" s="91"/>
      <c r="E369" s="92"/>
      <c r="F369" s="119" t="str">
        <f>IF(OR(D369="",E369=""),"",ROUND(D369/LOOKUP(E369,SMMLV!$A$2:$A$36,SMMLV!$D$2:$D$106),3))</f>
        <v/>
      </c>
      <c r="K369" s="758"/>
      <c r="L369" s="97">
        <v>4</v>
      </c>
      <c r="M369" s="759" t="str">
        <f t="shared" si="36"/>
        <v>NO APLICA</v>
      </c>
      <c r="N369" s="759"/>
    </row>
    <row r="370" spans="2:14">
      <c r="B370" s="91"/>
      <c r="C370" s="91"/>
      <c r="E370" s="92"/>
      <c r="F370" s="119" t="str">
        <f>IF(OR(D370="",E370=""),"",ROUND(D370/LOOKUP(E370,SMMLV!$A$2:$A$36,SMMLV!$D$2:$D$106),3))</f>
        <v/>
      </c>
      <c r="K370" s="758"/>
      <c r="L370" s="97">
        <v>5</v>
      </c>
      <c r="M370" s="759" t="str">
        <f t="shared" si="36"/>
        <v>NO APLICA</v>
      </c>
      <c r="N370" s="759"/>
    </row>
    <row r="371" spans="2:14">
      <c r="B371" s="91"/>
      <c r="C371" s="91"/>
      <c r="E371" s="92"/>
      <c r="F371" s="119" t="str">
        <f>IF(OR(D371="",E371=""),"",ROUND(D371/LOOKUP(E371,SMMLV!$A$2:$A$36,SMMLV!$D$2:$D$106),3))</f>
        <v/>
      </c>
      <c r="K371" s="758"/>
      <c r="L371" s="97">
        <v>6</v>
      </c>
      <c r="M371" s="759" t="str">
        <f t="shared" si="36"/>
        <v>NO APLICA</v>
      </c>
      <c r="N371" s="759"/>
    </row>
    <row r="372" spans="2:14">
      <c r="B372" s="91"/>
      <c r="C372" s="91"/>
      <c r="E372" s="92"/>
      <c r="F372" s="119" t="str">
        <f>IF(OR(D372="",E372=""),"",ROUND(D372/LOOKUP(E372,SMMLV!$A$2:$A$36,SMMLV!$D$2:$D$106),3))</f>
        <v/>
      </c>
      <c r="K372" s="758"/>
      <c r="L372" s="97">
        <v>7</v>
      </c>
      <c r="M372" s="759" t="str">
        <f t="shared" si="36"/>
        <v>NO APLICA</v>
      </c>
      <c r="N372" s="759"/>
    </row>
    <row r="373" spans="2:14">
      <c r="B373" s="91"/>
      <c r="C373" s="91"/>
      <c r="E373" s="92"/>
      <c r="F373" s="119" t="str">
        <f>IF(OR(D373="",E373=""),"",ROUND(D373/LOOKUP(E373,SMMLV!$A$2:$A$36,SMMLV!$D$2:$D$106),3))</f>
        <v/>
      </c>
      <c r="K373" s="758"/>
      <c r="L373" s="97">
        <v>8</v>
      </c>
      <c r="M373" s="759" t="str">
        <f t="shared" si="36"/>
        <v>NO APLICA</v>
      </c>
      <c r="N373" s="759"/>
    </row>
    <row r="374" spans="2:14">
      <c r="B374" s="91"/>
      <c r="C374" s="91"/>
      <c r="E374" s="92"/>
      <c r="F374" s="119" t="str">
        <f>IF(OR(D374="",E374=""),"",ROUND(D374/LOOKUP(E374,SMMLV!$A$2:$A$36,SMMLV!$D$2:$D$106),3))</f>
        <v/>
      </c>
      <c r="K374" s="758"/>
      <c r="L374" s="97">
        <v>9</v>
      </c>
      <c r="M374" s="759" t="str">
        <f t="shared" si="36"/>
        <v>NO APLICA</v>
      </c>
      <c r="N374" s="759"/>
    </row>
    <row r="375" spans="2:14">
      <c r="B375" s="91"/>
      <c r="C375" s="91"/>
      <c r="E375" s="92"/>
      <c r="F375" s="119" t="str">
        <f>IF(OR(D375="",E375=""),"",ROUND(D375/LOOKUP(E375,SMMLV!$A$2:$A$36,SMMLV!$D$2:$D$106),3))</f>
        <v/>
      </c>
      <c r="K375" s="758"/>
      <c r="L375" s="97">
        <v>10</v>
      </c>
      <c r="M375" s="759" t="str">
        <f t="shared" si="36"/>
        <v>NO APLICA</v>
      </c>
      <c r="N375" s="759"/>
    </row>
    <row r="376" spans="2:14">
      <c r="B376" s="91"/>
      <c r="C376" s="91"/>
      <c r="E376" s="92"/>
      <c r="F376" s="119" t="str">
        <f>IF(OR(D376="",E376=""),"",ROUND(D376/LOOKUP(E376,SMMLV!$A$2:$A$36,SMMLV!$D$2:$D$106),3))</f>
        <v/>
      </c>
      <c r="K376" s="758">
        <v>38</v>
      </c>
      <c r="L376" s="97">
        <v>1</v>
      </c>
      <c r="M376" s="759" t="str">
        <f t="shared" ref="M376:M385" si="37">IF(SUMIFS($F$5:$F$1200,$B$5:$B$1200,$K$376,$C$5:$C$1200,$L376)=0,"NO APLICA",ROUND(SUMIFS($F$5:$F$1200,$B$5:$B$1200,$K$376,$C$5:$C$1200,$L376),3))</f>
        <v>NO APLICA</v>
      </c>
      <c r="N376" s="759"/>
    </row>
    <row r="377" spans="2:14">
      <c r="B377" s="91"/>
      <c r="C377" s="91"/>
      <c r="E377" s="92"/>
      <c r="F377" s="119" t="str">
        <f>IF(OR(D377="",E377=""),"",ROUND(D377/LOOKUP(E377,SMMLV!$A$2:$A$36,SMMLV!$D$2:$D$106),3))</f>
        <v/>
      </c>
      <c r="K377" s="758"/>
      <c r="L377" s="97">
        <v>2</v>
      </c>
      <c r="M377" s="759" t="str">
        <f t="shared" si="37"/>
        <v>NO APLICA</v>
      </c>
      <c r="N377" s="759"/>
    </row>
    <row r="378" spans="2:14">
      <c r="B378" s="91"/>
      <c r="C378" s="91"/>
      <c r="E378" s="92"/>
      <c r="F378" s="119" t="str">
        <f>IF(OR(D378="",E378=""),"",ROUND(D378/LOOKUP(E378,SMMLV!$A$2:$A$36,SMMLV!$D$2:$D$106),3))</f>
        <v/>
      </c>
      <c r="K378" s="758"/>
      <c r="L378" s="97">
        <v>3</v>
      </c>
      <c r="M378" s="759" t="str">
        <f t="shared" si="37"/>
        <v>NO APLICA</v>
      </c>
      <c r="N378" s="759"/>
    </row>
    <row r="379" spans="2:14">
      <c r="B379" s="91"/>
      <c r="C379" s="91"/>
      <c r="E379" s="92"/>
      <c r="F379" s="119" t="str">
        <f>IF(OR(D379="",E379=""),"",ROUND(D379/LOOKUP(E379,SMMLV!$A$2:$A$36,SMMLV!$D$2:$D$106),3))</f>
        <v/>
      </c>
      <c r="K379" s="758"/>
      <c r="L379" s="97">
        <v>4</v>
      </c>
      <c r="M379" s="759" t="str">
        <f t="shared" si="37"/>
        <v>NO APLICA</v>
      </c>
      <c r="N379" s="759"/>
    </row>
    <row r="380" spans="2:14">
      <c r="B380" s="91"/>
      <c r="C380" s="91"/>
      <c r="E380" s="92"/>
      <c r="F380" s="119" t="str">
        <f>IF(OR(D380="",E380=""),"",ROUND(D380/LOOKUP(E380,SMMLV!$A$2:$A$36,SMMLV!$D$2:$D$106),3))</f>
        <v/>
      </c>
      <c r="K380" s="758"/>
      <c r="L380" s="97">
        <v>5</v>
      </c>
      <c r="M380" s="759" t="str">
        <f t="shared" si="37"/>
        <v>NO APLICA</v>
      </c>
      <c r="N380" s="759"/>
    </row>
    <row r="381" spans="2:14">
      <c r="B381" s="91"/>
      <c r="C381" s="91"/>
      <c r="E381" s="92"/>
      <c r="F381" s="119" t="str">
        <f>IF(OR(D381="",E381=""),"",ROUND(D381/LOOKUP(E381,SMMLV!$A$2:$A$36,SMMLV!$D$2:$D$106),3))</f>
        <v/>
      </c>
      <c r="K381" s="758"/>
      <c r="L381" s="97">
        <v>6</v>
      </c>
      <c r="M381" s="759" t="str">
        <f t="shared" si="37"/>
        <v>NO APLICA</v>
      </c>
      <c r="N381" s="759"/>
    </row>
    <row r="382" spans="2:14">
      <c r="B382" s="91"/>
      <c r="C382" s="91"/>
      <c r="E382" s="92"/>
      <c r="F382" s="119" t="str">
        <f>IF(OR(D382="",E382=""),"",ROUND(D382/LOOKUP(E382,SMMLV!$A$2:$A$36,SMMLV!$D$2:$D$106),3))</f>
        <v/>
      </c>
      <c r="K382" s="758"/>
      <c r="L382" s="97">
        <v>7</v>
      </c>
      <c r="M382" s="759" t="str">
        <f t="shared" si="37"/>
        <v>NO APLICA</v>
      </c>
      <c r="N382" s="759"/>
    </row>
    <row r="383" spans="2:14">
      <c r="B383" s="91"/>
      <c r="C383" s="91"/>
      <c r="E383" s="92"/>
      <c r="F383" s="119" t="str">
        <f>IF(OR(D383="",E383=""),"",ROUND(D383/LOOKUP(E383,SMMLV!$A$2:$A$36,SMMLV!$D$2:$D$106),3))</f>
        <v/>
      </c>
      <c r="K383" s="758"/>
      <c r="L383" s="97">
        <v>8</v>
      </c>
      <c r="M383" s="759" t="str">
        <f t="shared" si="37"/>
        <v>NO APLICA</v>
      </c>
      <c r="N383" s="759"/>
    </row>
    <row r="384" spans="2:14">
      <c r="B384" s="91"/>
      <c r="C384" s="91"/>
      <c r="E384" s="92"/>
      <c r="F384" s="119" t="str">
        <f>IF(OR(D384="",E384=""),"",ROUND(D384/LOOKUP(E384,SMMLV!$A$2:$A$36,SMMLV!$D$2:$D$106),3))</f>
        <v/>
      </c>
      <c r="K384" s="758"/>
      <c r="L384" s="97">
        <v>9</v>
      </c>
      <c r="M384" s="759" t="str">
        <f t="shared" si="37"/>
        <v>NO APLICA</v>
      </c>
      <c r="N384" s="759"/>
    </row>
    <row r="385" spans="2:14">
      <c r="B385" s="91"/>
      <c r="C385" s="91"/>
      <c r="E385" s="92"/>
      <c r="F385" s="119" t="str">
        <f>IF(OR(D385="",E385=""),"",ROUND(D385/LOOKUP(E385,SMMLV!$A$2:$A$36,SMMLV!$D$2:$D$106),3))</f>
        <v/>
      </c>
      <c r="K385" s="758"/>
      <c r="L385" s="97">
        <v>10</v>
      </c>
      <c r="M385" s="759" t="str">
        <f t="shared" si="37"/>
        <v>NO APLICA</v>
      </c>
      <c r="N385" s="759"/>
    </row>
    <row r="386" spans="2:14">
      <c r="B386" s="91"/>
      <c r="C386" s="91"/>
      <c r="E386" s="92"/>
      <c r="F386" s="119" t="str">
        <f>IF(OR(D386="",E386=""),"",ROUND(D386/LOOKUP(E386,SMMLV!$A$2:$A$36,SMMLV!$D$2:$D$106),3))</f>
        <v/>
      </c>
      <c r="K386" s="758">
        <v>39</v>
      </c>
      <c r="L386" s="97">
        <v>1</v>
      </c>
      <c r="M386" s="759" t="str">
        <f>IF(SUMIFS($F$5:$F$1200,$B$5:$B$1200,$K$386,$C$5:$C$1200,$L386)=0,"NO APLICA",ROUND(SUMIFS($F$5:$F$1200,$B$5:$B$1200,$K$386,$C$5:$C$1200,$L386),3))</f>
        <v>NO APLICA</v>
      </c>
      <c r="N386" s="759"/>
    </row>
    <row r="387" spans="2:14">
      <c r="B387" s="91"/>
      <c r="C387" s="91"/>
      <c r="E387" s="92"/>
      <c r="F387" s="119" t="str">
        <f>IF(OR(D387="",E387=""),"",ROUND(D387/LOOKUP(E387,SMMLV!$A$2:$A$36,SMMLV!$D$2:$D$106),3))</f>
        <v/>
      </c>
      <c r="K387" s="758"/>
      <c r="L387" s="97">
        <v>2</v>
      </c>
      <c r="M387" s="759" t="str">
        <f>IF(SUMIFS($F$5:$F$1200,$B$5:$B$1200,$K386,$C$5:$C$1200,$L387)=0,"NO APLICA",SUMIFS($F$5:$F$1200,$B$5:$B$1200,$K386,$C$5:$C$1200,$L387))</f>
        <v>NO APLICA</v>
      </c>
      <c r="N387" s="759"/>
    </row>
    <row r="388" spans="2:14">
      <c r="B388" s="91"/>
      <c r="C388" s="91"/>
      <c r="E388" s="92"/>
      <c r="F388" s="119" t="str">
        <f>IF(OR(D388="",E388=""),"",ROUND(D388/LOOKUP(E388,SMMLV!$A$2:$A$36,SMMLV!$D$2:$D$106),3))</f>
        <v/>
      </c>
      <c r="K388" s="758"/>
      <c r="L388" s="97">
        <v>3</v>
      </c>
      <c r="M388" s="759" t="str">
        <f>IF(SUMIFS($F$5:$F$1200,$B$5:$B$1200,$K386,$C$5:$C$1200,$L388)=0,"NO APLICA",SUMIFS($F$5:$F$1200,$B$5:$B$1200,$K386,$C$5:$C$1200,$L388))</f>
        <v>NO APLICA</v>
      </c>
      <c r="N388" s="759"/>
    </row>
    <row r="389" spans="2:14">
      <c r="B389" s="91"/>
      <c r="C389" s="91"/>
      <c r="E389" s="92"/>
      <c r="F389" s="119" t="str">
        <f>IF(OR(D389="",E389=""),"",ROUND(D389/LOOKUP(E389,SMMLV!$A$2:$A$36,SMMLV!$D$2:$D$106),3))</f>
        <v/>
      </c>
      <c r="K389" s="758"/>
      <c r="L389" s="97">
        <v>4</v>
      </c>
      <c r="M389" s="759" t="str">
        <f>IF(SUMIFS($F$5:$F$1200,$B$5:$B$1200,$K386,$C$5:$C$1200,$L389)=0,"NO APLICA",SUMIFS($F$5:$F$1200,$B$5:$B$1200,$K386,$C$5:$C$1200,$L389))</f>
        <v>NO APLICA</v>
      </c>
      <c r="N389" s="759"/>
    </row>
    <row r="390" spans="2:14">
      <c r="B390" s="91"/>
      <c r="C390" s="91"/>
      <c r="E390" s="92"/>
      <c r="F390" s="119" t="str">
        <f>IF(OR(D390="",E390=""),"",ROUND(D390/LOOKUP(E390,SMMLV!$A$2:$A$36,SMMLV!$D$2:$D$106),3))</f>
        <v/>
      </c>
      <c r="K390" s="758"/>
      <c r="L390" s="97">
        <v>5</v>
      </c>
      <c r="M390" s="759" t="str">
        <f>IF(SUMIFS($F$5:$F$1200,$B$5:$B$1200,$K386,$C$5:$C$1200,$L390)=0,"NO APLICA",SUMIFS($F$5:$F$1200,$B$5:$B$1200,$K386,$C$5:$C$1200,$L390))</f>
        <v>NO APLICA</v>
      </c>
      <c r="N390" s="759"/>
    </row>
    <row r="391" spans="2:14">
      <c r="B391" s="91"/>
      <c r="C391" s="91"/>
      <c r="E391" s="92"/>
      <c r="F391" s="119" t="str">
        <f>IF(OR(D391="",E391=""),"",ROUND(D391/LOOKUP(E391,SMMLV!$A$2:$A$36,SMMLV!$D$2:$D$106),3))</f>
        <v/>
      </c>
      <c r="K391" s="758"/>
      <c r="L391" s="97">
        <v>6</v>
      </c>
      <c r="M391" s="759" t="str">
        <f>IF(SUMIFS($F$5:$F$1200,$B$5:$B$1200,$K386,$C$5:$C$1200,$L391)=0,"NO APLICA",SUMIFS($F$5:$F$1200,$B$5:$B$1200,$K386,$C$5:$C$1200,$L391))</f>
        <v>NO APLICA</v>
      </c>
      <c r="N391" s="759"/>
    </row>
    <row r="392" spans="2:14">
      <c r="B392" s="91"/>
      <c r="C392" s="91"/>
      <c r="E392" s="92"/>
      <c r="F392" s="119" t="str">
        <f>IF(OR(D392="",E392=""),"",ROUND(D392/LOOKUP(E392,SMMLV!$A$2:$A$36,SMMLV!$D$2:$D$106),3))</f>
        <v/>
      </c>
      <c r="K392" s="758"/>
      <c r="L392" s="97">
        <v>7</v>
      </c>
      <c r="M392" s="759" t="str">
        <f>IF(SUMIFS($F$5:$F$1200,$B$5:$B$1200,$K386,$C$5:$C$1200,$L392)=0,"NO APLICA",SUMIFS($F$5:$F$1200,$B$5:$B$1200,$K386,$C$5:$C$1200,$L392))</f>
        <v>NO APLICA</v>
      </c>
      <c r="N392" s="759"/>
    </row>
    <row r="393" spans="2:14">
      <c r="B393" s="91"/>
      <c r="C393" s="91"/>
      <c r="E393" s="92"/>
      <c r="F393" s="119" t="str">
        <f>IF(OR(D393="",E393=""),"",ROUND(D393/LOOKUP(E393,SMMLV!$A$2:$A$36,SMMLV!$D$2:$D$106),3))</f>
        <v/>
      </c>
      <c r="K393" s="758"/>
      <c r="L393" s="97">
        <v>8</v>
      </c>
      <c r="M393" s="759" t="str">
        <f>IF(SUMIFS($F$5:$F$1200,$B$5:$B$1200,$K386,$C$5:$C$1200,$L393)=0,"NO APLICA",SUMIFS($F$5:$F$1200,$B$5:$B$1200,$K386,$C$5:$C$1200,$L393))</f>
        <v>NO APLICA</v>
      </c>
      <c r="N393" s="759"/>
    </row>
    <row r="394" spans="2:14">
      <c r="B394" s="91"/>
      <c r="C394" s="91"/>
      <c r="E394" s="92"/>
      <c r="F394" s="119" t="str">
        <f>IF(OR(D394="",E394=""),"",ROUND(D394/LOOKUP(E394,SMMLV!$A$2:$A$36,SMMLV!$D$2:$D$106),3))</f>
        <v/>
      </c>
      <c r="K394" s="758"/>
      <c r="L394" s="97">
        <v>9</v>
      </c>
      <c r="M394" s="759" t="str">
        <f>IF(SUMIFS($F$5:$F$1200,$B$5:$B$1200,$K386,$C$5:$C$1200,$L394)=0,"NO APLICA",SUMIFS($F$5:$F$1200,$B$5:$B$1200,$K386,$C$5:$C$1200,$L394))</f>
        <v>NO APLICA</v>
      </c>
      <c r="N394" s="759"/>
    </row>
    <row r="395" spans="2:14">
      <c r="B395" s="91"/>
      <c r="C395" s="91"/>
      <c r="E395" s="92"/>
      <c r="F395" s="119" t="str">
        <f>IF(OR(D395="",E395=""),"",ROUND(D395/LOOKUP(E395,SMMLV!$A$2:$A$36,SMMLV!$D$2:$D$106),3))</f>
        <v/>
      </c>
      <c r="K395" s="758"/>
      <c r="L395" s="97">
        <v>10</v>
      </c>
      <c r="M395" s="759" t="str">
        <f>IF(SUMIFS($F$5:$F$1200,$B$5:$B$1200,$K386,$C$5:$C$1200,$L395)=0,"NO APLICA",SUMIFS($F$5:$F$1200,$B$5:$B$1200,$K386,$C$5:$C$1200,$L395))</f>
        <v>NO APLICA</v>
      </c>
      <c r="N395" s="759"/>
    </row>
    <row r="396" spans="2:14">
      <c r="B396" s="91"/>
      <c r="C396" s="91"/>
      <c r="E396" s="92"/>
      <c r="F396" s="119" t="str">
        <f>IF(OR(D396="",E396=""),"",ROUND(D396/LOOKUP(E396,SMMLV!$A$2:$A$36,SMMLV!$D$2:$D$106),3))</f>
        <v/>
      </c>
      <c r="K396" s="758">
        <v>40</v>
      </c>
      <c r="L396" s="97">
        <v>1</v>
      </c>
      <c r="M396" s="759" t="str">
        <f>IF(SUMIFS($F$5:$F$1200,$B$5:$B$1200,$K$396,$C$5:$C$1200,$L396)=0,"NO APLICA",ROUND(SUMIFS($F$5:$F$1200,$B$5:$B$1200,$K$396,$C$5:$C$1200,$L396),3))</f>
        <v>NO APLICA</v>
      </c>
      <c r="N396" s="759"/>
    </row>
    <row r="397" spans="2:14">
      <c r="B397" s="91"/>
      <c r="C397" s="91"/>
      <c r="E397" s="92"/>
      <c r="F397" s="119" t="str">
        <f>IF(OR(D397="",E397=""),"",ROUND(D397/LOOKUP(E397,SMMLV!$A$2:$A$36,SMMLV!$D$2:$D$106),3))</f>
        <v/>
      </c>
      <c r="K397" s="758"/>
      <c r="L397" s="97">
        <v>2</v>
      </c>
      <c r="M397" s="759" t="str">
        <f>IF(SUMIFS($F$5:$F$1200,$B$5:$B$1200,$K396,$C$5:$C$1200,$L397)=0,"NO APLICA",SUMIFS($F$5:$F$1200,$B$5:$B$1200,$K396,$C$5:$C$1200,$L397))</f>
        <v>NO APLICA</v>
      </c>
      <c r="N397" s="759"/>
    </row>
    <row r="398" spans="2:14">
      <c r="B398" s="91"/>
      <c r="C398" s="91"/>
      <c r="E398" s="92"/>
      <c r="F398" s="119" t="str">
        <f>IF(OR(D398="",E398=""),"",ROUND(D398/LOOKUP(E398,SMMLV!$A$2:$A$36,SMMLV!$D$2:$D$106),3))</f>
        <v/>
      </c>
      <c r="K398" s="758"/>
      <c r="L398" s="97">
        <v>3</v>
      </c>
      <c r="M398" s="759" t="str">
        <f>IF(SUMIFS($F$5:$F$1200,$B$5:$B$1200,$K396,$C$5:$C$1200,$L398)=0,"NO APLICA",SUMIFS($F$5:$F$1200,$B$5:$B$1200,$K396,$C$5:$C$1200,$L398))</f>
        <v>NO APLICA</v>
      </c>
      <c r="N398" s="759"/>
    </row>
    <row r="399" spans="2:14">
      <c r="B399" s="91"/>
      <c r="C399" s="91"/>
      <c r="E399" s="92"/>
      <c r="F399" s="119" t="str">
        <f>IF(OR(D399="",E399=""),"",ROUND(D399/LOOKUP(E399,SMMLV!$A$2:$A$36,SMMLV!$D$2:$D$106),3))</f>
        <v/>
      </c>
      <c r="K399" s="758"/>
      <c r="L399" s="97">
        <v>4</v>
      </c>
      <c r="M399" s="759" t="str">
        <f>IF(SUMIFS($F$5:$F$1200,$B$5:$B$1200,$K396,$C$5:$C$1200,$L399)=0,"NO APLICA",SUMIFS($F$5:$F$1200,$B$5:$B$1200,$K396,$C$5:$C$1200,$L399))</f>
        <v>NO APLICA</v>
      </c>
      <c r="N399" s="759"/>
    </row>
    <row r="400" spans="2:14">
      <c r="B400" s="91"/>
      <c r="C400" s="91"/>
      <c r="E400" s="92"/>
      <c r="F400" s="119" t="str">
        <f>IF(OR(D400="",E400=""),"",ROUND(D400/LOOKUP(E400,SMMLV!$A$2:$A$36,SMMLV!$D$2:$D$106),3))</f>
        <v/>
      </c>
      <c r="K400" s="758"/>
      <c r="L400" s="97">
        <v>5</v>
      </c>
      <c r="M400" s="759" t="str">
        <f>IF(SUMIFS($F$5:$F$1200,$B$5:$B$1200,$K396,$C$5:$C$1200,$L400)=0,"NO APLICA",SUMIFS($F$5:$F$1200,$B$5:$B$1200,$K396,$C$5:$C$1200,$L400))</f>
        <v>NO APLICA</v>
      </c>
      <c r="N400" s="759"/>
    </row>
    <row r="401" spans="2:14">
      <c r="B401" s="91"/>
      <c r="C401" s="91"/>
      <c r="E401" s="92"/>
      <c r="F401" s="119" t="str">
        <f>IF(OR(D401="",E401=""),"",ROUND(D401/LOOKUP(E401,SMMLV!$A$2:$A$36,SMMLV!$D$2:$D$106),3))</f>
        <v/>
      </c>
      <c r="K401" s="758"/>
      <c r="L401" s="97">
        <v>6</v>
      </c>
      <c r="M401" s="759" t="str">
        <f>IF(SUMIFS($F$5:$F$1200,$B$5:$B$1200,$K396,$C$5:$C$1200,$L401)=0,"NO APLICA",SUMIFS($F$5:$F$1200,$B$5:$B$1200,$K396,$C$5:$C$1200,$L401))</f>
        <v>NO APLICA</v>
      </c>
      <c r="N401" s="759"/>
    </row>
    <row r="402" spans="2:14">
      <c r="B402" s="91"/>
      <c r="C402" s="91"/>
      <c r="E402" s="92"/>
      <c r="F402" s="119" t="str">
        <f>IF(OR(D402="",E402=""),"",ROUND(D402/LOOKUP(E402,SMMLV!$A$2:$A$36,SMMLV!$D$2:$D$106),3))</f>
        <v/>
      </c>
      <c r="K402" s="758"/>
      <c r="L402" s="97">
        <v>7</v>
      </c>
      <c r="M402" s="759" t="str">
        <f>IF(SUMIFS($F$5:$F$1200,$B$5:$B$1200,$K396,$C$5:$C$1200,$L402)=0,"NO APLICA",SUMIFS($F$5:$F$1200,$B$5:$B$1200,$K396,$C$5:$C$1200,$L402))</f>
        <v>NO APLICA</v>
      </c>
      <c r="N402" s="759"/>
    </row>
    <row r="403" spans="2:14">
      <c r="B403" s="91"/>
      <c r="C403" s="91"/>
      <c r="E403" s="92"/>
      <c r="F403" s="119" t="str">
        <f>IF(OR(D403="",E403=""),"",ROUND(D403/LOOKUP(E403,SMMLV!$A$2:$A$36,SMMLV!$D$2:$D$106),3))</f>
        <v/>
      </c>
      <c r="K403" s="758"/>
      <c r="L403" s="97">
        <v>8</v>
      </c>
      <c r="M403" s="759" t="str">
        <f>IF(SUMIFS($F$5:$F$1200,$B$5:$B$1200,$K396,$C$5:$C$1200,$L403)=0,"NO APLICA",SUMIFS($F$5:$F$1200,$B$5:$B$1200,$K396,$C$5:$C$1200,$L403))</f>
        <v>NO APLICA</v>
      </c>
      <c r="N403" s="759"/>
    </row>
    <row r="404" spans="2:14">
      <c r="B404" s="91"/>
      <c r="C404" s="91"/>
      <c r="E404" s="92"/>
      <c r="F404" s="119" t="str">
        <f>IF(OR(D404="",E404=""),"",ROUND(D404/LOOKUP(E404,SMMLV!$A$2:$A$36,SMMLV!$D$2:$D$106),3))</f>
        <v/>
      </c>
      <c r="K404" s="758"/>
      <c r="L404" s="97">
        <v>9</v>
      </c>
      <c r="M404" s="759" t="str">
        <f>IF(SUMIFS($F$5:$F$1200,$B$5:$B$1200,$K396,$C$5:$C$1200,$L404)=0,"NO APLICA",SUMIFS($F$5:$F$1200,$B$5:$B$1200,$K396,$C$5:$C$1200,$L404))</f>
        <v>NO APLICA</v>
      </c>
      <c r="N404" s="759"/>
    </row>
    <row r="405" spans="2:14">
      <c r="B405" s="91"/>
      <c r="C405" s="91"/>
      <c r="E405" s="92"/>
      <c r="F405" s="119" t="str">
        <f>IF(OR(D405="",E405=""),"",ROUND(D405/LOOKUP(E405,SMMLV!$A$2:$A$36,SMMLV!$D$2:$D$106),3))</f>
        <v/>
      </c>
      <c r="K405" s="758"/>
      <c r="L405" s="97">
        <v>10</v>
      </c>
      <c r="M405" s="759" t="str">
        <f>IF(SUMIFS($F$5:$F$1200,$B$5:$B$1200,$K396,$C$5:$C$1200,$L405)=0,"NO APLICA",SUMIFS($F$5:$F$1200,$B$5:$B$1200,$K396,$C$5:$C$1200,$L405))</f>
        <v>NO APLICA</v>
      </c>
      <c r="N405" s="759"/>
    </row>
    <row r="406" spans="2:14">
      <c r="B406" s="91"/>
      <c r="C406" s="91"/>
      <c r="E406" s="92"/>
      <c r="F406" s="119" t="str">
        <f>IF(OR(D406="",E406=""),"",ROUND(D406/LOOKUP(E406,SMMLV!$A$2:$A$36,SMMLV!$D$2:$D$106),3))</f>
        <v/>
      </c>
      <c r="K406" s="758">
        <v>41</v>
      </c>
      <c r="L406" s="97">
        <v>1</v>
      </c>
      <c r="M406" s="759" t="str">
        <f t="shared" ref="M406:M415" si="38">IF(SUMIFS($F$5:$F$1200,$B$5:$B$1200,$K$406,$C$5:$C$1200,$L406)=0,"NO APLICA",ROUND(SUMIFS($F$5:$F$1200,$B$5:$B$1200,$K$406,$C$5:$C$1200,$L406),3))</f>
        <v>NO APLICA</v>
      </c>
      <c r="N406" s="759"/>
    </row>
    <row r="407" spans="2:14">
      <c r="B407" s="91"/>
      <c r="C407" s="91"/>
      <c r="E407" s="92"/>
      <c r="F407" s="119" t="str">
        <f>IF(OR(D407="",E407=""),"",ROUND(D407/LOOKUP(E407,SMMLV!$A$2:$A$36,SMMLV!$D$2:$D$106),3))</f>
        <v/>
      </c>
      <c r="K407" s="758"/>
      <c r="L407" s="97">
        <v>2</v>
      </c>
      <c r="M407" s="759" t="str">
        <f t="shared" si="38"/>
        <v>NO APLICA</v>
      </c>
      <c r="N407" s="759"/>
    </row>
    <row r="408" spans="2:14">
      <c r="B408" s="91"/>
      <c r="C408" s="91"/>
      <c r="E408" s="92"/>
      <c r="F408" s="119" t="str">
        <f>IF(OR(D408="",E408=""),"",ROUND(D408/LOOKUP(E408,SMMLV!$A$2:$A$36,SMMLV!$D$2:$D$106),3))</f>
        <v/>
      </c>
      <c r="K408" s="758"/>
      <c r="L408" s="97">
        <v>3</v>
      </c>
      <c r="M408" s="759" t="str">
        <f t="shared" si="38"/>
        <v>NO APLICA</v>
      </c>
      <c r="N408" s="759"/>
    </row>
    <row r="409" spans="2:14">
      <c r="B409" s="91"/>
      <c r="C409" s="91"/>
      <c r="E409" s="92"/>
      <c r="F409" s="119" t="str">
        <f>IF(OR(D409="",E409=""),"",ROUND(D409/LOOKUP(E409,SMMLV!$A$2:$A$36,SMMLV!$D$2:$D$106),3))</f>
        <v/>
      </c>
      <c r="K409" s="758"/>
      <c r="L409" s="97">
        <v>4</v>
      </c>
      <c r="M409" s="759" t="str">
        <f t="shared" si="38"/>
        <v>NO APLICA</v>
      </c>
      <c r="N409" s="759"/>
    </row>
    <row r="410" spans="2:14">
      <c r="B410" s="91"/>
      <c r="C410" s="91"/>
      <c r="E410" s="92"/>
      <c r="F410" s="119" t="str">
        <f>IF(OR(D410="",E410=""),"",ROUND(D410/LOOKUP(E410,SMMLV!$A$2:$A$36,SMMLV!$D$2:$D$106),3))</f>
        <v/>
      </c>
      <c r="K410" s="758"/>
      <c r="L410" s="97">
        <v>5</v>
      </c>
      <c r="M410" s="759" t="str">
        <f t="shared" si="38"/>
        <v>NO APLICA</v>
      </c>
      <c r="N410" s="759"/>
    </row>
    <row r="411" spans="2:14">
      <c r="B411" s="91"/>
      <c r="C411" s="91"/>
      <c r="E411" s="92"/>
      <c r="F411" s="119" t="str">
        <f>IF(OR(D411="",E411=""),"",ROUND(D411/LOOKUP(E411,SMMLV!$A$2:$A$36,SMMLV!$D$2:$D$106),3))</f>
        <v/>
      </c>
      <c r="K411" s="758"/>
      <c r="L411" s="97">
        <v>6</v>
      </c>
      <c r="M411" s="759" t="str">
        <f t="shared" si="38"/>
        <v>NO APLICA</v>
      </c>
      <c r="N411" s="759"/>
    </row>
    <row r="412" spans="2:14">
      <c r="B412" s="91"/>
      <c r="C412" s="91"/>
      <c r="E412" s="92"/>
      <c r="F412" s="119" t="str">
        <f>IF(OR(D412="",E412=""),"",ROUND(D412/LOOKUP(E412,SMMLV!$A$2:$A$36,SMMLV!$D$2:$D$106),3))</f>
        <v/>
      </c>
      <c r="K412" s="758"/>
      <c r="L412" s="97">
        <v>7</v>
      </c>
      <c r="M412" s="759" t="str">
        <f t="shared" si="38"/>
        <v>NO APLICA</v>
      </c>
      <c r="N412" s="759"/>
    </row>
    <row r="413" spans="2:14">
      <c r="B413" s="91"/>
      <c r="C413" s="91"/>
      <c r="E413" s="92"/>
      <c r="F413" s="119" t="str">
        <f>IF(OR(D413="",E413=""),"",ROUND(D413/LOOKUP(E413,SMMLV!$A$2:$A$36,SMMLV!$D$2:$D$106),3))</f>
        <v/>
      </c>
      <c r="K413" s="758"/>
      <c r="L413" s="97">
        <v>8</v>
      </c>
      <c r="M413" s="759" t="str">
        <f t="shared" si="38"/>
        <v>NO APLICA</v>
      </c>
      <c r="N413" s="759"/>
    </row>
    <row r="414" spans="2:14">
      <c r="B414" s="91"/>
      <c r="C414" s="91"/>
      <c r="E414" s="92"/>
      <c r="F414" s="119" t="str">
        <f>IF(OR(D414="",E414=""),"",ROUND(D414/LOOKUP(E414,SMMLV!$A$2:$A$36,SMMLV!$D$2:$D$106),3))</f>
        <v/>
      </c>
      <c r="K414" s="758"/>
      <c r="L414" s="97">
        <v>9</v>
      </c>
      <c r="M414" s="759" t="str">
        <f t="shared" si="38"/>
        <v>NO APLICA</v>
      </c>
      <c r="N414" s="759"/>
    </row>
    <row r="415" spans="2:14">
      <c r="B415" s="91"/>
      <c r="C415" s="91"/>
      <c r="E415" s="92"/>
      <c r="F415" s="119" t="str">
        <f>IF(OR(D415="",E415=""),"",ROUND(D415/LOOKUP(E415,SMMLV!$A$2:$A$36,SMMLV!$D$2:$D$106),3))</f>
        <v/>
      </c>
      <c r="K415" s="758"/>
      <c r="L415" s="97">
        <v>10</v>
      </c>
      <c r="M415" s="759" t="str">
        <f t="shared" si="38"/>
        <v>NO APLICA</v>
      </c>
      <c r="N415" s="759"/>
    </row>
    <row r="416" spans="2:14">
      <c r="B416" s="91"/>
      <c r="C416" s="91"/>
      <c r="E416" s="92"/>
      <c r="F416" s="119" t="str">
        <f>IF(OR(D416="",E416=""),"",ROUND(D416/LOOKUP(E416,SMMLV!$A$2:$A$36,SMMLV!$D$2:$D$106),3))</f>
        <v/>
      </c>
      <c r="K416" s="758">
        <v>42</v>
      </c>
      <c r="L416" s="97">
        <v>1</v>
      </c>
      <c r="M416" s="759" t="str">
        <f t="shared" ref="M416:M425" si="39">IF(SUMIFS($F$5:$F$1200,$B$5:$B$1200,$K$416,$C$5:$C$1200,$L416)=0,"NO APLICA",ROUND(SUMIFS($F$5:$F$1200,$B$5:$B$1200,$K$416,$C$5:$C$1200,$L416),3))</f>
        <v>NO APLICA</v>
      </c>
      <c r="N416" s="759"/>
    </row>
    <row r="417" spans="2:14">
      <c r="B417" s="91"/>
      <c r="C417" s="91"/>
      <c r="E417" s="92"/>
      <c r="F417" s="119" t="str">
        <f>IF(OR(D417="",E417=""),"",ROUND(D417/LOOKUP(E417,SMMLV!$A$2:$A$36,SMMLV!$D$2:$D$106),3))</f>
        <v/>
      </c>
      <c r="K417" s="758"/>
      <c r="L417" s="97">
        <v>2</v>
      </c>
      <c r="M417" s="759" t="str">
        <f t="shared" si="39"/>
        <v>NO APLICA</v>
      </c>
      <c r="N417" s="759"/>
    </row>
    <row r="418" spans="2:14">
      <c r="B418" s="91"/>
      <c r="C418" s="91"/>
      <c r="E418" s="92"/>
      <c r="F418" s="119" t="str">
        <f>IF(OR(D418="",E418=""),"",ROUND(D418/LOOKUP(E418,SMMLV!$A$2:$A$36,SMMLV!$D$2:$D$106),3))</f>
        <v/>
      </c>
      <c r="K418" s="758"/>
      <c r="L418" s="97">
        <v>3</v>
      </c>
      <c r="M418" s="759" t="str">
        <f t="shared" si="39"/>
        <v>NO APLICA</v>
      </c>
      <c r="N418" s="759"/>
    </row>
    <row r="419" spans="2:14">
      <c r="B419" s="91"/>
      <c r="C419" s="91"/>
      <c r="E419" s="92"/>
      <c r="F419" s="119" t="str">
        <f>IF(OR(D419="",E419=""),"",ROUND(D419/LOOKUP(E419,SMMLV!$A$2:$A$36,SMMLV!$D$2:$D$106),3))</f>
        <v/>
      </c>
      <c r="K419" s="758"/>
      <c r="L419" s="97">
        <v>4</v>
      </c>
      <c r="M419" s="759" t="str">
        <f t="shared" si="39"/>
        <v>NO APLICA</v>
      </c>
      <c r="N419" s="759"/>
    </row>
    <row r="420" spans="2:14">
      <c r="B420" s="91"/>
      <c r="C420" s="91"/>
      <c r="E420" s="92"/>
      <c r="F420" s="119" t="str">
        <f>IF(OR(D420="",E420=""),"",ROUND(D420/LOOKUP(E420,SMMLV!$A$2:$A$36,SMMLV!$D$2:$D$106),3))</f>
        <v/>
      </c>
      <c r="K420" s="758"/>
      <c r="L420" s="97">
        <v>5</v>
      </c>
      <c r="M420" s="759" t="str">
        <f t="shared" si="39"/>
        <v>NO APLICA</v>
      </c>
      <c r="N420" s="759"/>
    </row>
    <row r="421" spans="2:14">
      <c r="B421" s="91"/>
      <c r="C421" s="91"/>
      <c r="E421" s="92"/>
      <c r="F421" s="119" t="str">
        <f>IF(OR(D421="",E421=""),"",ROUND(D421/LOOKUP(E421,SMMLV!$A$2:$A$36,SMMLV!$D$2:$D$106),3))</f>
        <v/>
      </c>
      <c r="K421" s="758"/>
      <c r="L421" s="97">
        <v>6</v>
      </c>
      <c r="M421" s="759" t="str">
        <f t="shared" si="39"/>
        <v>NO APLICA</v>
      </c>
      <c r="N421" s="759"/>
    </row>
    <row r="422" spans="2:14">
      <c r="B422" s="91"/>
      <c r="C422" s="91"/>
      <c r="E422" s="92"/>
      <c r="F422" s="119" t="str">
        <f>IF(OR(D422="",E422=""),"",ROUND(D422/LOOKUP(E422,SMMLV!$A$2:$A$36,SMMLV!$D$2:$D$106),3))</f>
        <v/>
      </c>
      <c r="K422" s="758"/>
      <c r="L422" s="97">
        <v>7</v>
      </c>
      <c r="M422" s="759" t="str">
        <f t="shared" si="39"/>
        <v>NO APLICA</v>
      </c>
      <c r="N422" s="759"/>
    </row>
    <row r="423" spans="2:14">
      <c r="B423" s="91"/>
      <c r="C423" s="91"/>
      <c r="E423" s="92"/>
      <c r="F423" s="119" t="str">
        <f>IF(OR(D423="",E423=""),"",ROUND(D423/LOOKUP(E423,SMMLV!$A$2:$A$36,SMMLV!$D$2:$D$106),3))</f>
        <v/>
      </c>
      <c r="K423" s="758"/>
      <c r="L423" s="97">
        <v>8</v>
      </c>
      <c r="M423" s="759" t="str">
        <f t="shared" si="39"/>
        <v>NO APLICA</v>
      </c>
      <c r="N423" s="759"/>
    </row>
    <row r="424" spans="2:14">
      <c r="B424" s="91"/>
      <c r="C424" s="91"/>
      <c r="E424" s="92"/>
      <c r="F424" s="119" t="str">
        <f>IF(OR(D424="",E424=""),"",ROUND(D424/LOOKUP(E424,SMMLV!$A$2:$A$36,SMMLV!$D$2:$D$106),3))</f>
        <v/>
      </c>
      <c r="K424" s="758"/>
      <c r="L424" s="97">
        <v>9</v>
      </c>
      <c r="M424" s="759" t="str">
        <f t="shared" si="39"/>
        <v>NO APLICA</v>
      </c>
      <c r="N424" s="759"/>
    </row>
    <row r="425" spans="2:14">
      <c r="B425" s="91"/>
      <c r="C425" s="91"/>
      <c r="E425" s="92"/>
      <c r="F425" s="119" t="str">
        <f>IF(OR(D425="",E425=""),"",ROUND(D425/LOOKUP(E425,SMMLV!$A$2:$A$36,SMMLV!$D$2:$D$106),3))</f>
        <v/>
      </c>
      <c r="K425" s="758"/>
      <c r="L425" s="97">
        <v>10</v>
      </c>
      <c r="M425" s="759" t="str">
        <f t="shared" si="39"/>
        <v>NO APLICA</v>
      </c>
      <c r="N425" s="759"/>
    </row>
    <row r="426" spans="2:14">
      <c r="B426" s="91"/>
      <c r="C426" s="91"/>
      <c r="E426" s="92"/>
      <c r="F426" s="119" t="str">
        <f>IF(OR(D426="",E426=""),"",ROUND(D426/LOOKUP(E426,SMMLV!$A$2:$A$36,SMMLV!$D$2:$D$106),3))</f>
        <v/>
      </c>
      <c r="K426" s="758">
        <v>43</v>
      </c>
      <c r="L426" s="97">
        <v>1</v>
      </c>
      <c r="M426" s="759" t="str">
        <f t="shared" ref="M426:M435" si="40">IF(SUMIFS($F$5:$F$1200,$B$5:$B$1200,$K$426,$C$5:$C$1200,$L426)=0,"NO APLICA",ROUND(SUMIFS($F$5:$F$1200,$B$5:$B$1200,$K$426,$C$5:$C$1200,$L426),3))</f>
        <v>NO APLICA</v>
      </c>
      <c r="N426" s="759"/>
    </row>
    <row r="427" spans="2:14">
      <c r="B427" s="91"/>
      <c r="C427" s="91"/>
      <c r="E427" s="92"/>
      <c r="F427" s="119" t="str">
        <f>IF(OR(D427="",E427=""),"",ROUND(D427/LOOKUP(E427,SMMLV!$A$2:$A$36,SMMLV!$D$2:$D$106),3))</f>
        <v/>
      </c>
      <c r="K427" s="758"/>
      <c r="L427" s="97">
        <v>2</v>
      </c>
      <c r="M427" s="759" t="str">
        <f t="shared" si="40"/>
        <v>NO APLICA</v>
      </c>
      <c r="N427" s="759"/>
    </row>
    <row r="428" spans="2:14">
      <c r="B428" s="91"/>
      <c r="C428" s="91"/>
      <c r="E428" s="92"/>
      <c r="F428" s="119" t="str">
        <f>IF(OR(D428="",E428=""),"",ROUND(D428/LOOKUP(E428,SMMLV!$A$2:$A$36,SMMLV!$D$2:$D$106),3))</f>
        <v/>
      </c>
      <c r="K428" s="758"/>
      <c r="L428" s="97">
        <v>3</v>
      </c>
      <c r="M428" s="759" t="str">
        <f t="shared" si="40"/>
        <v>NO APLICA</v>
      </c>
      <c r="N428" s="759"/>
    </row>
    <row r="429" spans="2:14">
      <c r="B429" s="91"/>
      <c r="C429" s="91"/>
      <c r="E429" s="92"/>
      <c r="F429" s="119" t="str">
        <f>IF(OR(D429="",E429=""),"",ROUND(D429/LOOKUP(E429,SMMLV!$A$2:$A$36,SMMLV!$D$2:$D$106),3))</f>
        <v/>
      </c>
      <c r="K429" s="758"/>
      <c r="L429" s="97">
        <v>4</v>
      </c>
      <c r="M429" s="759" t="str">
        <f t="shared" si="40"/>
        <v>NO APLICA</v>
      </c>
      <c r="N429" s="759"/>
    </row>
    <row r="430" spans="2:14">
      <c r="B430" s="91"/>
      <c r="C430" s="91"/>
      <c r="E430" s="92"/>
      <c r="F430" s="119" t="str">
        <f>IF(OR(D430="",E430=""),"",ROUND(D430/LOOKUP(E430,SMMLV!$A$2:$A$36,SMMLV!$D$2:$D$106),3))</f>
        <v/>
      </c>
      <c r="K430" s="758"/>
      <c r="L430" s="97">
        <v>5</v>
      </c>
      <c r="M430" s="759" t="str">
        <f t="shared" si="40"/>
        <v>NO APLICA</v>
      </c>
      <c r="N430" s="759"/>
    </row>
    <row r="431" spans="2:14">
      <c r="B431" s="91"/>
      <c r="C431" s="91"/>
      <c r="E431" s="92"/>
      <c r="F431" s="119" t="str">
        <f>IF(OR(D431="",E431=""),"",ROUND(D431/LOOKUP(E431,SMMLV!$A$2:$A$36,SMMLV!$D$2:$D$106),3))</f>
        <v/>
      </c>
      <c r="K431" s="758"/>
      <c r="L431" s="97">
        <v>6</v>
      </c>
      <c r="M431" s="759" t="str">
        <f t="shared" si="40"/>
        <v>NO APLICA</v>
      </c>
      <c r="N431" s="759"/>
    </row>
    <row r="432" spans="2:14">
      <c r="B432" s="91"/>
      <c r="C432" s="91"/>
      <c r="E432" s="92"/>
      <c r="F432" s="119" t="str">
        <f>IF(OR(D432="",E432=""),"",ROUND(D432/LOOKUP(E432,SMMLV!$A$2:$A$36,SMMLV!$D$2:$D$106),3))</f>
        <v/>
      </c>
      <c r="K432" s="758"/>
      <c r="L432" s="97">
        <v>7</v>
      </c>
      <c r="M432" s="759" t="str">
        <f t="shared" si="40"/>
        <v>NO APLICA</v>
      </c>
      <c r="N432" s="759"/>
    </row>
    <row r="433" spans="2:14">
      <c r="B433" s="91"/>
      <c r="C433" s="91"/>
      <c r="E433" s="92"/>
      <c r="F433" s="119" t="str">
        <f>IF(OR(D433="",E433=""),"",ROUND(D433/LOOKUP(E433,SMMLV!$A$2:$A$36,SMMLV!$D$2:$D$106),3))</f>
        <v/>
      </c>
      <c r="K433" s="758"/>
      <c r="L433" s="97">
        <v>8</v>
      </c>
      <c r="M433" s="759" t="str">
        <f t="shared" si="40"/>
        <v>NO APLICA</v>
      </c>
      <c r="N433" s="759"/>
    </row>
    <row r="434" spans="2:14">
      <c r="B434" s="91"/>
      <c r="C434" s="91"/>
      <c r="E434" s="92"/>
      <c r="F434" s="119" t="str">
        <f>IF(OR(D434="",E434=""),"",ROUND(D434/LOOKUP(E434,SMMLV!$A$2:$A$36,SMMLV!$D$2:$D$106),3))</f>
        <v/>
      </c>
      <c r="K434" s="758"/>
      <c r="L434" s="97">
        <v>9</v>
      </c>
      <c r="M434" s="759" t="str">
        <f t="shared" si="40"/>
        <v>NO APLICA</v>
      </c>
      <c r="N434" s="759"/>
    </row>
    <row r="435" spans="2:14">
      <c r="B435" s="91"/>
      <c r="C435" s="91"/>
      <c r="E435" s="92"/>
      <c r="F435" s="119" t="str">
        <f>IF(OR(D435="",E435=""),"",ROUND(D435/LOOKUP(E435,SMMLV!$A$2:$A$36,SMMLV!$D$2:$D$106),3))</f>
        <v/>
      </c>
      <c r="K435" s="758"/>
      <c r="L435" s="97">
        <v>10</v>
      </c>
      <c r="M435" s="759" t="str">
        <f t="shared" si="40"/>
        <v>NO APLICA</v>
      </c>
      <c r="N435" s="759"/>
    </row>
    <row r="436" spans="2:14">
      <c r="B436" s="91"/>
      <c r="C436" s="91"/>
      <c r="E436" s="92"/>
      <c r="F436" s="119" t="str">
        <f>IF(OR(D436="",E436=""),"",ROUND(D436/LOOKUP(E436,SMMLV!$A$2:$A$36,SMMLV!$D$2:$D$106),3))</f>
        <v/>
      </c>
      <c r="K436" s="758">
        <v>44</v>
      </c>
      <c r="L436" s="97">
        <v>1</v>
      </c>
      <c r="M436" s="759" t="str">
        <f t="shared" ref="M436:M445" si="41">IF(SUMIFS($F$5:$F$1200,$B$5:$B$1200,$K$436,$C$5:$C$1200,$L436)=0,"NO APLICA",ROUND(SUMIFS($F$5:$F$1200,$B$5:$B$1200,$K$436,$C$5:$C$1200,$L436),3))</f>
        <v>NO APLICA</v>
      </c>
      <c r="N436" s="759"/>
    </row>
    <row r="437" spans="2:14">
      <c r="B437" s="91"/>
      <c r="C437" s="91"/>
      <c r="E437" s="92"/>
      <c r="F437" s="119" t="str">
        <f>IF(OR(D437="",E437=""),"",ROUND(D437/LOOKUP(E437,SMMLV!$A$2:$A$36,SMMLV!$D$2:$D$106),3))</f>
        <v/>
      </c>
      <c r="K437" s="758"/>
      <c r="L437" s="97">
        <v>2</v>
      </c>
      <c r="M437" s="759" t="str">
        <f t="shared" si="41"/>
        <v>NO APLICA</v>
      </c>
      <c r="N437" s="759"/>
    </row>
    <row r="438" spans="2:14">
      <c r="B438" s="91"/>
      <c r="C438" s="91"/>
      <c r="E438" s="92"/>
      <c r="F438" s="119" t="str">
        <f>IF(OR(D438="",E438=""),"",ROUND(D438/LOOKUP(E438,SMMLV!$A$2:$A$36,SMMLV!$D$2:$D$106),3))</f>
        <v/>
      </c>
      <c r="K438" s="758"/>
      <c r="L438" s="97">
        <v>3</v>
      </c>
      <c r="M438" s="759" t="str">
        <f t="shared" si="41"/>
        <v>NO APLICA</v>
      </c>
      <c r="N438" s="759"/>
    </row>
    <row r="439" spans="2:14">
      <c r="B439" s="91"/>
      <c r="C439" s="91"/>
      <c r="E439" s="92"/>
      <c r="F439" s="119" t="str">
        <f>IF(OR(D439="",E439=""),"",ROUND(D439/LOOKUP(E439,SMMLV!$A$2:$A$36,SMMLV!$D$2:$D$106),3))</f>
        <v/>
      </c>
      <c r="K439" s="758"/>
      <c r="L439" s="97">
        <v>4</v>
      </c>
      <c r="M439" s="759" t="str">
        <f t="shared" si="41"/>
        <v>NO APLICA</v>
      </c>
      <c r="N439" s="759"/>
    </row>
    <row r="440" spans="2:14">
      <c r="B440" s="91"/>
      <c r="C440" s="91"/>
      <c r="E440" s="92"/>
      <c r="F440" s="119" t="str">
        <f>IF(OR(D440="",E440=""),"",ROUND(D440/LOOKUP(E440,SMMLV!$A$2:$A$36,SMMLV!$D$2:$D$106),3))</f>
        <v/>
      </c>
      <c r="K440" s="758"/>
      <c r="L440" s="97">
        <v>5</v>
      </c>
      <c r="M440" s="759" t="str">
        <f t="shared" si="41"/>
        <v>NO APLICA</v>
      </c>
      <c r="N440" s="759"/>
    </row>
    <row r="441" spans="2:14">
      <c r="B441" s="91"/>
      <c r="C441" s="91"/>
      <c r="E441" s="92"/>
      <c r="F441" s="119" t="str">
        <f>IF(OR(D441="",E441=""),"",ROUND(D441/LOOKUP(E441,SMMLV!$A$2:$A$36,SMMLV!$D$2:$D$106),3))</f>
        <v/>
      </c>
      <c r="K441" s="758"/>
      <c r="L441" s="97">
        <v>6</v>
      </c>
      <c r="M441" s="759" t="str">
        <f t="shared" si="41"/>
        <v>NO APLICA</v>
      </c>
      <c r="N441" s="759"/>
    </row>
    <row r="442" spans="2:14">
      <c r="B442" s="91"/>
      <c r="C442" s="91"/>
      <c r="E442" s="92"/>
      <c r="F442" s="119" t="str">
        <f>IF(OR(D442="",E442=""),"",ROUND(D442/LOOKUP(E442,SMMLV!$A$2:$A$36,SMMLV!$D$2:$D$106),3))</f>
        <v/>
      </c>
      <c r="K442" s="758"/>
      <c r="L442" s="97">
        <v>7</v>
      </c>
      <c r="M442" s="759" t="str">
        <f t="shared" si="41"/>
        <v>NO APLICA</v>
      </c>
      <c r="N442" s="759"/>
    </row>
    <row r="443" spans="2:14">
      <c r="B443" s="91"/>
      <c r="C443" s="91"/>
      <c r="E443" s="92"/>
      <c r="F443" s="119" t="str">
        <f>IF(OR(D443="",E443=""),"",ROUND(D443/LOOKUP(E443,SMMLV!$A$2:$A$36,SMMLV!$D$2:$D$106),3))</f>
        <v/>
      </c>
      <c r="K443" s="758"/>
      <c r="L443" s="97">
        <v>8</v>
      </c>
      <c r="M443" s="759" t="str">
        <f t="shared" si="41"/>
        <v>NO APLICA</v>
      </c>
      <c r="N443" s="759"/>
    </row>
    <row r="444" spans="2:14">
      <c r="B444" s="91"/>
      <c r="C444" s="91"/>
      <c r="E444" s="92"/>
      <c r="F444" s="119" t="str">
        <f>IF(OR(D444="",E444=""),"",ROUND(D444/LOOKUP(E444,SMMLV!$A$2:$A$36,SMMLV!$D$2:$D$106),3))</f>
        <v/>
      </c>
      <c r="K444" s="758"/>
      <c r="L444" s="97">
        <v>9</v>
      </c>
      <c r="M444" s="759" t="str">
        <f t="shared" si="41"/>
        <v>NO APLICA</v>
      </c>
      <c r="N444" s="759"/>
    </row>
    <row r="445" spans="2:14">
      <c r="B445" s="91"/>
      <c r="C445" s="91"/>
      <c r="E445" s="92"/>
      <c r="F445" s="119" t="str">
        <f>IF(OR(D445="",E445=""),"",ROUND(D445/LOOKUP(E445,SMMLV!$A$2:$A$36,SMMLV!$D$2:$D$106),3))</f>
        <v/>
      </c>
      <c r="K445" s="758"/>
      <c r="L445" s="97">
        <v>10</v>
      </c>
      <c r="M445" s="759" t="str">
        <f t="shared" si="41"/>
        <v>NO APLICA</v>
      </c>
      <c r="N445" s="759"/>
    </row>
    <row r="446" spans="2:14">
      <c r="B446" s="91"/>
      <c r="C446" s="91"/>
      <c r="E446" s="92"/>
      <c r="F446" s="119" t="str">
        <f>IF(OR(D446="",E446=""),"",ROUND(D446/LOOKUP(E446,SMMLV!$A$2:$A$36,SMMLV!$D$2:$D$106),3))</f>
        <v/>
      </c>
      <c r="K446" s="758">
        <v>45</v>
      </c>
      <c r="L446" s="97">
        <v>1</v>
      </c>
      <c r="M446" s="759" t="str">
        <f t="shared" ref="M446:M455" si="42">IF(SUMIFS($F$5:$F$1200,$B$5:$B$1200,$K$446,$C$5:$C$1200,$L446)=0,"NO APLICA",ROUND(SUMIFS($F$5:$F$1200,$B$5:$B$1200,$K$446,$C$5:$C$1200,$L446),3))</f>
        <v>NO APLICA</v>
      </c>
      <c r="N446" s="759"/>
    </row>
    <row r="447" spans="2:14">
      <c r="B447" s="91"/>
      <c r="C447" s="91"/>
      <c r="E447" s="92"/>
      <c r="F447" s="119" t="str">
        <f>IF(OR(D447="",E447=""),"",ROUND(D447/LOOKUP(E447,SMMLV!$A$2:$A$36,SMMLV!$D$2:$D$106),3))</f>
        <v/>
      </c>
      <c r="K447" s="758"/>
      <c r="L447" s="97">
        <v>2</v>
      </c>
      <c r="M447" s="759" t="str">
        <f t="shared" si="42"/>
        <v>NO APLICA</v>
      </c>
      <c r="N447" s="759"/>
    </row>
    <row r="448" spans="2:14">
      <c r="B448" s="91"/>
      <c r="C448" s="91"/>
      <c r="E448" s="92"/>
      <c r="F448" s="119" t="str">
        <f>IF(OR(D448="",E448=""),"",ROUND(D448/LOOKUP(E448,SMMLV!$A$2:$A$36,SMMLV!$D$2:$D$106),3))</f>
        <v/>
      </c>
      <c r="K448" s="758"/>
      <c r="L448" s="97">
        <v>3</v>
      </c>
      <c r="M448" s="759" t="str">
        <f t="shared" si="42"/>
        <v>NO APLICA</v>
      </c>
      <c r="N448" s="759"/>
    </row>
    <row r="449" spans="2:14">
      <c r="B449" s="91"/>
      <c r="C449" s="91"/>
      <c r="E449" s="92"/>
      <c r="F449" s="119" t="str">
        <f>IF(OR(D449="",E449=""),"",ROUND(D449/LOOKUP(E449,SMMLV!$A$2:$A$36,SMMLV!$D$2:$D$106),3))</f>
        <v/>
      </c>
      <c r="K449" s="758"/>
      <c r="L449" s="97">
        <v>4</v>
      </c>
      <c r="M449" s="759" t="str">
        <f t="shared" si="42"/>
        <v>NO APLICA</v>
      </c>
      <c r="N449" s="759"/>
    </row>
    <row r="450" spans="2:14">
      <c r="B450" s="91"/>
      <c r="C450" s="91"/>
      <c r="E450" s="92"/>
      <c r="F450" s="119" t="str">
        <f>IF(OR(D450="",E450=""),"",ROUND(D450/LOOKUP(E450,SMMLV!$A$2:$A$36,SMMLV!$D$2:$D$106),3))</f>
        <v/>
      </c>
      <c r="K450" s="758"/>
      <c r="L450" s="97">
        <v>5</v>
      </c>
      <c r="M450" s="759" t="str">
        <f t="shared" si="42"/>
        <v>NO APLICA</v>
      </c>
      <c r="N450" s="759"/>
    </row>
    <row r="451" spans="2:14">
      <c r="B451" s="91"/>
      <c r="C451" s="91"/>
      <c r="E451" s="92"/>
      <c r="F451" s="119" t="str">
        <f>IF(OR(D451="",E451=""),"",ROUND(D451/LOOKUP(E451,SMMLV!$A$2:$A$36,SMMLV!$D$2:$D$106),3))</f>
        <v/>
      </c>
      <c r="K451" s="758"/>
      <c r="L451" s="97">
        <v>6</v>
      </c>
      <c r="M451" s="759" t="str">
        <f t="shared" si="42"/>
        <v>NO APLICA</v>
      </c>
      <c r="N451" s="759"/>
    </row>
    <row r="452" spans="2:14">
      <c r="B452" s="91"/>
      <c r="C452" s="91"/>
      <c r="E452" s="92"/>
      <c r="F452" s="119" t="str">
        <f>IF(OR(D452="",E452=""),"",ROUND(D452/LOOKUP(E452,SMMLV!$A$2:$A$36,SMMLV!$D$2:$D$106),3))</f>
        <v/>
      </c>
      <c r="K452" s="758"/>
      <c r="L452" s="97">
        <v>7</v>
      </c>
      <c r="M452" s="759" t="str">
        <f t="shared" si="42"/>
        <v>NO APLICA</v>
      </c>
      <c r="N452" s="759"/>
    </row>
    <row r="453" spans="2:14">
      <c r="B453" s="91"/>
      <c r="C453" s="91"/>
      <c r="E453" s="92"/>
      <c r="F453" s="119" t="str">
        <f>IF(OR(D453="",E453=""),"",ROUND(D453/LOOKUP(E453,SMMLV!$A$2:$A$36,SMMLV!$D$2:$D$106),3))</f>
        <v/>
      </c>
      <c r="K453" s="758"/>
      <c r="L453" s="97">
        <v>8</v>
      </c>
      <c r="M453" s="759" t="str">
        <f t="shared" si="42"/>
        <v>NO APLICA</v>
      </c>
      <c r="N453" s="759"/>
    </row>
    <row r="454" spans="2:14">
      <c r="B454" s="91"/>
      <c r="C454" s="91"/>
      <c r="E454" s="92"/>
      <c r="F454" s="119" t="str">
        <f>IF(OR(D454="",E454=""),"",ROUND(D454/LOOKUP(E454,SMMLV!$A$2:$A$36,SMMLV!$D$2:$D$106),3))</f>
        <v/>
      </c>
      <c r="K454" s="758"/>
      <c r="L454" s="97">
        <v>9</v>
      </c>
      <c r="M454" s="759" t="str">
        <f t="shared" si="42"/>
        <v>NO APLICA</v>
      </c>
      <c r="N454" s="759"/>
    </row>
    <row r="455" spans="2:14">
      <c r="B455" s="91"/>
      <c r="C455" s="91"/>
      <c r="E455" s="92"/>
      <c r="F455" s="119" t="str">
        <f>IF(OR(D455="",E455=""),"",ROUND(D455/LOOKUP(E455,SMMLV!$A$2:$A$36,SMMLV!$D$2:$D$106),3))</f>
        <v/>
      </c>
      <c r="K455" s="758"/>
      <c r="L455" s="97">
        <v>10</v>
      </c>
      <c r="M455" s="759" t="str">
        <f t="shared" si="42"/>
        <v>NO APLICA</v>
      </c>
      <c r="N455" s="759"/>
    </row>
    <row r="456" spans="2:14">
      <c r="B456" s="91"/>
      <c r="C456" s="91"/>
      <c r="E456" s="92"/>
      <c r="F456" s="119" t="str">
        <f>IF(OR(D456="",E456=""),"",ROUND(D456/LOOKUP(E456,SMMLV!$A$2:$A$36,SMMLV!$D$2:$D$106),3))</f>
        <v/>
      </c>
      <c r="K456" s="758">
        <v>46</v>
      </c>
      <c r="L456" s="97">
        <v>1</v>
      </c>
      <c r="M456" s="761" t="str">
        <f t="shared" ref="M456:M465" si="43">IF(SUMIFS($F$5:$F$1200,$B$5:$B$1200,$K$456,$C$5:$C$1200,$L456)=0,"NO APLICA",ROUND(SUMIFS($F$5:$F$1200,$B$5:$B$1200,$K$456,$C$5:$C$1200,$L456),3))</f>
        <v>NO APLICA</v>
      </c>
      <c r="N456" s="762"/>
    </row>
    <row r="457" spans="2:14">
      <c r="B457" s="91"/>
      <c r="C457" s="91"/>
      <c r="E457" s="92"/>
      <c r="F457" s="119" t="str">
        <f>IF(OR(D457="",E457=""),"",ROUND(D457/LOOKUP(E457,SMMLV!$A$2:$A$36,SMMLV!$D$2:$D$106),3))</f>
        <v/>
      </c>
      <c r="K457" s="758"/>
      <c r="L457" s="97">
        <v>2</v>
      </c>
      <c r="M457" s="761" t="str">
        <f t="shared" si="43"/>
        <v>NO APLICA</v>
      </c>
      <c r="N457" s="762"/>
    </row>
    <row r="458" spans="2:14">
      <c r="B458" s="91"/>
      <c r="C458" s="91"/>
      <c r="E458" s="92"/>
      <c r="F458" s="119" t="str">
        <f>IF(OR(D458="",E458=""),"",ROUND(D458/LOOKUP(E458,SMMLV!$A$2:$A$36,SMMLV!$D$2:$D$106),3))</f>
        <v/>
      </c>
      <c r="K458" s="758"/>
      <c r="L458" s="97">
        <v>3</v>
      </c>
      <c r="M458" s="761" t="str">
        <f t="shared" si="43"/>
        <v>NO APLICA</v>
      </c>
      <c r="N458" s="762"/>
    </row>
    <row r="459" spans="2:14">
      <c r="B459" s="91"/>
      <c r="C459" s="91"/>
      <c r="E459" s="92"/>
      <c r="F459" s="119" t="str">
        <f>IF(OR(D459="",E459=""),"",ROUND(D459/LOOKUP(E459,SMMLV!$A$2:$A$36,SMMLV!$D$2:$D$106),3))</f>
        <v/>
      </c>
      <c r="K459" s="758"/>
      <c r="L459" s="97">
        <v>4</v>
      </c>
      <c r="M459" s="761" t="str">
        <f t="shared" si="43"/>
        <v>NO APLICA</v>
      </c>
      <c r="N459" s="762"/>
    </row>
    <row r="460" spans="2:14">
      <c r="B460" s="91"/>
      <c r="C460" s="91"/>
      <c r="E460" s="92"/>
      <c r="F460" s="119" t="str">
        <f>IF(OR(D460="",E460=""),"",ROUND(D460/LOOKUP(E460,SMMLV!$A$2:$A$36,SMMLV!$D$2:$D$106),3))</f>
        <v/>
      </c>
      <c r="K460" s="758"/>
      <c r="L460" s="97">
        <v>5</v>
      </c>
      <c r="M460" s="761" t="str">
        <f t="shared" si="43"/>
        <v>NO APLICA</v>
      </c>
      <c r="N460" s="762"/>
    </row>
    <row r="461" spans="2:14">
      <c r="B461" s="91"/>
      <c r="C461" s="91"/>
      <c r="E461" s="92"/>
      <c r="F461" s="119" t="str">
        <f>IF(OR(D461="",E461=""),"",ROUND(D461/LOOKUP(E461,SMMLV!$A$2:$A$36,SMMLV!$D$2:$D$106),3))</f>
        <v/>
      </c>
      <c r="K461" s="758"/>
      <c r="L461" s="97">
        <v>6</v>
      </c>
      <c r="M461" s="761" t="str">
        <f t="shared" si="43"/>
        <v>NO APLICA</v>
      </c>
      <c r="N461" s="762"/>
    </row>
    <row r="462" spans="2:14">
      <c r="B462" s="91"/>
      <c r="C462" s="91"/>
      <c r="E462" s="92"/>
      <c r="F462" s="119" t="str">
        <f>IF(OR(D462="",E462=""),"",ROUND(D462/LOOKUP(E462,SMMLV!$A$2:$A$36,SMMLV!$D$2:$D$106),3))</f>
        <v/>
      </c>
      <c r="K462" s="758"/>
      <c r="L462" s="97">
        <v>7</v>
      </c>
      <c r="M462" s="761" t="str">
        <f t="shared" si="43"/>
        <v>NO APLICA</v>
      </c>
      <c r="N462" s="762"/>
    </row>
    <row r="463" spans="2:14">
      <c r="B463" s="91"/>
      <c r="C463" s="91"/>
      <c r="E463" s="92"/>
      <c r="F463" s="119" t="str">
        <f>IF(OR(D463="",E463=""),"",ROUND(D463/LOOKUP(E463,SMMLV!$A$2:$A$36,SMMLV!$D$2:$D$106),3))</f>
        <v/>
      </c>
      <c r="K463" s="758"/>
      <c r="L463" s="97">
        <v>8</v>
      </c>
      <c r="M463" s="761" t="str">
        <f t="shared" si="43"/>
        <v>NO APLICA</v>
      </c>
      <c r="N463" s="762"/>
    </row>
    <row r="464" spans="2:14">
      <c r="B464" s="91"/>
      <c r="C464" s="91"/>
      <c r="E464" s="92"/>
      <c r="F464" s="119" t="str">
        <f>IF(OR(D464="",E464=""),"",ROUND(D464/LOOKUP(E464,SMMLV!$A$2:$A$36,SMMLV!$D$2:$D$106),3))</f>
        <v/>
      </c>
      <c r="K464" s="758"/>
      <c r="L464" s="97">
        <v>9</v>
      </c>
      <c r="M464" s="761" t="str">
        <f t="shared" si="43"/>
        <v>NO APLICA</v>
      </c>
      <c r="N464" s="762"/>
    </row>
    <row r="465" spans="2:14">
      <c r="B465" s="91"/>
      <c r="C465" s="91"/>
      <c r="E465" s="92"/>
      <c r="F465" s="119" t="str">
        <f>IF(OR(D465="",E465=""),"",ROUND(D465/LOOKUP(E465,SMMLV!$A$2:$A$36,SMMLV!$D$2:$D$106),3))</f>
        <v/>
      </c>
      <c r="K465" s="758"/>
      <c r="L465" s="97">
        <v>10</v>
      </c>
      <c r="M465" s="759" t="str">
        <f t="shared" si="43"/>
        <v>NO APLICA</v>
      </c>
      <c r="N465" s="759"/>
    </row>
    <row r="466" spans="2:14">
      <c r="B466" s="91"/>
      <c r="C466" s="91"/>
      <c r="E466" s="92"/>
      <c r="F466" s="119" t="str">
        <f>IF(OR(D466="",E466=""),"",ROUND(D466/LOOKUP(E466,SMMLV!$A$2:$A$36,SMMLV!$D$2:$D$106),3))</f>
        <v/>
      </c>
      <c r="K466" s="758">
        <v>47</v>
      </c>
      <c r="L466" s="97">
        <v>1</v>
      </c>
      <c r="M466" s="759" t="str">
        <f t="shared" ref="M466:M475" si="44">IF(SUMIFS($F$5:$F$1200,$B$5:$B$1200,$K$466,$C$5:$C$1200,$L466)=0,"NO APLICA",ROUND(SUMIFS($F$5:$F$1200,$B$5:$B$1200,$K$466,$C$5:$C$1200,$L466),3))</f>
        <v>NO APLICA</v>
      </c>
      <c r="N466" s="759"/>
    </row>
    <row r="467" spans="2:14">
      <c r="B467" s="91"/>
      <c r="C467" s="91"/>
      <c r="E467" s="92"/>
      <c r="F467" s="119" t="str">
        <f>IF(OR(D467="",E467=""),"",ROUND(D467/LOOKUP(E467,SMMLV!$A$2:$A$36,SMMLV!$D$2:$D$106),3))</f>
        <v/>
      </c>
      <c r="K467" s="758"/>
      <c r="L467" s="97">
        <v>2</v>
      </c>
      <c r="M467" s="759" t="str">
        <f t="shared" si="44"/>
        <v>NO APLICA</v>
      </c>
      <c r="N467" s="759"/>
    </row>
    <row r="468" spans="2:14">
      <c r="B468" s="91"/>
      <c r="C468" s="91"/>
      <c r="E468" s="92"/>
      <c r="F468" s="119" t="str">
        <f>IF(OR(D468="",E468=""),"",ROUND(D468/LOOKUP(E468,SMMLV!$A$2:$A$36,SMMLV!$D$2:$D$106),3))</f>
        <v/>
      </c>
      <c r="K468" s="758"/>
      <c r="L468" s="97">
        <v>3</v>
      </c>
      <c r="M468" s="759" t="str">
        <f t="shared" si="44"/>
        <v>NO APLICA</v>
      </c>
      <c r="N468" s="759"/>
    </row>
    <row r="469" spans="2:14">
      <c r="B469" s="91"/>
      <c r="C469" s="91"/>
      <c r="E469" s="92"/>
      <c r="F469" s="119" t="str">
        <f>IF(OR(D469="",E469=""),"",ROUND(D469/LOOKUP(E469,SMMLV!$A$2:$A$36,SMMLV!$D$2:$D$106),3))</f>
        <v/>
      </c>
      <c r="K469" s="758"/>
      <c r="L469" s="97">
        <v>4</v>
      </c>
      <c r="M469" s="759" t="str">
        <f t="shared" si="44"/>
        <v>NO APLICA</v>
      </c>
      <c r="N469" s="759"/>
    </row>
    <row r="470" spans="2:14">
      <c r="B470" s="91"/>
      <c r="C470" s="91"/>
      <c r="E470" s="92"/>
      <c r="F470" s="119" t="str">
        <f>IF(OR(D470="",E470=""),"",ROUND(D470/LOOKUP(E470,SMMLV!$A$2:$A$36,SMMLV!$D$2:$D$106),3))</f>
        <v/>
      </c>
      <c r="K470" s="758"/>
      <c r="L470" s="97">
        <v>5</v>
      </c>
      <c r="M470" s="759" t="str">
        <f t="shared" si="44"/>
        <v>NO APLICA</v>
      </c>
      <c r="N470" s="759"/>
    </row>
    <row r="471" spans="2:14">
      <c r="B471" s="91"/>
      <c r="C471" s="91"/>
      <c r="E471" s="92"/>
      <c r="F471" s="119" t="str">
        <f>IF(OR(D471="",E471=""),"",ROUND(D471/LOOKUP(E471,SMMLV!$A$2:$A$36,SMMLV!$D$2:$D$106),3))</f>
        <v/>
      </c>
      <c r="K471" s="758"/>
      <c r="L471" s="97">
        <v>6</v>
      </c>
      <c r="M471" s="759" t="str">
        <f t="shared" si="44"/>
        <v>NO APLICA</v>
      </c>
      <c r="N471" s="759"/>
    </row>
    <row r="472" spans="2:14">
      <c r="B472" s="91"/>
      <c r="C472" s="91"/>
      <c r="E472" s="92"/>
      <c r="F472" s="119" t="str">
        <f>IF(OR(D472="",E472=""),"",ROUND(D472/LOOKUP(E472,SMMLV!$A$2:$A$36,SMMLV!$D$2:$D$106),3))</f>
        <v/>
      </c>
      <c r="K472" s="758"/>
      <c r="L472" s="97">
        <v>7</v>
      </c>
      <c r="M472" s="759" t="str">
        <f t="shared" si="44"/>
        <v>NO APLICA</v>
      </c>
      <c r="N472" s="759"/>
    </row>
    <row r="473" spans="2:14">
      <c r="B473" s="91"/>
      <c r="C473" s="91"/>
      <c r="E473" s="92"/>
      <c r="F473" s="119" t="str">
        <f>IF(OR(D473="",E473=""),"",ROUND(D473/LOOKUP(E473,SMMLV!$A$2:$A$36,SMMLV!$D$2:$D$106),3))</f>
        <v/>
      </c>
      <c r="K473" s="758"/>
      <c r="L473" s="97">
        <v>8</v>
      </c>
      <c r="M473" s="759" t="str">
        <f t="shared" si="44"/>
        <v>NO APLICA</v>
      </c>
      <c r="N473" s="759"/>
    </row>
    <row r="474" spans="2:14">
      <c r="B474" s="91"/>
      <c r="C474" s="91"/>
      <c r="E474" s="92"/>
      <c r="F474" s="119" t="str">
        <f>IF(OR(D474="",E474=""),"",ROUND(D474/LOOKUP(E474,SMMLV!$A$2:$A$36,SMMLV!$D$2:$D$106),3))</f>
        <v/>
      </c>
      <c r="K474" s="758"/>
      <c r="L474" s="97">
        <v>9</v>
      </c>
      <c r="M474" s="759" t="str">
        <f t="shared" si="44"/>
        <v>NO APLICA</v>
      </c>
      <c r="N474" s="759"/>
    </row>
    <row r="475" spans="2:14">
      <c r="B475" s="91"/>
      <c r="C475" s="91"/>
      <c r="E475" s="92"/>
      <c r="F475" s="119" t="str">
        <f>IF(OR(D475="",E475=""),"",ROUND(D475/LOOKUP(E475,SMMLV!$A$2:$A$36,SMMLV!$D$2:$D$106),3))</f>
        <v/>
      </c>
      <c r="K475" s="758"/>
      <c r="L475" s="97">
        <v>10</v>
      </c>
      <c r="M475" s="759" t="str">
        <f t="shared" si="44"/>
        <v>NO APLICA</v>
      </c>
      <c r="N475" s="759"/>
    </row>
    <row r="476" spans="2:14">
      <c r="B476" s="91"/>
      <c r="C476" s="91"/>
      <c r="E476" s="92"/>
      <c r="F476" s="119" t="str">
        <f>IF(OR(D476="",E476=""),"",ROUND(D476/LOOKUP(E476,SMMLV!$A$2:$A$36,SMMLV!$D$2:$D$106),3))</f>
        <v/>
      </c>
      <c r="K476" s="758">
        <v>48</v>
      </c>
      <c r="L476" s="97">
        <v>1</v>
      </c>
      <c r="M476" s="759" t="str">
        <f t="shared" ref="M476:M485" si="45">IF(SUMIFS($F$5:$F$1200,$B$5:$B$1200,$K$476,$C$5:$C$1200,$L476)=0,"NO APLICA",ROUND(SUMIFS($F$5:$F$1200,$B$5:$B$1200,$K$476,$C$5:$C$1200,$L476),3))</f>
        <v>NO APLICA</v>
      </c>
      <c r="N476" s="759"/>
    </row>
    <row r="477" spans="2:14">
      <c r="B477" s="91"/>
      <c r="C477" s="91"/>
      <c r="E477" s="92"/>
      <c r="F477" s="119" t="str">
        <f>IF(OR(D477="",E477=""),"",ROUND(D477/LOOKUP(E477,SMMLV!$A$2:$A$36,SMMLV!$D$2:$D$106),3))</f>
        <v/>
      </c>
      <c r="K477" s="758"/>
      <c r="L477" s="97">
        <v>2</v>
      </c>
      <c r="M477" s="759" t="str">
        <f t="shared" si="45"/>
        <v>NO APLICA</v>
      </c>
      <c r="N477" s="759"/>
    </row>
    <row r="478" spans="2:14">
      <c r="B478" s="91"/>
      <c r="C478" s="91"/>
      <c r="E478" s="92"/>
      <c r="F478" s="119" t="str">
        <f>IF(OR(D478="",E478=""),"",ROUND(D478/LOOKUP(E478,SMMLV!$A$2:$A$36,SMMLV!$D$2:$D$106),3))</f>
        <v/>
      </c>
      <c r="K478" s="758"/>
      <c r="L478" s="97">
        <v>3</v>
      </c>
      <c r="M478" s="759" t="str">
        <f t="shared" si="45"/>
        <v>NO APLICA</v>
      </c>
      <c r="N478" s="759"/>
    </row>
    <row r="479" spans="2:14">
      <c r="B479" s="91"/>
      <c r="C479" s="91"/>
      <c r="E479" s="92"/>
      <c r="F479" s="119" t="str">
        <f>IF(OR(D479="",E479=""),"",ROUND(D479/LOOKUP(E479,SMMLV!$A$2:$A$36,SMMLV!$D$2:$D$106),3))</f>
        <v/>
      </c>
      <c r="K479" s="758"/>
      <c r="L479" s="97">
        <v>4</v>
      </c>
      <c r="M479" s="759" t="str">
        <f t="shared" si="45"/>
        <v>NO APLICA</v>
      </c>
      <c r="N479" s="759"/>
    </row>
    <row r="480" spans="2:14">
      <c r="B480" s="91"/>
      <c r="C480" s="91"/>
      <c r="E480" s="92"/>
      <c r="F480" s="119" t="str">
        <f>IF(OR(D480="",E480=""),"",ROUND(D480/LOOKUP(E480,SMMLV!$A$2:$A$36,SMMLV!$D$2:$D$106),3))</f>
        <v/>
      </c>
      <c r="K480" s="758"/>
      <c r="L480" s="97">
        <v>5</v>
      </c>
      <c r="M480" s="759" t="str">
        <f t="shared" si="45"/>
        <v>NO APLICA</v>
      </c>
      <c r="N480" s="759"/>
    </row>
    <row r="481" spans="2:14">
      <c r="B481" s="91"/>
      <c r="C481" s="91"/>
      <c r="E481" s="92"/>
      <c r="F481" s="119" t="str">
        <f>IF(OR(D481="",E481=""),"",ROUND(D481/LOOKUP(E481,SMMLV!$A$2:$A$36,SMMLV!$D$2:$D$106),3))</f>
        <v/>
      </c>
      <c r="K481" s="758"/>
      <c r="L481" s="97">
        <v>6</v>
      </c>
      <c r="M481" s="759" t="str">
        <f t="shared" si="45"/>
        <v>NO APLICA</v>
      </c>
      <c r="N481" s="759"/>
    </row>
    <row r="482" spans="2:14">
      <c r="B482" s="91"/>
      <c r="C482" s="91"/>
      <c r="E482" s="92"/>
      <c r="F482" s="119" t="str">
        <f>IF(OR(D482="",E482=""),"",ROUND(D482/LOOKUP(E482,SMMLV!$A$2:$A$36,SMMLV!$D$2:$D$106),3))</f>
        <v/>
      </c>
      <c r="K482" s="758"/>
      <c r="L482" s="97">
        <v>7</v>
      </c>
      <c r="M482" s="759" t="str">
        <f t="shared" si="45"/>
        <v>NO APLICA</v>
      </c>
      <c r="N482" s="759"/>
    </row>
    <row r="483" spans="2:14">
      <c r="B483" s="91"/>
      <c r="C483" s="91"/>
      <c r="E483" s="92"/>
      <c r="F483" s="119" t="str">
        <f>IF(OR(D483="",E483=""),"",ROUND(D483/LOOKUP(E483,SMMLV!$A$2:$A$36,SMMLV!$D$2:$D$106),3))</f>
        <v/>
      </c>
      <c r="K483" s="758"/>
      <c r="L483" s="97">
        <v>8</v>
      </c>
      <c r="M483" s="759" t="str">
        <f t="shared" si="45"/>
        <v>NO APLICA</v>
      </c>
      <c r="N483" s="759"/>
    </row>
    <row r="484" spans="2:14">
      <c r="B484" s="91"/>
      <c r="C484" s="91"/>
      <c r="E484" s="92"/>
      <c r="F484" s="119" t="str">
        <f>IF(OR(D484="",E484=""),"",ROUND(D484/LOOKUP(E484,SMMLV!$A$2:$A$36,SMMLV!$D$2:$D$106),3))</f>
        <v/>
      </c>
      <c r="K484" s="758"/>
      <c r="L484" s="97">
        <v>9</v>
      </c>
      <c r="M484" s="759" t="str">
        <f t="shared" si="45"/>
        <v>NO APLICA</v>
      </c>
      <c r="N484" s="759"/>
    </row>
    <row r="485" spans="2:14">
      <c r="B485" s="91"/>
      <c r="C485" s="91"/>
      <c r="E485" s="92"/>
      <c r="F485" s="119" t="str">
        <f>IF(OR(D485="",E485=""),"",ROUND(D485/LOOKUP(E485,SMMLV!$A$2:$A$36,SMMLV!$D$2:$D$106),3))</f>
        <v/>
      </c>
      <c r="K485" s="758"/>
      <c r="L485" s="97">
        <v>10</v>
      </c>
      <c r="M485" s="759" t="str">
        <f t="shared" si="45"/>
        <v>NO APLICA</v>
      </c>
      <c r="N485" s="759"/>
    </row>
    <row r="486" spans="2:14">
      <c r="B486" s="91"/>
      <c r="C486" s="91"/>
      <c r="E486" s="92"/>
      <c r="F486" s="119" t="str">
        <f>IF(OR(D486="",E486=""),"",ROUND(D486/LOOKUP(E486,SMMLV!$A$2:$A$36,SMMLV!$D$2:$D$106),3))</f>
        <v/>
      </c>
      <c r="K486" s="758">
        <v>49</v>
      </c>
      <c r="L486" s="97">
        <v>1</v>
      </c>
      <c r="M486" s="759" t="str">
        <f t="shared" ref="M486:M495" si="46">IF(SUMIFS($F$5:$F$1200,$B$5:$B$1200,$K$486,$C$5:$C$1200,$L486)=0,"NO APLICA",ROUND(SUMIFS($F$5:$F$1200,$B$5:$B$1200,$K$486,$C$5:$C$1200,$L486),3))</f>
        <v>NO APLICA</v>
      </c>
      <c r="N486" s="759"/>
    </row>
    <row r="487" spans="2:14">
      <c r="B487" s="91"/>
      <c r="C487" s="91"/>
      <c r="E487" s="92"/>
      <c r="F487" s="119" t="str">
        <f>IF(OR(D487="",E487=""),"",ROUND(D487/LOOKUP(E487,SMMLV!$A$2:$A$36,SMMLV!$D$2:$D$106),3))</f>
        <v/>
      </c>
      <c r="K487" s="758"/>
      <c r="L487" s="97">
        <v>2</v>
      </c>
      <c r="M487" s="759" t="str">
        <f t="shared" si="46"/>
        <v>NO APLICA</v>
      </c>
      <c r="N487" s="759"/>
    </row>
    <row r="488" spans="2:14">
      <c r="B488" s="91"/>
      <c r="C488" s="91"/>
      <c r="E488" s="92"/>
      <c r="F488" s="119" t="str">
        <f>IF(OR(D488="",E488=""),"",ROUND(D488/LOOKUP(E488,SMMLV!$A$2:$A$36,SMMLV!$D$2:$D$106),3))</f>
        <v/>
      </c>
      <c r="K488" s="758"/>
      <c r="L488" s="97">
        <v>3</v>
      </c>
      <c r="M488" s="759" t="str">
        <f t="shared" si="46"/>
        <v>NO APLICA</v>
      </c>
      <c r="N488" s="759"/>
    </row>
    <row r="489" spans="2:14">
      <c r="B489" s="91"/>
      <c r="C489" s="91"/>
      <c r="E489" s="92"/>
      <c r="F489" s="119" t="str">
        <f>IF(OR(D489="",E489=""),"",ROUND(D489/LOOKUP(E489,SMMLV!$A$2:$A$36,SMMLV!$D$2:$D$106),3))</f>
        <v/>
      </c>
      <c r="K489" s="758"/>
      <c r="L489" s="97">
        <v>4</v>
      </c>
      <c r="M489" s="759" t="str">
        <f t="shared" si="46"/>
        <v>NO APLICA</v>
      </c>
      <c r="N489" s="759"/>
    </row>
    <row r="490" spans="2:14">
      <c r="B490" s="91"/>
      <c r="C490" s="91"/>
      <c r="E490" s="92"/>
      <c r="F490" s="119" t="str">
        <f>IF(OR(D490="",E490=""),"",ROUND(D490/LOOKUP(E490,SMMLV!$A$2:$A$36,SMMLV!$D$2:$D$106),3))</f>
        <v/>
      </c>
      <c r="K490" s="758"/>
      <c r="L490" s="97">
        <v>5</v>
      </c>
      <c r="M490" s="759" t="str">
        <f t="shared" si="46"/>
        <v>NO APLICA</v>
      </c>
      <c r="N490" s="759"/>
    </row>
    <row r="491" spans="2:14">
      <c r="B491" s="91"/>
      <c r="C491" s="91"/>
      <c r="E491" s="92"/>
      <c r="F491" s="119" t="str">
        <f>IF(OR(D491="",E491=""),"",ROUND(D491/LOOKUP(E491,SMMLV!$A$2:$A$36,SMMLV!$D$2:$D$106),3))</f>
        <v/>
      </c>
      <c r="K491" s="758"/>
      <c r="L491" s="97">
        <v>6</v>
      </c>
      <c r="M491" s="759" t="str">
        <f t="shared" si="46"/>
        <v>NO APLICA</v>
      </c>
      <c r="N491" s="759"/>
    </row>
    <row r="492" spans="2:14">
      <c r="B492" s="91"/>
      <c r="C492" s="91"/>
      <c r="E492" s="92"/>
      <c r="F492" s="119" t="str">
        <f>IF(OR(D492="",E492=""),"",ROUND(D492/LOOKUP(E492,SMMLV!$A$2:$A$36,SMMLV!$D$2:$D$106),3))</f>
        <v/>
      </c>
      <c r="K492" s="758"/>
      <c r="L492" s="97">
        <v>7</v>
      </c>
      <c r="M492" s="759" t="str">
        <f t="shared" si="46"/>
        <v>NO APLICA</v>
      </c>
      <c r="N492" s="759"/>
    </row>
    <row r="493" spans="2:14">
      <c r="B493" s="91"/>
      <c r="C493" s="91"/>
      <c r="E493" s="92"/>
      <c r="F493" s="119" t="str">
        <f>IF(OR(D493="",E493=""),"",ROUND(D493/LOOKUP(E493,SMMLV!$A$2:$A$36,SMMLV!$D$2:$D$106),3))</f>
        <v/>
      </c>
      <c r="K493" s="758"/>
      <c r="L493" s="97">
        <v>8</v>
      </c>
      <c r="M493" s="759" t="str">
        <f t="shared" si="46"/>
        <v>NO APLICA</v>
      </c>
      <c r="N493" s="759"/>
    </row>
    <row r="494" spans="2:14">
      <c r="B494" s="91"/>
      <c r="C494" s="91"/>
      <c r="E494" s="92"/>
      <c r="F494" s="119" t="str">
        <f>IF(OR(D494="",E494=""),"",ROUND(D494/LOOKUP(E494,SMMLV!$A$2:$A$36,SMMLV!$D$2:$D$106),3))</f>
        <v/>
      </c>
      <c r="K494" s="758"/>
      <c r="L494" s="97">
        <v>9</v>
      </c>
      <c r="M494" s="759" t="str">
        <f t="shared" si="46"/>
        <v>NO APLICA</v>
      </c>
      <c r="N494" s="759"/>
    </row>
    <row r="495" spans="2:14">
      <c r="B495" s="91"/>
      <c r="C495" s="91"/>
      <c r="E495" s="92"/>
      <c r="F495" s="119" t="str">
        <f>IF(OR(D495="",E495=""),"",ROUND(D495/LOOKUP(E495,SMMLV!$A$2:$A$36,SMMLV!$D$2:$D$106),3))</f>
        <v/>
      </c>
      <c r="K495" s="758"/>
      <c r="L495" s="97">
        <v>10</v>
      </c>
      <c r="M495" s="759" t="str">
        <f t="shared" si="46"/>
        <v>NO APLICA</v>
      </c>
      <c r="N495" s="759"/>
    </row>
    <row r="496" spans="2:14">
      <c r="B496" s="91"/>
      <c r="C496" s="91"/>
      <c r="E496" s="92"/>
      <c r="F496" s="119" t="str">
        <f>IF(OR(D496="",E496=""),"",ROUND(D496/LOOKUP(E496,SMMLV!$A$2:$A$36,SMMLV!$D$2:$D$106),3))</f>
        <v/>
      </c>
      <c r="K496" s="758">
        <v>50</v>
      </c>
      <c r="L496" s="97">
        <v>1</v>
      </c>
      <c r="M496" s="759" t="str">
        <f t="shared" ref="M496:M505" si="47">IF(SUMIFS($F$5:$F$1200,$B$5:$B$1200,$K$496,$C$5:$C$1200,$L496)=0,"NO APLICA",ROUND(SUMIFS($F$5:$F$1200,$B$5:$B$1200,$K$496,$C$5:$C$1200,$L496),3))</f>
        <v>NO APLICA</v>
      </c>
      <c r="N496" s="759"/>
    </row>
    <row r="497" spans="2:14">
      <c r="B497" s="91"/>
      <c r="C497" s="91"/>
      <c r="E497" s="92"/>
      <c r="F497" s="119" t="str">
        <f>IF(OR(D497="",E497=""),"",ROUND(D497/LOOKUP(E497,SMMLV!$A$2:$A$36,SMMLV!$D$2:$D$106),3))</f>
        <v/>
      </c>
      <c r="K497" s="758"/>
      <c r="L497" s="97">
        <v>2</v>
      </c>
      <c r="M497" s="759" t="str">
        <f t="shared" si="47"/>
        <v>NO APLICA</v>
      </c>
      <c r="N497" s="759"/>
    </row>
    <row r="498" spans="2:14">
      <c r="B498" s="91"/>
      <c r="C498" s="91"/>
      <c r="E498" s="92"/>
      <c r="F498" s="119" t="str">
        <f>IF(OR(D498="",E498=""),"",ROUND(D498/LOOKUP(E498,SMMLV!$A$2:$A$36,SMMLV!$D$2:$D$106),3))</f>
        <v/>
      </c>
      <c r="K498" s="758"/>
      <c r="L498" s="97">
        <v>3</v>
      </c>
      <c r="M498" s="759" t="str">
        <f t="shared" si="47"/>
        <v>NO APLICA</v>
      </c>
      <c r="N498" s="759"/>
    </row>
    <row r="499" spans="2:14">
      <c r="B499" s="91"/>
      <c r="C499" s="91"/>
      <c r="E499" s="92"/>
      <c r="F499" s="119" t="str">
        <f>IF(OR(D499="",E499=""),"",ROUND(D499/LOOKUP(E499,SMMLV!$A$2:$A$36,SMMLV!$D$2:$D$106),3))</f>
        <v/>
      </c>
      <c r="K499" s="758"/>
      <c r="L499" s="97">
        <v>4</v>
      </c>
      <c r="M499" s="759" t="str">
        <f t="shared" si="47"/>
        <v>NO APLICA</v>
      </c>
      <c r="N499" s="759"/>
    </row>
    <row r="500" spans="2:14">
      <c r="B500" s="91"/>
      <c r="C500" s="91"/>
      <c r="E500" s="92"/>
      <c r="F500" s="119" t="str">
        <f>IF(OR(D500="",E500=""),"",ROUND(D500/LOOKUP(E500,SMMLV!$A$2:$A$36,SMMLV!$D$2:$D$106),3))</f>
        <v/>
      </c>
      <c r="K500" s="758"/>
      <c r="L500" s="97">
        <v>5</v>
      </c>
      <c r="M500" s="759" t="str">
        <f t="shared" si="47"/>
        <v>NO APLICA</v>
      </c>
      <c r="N500" s="759"/>
    </row>
    <row r="501" spans="2:14">
      <c r="B501" s="91"/>
      <c r="C501" s="91"/>
      <c r="E501" s="92"/>
      <c r="F501" s="119" t="str">
        <f>IF(OR(D501="",E501=""),"",ROUND(D501/LOOKUP(E501,SMMLV!$A$2:$A$36,SMMLV!$D$2:$D$106),3))</f>
        <v/>
      </c>
      <c r="K501" s="758"/>
      <c r="L501" s="97">
        <v>6</v>
      </c>
      <c r="M501" s="759" t="str">
        <f t="shared" si="47"/>
        <v>NO APLICA</v>
      </c>
      <c r="N501" s="759"/>
    </row>
    <row r="502" spans="2:14">
      <c r="B502" s="91"/>
      <c r="C502" s="91"/>
      <c r="E502" s="92"/>
      <c r="F502" s="119" t="str">
        <f>IF(OR(D502="",E502=""),"",ROUND(D502/LOOKUP(E502,SMMLV!$A$2:$A$36,SMMLV!$D$2:$D$106),3))</f>
        <v/>
      </c>
      <c r="K502" s="758"/>
      <c r="L502" s="97">
        <v>7</v>
      </c>
      <c r="M502" s="759" t="str">
        <f t="shared" si="47"/>
        <v>NO APLICA</v>
      </c>
      <c r="N502" s="759"/>
    </row>
    <row r="503" spans="2:14">
      <c r="B503" s="91"/>
      <c r="C503" s="91"/>
      <c r="E503" s="92"/>
      <c r="F503" s="119" t="str">
        <f>IF(OR(D503="",E503=""),"",ROUND(D503/LOOKUP(E503,SMMLV!$A$2:$A$36,SMMLV!$D$2:$D$106),3))</f>
        <v/>
      </c>
      <c r="K503" s="758"/>
      <c r="L503" s="97">
        <v>8</v>
      </c>
      <c r="M503" s="759" t="str">
        <f t="shared" si="47"/>
        <v>NO APLICA</v>
      </c>
      <c r="N503" s="759"/>
    </row>
    <row r="504" spans="2:14">
      <c r="B504" s="91"/>
      <c r="C504" s="91"/>
      <c r="E504" s="92"/>
      <c r="F504" s="119" t="str">
        <f>IF(OR(D504="",E504=""),"",ROUND(D504/LOOKUP(E504,SMMLV!$A$2:$A$36,SMMLV!$D$2:$D$106),3))</f>
        <v/>
      </c>
      <c r="K504" s="758"/>
      <c r="L504" s="97">
        <v>9</v>
      </c>
      <c r="M504" s="759" t="str">
        <f t="shared" si="47"/>
        <v>NO APLICA</v>
      </c>
      <c r="N504" s="759"/>
    </row>
    <row r="505" spans="2:14">
      <c r="B505" s="91"/>
      <c r="C505" s="91"/>
      <c r="E505" s="92"/>
      <c r="F505" s="119" t="str">
        <f>IF(OR(D505="",E505=""),"",ROUND(D505/LOOKUP(E505,SMMLV!$A$2:$A$36,SMMLV!$D$2:$D$106),3))</f>
        <v/>
      </c>
      <c r="K505" s="758"/>
      <c r="L505" s="97">
        <v>10</v>
      </c>
      <c r="M505" s="759" t="str">
        <f t="shared" si="47"/>
        <v>NO APLICA</v>
      </c>
      <c r="N505" s="759"/>
    </row>
    <row r="506" spans="2:14">
      <c r="B506" s="91"/>
      <c r="C506" s="91"/>
      <c r="E506" s="92"/>
      <c r="F506" s="119" t="str">
        <f>IF(OR(D506="",E506=""),"",ROUND(D506/LOOKUP(E506,SMMLV!$A$2:$A$36,SMMLV!$D$2:$D$106),3))</f>
        <v/>
      </c>
      <c r="K506" s="758">
        <v>51</v>
      </c>
      <c r="L506" s="97">
        <v>1</v>
      </c>
      <c r="M506" s="759" t="str">
        <f t="shared" ref="M506:M515" si="48">IF(SUMIFS($F$5:$F$1200,$B$5:$B$1200,$K$506,$C$5:$C$1200,$L506)=0,"NO APLICA",ROUND(SUMIFS($F$5:$F$1200,$B$5:$B$1200,$K$506,$C$5:$C$1200,$L506),3))</f>
        <v>NO APLICA</v>
      </c>
      <c r="N506" s="759"/>
    </row>
    <row r="507" spans="2:14">
      <c r="B507" s="91"/>
      <c r="C507" s="91"/>
      <c r="E507" s="92"/>
      <c r="F507" s="119" t="str">
        <f>IF(OR(D507="",E507=""),"",ROUND(D507/LOOKUP(E507,SMMLV!$A$2:$A$36,SMMLV!$D$2:$D$106),3))</f>
        <v/>
      </c>
      <c r="K507" s="758"/>
      <c r="L507" s="97">
        <v>2</v>
      </c>
      <c r="M507" s="759" t="str">
        <f t="shared" si="48"/>
        <v>NO APLICA</v>
      </c>
      <c r="N507" s="759"/>
    </row>
    <row r="508" spans="2:14">
      <c r="B508" s="91"/>
      <c r="C508" s="91"/>
      <c r="E508" s="92"/>
      <c r="F508" s="119" t="str">
        <f>IF(OR(D508="",E508=""),"",ROUND(D508/LOOKUP(E508,SMMLV!$A$2:$A$36,SMMLV!$D$2:$D$106),3))</f>
        <v/>
      </c>
      <c r="K508" s="758"/>
      <c r="L508" s="97">
        <v>3</v>
      </c>
      <c r="M508" s="759" t="str">
        <f t="shared" si="48"/>
        <v>NO APLICA</v>
      </c>
      <c r="N508" s="759"/>
    </row>
    <row r="509" spans="2:14">
      <c r="B509" s="91"/>
      <c r="C509" s="91"/>
      <c r="E509" s="92"/>
      <c r="F509" s="119" t="str">
        <f>IF(OR(D509="",E509=""),"",ROUND(D509/LOOKUP(E509,SMMLV!$A$2:$A$36,SMMLV!$D$2:$D$106),3))</f>
        <v/>
      </c>
      <c r="K509" s="758"/>
      <c r="L509" s="97">
        <v>4</v>
      </c>
      <c r="M509" s="759" t="str">
        <f t="shared" si="48"/>
        <v>NO APLICA</v>
      </c>
      <c r="N509" s="759"/>
    </row>
    <row r="510" spans="2:14">
      <c r="B510" s="91"/>
      <c r="C510" s="91"/>
      <c r="E510" s="92"/>
      <c r="F510" s="119" t="str">
        <f>IF(OR(D510="",E510=""),"",ROUND(D510/LOOKUP(E510,SMMLV!$A$2:$A$36,SMMLV!$D$2:$D$106),3))</f>
        <v/>
      </c>
      <c r="K510" s="758"/>
      <c r="L510" s="97">
        <v>5</v>
      </c>
      <c r="M510" s="759" t="str">
        <f t="shared" si="48"/>
        <v>NO APLICA</v>
      </c>
      <c r="N510" s="759"/>
    </row>
    <row r="511" spans="2:14">
      <c r="B511" s="91"/>
      <c r="C511" s="91"/>
      <c r="E511" s="92"/>
      <c r="F511" s="119" t="str">
        <f>IF(OR(D511="",E511=""),"",ROUND(D511/LOOKUP(E511,SMMLV!$A$2:$A$36,SMMLV!$D$2:$D$106),3))</f>
        <v/>
      </c>
      <c r="K511" s="758"/>
      <c r="L511" s="97">
        <v>6</v>
      </c>
      <c r="M511" s="759" t="str">
        <f t="shared" si="48"/>
        <v>NO APLICA</v>
      </c>
      <c r="N511" s="759"/>
    </row>
    <row r="512" spans="2:14">
      <c r="B512" s="91"/>
      <c r="C512" s="91"/>
      <c r="E512" s="92"/>
      <c r="F512" s="119" t="str">
        <f>IF(OR(D512="",E512=""),"",ROUND(D512/LOOKUP(E512,SMMLV!$A$2:$A$36,SMMLV!$D$2:$D$106),3))</f>
        <v/>
      </c>
      <c r="K512" s="758"/>
      <c r="L512" s="97">
        <v>7</v>
      </c>
      <c r="M512" s="759" t="str">
        <f t="shared" si="48"/>
        <v>NO APLICA</v>
      </c>
      <c r="N512" s="759"/>
    </row>
    <row r="513" spans="2:14">
      <c r="B513" s="91"/>
      <c r="C513" s="91"/>
      <c r="E513" s="92"/>
      <c r="F513" s="119" t="str">
        <f>IF(OR(D513="",E513=""),"",ROUND(D513/LOOKUP(E513,SMMLV!$A$2:$A$36,SMMLV!$D$2:$D$106),3))</f>
        <v/>
      </c>
      <c r="K513" s="758"/>
      <c r="L513" s="97">
        <v>8</v>
      </c>
      <c r="M513" s="759" t="str">
        <f t="shared" si="48"/>
        <v>NO APLICA</v>
      </c>
      <c r="N513" s="759"/>
    </row>
    <row r="514" spans="2:14">
      <c r="B514" s="91"/>
      <c r="C514" s="91"/>
      <c r="E514" s="92"/>
      <c r="F514" s="119" t="str">
        <f>IF(OR(D514="",E514=""),"",ROUND(D514/LOOKUP(E514,SMMLV!$A$2:$A$36,SMMLV!$D$2:$D$106),3))</f>
        <v/>
      </c>
      <c r="K514" s="758"/>
      <c r="L514" s="97">
        <v>9</v>
      </c>
      <c r="M514" s="759" t="str">
        <f t="shared" si="48"/>
        <v>NO APLICA</v>
      </c>
      <c r="N514" s="759"/>
    </row>
    <row r="515" spans="2:14">
      <c r="B515" s="91"/>
      <c r="C515" s="91"/>
      <c r="E515" s="92"/>
      <c r="F515" s="119" t="str">
        <f>IF(OR(D515="",E515=""),"",ROUND(D515/LOOKUP(E515,SMMLV!$A$2:$A$36,SMMLV!$D$2:$D$106),3))</f>
        <v/>
      </c>
      <c r="K515" s="758"/>
      <c r="L515" s="97">
        <v>10</v>
      </c>
      <c r="M515" s="759" t="str">
        <f t="shared" si="48"/>
        <v>NO APLICA</v>
      </c>
      <c r="N515" s="759"/>
    </row>
    <row r="516" spans="2:14">
      <c r="B516" s="91"/>
      <c r="C516" s="91"/>
      <c r="E516" s="92"/>
      <c r="F516" s="119" t="str">
        <f>IF(OR(D516="",E516=""),"",ROUND(D516/LOOKUP(E516,SMMLV!$A$2:$A$36,SMMLV!$D$2:$D$106),3))</f>
        <v/>
      </c>
      <c r="K516" s="758">
        <v>52</v>
      </c>
      <c r="L516" s="97">
        <v>1</v>
      </c>
      <c r="M516" s="759" t="str">
        <f t="shared" ref="M516:M525" si="49">IF(SUMIFS($F$5:$F$1200,$B$5:$B$1200,$K$516,$C$5:$C$1200,$L516)=0,"NO APLICA",ROUND(SUMIFS($F$5:$F$1200,$B$5:$B$1200,$K$516,$C$5:$C$1200,$L516),3))</f>
        <v>NO APLICA</v>
      </c>
      <c r="N516" s="759"/>
    </row>
    <row r="517" spans="2:14">
      <c r="B517" s="91"/>
      <c r="C517" s="91"/>
      <c r="E517" s="92"/>
      <c r="F517" s="119" t="str">
        <f>IF(OR(D517="",E517=""),"",ROUND(D517/LOOKUP(E517,SMMLV!$A$2:$A$36,SMMLV!$D$2:$D$106),3))</f>
        <v/>
      </c>
      <c r="K517" s="758"/>
      <c r="L517" s="97">
        <v>2</v>
      </c>
      <c r="M517" s="759" t="str">
        <f t="shared" si="49"/>
        <v>NO APLICA</v>
      </c>
      <c r="N517" s="759"/>
    </row>
    <row r="518" spans="2:14">
      <c r="B518" s="91"/>
      <c r="C518" s="91"/>
      <c r="E518" s="92"/>
      <c r="F518" s="119" t="str">
        <f>IF(OR(D518="",E518=""),"",ROUND(D518/LOOKUP(E518,SMMLV!$A$2:$A$36,SMMLV!$D$2:$D$106),3))</f>
        <v/>
      </c>
      <c r="K518" s="758"/>
      <c r="L518" s="97">
        <v>3</v>
      </c>
      <c r="M518" s="759" t="str">
        <f t="shared" si="49"/>
        <v>NO APLICA</v>
      </c>
      <c r="N518" s="759"/>
    </row>
    <row r="519" spans="2:14">
      <c r="B519" s="91"/>
      <c r="C519" s="91"/>
      <c r="E519" s="92"/>
      <c r="F519" s="119" t="str">
        <f>IF(OR(D519="",E519=""),"",ROUND(D519/LOOKUP(E519,SMMLV!$A$2:$A$36,SMMLV!$D$2:$D$106),3))</f>
        <v/>
      </c>
      <c r="K519" s="758"/>
      <c r="L519" s="97">
        <v>4</v>
      </c>
      <c r="M519" s="759" t="str">
        <f t="shared" si="49"/>
        <v>NO APLICA</v>
      </c>
      <c r="N519" s="759"/>
    </row>
    <row r="520" spans="2:14">
      <c r="B520" s="91"/>
      <c r="C520" s="91"/>
      <c r="E520" s="92"/>
      <c r="F520" s="119" t="str">
        <f>IF(OR(D520="",E520=""),"",ROUND(D520/LOOKUP(E520,SMMLV!$A$2:$A$36,SMMLV!$D$2:$D$106),3))</f>
        <v/>
      </c>
      <c r="K520" s="758"/>
      <c r="L520" s="97">
        <v>5</v>
      </c>
      <c r="M520" s="759" t="str">
        <f t="shared" si="49"/>
        <v>NO APLICA</v>
      </c>
      <c r="N520" s="759"/>
    </row>
    <row r="521" spans="2:14">
      <c r="B521" s="91"/>
      <c r="C521" s="91"/>
      <c r="E521" s="92"/>
      <c r="F521" s="119" t="str">
        <f>IF(OR(D521="",E521=""),"",ROUND(D521/LOOKUP(E521,SMMLV!$A$2:$A$36,SMMLV!$D$2:$D$106),3))</f>
        <v/>
      </c>
      <c r="K521" s="758"/>
      <c r="L521" s="97">
        <v>6</v>
      </c>
      <c r="M521" s="759" t="str">
        <f t="shared" si="49"/>
        <v>NO APLICA</v>
      </c>
      <c r="N521" s="759"/>
    </row>
    <row r="522" spans="2:14">
      <c r="B522" s="91"/>
      <c r="C522" s="91"/>
      <c r="E522" s="92"/>
      <c r="F522" s="119" t="str">
        <f>IF(OR(D522="",E522=""),"",ROUND(D522/LOOKUP(E522,SMMLV!$A$2:$A$36,SMMLV!$D$2:$D$106),3))</f>
        <v/>
      </c>
      <c r="K522" s="758"/>
      <c r="L522" s="97">
        <v>7</v>
      </c>
      <c r="M522" s="759" t="str">
        <f t="shared" si="49"/>
        <v>NO APLICA</v>
      </c>
      <c r="N522" s="759"/>
    </row>
    <row r="523" spans="2:14">
      <c r="B523" s="91"/>
      <c r="C523" s="91"/>
      <c r="E523" s="92"/>
      <c r="F523" s="119" t="str">
        <f>IF(OR(D523="",E523=""),"",ROUND(D523/LOOKUP(E523,SMMLV!$A$2:$A$36,SMMLV!$D$2:$D$106),3))</f>
        <v/>
      </c>
      <c r="K523" s="758"/>
      <c r="L523" s="97">
        <v>8</v>
      </c>
      <c r="M523" s="759" t="str">
        <f t="shared" si="49"/>
        <v>NO APLICA</v>
      </c>
      <c r="N523" s="759"/>
    </row>
    <row r="524" spans="2:14">
      <c r="B524" s="91"/>
      <c r="C524" s="91"/>
      <c r="E524" s="92"/>
      <c r="F524" s="119" t="str">
        <f>IF(OR(D524="",E524=""),"",ROUND(D524/LOOKUP(E524,SMMLV!$A$2:$A$36,SMMLV!$D$2:$D$106),3))</f>
        <v/>
      </c>
      <c r="K524" s="758"/>
      <c r="L524" s="97">
        <v>9</v>
      </c>
      <c r="M524" s="759" t="str">
        <f t="shared" si="49"/>
        <v>NO APLICA</v>
      </c>
      <c r="N524" s="759"/>
    </row>
    <row r="525" spans="2:14">
      <c r="B525" s="91"/>
      <c r="C525" s="91"/>
      <c r="E525" s="92"/>
      <c r="F525" s="119" t="str">
        <f>IF(OR(D525="",E525=""),"",ROUND(D525/LOOKUP(E525,SMMLV!$A$2:$A$36,SMMLV!$D$2:$D$106),3))</f>
        <v/>
      </c>
      <c r="K525" s="758"/>
      <c r="L525" s="97">
        <v>10</v>
      </c>
      <c r="M525" s="759" t="str">
        <f t="shared" si="49"/>
        <v>NO APLICA</v>
      </c>
      <c r="N525" s="759"/>
    </row>
    <row r="526" spans="2:14">
      <c r="B526" s="91"/>
      <c r="C526" s="91"/>
      <c r="E526" s="92"/>
      <c r="F526" s="119" t="str">
        <f>IF(OR(D526="",E526=""),"",ROUND(D526/LOOKUP(E526,SMMLV!$A$2:$A$36,SMMLV!$D$2:$D$106),3))</f>
        <v/>
      </c>
      <c r="K526" s="758">
        <v>53</v>
      </c>
      <c r="L526" s="97">
        <v>1</v>
      </c>
      <c r="M526" s="759" t="str">
        <f t="shared" ref="M526:M535" si="50">IF(SUMIFS($F$5:$F$1200,$B$5:$B$1200,$K$526,$C$5:$C$1200,$L526)=0,"NO APLICA",ROUND(SUMIFS($F$5:$F$1200,$B$5:$B$1200,$K$526,$C$5:$C$1200,$L526),3))</f>
        <v>NO APLICA</v>
      </c>
      <c r="N526" s="759"/>
    </row>
    <row r="527" spans="2:14">
      <c r="B527" s="91"/>
      <c r="C527" s="91"/>
      <c r="E527" s="92"/>
      <c r="F527" s="119" t="str">
        <f>IF(OR(D527="",E527=""),"",ROUND(D527/LOOKUP(E527,SMMLV!$A$2:$A$36,SMMLV!$D$2:$D$106),3))</f>
        <v/>
      </c>
      <c r="K527" s="758"/>
      <c r="L527" s="97">
        <v>2</v>
      </c>
      <c r="M527" s="759" t="str">
        <f t="shared" si="50"/>
        <v>NO APLICA</v>
      </c>
      <c r="N527" s="759"/>
    </row>
    <row r="528" spans="2:14">
      <c r="B528" s="91"/>
      <c r="C528" s="91"/>
      <c r="E528" s="92"/>
      <c r="F528" s="119" t="str">
        <f>IF(OR(D528="",E528=""),"",ROUND(D528/LOOKUP(E528,SMMLV!$A$2:$A$36,SMMLV!$D$2:$D$106),3))</f>
        <v/>
      </c>
      <c r="K528" s="758"/>
      <c r="L528" s="97">
        <v>3</v>
      </c>
      <c r="M528" s="759" t="str">
        <f t="shared" si="50"/>
        <v>NO APLICA</v>
      </c>
      <c r="N528" s="759"/>
    </row>
    <row r="529" spans="2:14">
      <c r="B529" s="91"/>
      <c r="C529" s="91"/>
      <c r="E529" s="92"/>
      <c r="F529" s="119" t="str">
        <f>IF(OR(D529="",E529=""),"",ROUND(D529/LOOKUP(E529,SMMLV!$A$2:$A$36,SMMLV!$D$2:$D$106),3))</f>
        <v/>
      </c>
      <c r="K529" s="758"/>
      <c r="L529" s="97">
        <v>4</v>
      </c>
      <c r="M529" s="759" t="str">
        <f t="shared" si="50"/>
        <v>NO APLICA</v>
      </c>
      <c r="N529" s="759"/>
    </row>
    <row r="530" spans="2:14">
      <c r="B530" s="91"/>
      <c r="C530" s="91"/>
      <c r="E530" s="92"/>
      <c r="F530" s="119" t="str">
        <f>IF(OR(D530="",E530=""),"",ROUND(D530/LOOKUP(E530,SMMLV!$A$2:$A$36,SMMLV!$D$2:$D$106),3))</f>
        <v/>
      </c>
      <c r="K530" s="758"/>
      <c r="L530" s="97">
        <v>5</v>
      </c>
      <c r="M530" s="759" t="str">
        <f t="shared" si="50"/>
        <v>NO APLICA</v>
      </c>
      <c r="N530" s="759"/>
    </row>
    <row r="531" spans="2:14">
      <c r="B531" s="91"/>
      <c r="C531" s="91"/>
      <c r="E531" s="92"/>
      <c r="F531" s="119" t="str">
        <f>IF(OR(D531="",E531=""),"",ROUND(D531/LOOKUP(E531,SMMLV!$A$2:$A$36,SMMLV!$D$2:$D$106),3))</f>
        <v/>
      </c>
      <c r="K531" s="758"/>
      <c r="L531" s="97">
        <v>6</v>
      </c>
      <c r="M531" s="759" t="str">
        <f t="shared" si="50"/>
        <v>NO APLICA</v>
      </c>
      <c r="N531" s="759"/>
    </row>
    <row r="532" spans="2:14">
      <c r="B532" s="91"/>
      <c r="C532" s="91"/>
      <c r="E532" s="92"/>
      <c r="F532" s="119" t="str">
        <f>IF(OR(D532="",E532=""),"",ROUND(D532/LOOKUP(E532,SMMLV!$A$2:$A$36,SMMLV!$D$2:$D$106),3))</f>
        <v/>
      </c>
      <c r="K532" s="758"/>
      <c r="L532" s="97">
        <v>7</v>
      </c>
      <c r="M532" s="759" t="str">
        <f t="shared" si="50"/>
        <v>NO APLICA</v>
      </c>
      <c r="N532" s="759"/>
    </row>
    <row r="533" spans="2:14">
      <c r="B533" s="91"/>
      <c r="C533" s="91"/>
      <c r="E533" s="92"/>
      <c r="F533" s="119" t="str">
        <f>IF(OR(D533="",E533=""),"",ROUND(D533/LOOKUP(E533,SMMLV!$A$2:$A$36,SMMLV!$D$2:$D$106),3))</f>
        <v/>
      </c>
      <c r="K533" s="758"/>
      <c r="L533" s="97">
        <v>8</v>
      </c>
      <c r="M533" s="759" t="str">
        <f t="shared" si="50"/>
        <v>NO APLICA</v>
      </c>
      <c r="N533" s="759"/>
    </row>
    <row r="534" spans="2:14">
      <c r="B534" s="91"/>
      <c r="C534" s="91"/>
      <c r="E534" s="92"/>
      <c r="F534" s="119" t="str">
        <f>IF(OR(D534="",E534=""),"",ROUND(D534/LOOKUP(E534,SMMLV!$A$2:$A$36,SMMLV!$D$2:$D$106),3))</f>
        <v/>
      </c>
      <c r="K534" s="758"/>
      <c r="L534" s="97">
        <v>9</v>
      </c>
      <c r="M534" s="759" t="str">
        <f t="shared" si="50"/>
        <v>NO APLICA</v>
      </c>
      <c r="N534" s="759"/>
    </row>
    <row r="535" spans="2:14">
      <c r="B535" s="91"/>
      <c r="C535" s="91"/>
      <c r="E535" s="92"/>
      <c r="F535" s="119" t="str">
        <f>IF(OR(D535="",E535=""),"",ROUND(D535/LOOKUP(E535,SMMLV!$A$2:$A$36,SMMLV!$D$2:$D$106),3))</f>
        <v/>
      </c>
      <c r="K535" s="758"/>
      <c r="L535" s="97">
        <v>10</v>
      </c>
      <c r="M535" s="759" t="str">
        <f t="shared" si="50"/>
        <v>NO APLICA</v>
      </c>
      <c r="N535" s="759"/>
    </row>
    <row r="536" spans="2:14">
      <c r="B536" s="91"/>
      <c r="C536" s="91"/>
      <c r="E536" s="92"/>
      <c r="F536" s="119" t="str">
        <f>IF(OR(D536="",E536=""),"",ROUND(D536/LOOKUP(E536,SMMLV!$A$2:$A$36,SMMLV!$D$2:$D$106),3))</f>
        <v/>
      </c>
      <c r="K536" s="758">
        <v>54</v>
      </c>
      <c r="L536" s="97">
        <v>1</v>
      </c>
      <c r="M536" s="759" t="str">
        <f t="shared" ref="M536:M545" si="51">IF(SUMIFS($F$5:$F$1200,$B$5:$B$1200,$K$536,$C$5:$C$1200,$L536)=0,"NO APLICA",ROUND(SUMIFS($F$5:$F$1200,$B$5:$B$1200,$K$536,$C$5:$C$1200,$L536),3))</f>
        <v>NO APLICA</v>
      </c>
      <c r="N536" s="759"/>
    </row>
    <row r="537" spans="2:14">
      <c r="B537" s="91"/>
      <c r="C537" s="91"/>
      <c r="E537" s="92"/>
      <c r="F537" s="119" t="str">
        <f>IF(OR(D537="",E537=""),"",ROUND(D537/LOOKUP(E537,SMMLV!$A$2:$A$36,SMMLV!$D$2:$D$106),3))</f>
        <v/>
      </c>
      <c r="K537" s="758"/>
      <c r="L537" s="97">
        <v>2</v>
      </c>
      <c r="M537" s="759" t="str">
        <f t="shared" si="51"/>
        <v>NO APLICA</v>
      </c>
      <c r="N537" s="759"/>
    </row>
    <row r="538" spans="2:14">
      <c r="B538" s="91"/>
      <c r="C538" s="91"/>
      <c r="E538" s="92"/>
      <c r="F538" s="119" t="str">
        <f>IF(OR(D538="",E538=""),"",ROUND(D538/LOOKUP(E538,SMMLV!$A$2:$A$36,SMMLV!$D$2:$D$106),3))</f>
        <v/>
      </c>
      <c r="K538" s="758"/>
      <c r="L538" s="97">
        <v>3</v>
      </c>
      <c r="M538" s="759" t="str">
        <f t="shared" si="51"/>
        <v>NO APLICA</v>
      </c>
      <c r="N538" s="759"/>
    </row>
    <row r="539" spans="2:14">
      <c r="B539" s="91"/>
      <c r="C539" s="91"/>
      <c r="E539" s="92"/>
      <c r="F539" s="119" t="str">
        <f>IF(OR(D539="",E539=""),"",ROUND(D539/LOOKUP(E539,SMMLV!$A$2:$A$36,SMMLV!$D$2:$D$106),3))</f>
        <v/>
      </c>
      <c r="K539" s="758"/>
      <c r="L539" s="97">
        <v>4</v>
      </c>
      <c r="M539" s="759" t="str">
        <f t="shared" si="51"/>
        <v>NO APLICA</v>
      </c>
      <c r="N539" s="759"/>
    </row>
    <row r="540" spans="2:14">
      <c r="B540" s="91"/>
      <c r="C540" s="91"/>
      <c r="E540" s="92"/>
      <c r="F540" s="119" t="str">
        <f>IF(OR(D540="",E540=""),"",ROUND(D540/LOOKUP(E540,SMMLV!$A$2:$A$36,SMMLV!$D$2:$D$106),3))</f>
        <v/>
      </c>
      <c r="K540" s="758"/>
      <c r="L540" s="97">
        <v>5</v>
      </c>
      <c r="M540" s="759" t="str">
        <f t="shared" si="51"/>
        <v>NO APLICA</v>
      </c>
      <c r="N540" s="759"/>
    </row>
    <row r="541" spans="2:14">
      <c r="B541" s="91"/>
      <c r="C541" s="91"/>
      <c r="E541" s="92"/>
      <c r="F541" s="119" t="str">
        <f>IF(OR(D541="",E541=""),"",ROUND(D541/LOOKUP(E541,SMMLV!$A$2:$A$36,SMMLV!$D$2:$D$106),3))</f>
        <v/>
      </c>
      <c r="K541" s="758"/>
      <c r="L541" s="97">
        <v>6</v>
      </c>
      <c r="M541" s="759" t="str">
        <f t="shared" si="51"/>
        <v>NO APLICA</v>
      </c>
      <c r="N541" s="759"/>
    </row>
    <row r="542" spans="2:14">
      <c r="B542" s="91"/>
      <c r="C542" s="91"/>
      <c r="E542" s="92"/>
      <c r="F542" s="119" t="str">
        <f>IF(OR(D542="",E542=""),"",ROUND(D542/LOOKUP(E542,SMMLV!$A$2:$A$36,SMMLV!$D$2:$D$106),3))</f>
        <v/>
      </c>
      <c r="K542" s="758"/>
      <c r="L542" s="97">
        <v>7</v>
      </c>
      <c r="M542" s="759" t="str">
        <f t="shared" si="51"/>
        <v>NO APLICA</v>
      </c>
      <c r="N542" s="759"/>
    </row>
    <row r="543" spans="2:14">
      <c r="B543" s="91"/>
      <c r="C543" s="91"/>
      <c r="E543" s="92"/>
      <c r="F543" s="119" t="str">
        <f>IF(OR(D543="",E543=""),"",ROUND(D543/LOOKUP(E543,SMMLV!$A$2:$A$36,SMMLV!$D$2:$D$106),3))</f>
        <v/>
      </c>
      <c r="K543" s="758"/>
      <c r="L543" s="97">
        <v>8</v>
      </c>
      <c r="M543" s="759" t="str">
        <f t="shared" si="51"/>
        <v>NO APLICA</v>
      </c>
      <c r="N543" s="759"/>
    </row>
    <row r="544" spans="2:14">
      <c r="B544" s="91"/>
      <c r="C544" s="91"/>
      <c r="E544" s="92"/>
      <c r="F544" s="119" t="str">
        <f>IF(OR(D544="",E544=""),"",ROUND(D544/LOOKUP(E544,SMMLV!$A$2:$A$36,SMMLV!$D$2:$D$106),3))</f>
        <v/>
      </c>
      <c r="K544" s="758"/>
      <c r="L544" s="97">
        <v>9</v>
      </c>
      <c r="M544" s="759" t="str">
        <f t="shared" si="51"/>
        <v>NO APLICA</v>
      </c>
      <c r="N544" s="759"/>
    </row>
    <row r="545" spans="2:14">
      <c r="B545" s="91"/>
      <c r="C545" s="91"/>
      <c r="E545" s="92"/>
      <c r="F545" s="119" t="str">
        <f>IF(OR(D545="",E545=""),"",ROUND(D545/LOOKUP(E545,SMMLV!$A$2:$A$36,SMMLV!$D$2:$D$106),3))</f>
        <v/>
      </c>
      <c r="K545" s="758"/>
      <c r="L545" s="97">
        <v>10</v>
      </c>
      <c r="M545" s="759" t="str">
        <f t="shared" si="51"/>
        <v>NO APLICA</v>
      </c>
      <c r="N545" s="759"/>
    </row>
    <row r="546" spans="2:14">
      <c r="B546" s="91"/>
      <c r="C546" s="91"/>
      <c r="E546" s="92"/>
      <c r="F546" s="119" t="str">
        <f>IF(OR(D546="",E546=""),"",ROUND(D546/LOOKUP(E546,SMMLV!$A$2:$A$36,SMMLV!$D$2:$D$106),3))</f>
        <v/>
      </c>
      <c r="K546" s="758">
        <v>55</v>
      </c>
      <c r="L546" s="97">
        <v>1</v>
      </c>
      <c r="M546" s="759" t="str">
        <f t="shared" ref="M546:M555" si="52">IF(SUMIFS($F$5:$F$1200,$B$5:$B$1200,$K$546,$C$5:$C$1200,$L546)=0,"NO APLICA",ROUND(SUMIFS($F$5:$F$1200,$B$5:$B$1200,$K$546,$C$5:$C$1200,$L546),3))</f>
        <v>NO APLICA</v>
      </c>
      <c r="N546" s="759"/>
    </row>
    <row r="547" spans="2:14">
      <c r="B547" s="91"/>
      <c r="C547" s="91"/>
      <c r="E547" s="92"/>
      <c r="F547" s="119" t="str">
        <f>IF(OR(D547="",E547=""),"",ROUND(D547/LOOKUP(E547,SMMLV!$A$2:$A$36,SMMLV!$D$2:$D$106),3))</f>
        <v/>
      </c>
      <c r="K547" s="758"/>
      <c r="L547" s="97">
        <v>2</v>
      </c>
      <c r="M547" s="759" t="str">
        <f t="shared" si="52"/>
        <v>NO APLICA</v>
      </c>
      <c r="N547" s="759"/>
    </row>
    <row r="548" spans="2:14">
      <c r="B548" s="91"/>
      <c r="C548" s="91"/>
      <c r="E548" s="92"/>
      <c r="F548" s="119" t="str">
        <f>IF(OR(D548="",E548=""),"",ROUND(D548/LOOKUP(E548,SMMLV!$A$2:$A$36,SMMLV!$D$2:$D$106),3))</f>
        <v/>
      </c>
      <c r="K548" s="758"/>
      <c r="L548" s="97">
        <v>3</v>
      </c>
      <c r="M548" s="759" t="str">
        <f t="shared" si="52"/>
        <v>NO APLICA</v>
      </c>
      <c r="N548" s="759"/>
    </row>
    <row r="549" spans="2:14">
      <c r="B549" s="91"/>
      <c r="C549" s="91"/>
      <c r="E549" s="92"/>
      <c r="F549" s="119" t="str">
        <f>IF(OR(D549="",E549=""),"",ROUND(D549/LOOKUP(E549,SMMLV!$A$2:$A$36,SMMLV!$D$2:$D$106),3))</f>
        <v/>
      </c>
      <c r="K549" s="758"/>
      <c r="L549" s="97">
        <v>4</v>
      </c>
      <c r="M549" s="759" t="str">
        <f t="shared" si="52"/>
        <v>NO APLICA</v>
      </c>
      <c r="N549" s="759"/>
    </row>
    <row r="550" spans="2:14">
      <c r="B550" s="91"/>
      <c r="C550" s="91"/>
      <c r="E550" s="92"/>
      <c r="F550" s="119" t="str">
        <f>IF(OR(D550="",E550=""),"",ROUND(D550/LOOKUP(E550,SMMLV!$A$2:$A$36,SMMLV!$D$2:$D$106),3))</f>
        <v/>
      </c>
      <c r="K550" s="758"/>
      <c r="L550" s="97">
        <v>5</v>
      </c>
      <c r="M550" s="759" t="str">
        <f t="shared" si="52"/>
        <v>NO APLICA</v>
      </c>
      <c r="N550" s="759"/>
    </row>
    <row r="551" spans="2:14">
      <c r="B551" s="91"/>
      <c r="C551" s="91"/>
      <c r="E551" s="92"/>
      <c r="F551" s="119" t="str">
        <f>IF(OR(D551="",E551=""),"",ROUND(D551/LOOKUP(E551,SMMLV!$A$2:$A$36,SMMLV!$D$2:$D$106),3))</f>
        <v/>
      </c>
      <c r="K551" s="758"/>
      <c r="L551" s="97">
        <v>6</v>
      </c>
      <c r="M551" s="759" t="str">
        <f t="shared" si="52"/>
        <v>NO APLICA</v>
      </c>
      <c r="N551" s="759"/>
    </row>
    <row r="552" spans="2:14">
      <c r="B552" s="91"/>
      <c r="C552" s="91"/>
      <c r="E552" s="92"/>
      <c r="F552" s="119" t="str">
        <f>IF(OR(D552="",E552=""),"",ROUND(D552/LOOKUP(E552,SMMLV!$A$2:$A$36,SMMLV!$D$2:$D$106),3))</f>
        <v/>
      </c>
      <c r="K552" s="758"/>
      <c r="L552" s="97">
        <v>7</v>
      </c>
      <c r="M552" s="759" t="str">
        <f t="shared" si="52"/>
        <v>NO APLICA</v>
      </c>
      <c r="N552" s="759"/>
    </row>
    <row r="553" spans="2:14">
      <c r="B553" s="91"/>
      <c r="C553" s="91"/>
      <c r="E553" s="92"/>
      <c r="F553" s="119" t="str">
        <f>IF(OR(D553="",E553=""),"",ROUND(D553/LOOKUP(E553,SMMLV!$A$2:$A$36,SMMLV!$D$2:$D$106),3))</f>
        <v/>
      </c>
      <c r="K553" s="758"/>
      <c r="L553" s="97">
        <v>8</v>
      </c>
      <c r="M553" s="759" t="str">
        <f t="shared" si="52"/>
        <v>NO APLICA</v>
      </c>
      <c r="N553" s="759"/>
    </row>
    <row r="554" spans="2:14">
      <c r="B554" s="91"/>
      <c r="C554" s="91"/>
      <c r="E554" s="92"/>
      <c r="F554" s="119" t="str">
        <f>IF(OR(D554="",E554=""),"",ROUND(D554/LOOKUP(E554,SMMLV!$A$2:$A$36,SMMLV!$D$2:$D$106),3))</f>
        <v/>
      </c>
      <c r="K554" s="758"/>
      <c r="L554" s="97">
        <v>9</v>
      </c>
      <c r="M554" s="759" t="str">
        <f t="shared" si="52"/>
        <v>NO APLICA</v>
      </c>
      <c r="N554" s="759"/>
    </row>
    <row r="555" spans="2:14">
      <c r="B555" s="91"/>
      <c r="C555" s="91"/>
      <c r="E555" s="92"/>
      <c r="F555" s="119" t="str">
        <f>IF(OR(D555="",E555=""),"",ROUND(D555/LOOKUP(E555,SMMLV!$A$2:$A$36,SMMLV!$D$2:$D$106),3))</f>
        <v/>
      </c>
      <c r="K555" s="758"/>
      <c r="L555" s="97">
        <v>10</v>
      </c>
      <c r="M555" s="759" t="str">
        <f t="shared" si="52"/>
        <v>NO APLICA</v>
      </c>
      <c r="N555" s="759"/>
    </row>
    <row r="556" spans="2:14">
      <c r="B556" s="91"/>
      <c r="C556" s="91"/>
      <c r="E556" s="92"/>
      <c r="F556" s="119" t="str">
        <f>IF(OR(D556="",E556=""),"",ROUND(D556/LOOKUP(E556,SMMLV!$A$2:$A$36,SMMLV!$D$2:$D$106),3))</f>
        <v/>
      </c>
      <c r="K556" s="758">
        <v>56</v>
      </c>
      <c r="L556" s="97">
        <v>1</v>
      </c>
      <c r="M556" s="759" t="str">
        <f t="shared" ref="M556:M565" si="53">IF(SUMIFS($F$5:$F$1200,$B$5:$B$1200,$K$556,$C$5:$C$1200,$L556)=0,"NO APLICA",ROUND(SUMIFS($F$5:$F$1200,$B$5:$B$1200,$K$556,$C$5:$C$1200,$L556),3))</f>
        <v>NO APLICA</v>
      </c>
      <c r="N556" s="759"/>
    </row>
    <row r="557" spans="2:14">
      <c r="B557" s="91"/>
      <c r="C557" s="91"/>
      <c r="E557" s="92"/>
      <c r="F557" s="119" t="str">
        <f>IF(OR(D557="",E557=""),"",ROUND(D557/LOOKUP(E557,SMMLV!$A$2:$A$36,SMMLV!$D$2:$D$106),3))</f>
        <v/>
      </c>
      <c r="K557" s="758"/>
      <c r="L557" s="97">
        <v>2</v>
      </c>
      <c r="M557" s="759" t="str">
        <f t="shared" si="53"/>
        <v>NO APLICA</v>
      </c>
      <c r="N557" s="759"/>
    </row>
    <row r="558" spans="2:14">
      <c r="B558" s="91"/>
      <c r="C558" s="91"/>
      <c r="E558" s="92"/>
      <c r="F558" s="119" t="str">
        <f>IF(OR(D558="",E558=""),"",ROUND(D558/LOOKUP(E558,SMMLV!$A$2:$A$36,SMMLV!$D$2:$D$106),3))</f>
        <v/>
      </c>
      <c r="K558" s="758"/>
      <c r="L558" s="97">
        <v>3</v>
      </c>
      <c r="M558" s="759" t="str">
        <f t="shared" si="53"/>
        <v>NO APLICA</v>
      </c>
      <c r="N558" s="759"/>
    </row>
    <row r="559" spans="2:14">
      <c r="B559" s="91"/>
      <c r="C559" s="91"/>
      <c r="E559" s="92"/>
      <c r="F559" s="119" t="str">
        <f>IF(OR(D559="",E559=""),"",ROUND(D559/LOOKUP(E559,SMMLV!$A$2:$A$36,SMMLV!$D$2:$D$106),3))</f>
        <v/>
      </c>
      <c r="K559" s="758"/>
      <c r="L559" s="97">
        <v>4</v>
      </c>
      <c r="M559" s="759" t="str">
        <f t="shared" si="53"/>
        <v>NO APLICA</v>
      </c>
      <c r="N559" s="759"/>
    </row>
    <row r="560" spans="2:14">
      <c r="B560" s="91"/>
      <c r="C560" s="91"/>
      <c r="E560" s="92"/>
      <c r="F560" s="119" t="str">
        <f>IF(OR(D560="",E560=""),"",ROUND(D560/LOOKUP(E560,SMMLV!$A$2:$A$36,SMMLV!$D$2:$D$106),3))</f>
        <v/>
      </c>
      <c r="K560" s="758"/>
      <c r="L560" s="97">
        <v>5</v>
      </c>
      <c r="M560" s="759" t="str">
        <f t="shared" si="53"/>
        <v>NO APLICA</v>
      </c>
      <c r="N560" s="759"/>
    </row>
    <row r="561" spans="2:14">
      <c r="B561" s="91"/>
      <c r="C561" s="91"/>
      <c r="E561" s="92"/>
      <c r="F561" s="119" t="str">
        <f>IF(OR(D561="",E561=""),"",ROUND(D561/LOOKUP(E561,SMMLV!$A$2:$A$36,SMMLV!$D$2:$D$106),3))</f>
        <v/>
      </c>
      <c r="K561" s="758"/>
      <c r="L561" s="97">
        <v>6</v>
      </c>
      <c r="M561" s="759" t="str">
        <f t="shared" si="53"/>
        <v>NO APLICA</v>
      </c>
      <c r="N561" s="759"/>
    </row>
    <row r="562" spans="2:14">
      <c r="B562" s="91"/>
      <c r="C562" s="91"/>
      <c r="E562" s="92"/>
      <c r="F562" s="119" t="str">
        <f>IF(OR(D562="",E562=""),"",ROUND(D562/LOOKUP(E562,SMMLV!$A$2:$A$36,SMMLV!$D$2:$D$106),3))</f>
        <v/>
      </c>
      <c r="K562" s="758"/>
      <c r="L562" s="97">
        <v>7</v>
      </c>
      <c r="M562" s="759" t="str">
        <f t="shared" si="53"/>
        <v>NO APLICA</v>
      </c>
      <c r="N562" s="759"/>
    </row>
    <row r="563" spans="2:14">
      <c r="B563" s="91"/>
      <c r="C563" s="91"/>
      <c r="E563" s="92"/>
      <c r="F563" s="119" t="str">
        <f>IF(OR(D563="",E563=""),"",ROUND(D563/LOOKUP(E563,SMMLV!$A$2:$A$36,SMMLV!$D$2:$D$106),3))</f>
        <v/>
      </c>
      <c r="K563" s="758"/>
      <c r="L563" s="97">
        <v>8</v>
      </c>
      <c r="M563" s="759" t="str">
        <f t="shared" si="53"/>
        <v>NO APLICA</v>
      </c>
      <c r="N563" s="759"/>
    </row>
    <row r="564" spans="2:14">
      <c r="B564" s="91"/>
      <c r="C564" s="91"/>
      <c r="E564" s="92"/>
      <c r="F564" s="119" t="str">
        <f>IF(OR(D564="",E564=""),"",ROUND(D564/LOOKUP(E564,SMMLV!$A$2:$A$36,SMMLV!$D$2:$D$106),3))</f>
        <v/>
      </c>
      <c r="K564" s="758"/>
      <c r="L564" s="97">
        <v>9</v>
      </c>
      <c r="M564" s="759" t="str">
        <f t="shared" si="53"/>
        <v>NO APLICA</v>
      </c>
      <c r="N564" s="759"/>
    </row>
    <row r="565" spans="2:14">
      <c r="B565" s="91"/>
      <c r="C565" s="91"/>
      <c r="E565" s="92"/>
      <c r="F565" s="119" t="str">
        <f>IF(OR(D565="",E565=""),"",ROUND(D565/LOOKUP(E565,SMMLV!$A$2:$A$36,SMMLV!$D$2:$D$106),3))</f>
        <v/>
      </c>
      <c r="K565" s="758"/>
      <c r="L565" s="97">
        <v>10</v>
      </c>
      <c r="M565" s="759" t="str">
        <f t="shared" si="53"/>
        <v>NO APLICA</v>
      </c>
      <c r="N565" s="759"/>
    </row>
    <row r="566" spans="2:14">
      <c r="B566" s="91"/>
      <c r="C566" s="91"/>
      <c r="E566" s="92"/>
      <c r="F566" s="119" t="str">
        <f>IF(OR(D566="",E566=""),"",ROUND(D566/LOOKUP(E566,SMMLV!$A$2:$A$36,SMMLV!$D$2:$D$106),3))</f>
        <v/>
      </c>
      <c r="K566" s="758">
        <v>57</v>
      </c>
      <c r="L566" s="97">
        <v>1</v>
      </c>
      <c r="M566" s="759" t="str">
        <f t="shared" ref="M566:M575" si="54">IF(SUMIFS($F$5:$F$1200,$B$5:$B$1200,$K$566,$C$5:$C$1200,$L566)=0,"NO APLICA",ROUND(SUMIFS($F$5:$F$1200,$B$5:$B$1200,$K$566,$C$5:$C$1200,$L566),3))</f>
        <v>NO APLICA</v>
      </c>
      <c r="N566" s="759"/>
    </row>
    <row r="567" spans="2:14">
      <c r="B567" s="91"/>
      <c r="C567" s="91"/>
      <c r="E567" s="92"/>
      <c r="F567" s="119" t="str">
        <f>IF(OR(D567="",E567=""),"",ROUND(D567/LOOKUP(E567,SMMLV!$A$2:$A$36,SMMLV!$D$2:$D$106),3))</f>
        <v/>
      </c>
      <c r="K567" s="758"/>
      <c r="L567" s="97">
        <v>2</v>
      </c>
      <c r="M567" s="759" t="str">
        <f t="shared" si="54"/>
        <v>NO APLICA</v>
      </c>
      <c r="N567" s="759"/>
    </row>
    <row r="568" spans="2:14">
      <c r="B568" s="91"/>
      <c r="C568" s="91"/>
      <c r="E568" s="92"/>
      <c r="F568" s="119" t="str">
        <f>IF(OR(D568="",E568=""),"",ROUND(D568/LOOKUP(E568,SMMLV!$A$2:$A$36,SMMLV!$D$2:$D$106),3))</f>
        <v/>
      </c>
      <c r="K568" s="758"/>
      <c r="L568" s="97">
        <v>3</v>
      </c>
      <c r="M568" s="759" t="str">
        <f t="shared" si="54"/>
        <v>NO APLICA</v>
      </c>
      <c r="N568" s="759"/>
    </row>
    <row r="569" spans="2:14">
      <c r="B569" s="91"/>
      <c r="C569" s="91"/>
      <c r="E569" s="92"/>
      <c r="F569" s="119" t="str">
        <f>IF(OR(D569="",E569=""),"",ROUND(D569/LOOKUP(E569,SMMLV!$A$2:$A$36,SMMLV!$D$2:$D$106),3))</f>
        <v/>
      </c>
      <c r="K569" s="758"/>
      <c r="L569" s="97">
        <v>4</v>
      </c>
      <c r="M569" s="759" t="str">
        <f t="shared" si="54"/>
        <v>NO APLICA</v>
      </c>
      <c r="N569" s="759"/>
    </row>
    <row r="570" spans="2:14">
      <c r="B570" s="91"/>
      <c r="C570" s="91"/>
      <c r="E570" s="92"/>
      <c r="F570" s="119" t="str">
        <f>IF(OR(D570="",E570=""),"",ROUND(D570/LOOKUP(E570,SMMLV!$A$2:$A$36,SMMLV!$D$2:$D$106),3))</f>
        <v/>
      </c>
      <c r="K570" s="758"/>
      <c r="L570" s="97">
        <v>5</v>
      </c>
      <c r="M570" s="759" t="str">
        <f t="shared" si="54"/>
        <v>NO APLICA</v>
      </c>
      <c r="N570" s="759"/>
    </row>
    <row r="571" spans="2:14">
      <c r="B571" s="91"/>
      <c r="C571" s="91"/>
      <c r="E571" s="92"/>
      <c r="F571" s="119" t="str">
        <f>IF(OR(D571="",E571=""),"",ROUND(D571/LOOKUP(E571,SMMLV!$A$2:$A$36,SMMLV!$D$2:$D$106),3))</f>
        <v/>
      </c>
      <c r="K571" s="758"/>
      <c r="L571" s="97">
        <v>6</v>
      </c>
      <c r="M571" s="759" t="str">
        <f t="shared" si="54"/>
        <v>NO APLICA</v>
      </c>
      <c r="N571" s="759"/>
    </row>
    <row r="572" spans="2:14">
      <c r="B572" s="91"/>
      <c r="C572" s="91"/>
      <c r="E572" s="92"/>
      <c r="F572" s="119" t="str">
        <f>IF(OR(D572="",E572=""),"",ROUND(D572/LOOKUP(E572,SMMLV!$A$2:$A$36,SMMLV!$D$2:$D$106),3))</f>
        <v/>
      </c>
      <c r="K572" s="758"/>
      <c r="L572" s="97">
        <v>7</v>
      </c>
      <c r="M572" s="759" t="str">
        <f t="shared" si="54"/>
        <v>NO APLICA</v>
      </c>
      <c r="N572" s="759"/>
    </row>
    <row r="573" spans="2:14">
      <c r="B573" s="91"/>
      <c r="C573" s="91"/>
      <c r="E573" s="92"/>
      <c r="F573" s="119" t="str">
        <f>IF(OR(D573="",E573=""),"",ROUND(D573/LOOKUP(E573,SMMLV!$A$2:$A$36,SMMLV!$D$2:$D$106),3))</f>
        <v/>
      </c>
      <c r="K573" s="758"/>
      <c r="L573" s="97">
        <v>8</v>
      </c>
      <c r="M573" s="759" t="str">
        <f t="shared" si="54"/>
        <v>NO APLICA</v>
      </c>
      <c r="N573" s="759"/>
    </row>
    <row r="574" spans="2:14">
      <c r="B574" s="91"/>
      <c r="C574" s="91"/>
      <c r="E574" s="92"/>
      <c r="F574" s="119" t="str">
        <f>IF(OR(D574="",E574=""),"",ROUND(D574/LOOKUP(E574,SMMLV!$A$2:$A$36,SMMLV!$D$2:$D$106),3))</f>
        <v/>
      </c>
      <c r="K574" s="758"/>
      <c r="L574" s="97">
        <v>9</v>
      </c>
      <c r="M574" s="759" t="str">
        <f t="shared" si="54"/>
        <v>NO APLICA</v>
      </c>
      <c r="N574" s="759"/>
    </row>
    <row r="575" spans="2:14">
      <c r="B575" s="91"/>
      <c r="C575" s="91"/>
      <c r="E575" s="92"/>
      <c r="F575" s="119" t="str">
        <f>IF(OR(D575="",E575=""),"",ROUND(D575/LOOKUP(E575,SMMLV!$A$2:$A$36,SMMLV!$D$2:$D$106),3))</f>
        <v/>
      </c>
      <c r="K575" s="758"/>
      <c r="L575" s="97">
        <v>10</v>
      </c>
      <c r="M575" s="759" t="str">
        <f t="shared" si="54"/>
        <v>NO APLICA</v>
      </c>
      <c r="N575" s="759"/>
    </row>
    <row r="576" spans="2:14">
      <c r="B576" s="91"/>
      <c r="C576" s="91"/>
      <c r="E576" s="92"/>
      <c r="F576" s="119" t="str">
        <f>IF(OR(D576="",E576=""),"",ROUND(D576/LOOKUP(E576,SMMLV!$A$2:$A$36,SMMLV!$D$2:$D$106),3))</f>
        <v/>
      </c>
      <c r="K576" s="758">
        <v>58</v>
      </c>
      <c r="L576" s="97">
        <v>1</v>
      </c>
      <c r="M576" s="759" t="str">
        <f t="shared" ref="M576:M585" si="55">IF(SUMIFS($F$5:$F$1200,$B$5:$B$1200,$K$576,$C$5:$C$1200,$L576)=0,"NO APLICA",ROUND(SUMIFS($F$5:$F$1200,$B$5:$B$1200,$K$576,$C$5:$C$1200,$L576),3))</f>
        <v>NO APLICA</v>
      </c>
      <c r="N576" s="759"/>
    </row>
    <row r="577" spans="2:14">
      <c r="B577" s="91"/>
      <c r="C577" s="91"/>
      <c r="E577" s="92"/>
      <c r="F577" s="119" t="str">
        <f>IF(OR(D577="",E577=""),"",ROUND(D577/LOOKUP(E577,SMMLV!$A$2:$A$36,SMMLV!$D$2:$D$106),3))</f>
        <v/>
      </c>
      <c r="K577" s="758"/>
      <c r="L577" s="97">
        <v>2</v>
      </c>
      <c r="M577" s="759" t="str">
        <f t="shared" si="55"/>
        <v>NO APLICA</v>
      </c>
      <c r="N577" s="759"/>
    </row>
    <row r="578" spans="2:14">
      <c r="B578" s="91"/>
      <c r="C578" s="91"/>
      <c r="E578" s="92"/>
      <c r="F578" s="119" t="str">
        <f>IF(OR(D578="",E578=""),"",ROUND(D578/LOOKUP(E578,SMMLV!$A$2:$A$36,SMMLV!$D$2:$D$106),3))</f>
        <v/>
      </c>
      <c r="K578" s="758"/>
      <c r="L578" s="97">
        <v>3</v>
      </c>
      <c r="M578" s="759" t="str">
        <f t="shared" si="55"/>
        <v>NO APLICA</v>
      </c>
      <c r="N578" s="759"/>
    </row>
    <row r="579" spans="2:14">
      <c r="B579" s="91"/>
      <c r="C579" s="91"/>
      <c r="E579" s="92"/>
      <c r="F579" s="119" t="str">
        <f>IF(OR(D579="",E579=""),"",ROUND(D579/LOOKUP(E579,SMMLV!$A$2:$A$36,SMMLV!$D$2:$D$106),3))</f>
        <v/>
      </c>
      <c r="K579" s="758"/>
      <c r="L579" s="97">
        <v>4</v>
      </c>
      <c r="M579" s="759" t="str">
        <f t="shared" si="55"/>
        <v>NO APLICA</v>
      </c>
      <c r="N579" s="759"/>
    </row>
    <row r="580" spans="2:14">
      <c r="B580" s="91"/>
      <c r="C580" s="91"/>
      <c r="E580" s="92"/>
      <c r="F580" s="119" t="str">
        <f>IF(OR(D580="",E580=""),"",ROUND(D580/LOOKUP(E580,SMMLV!$A$2:$A$36,SMMLV!$D$2:$D$106),3))</f>
        <v/>
      </c>
      <c r="K580" s="758"/>
      <c r="L580" s="97">
        <v>5</v>
      </c>
      <c r="M580" s="759" t="str">
        <f t="shared" si="55"/>
        <v>NO APLICA</v>
      </c>
      <c r="N580" s="759"/>
    </row>
    <row r="581" spans="2:14">
      <c r="B581" s="91"/>
      <c r="C581" s="91"/>
      <c r="E581" s="92"/>
      <c r="F581" s="119" t="str">
        <f>IF(OR(D581="",E581=""),"",ROUND(D581/LOOKUP(E581,SMMLV!$A$2:$A$36,SMMLV!$D$2:$D$106),3))</f>
        <v/>
      </c>
      <c r="K581" s="758"/>
      <c r="L581" s="97">
        <v>6</v>
      </c>
      <c r="M581" s="759" t="str">
        <f t="shared" si="55"/>
        <v>NO APLICA</v>
      </c>
      <c r="N581" s="759"/>
    </row>
    <row r="582" spans="2:14">
      <c r="B582" s="91"/>
      <c r="C582" s="91"/>
      <c r="E582" s="92"/>
      <c r="F582" s="119" t="str">
        <f>IF(OR(D582="",E582=""),"",ROUND(D582/LOOKUP(E582,SMMLV!$A$2:$A$36,SMMLV!$D$2:$D$106),3))</f>
        <v/>
      </c>
      <c r="K582" s="758"/>
      <c r="L582" s="97">
        <v>7</v>
      </c>
      <c r="M582" s="759" t="str">
        <f t="shared" si="55"/>
        <v>NO APLICA</v>
      </c>
      <c r="N582" s="759"/>
    </row>
    <row r="583" spans="2:14">
      <c r="B583" s="91"/>
      <c r="C583" s="91"/>
      <c r="E583" s="92"/>
      <c r="F583" s="119" t="str">
        <f>IF(OR(D583="",E583=""),"",ROUND(D583/LOOKUP(E583,SMMLV!$A$2:$A$36,SMMLV!$D$2:$D$106),3))</f>
        <v/>
      </c>
      <c r="K583" s="758"/>
      <c r="L583" s="97">
        <v>8</v>
      </c>
      <c r="M583" s="759" t="str">
        <f t="shared" si="55"/>
        <v>NO APLICA</v>
      </c>
      <c r="N583" s="759"/>
    </row>
    <row r="584" spans="2:14">
      <c r="B584" s="91"/>
      <c r="C584" s="91"/>
      <c r="E584" s="92"/>
      <c r="F584" s="119" t="str">
        <f>IF(OR(D584="",E584=""),"",ROUND(D584/LOOKUP(E584,SMMLV!$A$2:$A$36,SMMLV!$D$2:$D$106),3))</f>
        <v/>
      </c>
      <c r="K584" s="758"/>
      <c r="L584" s="97">
        <v>9</v>
      </c>
      <c r="M584" s="759" t="str">
        <f t="shared" si="55"/>
        <v>NO APLICA</v>
      </c>
      <c r="N584" s="759"/>
    </row>
    <row r="585" spans="2:14">
      <c r="B585" s="91"/>
      <c r="C585" s="91"/>
      <c r="E585" s="92"/>
      <c r="F585" s="119" t="str">
        <f>IF(OR(D585="",E585=""),"",ROUND(D585/LOOKUP(E585,SMMLV!$A$2:$A$36,SMMLV!$D$2:$D$106),3))</f>
        <v/>
      </c>
      <c r="K585" s="758"/>
      <c r="L585" s="97">
        <v>10</v>
      </c>
      <c r="M585" s="759" t="str">
        <f t="shared" si="55"/>
        <v>NO APLICA</v>
      </c>
      <c r="N585" s="759"/>
    </row>
    <row r="586" spans="2:14">
      <c r="B586" s="91"/>
      <c r="C586" s="91"/>
      <c r="E586" s="92"/>
      <c r="F586" s="119" t="str">
        <f>IF(OR(D586="",E586=""),"",ROUND(D586/LOOKUP(E586,SMMLV!$A$2:$A$36,SMMLV!$D$2:$D$106),3))</f>
        <v/>
      </c>
      <c r="K586" s="758">
        <v>59</v>
      </c>
      <c r="L586" s="97">
        <v>1</v>
      </c>
      <c r="M586" s="759" t="str">
        <f t="shared" ref="M586:M595" si="56">IF(SUMIFS($F$5:$F$1200,$B$5:$B$1200,$K$586,$C$5:$C$1200,$L586)=0,"NO APLICA",ROUND(SUMIFS($F$5:$F$1200,$B$5:$B$1200,$K$586,$C$5:$C$1200,$L586),3))</f>
        <v>NO APLICA</v>
      </c>
      <c r="N586" s="759"/>
    </row>
    <row r="587" spans="2:14">
      <c r="B587" s="91"/>
      <c r="C587" s="91"/>
      <c r="E587" s="92"/>
      <c r="F587" s="119" t="str">
        <f>IF(OR(D587="",E587=""),"",ROUND(D587/LOOKUP(E587,SMMLV!$A$2:$A$36,SMMLV!$D$2:$D$106),3))</f>
        <v/>
      </c>
      <c r="K587" s="758"/>
      <c r="L587" s="97">
        <v>2</v>
      </c>
      <c r="M587" s="759" t="str">
        <f t="shared" si="56"/>
        <v>NO APLICA</v>
      </c>
      <c r="N587" s="759"/>
    </row>
    <row r="588" spans="2:14">
      <c r="B588" s="91"/>
      <c r="C588" s="91"/>
      <c r="E588" s="92"/>
      <c r="F588" s="119" t="str">
        <f>IF(OR(D588="",E588=""),"",ROUND(D588/LOOKUP(E588,SMMLV!$A$2:$A$36,SMMLV!$D$2:$D$106),3))</f>
        <v/>
      </c>
      <c r="K588" s="758"/>
      <c r="L588" s="97">
        <v>3</v>
      </c>
      <c r="M588" s="759" t="str">
        <f t="shared" si="56"/>
        <v>NO APLICA</v>
      </c>
      <c r="N588" s="759"/>
    </row>
    <row r="589" spans="2:14">
      <c r="B589" s="91"/>
      <c r="C589" s="91"/>
      <c r="E589" s="92"/>
      <c r="F589" s="119" t="str">
        <f>IF(OR(D589="",E589=""),"",ROUND(D589/LOOKUP(E589,SMMLV!$A$2:$A$36,SMMLV!$D$2:$D$106),3))</f>
        <v/>
      </c>
      <c r="K589" s="758"/>
      <c r="L589" s="97">
        <v>4</v>
      </c>
      <c r="M589" s="759" t="str">
        <f t="shared" si="56"/>
        <v>NO APLICA</v>
      </c>
      <c r="N589" s="759"/>
    </row>
    <row r="590" spans="2:14">
      <c r="B590" s="91"/>
      <c r="C590" s="91"/>
      <c r="E590" s="92"/>
      <c r="F590" s="119" t="str">
        <f>IF(OR(D590="",E590=""),"",ROUND(D590/LOOKUP(E590,SMMLV!$A$2:$A$36,SMMLV!$D$2:$D$106),3))</f>
        <v/>
      </c>
      <c r="K590" s="758"/>
      <c r="L590" s="97">
        <v>5</v>
      </c>
      <c r="M590" s="759" t="str">
        <f t="shared" si="56"/>
        <v>NO APLICA</v>
      </c>
      <c r="N590" s="759"/>
    </row>
    <row r="591" spans="2:14">
      <c r="B591" s="91"/>
      <c r="C591" s="91"/>
      <c r="E591" s="92"/>
      <c r="F591" s="119" t="str">
        <f>IF(OR(D591="",E591=""),"",ROUND(D591/LOOKUP(E591,SMMLV!$A$2:$A$36,SMMLV!$D$2:$D$106),3))</f>
        <v/>
      </c>
      <c r="K591" s="758"/>
      <c r="L591" s="97">
        <v>6</v>
      </c>
      <c r="M591" s="759" t="str">
        <f t="shared" si="56"/>
        <v>NO APLICA</v>
      </c>
      <c r="N591" s="759"/>
    </row>
    <row r="592" spans="2:14">
      <c r="B592" s="91"/>
      <c r="C592" s="91"/>
      <c r="E592" s="92"/>
      <c r="F592" s="119" t="str">
        <f>IF(OR(D592="",E592=""),"",ROUND(D592/LOOKUP(E592,SMMLV!$A$2:$A$36,SMMLV!$D$2:$D$106),3))</f>
        <v/>
      </c>
      <c r="K592" s="758"/>
      <c r="L592" s="97">
        <v>7</v>
      </c>
      <c r="M592" s="759" t="str">
        <f t="shared" si="56"/>
        <v>NO APLICA</v>
      </c>
      <c r="N592" s="759"/>
    </row>
    <row r="593" spans="2:14">
      <c r="B593" s="91"/>
      <c r="C593" s="91"/>
      <c r="E593" s="92"/>
      <c r="F593" s="119" t="str">
        <f>IF(OR(D593="",E593=""),"",ROUND(D593/LOOKUP(E593,SMMLV!$A$2:$A$36,SMMLV!$D$2:$D$106),3))</f>
        <v/>
      </c>
      <c r="K593" s="758"/>
      <c r="L593" s="97">
        <v>8</v>
      </c>
      <c r="M593" s="759" t="str">
        <f t="shared" si="56"/>
        <v>NO APLICA</v>
      </c>
      <c r="N593" s="759"/>
    </row>
    <row r="594" spans="2:14">
      <c r="B594" s="91"/>
      <c r="C594" s="91"/>
      <c r="E594" s="92"/>
      <c r="F594" s="119" t="str">
        <f>IF(OR(D594="",E594=""),"",ROUND(D594/LOOKUP(E594,SMMLV!$A$2:$A$36,SMMLV!$D$2:$D$106),3))</f>
        <v/>
      </c>
      <c r="K594" s="758"/>
      <c r="L594" s="97">
        <v>9</v>
      </c>
      <c r="M594" s="759" t="str">
        <f t="shared" si="56"/>
        <v>NO APLICA</v>
      </c>
      <c r="N594" s="759"/>
    </row>
    <row r="595" spans="2:14">
      <c r="B595" s="91"/>
      <c r="C595" s="91"/>
      <c r="E595" s="92"/>
      <c r="F595" s="119" t="str">
        <f>IF(OR(D595="",E595=""),"",ROUND(D595/LOOKUP(E595,SMMLV!$A$2:$A$36,SMMLV!$D$2:$D$106),3))</f>
        <v/>
      </c>
      <c r="K595" s="758"/>
      <c r="L595" s="97">
        <v>10</v>
      </c>
      <c r="M595" s="759" t="str">
        <f t="shared" si="56"/>
        <v>NO APLICA</v>
      </c>
      <c r="N595" s="759"/>
    </row>
    <row r="596" spans="2:14">
      <c r="B596" s="91"/>
      <c r="C596" s="91"/>
      <c r="E596" s="92"/>
      <c r="F596" s="119" t="str">
        <f>IF(OR(D596="",E596=""),"",ROUND(D596/LOOKUP(E596,SMMLV!$A$2:$A$36,SMMLV!$D$2:$D$106),3))</f>
        <v/>
      </c>
      <c r="K596" s="758">
        <v>60</v>
      </c>
      <c r="L596" s="97">
        <v>1</v>
      </c>
      <c r="M596" s="759" t="str">
        <f t="shared" ref="M596:M605" si="57">IF(SUMIFS($F$5:$F$1200,$B$5:$B$1200,$K$596,$C$5:$C$1200,$L596)=0,"NO APLICA",ROUND(SUMIFS($F$5:$F$1200,$B$5:$B$1200,$K$596,$C$5:$C$1200,$L596),3))</f>
        <v>NO APLICA</v>
      </c>
      <c r="N596" s="759"/>
    </row>
    <row r="597" spans="2:14">
      <c r="B597" s="91"/>
      <c r="C597" s="91"/>
      <c r="E597" s="92"/>
      <c r="F597" s="119" t="str">
        <f>IF(OR(D597="",E597=""),"",ROUND(D597/LOOKUP(E597,SMMLV!$A$2:$A$36,SMMLV!$D$2:$D$106),3))</f>
        <v/>
      </c>
      <c r="K597" s="758"/>
      <c r="L597" s="97">
        <v>2</v>
      </c>
      <c r="M597" s="759" t="str">
        <f t="shared" si="57"/>
        <v>NO APLICA</v>
      </c>
      <c r="N597" s="759"/>
    </row>
    <row r="598" spans="2:14">
      <c r="B598" s="91"/>
      <c r="C598" s="91"/>
      <c r="E598" s="92"/>
      <c r="F598" s="119" t="str">
        <f>IF(OR(D598="",E598=""),"",ROUND(D598/LOOKUP(E598,SMMLV!$A$2:$A$36,SMMLV!$D$2:$D$106),3))</f>
        <v/>
      </c>
      <c r="K598" s="758"/>
      <c r="L598" s="97">
        <v>3</v>
      </c>
      <c r="M598" s="759" t="str">
        <f t="shared" si="57"/>
        <v>NO APLICA</v>
      </c>
      <c r="N598" s="759"/>
    </row>
    <row r="599" spans="2:14">
      <c r="B599" s="91"/>
      <c r="C599" s="91"/>
      <c r="E599" s="92"/>
      <c r="F599" s="119" t="str">
        <f>IF(OR(D599="",E599=""),"",ROUND(D599/LOOKUP(E599,SMMLV!$A$2:$A$36,SMMLV!$D$2:$D$106),3))</f>
        <v/>
      </c>
      <c r="K599" s="758"/>
      <c r="L599" s="97">
        <v>4</v>
      </c>
      <c r="M599" s="759" t="str">
        <f t="shared" si="57"/>
        <v>NO APLICA</v>
      </c>
      <c r="N599" s="759"/>
    </row>
    <row r="600" spans="2:14">
      <c r="B600" s="91"/>
      <c r="C600" s="91"/>
      <c r="E600" s="92"/>
      <c r="F600" s="119" t="str">
        <f>IF(OR(D600="",E600=""),"",ROUND(D600/LOOKUP(E600,SMMLV!$A$2:$A$36,SMMLV!$D$2:$D$106),3))</f>
        <v/>
      </c>
      <c r="K600" s="758"/>
      <c r="L600" s="97">
        <v>5</v>
      </c>
      <c r="M600" s="759" t="str">
        <f t="shared" si="57"/>
        <v>NO APLICA</v>
      </c>
      <c r="N600" s="759"/>
    </row>
    <row r="601" spans="2:14">
      <c r="B601" s="91"/>
      <c r="C601" s="91"/>
      <c r="E601" s="92"/>
      <c r="F601" s="119" t="str">
        <f>IF(OR(D601="",E601=""),"",ROUND(D601/LOOKUP(E601,SMMLV!$A$2:$A$36,SMMLV!$D$2:$D$106),3))</f>
        <v/>
      </c>
      <c r="K601" s="758"/>
      <c r="L601" s="97">
        <v>6</v>
      </c>
      <c r="M601" s="759" t="str">
        <f t="shared" si="57"/>
        <v>NO APLICA</v>
      </c>
      <c r="N601" s="759"/>
    </row>
    <row r="602" spans="2:14">
      <c r="B602" s="91"/>
      <c r="C602" s="91"/>
      <c r="E602" s="92"/>
      <c r="F602" s="119" t="str">
        <f>IF(OR(D602="",E602=""),"",ROUND(D602/LOOKUP(E602,SMMLV!$A$2:$A$36,SMMLV!$D$2:$D$106),3))</f>
        <v/>
      </c>
      <c r="K602" s="758"/>
      <c r="L602" s="97">
        <v>7</v>
      </c>
      <c r="M602" s="759" t="str">
        <f t="shared" si="57"/>
        <v>NO APLICA</v>
      </c>
      <c r="N602" s="759"/>
    </row>
    <row r="603" spans="2:14">
      <c r="B603" s="91"/>
      <c r="C603" s="91"/>
      <c r="E603" s="92"/>
      <c r="F603" s="119" t="str">
        <f>IF(OR(D603="",E603=""),"",ROUND(D603/LOOKUP(E603,SMMLV!$A$2:$A$36,SMMLV!$D$2:$D$106),3))</f>
        <v/>
      </c>
      <c r="K603" s="758"/>
      <c r="L603" s="97">
        <v>8</v>
      </c>
      <c r="M603" s="759" t="str">
        <f t="shared" si="57"/>
        <v>NO APLICA</v>
      </c>
      <c r="N603" s="759"/>
    </row>
    <row r="604" spans="2:14">
      <c r="B604" s="91"/>
      <c r="C604" s="91"/>
      <c r="E604" s="92"/>
      <c r="F604" s="119" t="str">
        <f>IF(OR(D604="",E604=""),"",ROUND(D604/LOOKUP(E604,SMMLV!$A$2:$A$36,SMMLV!$D$2:$D$106),3))</f>
        <v/>
      </c>
      <c r="K604" s="758"/>
      <c r="L604" s="97">
        <v>9</v>
      </c>
      <c r="M604" s="759" t="str">
        <f t="shared" si="57"/>
        <v>NO APLICA</v>
      </c>
      <c r="N604" s="759"/>
    </row>
    <row r="605" spans="2:14">
      <c r="B605" s="91"/>
      <c r="C605" s="91"/>
      <c r="E605" s="92"/>
      <c r="F605" s="119" t="str">
        <f>IF(OR(D605="",E605=""),"",ROUND(D605/LOOKUP(E605,SMMLV!$A$2:$A$36,SMMLV!$D$2:$D$106),3))</f>
        <v/>
      </c>
      <c r="K605" s="758"/>
      <c r="L605" s="97">
        <v>10</v>
      </c>
      <c r="M605" s="759" t="str">
        <f t="shared" si="57"/>
        <v>NO APLICA</v>
      </c>
      <c r="N605" s="759"/>
    </row>
    <row r="606" spans="2:14">
      <c r="B606" s="91"/>
      <c r="C606" s="91"/>
      <c r="E606" s="92"/>
      <c r="F606" s="119" t="str">
        <f>IF(OR(D606="",E606=""),"",ROUND(D606/LOOKUP(E606,SMMLV!$A$2:$A$36,SMMLV!$D$2:$D$106),3))</f>
        <v/>
      </c>
      <c r="K606" s="758">
        <v>61</v>
      </c>
      <c r="L606" s="97">
        <v>1</v>
      </c>
      <c r="M606" s="759" t="str">
        <f t="shared" ref="M606:M615" si="58">IF(SUMIFS($F$5:$F$1200,$B$5:$B$1200,$K$606,$C$5:$C$1200,$L606)=0,"NO APLICA",ROUND(SUMIFS($F$5:$F$1200,$B$5:$B$1200,$K$606,$C$5:$C$1200,$L606),3))</f>
        <v>NO APLICA</v>
      </c>
      <c r="N606" s="759"/>
    </row>
    <row r="607" spans="2:14">
      <c r="B607" s="91"/>
      <c r="C607" s="91"/>
      <c r="E607" s="92"/>
      <c r="F607" s="119" t="str">
        <f>IF(OR(D607="",E607=""),"",ROUND(D607/LOOKUP(E607,SMMLV!$A$2:$A$36,SMMLV!$D$2:$D$106),3))</f>
        <v/>
      </c>
      <c r="K607" s="758"/>
      <c r="L607" s="97">
        <v>2</v>
      </c>
      <c r="M607" s="759" t="str">
        <f t="shared" si="58"/>
        <v>NO APLICA</v>
      </c>
      <c r="N607" s="759"/>
    </row>
    <row r="608" spans="2:14">
      <c r="B608" s="91"/>
      <c r="C608" s="91"/>
      <c r="E608" s="92"/>
      <c r="F608" s="119" t="str">
        <f>IF(OR(D608="",E608=""),"",ROUND(D608/LOOKUP(E608,SMMLV!$A$2:$A$36,SMMLV!$D$2:$D$106),3))</f>
        <v/>
      </c>
      <c r="K608" s="758"/>
      <c r="L608" s="97">
        <v>3</v>
      </c>
      <c r="M608" s="759" t="str">
        <f t="shared" si="58"/>
        <v>NO APLICA</v>
      </c>
      <c r="N608" s="759"/>
    </row>
    <row r="609" spans="2:14">
      <c r="B609" s="91"/>
      <c r="C609" s="91"/>
      <c r="E609" s="92"/>
      <c r="F609" s="119" t="str">
        <f>IF(OR(D609="",E609=""),"",ROUND(D609/LOOKUP(E609,SMMLV!$A$2:$A$36,SMMLV!$D$2:$D$106),3))</f>
        <v/>
      </c>
      <c r="K609" s="758"/>
      <c r="L609" s="97">
        <v>4</v>
      </c>
      <c r="M609" s="759" t="str">
        <f t="shared" si="58"/>
        <v>NO APLICA</v>
      </c>
      <c r="N609" s="759"/>
    </row>
    <row r="610" spans="2:14">
      <c r="B610" s="91"/>
      <c r="C610" s="91"/>
      <c r="E610" s="92"/>
      <c r="F610" s="119" t="str">
        <f>IF(OR(D610="",E610=""),"",ROUND(D610/LOOKUP(E610,SMMLV!$A$2:$A$36,SMMLV!$D$2:$D$106),3))</f>
        <v/>
      </c>
      <c r="K610" s="758"/>
      <c r="L610" s="97">
        <v>5</v>
      </c>
      <c r="M610" s="759" t="str">
        <f t="shared" si="58"/>
        <v>NO APLICA</v>
      </c>
      <c r="N610" s="759"/>
    </row>
    <row r="611" spans="2:14">
      <c r="B611" s="91"/>
      <c r="C611" s="91"/>
      <c r="E611" s="92"/>
      <c r="F611" s="119" t="str">
        <f>IF(OR(D611="",E611=""),"",ROUND(D611/LOOKUP(E611,SMMLV!$A$2:$A$36,SMMLV!$D$2:$D$106),3))</f>
        <v/>
      </c>
      <c r="K611" s="758"/>
      <c r="L611" s="97">
        <v>6</v>
      </c>
      <c r="M611" s="759" t="str">
        <f t="shared" si="58"/>
        <v>NO APLICA</v>
      </c>
      <c r="N611" s="759"/>
    </row>
    <row r="612" spans="2:14">
      <c r="B612" s="91"/>
      <c r="C612" s="91"/>
      <c r="E612" s="92"/>
      <c r="F612" s="119" t="str">
        <f>IF(OR(D612="",E612=""),"",ROUND(D612/LOOKUP(E612,SMMLV!$A$2:$A$36,SMMLV!$D$2:$D$106),3))</f>
        <v/>
      </c>
      <c r="K612" s="758"/>
      <c r="L612" s="97">
        <v>7</v>
      </c>
      <c r="M612" s="759" t="str">
        <f t="shared" si="58"/>
        <v>NO APLICA</v>
      </c>
      <c r="N612" s="759"/>
    </row>
    <row r="613" spans="2:14">
      <c r="B613" s="91"/>
      <c r="C613" s="91"/>
      <c r="E613" s="92"/>
      <c r="F613" s="119" t="str">
        <f>IF(OR(D613="",E613=""),"",ROUND(D613/LOOKUP(E613,SMMLV!$A$2:$A$36,SMMLV!$D$2:$D$106),3))</f>
        <v/>
      </c>
      <c r="K613" s="758"/>
      <c r="L613" s="97">
        <v>8</v>
      </c>
      <c r="M613" s="759" t="str">
        <f t="shared" si="58"/>
        <v>NO APLICA</v>
      </c>
      <c r="N613" s="759"/>
    </row>
    <row r="614" spans="2:14">
      <c r="B614" s="91"/>
      <c r="C614" s="91"/>
      <c r="E614" s="92"/>
      <c r="F614" s="119" t="str">
        <f>IF(OR(D614="",E614=""),"",ROUND(D614/LOOKUP(E614,SMMLV!$A$2:$A$36,SMMLV!$D$2:$D$106),3))</f>
        <v/>
      </c>
      <c r="K614" s="758"/>
      <c r="L614" s="97">
        <v>9</v>
      </c>
      <c r="M614" s="759" t="str">
        <f t="shared" si="58"/>
        <v>NO APLICA</v>
      </c>
      <c r="N614" s="759"/>
    </row>
    <row r="615" spans="2:14">
      <c r="B615" s="91"/>
      <c r="C615" s="91"/>
      <c r="E615" s="92"/>
      <c r="F615" s="119" t="str">
        <f>IF(OR(D615="",E615=""),"",ROUND(D615/LOOKUP(E615,SMMLV!$A$2:$A$36,SMMLV!$D$2:$D$106),3))</f>
        <v/>
      </c>
      <c r="K615" s="758"/>
      <c r="L615" s="97">
        <v>10</v>
      </c>
      <c r="M615" s="759" t="str">
        <f t="shared" si="58"/>
        <v>NO APLICA</v>
      </c>
      <c r="N615" s="759"/>
    </row>
    <row r="616" spans="2:14">
      <c r="B616" s="91"/>
      <c r="C616" s="91"/>
      <c r="E616" s="92"/>
      <c r="F616" s="119" t="str">
        <f>IF(OR(D616="",E616=""),"",ROUND(D616/LOOKUP(E616,SMMLV!$A$2:$A$36,SMMLV!$D$2:$D$106),3))</f>
        <v/>
      </c>
      <c r="K616" s="758">
        <v>62</v>
      </c>
      <c r="L616" s="97">
        <v>1</v>
      </c>
      <c r="M616" s="759" t="str">
        <f t="shared" ref="M616:M625" si="59">IF(SUMIFS($F$5:$F$1200,$B$5:$B$1200,$K$616,$C$5:$C$1200,$L616)=0,"NO APLICA",ROUND(SUMIFS($F$5:$F$1200,$B$5:$B$1200,$K$616,$C$5:$C$1200,$L616),3))</f>
        <v>NO APLICA</v>
      </c>
      <c r="N616" s="759"/>
    </row>
    <row r="617" spans="2:14">
      <c r="B617" s="91"/>
      <c r="C617" s="91"/>
      <c r="E617" s="92"/>
      <c r="F617" s="119" t="str">
        <f>IF(OR(D617="",E617=""),"",ROUND(D617/LOOKUP(E617,SMMLV!$A$2:$A$36,SMMLV!$D$2:$D$106),3))</f>
        <v/>
      </c>
      <c r="K617" s="758"/>
      <c r="L617" s="97">
        <v>2</v>
      </c>
      <c r="M617" s="759" t="str">
        <f t="shared" si="59"/>
        <v>NO APLICA</v>
      </c>
      <c r="N617" s="759"/>
    </row>
    <row r="618" spans="2:14">
      <c r="B618" s="91"/>
      <c r="C618" s="91"/>
      <c r="E618" s="92"/>
      <c r="F618" s="119" t="str">
        <f>IF(OR(D618="",E618=""),"",ROUND(D618/LOOKUP(E618,SMMLV!$A$2:$A$36,SMMLV!$D$2:$D$106),3))</f>
        <v/>
      </c>
      <c r="K618" s="758"/>
      <c r="L618" s="97">
        <v>3</v>
      </c>
      <c r="M618" s="759" t="str">
        <f t="shared" si="59"/>
        <v>NO APLICA</v>
      </c>
      <c r="N618" s="759"/>
    </row>
    <row r="619" spans="2:14">
      <c r="B619" s="91"/>
      <c r="C619" s="91"/>
      <c r="E619" s="92"/>
      <c r="F619" s="119" t="str">
        <f>IF(OR(D619="",E619=""),"",ROUND(D619/LOOKUP(E619,SMMLV!$A$2:$A$36,SMMLV!$D$2:$D$106),3))</f>
        <v/>
      </c>
      <c r="K619" s="758"/>
      <c r="L619" s="97">
        <v>4</v>
      </c>
      <c r="M619" s="759" t="str">
        <f t="shared" si="59"/>
        <v>NO APLICA</v>
      </c>
      <c r="N619" s="759"/>
    </row>
    <row r="620" spans="2:14">
      <c r="B620" s="91"/>
      <c r="C620" s="91"/>
      <c r="E620" s="92"/>
      <c r="F620" s="119" t="str">
        <f>IF(OR(D620="",E620=""),"",ROUND(D620/LOOKUP(E620,SMMLV!$A$2:$A$36,SMMLV!$D$2:$D$106),3))</f>
        <v/>
      </c>
      <c r="K620" s="758"/>
      <c r="L620" s="97">
        <v>5</v>
      </c>
      <c r="M620" s="759" t="str">
        <f t="shared" si="59"/>
        <v>NO APLICA</v>
      </c>
      <c r="N620" s="759"/>
    </row>
    <row r="621" spans="2:14">
      <c r="B621" s="91"/>
      <c r="C621" s="91"/>
      <c r="E621" s="92"/>
      <c r="F621" s="119" t="str">
        <f>IF(OR(D621="",E621=""),"",ROUND(D621/LOOKUP(E621,SMMLV!$A$2:$A$36,SMMLV!$D$2:$D$106),3))</f>
        <v/>
      </c>
      <c r="K621" s="758"/>
      <c r="L621" s="97">
        <v>6</v>
      </c>
      <c r="M621" s="759" t="str">
        <f t="shared" si="59"/>
        <v>NO APLICA</v>
      </c>
      <c r="N621" s="759"/>
    </row>
    <row r="622" spans="2:14">
      <c r="B622" s="91"/>
      <c r="C622" s="91"/>
      <c r="E622" s="92"/>
      <c r="F622" s="119" t="str">
        <f>IF(OR(D622="",E622=""),"",ROUND(D622/LOOKUP(E622,SMMLV!$A$2:$A$36,SMMLV!$D$2:$D$106),3))</f>
        <v/>
      </c>
      <c r="K622" s="758"/>
      <c r="L622" s="97">
        <v>7</v>
      </c>
      <c r="M622" s="759" t="str">
        <f t="shared" si="59"/>
        <v>NO APLICA</v>
      </c>
      <c r="N622" s="759"/>
    </row>
    <row r="623" spans="2:14">
      <c r="B623" s="91"/>
      <c r="C623" s="91"/>
      <c r="E623" s="92"/>
      <c r="F623" s="119" t="str">
        <f>IF(OR(D623="",E623=""),"",ROUND(D623/LOOKUP(E623,SMMLV!$A$2:$A$36,SMMLV!$D$2:$D$106),3))</f>
        <v/>
      </c>
      <c r="K623" s="758"/>
      <c r="L623" s="97">
        <v>8</v>
      </c>
      <c r="M623" s="759" t="str">
        <f t="shared" si="59"/>
        <v>NO APLICA</v>
      </c>
      <c r="N623" s="759"/>
    </row>
    <row r="624" spans="2:14">
      <c r="B624" s="91"/>
      <c r="C624" s="91"/>
      <c r="E624" s="92"/>
      <c r="F624" s="119" t="str">
        <f>IF(OR(D624="",E624=""),"",ROUND(D624/LOOKUP(E624,SMMLV!$A$2:$A$36,SMMLV!$D$2:$D$106),3))</f>
        <v/>
      </c>
      <c r="K624" s="758"/>
      <c r="L624" s="97">
        <v>9</v>
      </c>
      <c r="M624" s="759" t="str">
        <f t="shared" si="59"/>
        <v>NO APLICA</v>
      </c>
      <c r="N624" s="759"/>
    </row>
    <row r="625" spans="2:14">
      <c r="B625" s="91"/>
      <c r="C625" s="91"/>
      <c r="E625" s="92"/>
      <c r="F625" s="119" t="str">
        <f>IF(OR(D625="",E625=""),"",ROUND(D625/LOOKUP(E625,SMMLV!$A$2:$A$36,SMMLV!$D$2:$D$106),3))</f>
        <v/>
      </c>
      <c r="K625" s="758"/>
      <c r="L625" s="97">
        <v>10</v>
      </c>
      <c r="M625" s="759" t="str">
        <f t="shared" si="59"/>
        <v>NO APLICA</v>
      </c>
      <c r="N625" s="759"/>
    </row>
    <row r="626" spans="2:14">
      <c r="B626" s="91"/>
      <c r="C626" s="91"/>
      <c r="E626" s="92"/>
      <c r="F626" s="119" t="str">
        <f>IF(OR(D626="",E626=""),"",ROUND(D626/LOOKUP(E626,SMMLV!$A$2:$A$36,SMMLV!$D$2:$D$106),3))</f>
        <v/>
      </c>
      <c r="K626" s="758">
        <v>63</v>
      </c>
      <c r="L626" s="97">
        <v>1</v>
      </c>
      <c r="M626" s="759" t="str">
        <f t="shared" ref="M626:M635" si="60">IF(SUMIFS($F$5:$F$1200,$B$5:$B$1200,$K$626,$C$5:$C$1200,$L626)=0,"NO APLICA",ROUND(SUMIFS($F$5:$F$1200,$B$5:$B$1200,$K$626,$C$5:$C$1200,$L626),3))</f>
        <v>NO APLICA</v>
      </c>
      <c r="N626" s="759"/>
    </row>
    <row r="627" spans="2:14">
      <c r="B627" s="91"/>
      <c r="C627" s="91"/>
      <c r="E627" s="92"/>
      <c r="F627" s="119" t="str">
        <f>IF(OR(D627="",E627=""),"",ROUND(D627/LOOKUP(E627,SMMLV!$A$2:$A$36,SMMLV!$D$2:$D$106),3))</f>
        <v/>
      </c>
      <c r="K627" s="758"/>
      <c r="L627" s="97">
        <v>2</v>
      </c>
      <c r="M627" s="759" t="str">
        <f t="shared" si="60"/>
        <v>NO APLICA</v>
      </c>
      <c r="N627" s="759"/>
    </row>
    <row r="628" spans="2:14">
      <c r="B628" s="91"/>
      <c r="C628" s="91"/>
      <c r="E628" s="92"/>
      <c r="F628" s="119" t="str">
        <f>IF(OR(D628="",E628=""),"",ROUND(D628/LOOKUP(E628,SMMLV!$A$2:$A$36,SMMLV!$D$2:$D$106),3))</f>
        <v/>
      </c>
      <c r="K628" s="758"/>
      <c r="L628" s="97">
        <v>3</v>
      </c>
      <c r="M628" s="759" t="str">
        <f t="shared" si="60"/>
        <v>NO APLICA</v>
      </c>
      <c r="N628" s="759"/>
    </row>
    <row r="629" spans="2:14">
      <c r="B629" s="91"/>
      <c r="C629" s="91"/>
      <c r="E629" s="92"/>
      <c r="F629" s="119" t="str">
        <f>IF(OR(D629="",E629=""),"",ROUND(D629/LOOKUP(E629,SMMLV!$A$2:$A$36,SMMLV!$D$2:$D$106),3))</f>
        <v/>
      </c>
      <c r="K629" s="758"/>
      <c r="L629" s="97">
        <v>4</v>
      </c>
      <c r="M629" s="759" t="str">
        <f t="shared" si="60"/>
        <v>NO APLICA</v>
      </c>
      <c r="N629" s="759"/>
    </row>
    <row r="630" spans="2:14">
      <c r="B630" s="91"/>
      <c r="C630" s="91"/>
      <c r="E630" s="92"/>
      <c r="F630" s="119" t="str">
        <f>IF(OR(D630="",E630=""),"",ROUND(D630/LOOKUP(E630,SMMLV!$A$2:$A$36,SMMLV!$D$2:$D$106),3))</f>
        <v/>
      </c>
      <c r="K630" s="758"/>
      <c r="L630" s="97">
        <v>5</v>
      </c>
      <c r="M630" s="759" t="str">
        <f t="shared" si="60"/>
        <v>NO APLICA</v>
      </c>
      <c r="N630" s="759"/>
    </row>
    <row r="631" spans="2:14">
      <c r="B631" s="91"/>
      <c r="C631" s="91"/>
      <c r="E631" s="92"/>
      <c r="F631" s="119" t="str">
        <f>IF(OR(D631="",E631=""),"",ROUND(D631/LOOKUP(E631,SMMLV!$A$2:$A$36,SMMLV!$D$2:$D$106),3))</f>
        <v/>
      </c>
      <c r="K631" s="758"/>
      <c r="L631" s="97">
        <v>6</v>
      </c>
      <c r="M631" s="759" t="str">
        <f t="shared" si="60"/>
        <v>NO APLICA</v>
      </c>
      <c r="N631" s="759"/>
    </row>
    <row r="632" spans="2:14">
      <c r="B632" s="91"/>
      <c r="C632" s="91"/>
      <c r="E632" s="92"/>
      <c r="F632" s="119" t="str">
        <f>IF(OR(D632="",E632=""),"",ROUND(D632/LOOKUP(E632,SMMLV!$A$2:$A$36,SMMLV!$D$2:$D$106),3))</f>
        <v/>
      </c>
      <c r="K632" s="758"/>
      <c r="L632" s="97">
        <v>7</v>
      </c>
      <c r="M632" s="759" t="str">
        <f t="shared" si="60"/>
        <v>NO APLICA</v>
      </c>
      <c r="N632" s="759"/>
    </row>
    <row r="633" spans="2:14">
      <c r="B633" s="91"/>
      <c r="C633" s="91"/>
      <c r="E633" s="92"/>
      <c r="F633" s="119" t="str">
        <f>IF(OR(D633="",E633=""),"",ROUND(D633/LOOKUP(E633,SMMLV!$A$2:$A$36,SMMLV!$D$2:$D$106),3))</f>
        <v/>
      </c>
      <c r="K633" s="758"/>
      <c r="L633" s="97">
        <v>8</v>
      </c>
      <c r="M633" s="759" t="str">
        <f t="shared" si="60"/>
        <v>NO APLICA</v>
      </c>
      <c r="N633" s="759"/>
    </row>
    <row r="634" spans="2:14">
      <c r="B634" s="91"/>
      <c r="C634" s="91"/>
      <c r="E634" s="92"/>
      <c r="F634" s="119" t="str">
        <f>IF(OR(D634="",E634=""),"",ROUND(D634/LOOKUP(E634,SMMLV!$A$2:$A$36,SMMLV!$D$2:$D$106),3))</f>
        <v/>
      </c>
      <c r="K634" s="758"/>
      <c r="L634" s="97">
        <v>9</v>
      </c>
      <c r="M634" s="759" t="str">
        <f t="shared" si="60"/>
        <v>NO APLICA</v>
      </c>
      <c r="N634" s="759"/>
    </row>
    <row r="635" spans="2:14">
      <c r="B635" s="91"/>
      <c r="C635" s="91"/>
      <c r="E635" s="92"/>
      <c r="F635" s="119" t="str">
        <f>IF(OR(D635="",E635=""),"",ROUND(D635/LOOKUP(E635,SMMLV!$A$2:$A$36,SMMLV!$D$2:$D$106),3))</f>
        <v/>
      </c>
      <c r="K635" s="758"/>
      <c r="L635" s="97">
        <v>10</v>
      </c>
      <c r="M635" s="759" t="str">
        <f t="shared" si="60"/>
        <v>NO APLICA</v>
      </c>
      <c r="N635" s="759"/>
    </row>
    <row r="636" spans="2:14">
      <c r="B636" s="91"/>
      <c r="C636" s="91"/>
      <c r="E636" s="92"/>
      <c r="F636" s="119" t="str">
        <f>IF(OR(D636="",E636=""),"",ROUND(D636/LOOKUP(E636,SMMLV!$A$2:$A$36,SMMLV!$D$2:$D$106),3))</f>
        <v/>
      </c>
      <c r="K636" s="758">
        <v>64</v>
      </c>
      <c r="L636" s="97">
        <v>1</v>
      </c>
      <c r="M636" s="759" t="str">
        <f t="shared" ref="M636:M645" si="61">IF(SUMIFS($F$5:$F$1200,$B$5:$B$1200,$K$636,$C$5:$C$1200,$L636)=0,"NO APLICA",ROUND(SUMIFS($F$5:$F$1200,$B$5:$B$1200,$K$636,$C$5:$C$1200,$L636),3))</f>
        <v>NO APLICA</v>
      </c>
      <c r="N636" s="759"/>
    </row>
    <row r="637" spans="2:14">
      <c r="B637" s="91"/>
      <c r="C637" s="91"/>
      <c r="E637" s="92"/>
      <c r="F637" s="119" t="str">
        <f>IF(OR(D637="",E637=""),"",ROUND(D637/LOOKUP(E637,SMMLV!$A$2:$A$36,SMMLV!$D$2:$D$106),3))</f>
        <v/>
      </c>
      <c r="K637" s="758"/>
      <c r="L637" s="97">
        <v>2</v>
      </c>
      <c r="M637" s="759" t="str">
        <f t="shared" si="61"/>
        <v>NO APLICA</v>
      </c>
      <c r="N637" s="759"/>
    </row>
    <row r="638" spans="2:14">
      <c r="B638" s="91"/>
      <c r="C638" s="91"/>
      <c r="E638" s="92"/>
      <c r="F638" s="119" t="str">
        <f>IF(OR(D638="",E638=""),"",ROUND(D638/LOOKUP(E638,SMMLV!$A$2:$A$36,SMMLV!$D$2:$D$106),3))</f>
        <v/>
      </c>
      <c r="K638" s="758"/>
      <c r="L638" s="97">
        <v>3</v>
      </c>
      <c r="M638" s="759" t="str">
        <f t="shared" si="61"/>
        <v>NO APLICA</v>
      </c>
      <c r="N638" s="759"/>
    </row>
    <row r="639" spans="2:14">
      <c r="B639" s="91"/>
      <c r="C639" s="91"/>
      <c r="E639" s="92"/>
      <c r="F639" s="119" t="str">
        <f>IF(OR(D639="",E639=""),"",ROUND(D639/LOOKUP(E639,SMMLV!$A$2:$A$36,SMMLV!$D$2:$D$106),3))</f>
        <v/>
      </c>
      <c r="K639" s="758"/>
      <c r="L639" s="97">
        <v>4</v>
      </c>
      <c r="M639" s="759" t="str">
        <f t="shared" si="61"/>
        <v>NO APLICA</v>
      </c>
      <c r="N639" s="759"/>
    </row>
    <row r="640" spans="2:14">
      <c r="B640" s="91"/>
      <c r="C640" s="91"/>
      <c r="E640" s="92"/>
      <c r="F640" s="119" t="str">
        <f>IF(OR(D640="",E640=""),"",ROUND(D640/LOOKUP(E640,SMMLV!$A$2:$A$36,SMMLV!$D$2:$D$106),3))</f>
        <v/>
      </c>
      <c r="K640" s="758"/>
      <c r="L640" s="97">
        <v>5</v>
      </c>
      <c r="M640" s="759" t="str">
        <f t="shared" si="61"/>
        <v>NO APLICA</v>
      </c>
      <c r="N640" s="759"/>
    </row>
    <row r="641" spans="2:14">
      <c r="B641" s="91"/>
      <c r="C641" s="91"/>
      <c r="E641" s="92"/>
      <c r="F641" s="119" t="str">
        <f>IF(OR(D641="",E641=""),"",ROUND(D641/LOOKUP(E641,SMMLV!$A$2:$A$36,SMMLV!$D$2:$D$106),3))</f>
        <v/>
      </c>
      <c r="K641" s="758"/>
      <c r="L641" s="97">
        <v>6</v>
      </c>
      <c r="M641" s="759" t="str">
        <f t="shared" si="61"/>
        <v>NO APLICA</v>
      </c>
      <c r="N641" s="759"/>
    </row>
    <row r="642" spans="2:14">
      <c r="B642" s="91"/>
      <c r="C642" s="91"/>
      <c r="E642" s="92"/>
      <c r="F642" s="119" t="str">
        <f>IF(OR(D642="",E642=""),"",ROUND(D642/LOOKUP(E642,SMMLV!$A$2:$A$36,SMMLV!$D$2:$D$106),3))</f>
        <v/>
      </c>
      <c r="K642" s="758"/>
      <c r="L642" s="97">
        <v>7</v>
      </c>
      <c r="M642" s="759" t="str">
        <f t="shared" si="61"/>
        <v>NO APLICA</v>
      </c>
      <c r="N642" s="759"/>
    </row>
    <row r="643" spans="2:14">
      <c r="B643" s="91"/>
      <c r="C643" s="91"/>
      <c r="E643" s="92"/>
      <c r="F643" s="119" t="str">
        <f>IF(OR(D643="",E643=""),"",ROUND(D643/LOOKUP(E643,SMMLV!$A$2:$A$36,SMMLV!$D$2:$D$106),3))</f>
        <v/>
      </c>
      <c r="K643" s="758"/>
      <c r="L643" s="97">
        <v>8</v>
      </c>
      <c r="M643" s="759" t="str">
        <f t="shared" si="61"/>
        <v>NO APLICA</v>
      </c>
      <c r="N643" s="759"/>
    </row>
    <row r="644" spans="2:14">
      <c r="B644" s="91"/>
      <c r="C644" s="91"/>
      <c r="E644" s="92"/>
      <c r="F644" s="119" t="str">
        <f>IF(OR(D644="",E644=""),"",ROUND(D644/LOOKUP(E644,SMMLV!$A$2:$A$36,SMMLV!$D$2:$D$106),3))</f>
        <v/>
      </c>
      <c r="K644" s="758"/>
      <c r="L644" s="97">
        <v>9</v>
      </c>
      <c r="M644" s="759" t="str">
        <f t="shared" si="61"/>
        <v>NO APLICA</v>
      </c>
      <c r="N644" s="759"/>
    </row>
    <row r="645" spans="2:14">
      <c r="B645" s="91"/>
      <c r="C645" s="91"/>
      <c r="E645" s="92"/>
      <c r="F645" s="119" t="str">
        <f>IF(OR(D645="",E645=""),"",ROUND(D645/LOOKUP(E645,SMMLV!$A$2:$A$36,SMMLV!$D$2:$D$106),3))</f>
        <v/>
      </c>
      <c r="K645" s="758"/>
      <c r="L645" s="97">
        <v>10</v>
      </c>
      <c r="M645" s="759" t="str">
        <f t="shared" si="61"/>
        <v>NO APLICA</v>
      </c>
      <c r="N645" s="759"/>
    </row>
    <row r="646" spans="2:14">
      <c r="B646" s="91"/>
      <c r="C646" s="91"/>
      <c r="E646" s="92"/>
      <c r="F646" s="119" t="str">
        <f>IF(OR(D646="",E646=""),"",ROUND(D646/LOOKUP(E646,SMMLV!$A$2:$A$36,SMMLV!$D$2:$D$106),3))</f>
        <v/>
      </c>
      <c r="K646" s="758">
        <v>65</v>
      </c>
      <c r="L646" s="97">
        <v>1</v>
      </c>
      <c r="M646" s="759" t="str">
        <f t="shared" ref="M646:M655" si="62">IF(SUMIFS($F$5:$F$1200,$B$5:$B$1200,$K$646,$C$5:$C$1200,$L646)=0,"NO APLICA",ROUND(SUMIFS($F$5:$F$1200,$B$5:$B$1200,$K$646,$C$5:$C$1200,$L646),3))</f>
        <v>NO APLICA</v>
      </c>
      <c r="N646" s="759"/>
    </row>
    <row r="647" spans="2:14">
      <c r="B647" s="91"/>
      <c r="C647" s="91"/>
      <c r="E647" s="92"/>
      <c r="F647" s="119" t="str">
        <f>IF(OR(D647="",E647=""),"",ROUND(D647/LOOKUP(E647,SMMLV!$A$2:$A$36,SMMLV!$D$2:$D$106),3))</f>
        <v/>
      </c>
      <c r="K647" s="758"/>
      <c r="L647" s="97">
        <v>2</v>
      </c>
      <c r="M647" s="759" t="str">
        <f t="shared" si="62"/>
        <v>NO APLICA</v>
      </c>
      <c r="N647" s="759"/>
    </row>
    <row r="648" spans="2:14">
      <c r="B648" s="91"/>
      <c r="C648" s="91"/>
      <c r="E648" s="92"/>
      <c r="F648" s="119" t="str">
        <f>IF(OR(D648="",E648=""),"",ROUND(D648/LOOKUP(E648,SMMLV!$A$2:$A$36,SMMLV!$D$2:$D$106),3))</f>
        <v/>
      </c>
      <c r="K648" s="758"/>
      <c r="L648" s="97">
        <v>3</v>
      </c>
      <c r="M648" s="759" t="str">
        <f t="shared" si="62"/>
        <v>NO APLICA</v>
      </c>
      <c r="N648" s="759"/>
    </row>
    <row r="649" spans="2:14">
      <c r="B649" s="91"/>
      <c r="C649" s="91"/>
      <c r="E649" s="92"/>
      <c r="F649" s="119" t="str">
        <f>IF(OR(D649="",E649=""),"",ROUND(D649/LOOKUP(E649,SMMLV!$A$2:$A$36,SMMLV!$D$2:$D$106),3))</f>
        <v/>
      </c>
      <c r="K649" s="758"/>
      <c r="L649" s="97">
        <v>4</v>
      </c>
      <c r="M649" s="759" t="str">
        <f t="shared" si="62"/>
        <v>NO APLICA</v>
      </c>
      <c r="N649" s="759"/>
    </row>
    <row r="650" spans="2:14">
      <c r="B650" s="91"/>
      <c r="C650" s="91"/>
      <c r="E650" s="92"/>
      <c r="F650" s="119" t="str">
        <f>IF(OR(D650="",E650=""),"",ROUND(D650/LOOKUP(E650,SMMLV!$A$2:$A$36,SMMLV!$D$2:$D$106),3))</f>
        <v/>
      </c>
      <c r="K650" s="758"/>
      <c r="L650" s="97">
        <v>5</v>
      </c>
      <c r="M650" s="759" t="str">
        <f t="shared" si="62"/>
        <v>NO APLICA</v>
      </c>
      <c r="N650" s="759"/>
    </row>
    <row r="651" spans="2:14">
      <c r="B651" s="91"/>
      <c r="C651" s="91"/>
      <c r="E651" s="92"/>
      <c r="F651" s="119" t="str">
        <f>IF(OR(D651="",E651=""),"",ROUND(D651/LOOKUP(E651,SMMLV!$A$2:$A$36,SMMLV!$D$2:$D$106),3))</f>
        <v/>
      </c>
      <c r="K651" s="758"/>
      <c r="L651" s="97">
        <v>6</v>
      </c>
      <c r="M651" s="759" t="str">
        <f t="shared" si="62"/>
        <v>NO APLICA</v>
      </c>
      <c r="N651" s="759"/>
    </row>
    <row r="652" spans="2:14">
      <c r="B652" s="91"/>
      <c r="C652" s="91"/>
      <c r="E652" s="92"/>
      <c r="F652" s="119" t="str">
        <f>IF(OR(D652="",E652=""),"",ROUND(D652/LOOKUP(E652,SMMLV!$A$2:$A$36,SMMLV!$D$2:$D$106),3))</f>
        <v/>
      </c>
      <c r="K652" s="758"/>
      <c r="L652" s="97">
        <v>7</v>
      </c>
      <c r="M652" s="759" t="str">
        <f t="shared" si="62"/>
        <v>NO APLICA</v>
      </c>
      <c r="N652" s="759"/>
    </row>
    <row r="653" spans="2:14">
      <c r="B653" s="91"/>
      <c r="C653" s="91"/>
      <c r="E653" s="92"/>
      <c r="F653" s="119" t="str">
        <f>IF(OR(D653="",E653=""),"",ROUND(D653/LOOKUP(E653,SMMLV!$A$2:$A$36,SMMLV!$D$2:$D$106),3))</f>
        <v/>
      </c>
      <c r="K653" s="758"/>
      <c r="L653" s="97">
        <v>8</v>
      </c>
      <c r="M653" s="759" t="str">
        <f t="shared" si="62"/>
        <v>NO APLICA</v>
      </c>
      <c r="N653" s="759"/>
    </row>
    <row r="654" spans="2:14">
      <c r="B654" s="91"/>
      <c r="C654" s="91"/>
      <c r="E654" s="92"/>
      <c r="F654" s="119" t="str">
        <f>IF(OR(D654="",E654=""),"",ROUND(D654/LOOKUP(E654,SMMLV!$A$2:$A$36,SMMLV!$D$2:$D$106),3))</f>
        <v/>
      </c>
      <c r="K654" s="758"/>
      <c r="L654" s="97">
        <v>9</v>
      </c>
      <c r="M654" s="759" t="str">
        <f t="shared" si="62"/>
        <v>NO APLICA</v>
      </c>
      <c r="N654" s="759"/>
    </row>
    <row r="655" spans="2:14">
      <c r="B655" s="91"/>
      <c r="C655" s="91"/>
      <c r="E655" s="92"/>
      <c r="F655" s="119" t="str">
        <f>IF(OR(D655="",E655=""),"",ROUND(D655/LOOKUP(E655,SMMLV!$A$2:$A$36,SMMLV!$D$2:$D$106),3))</f>
        <v/>
      </c>
      <c r="K655" s="758"/>
      <c r="L655" s="97">
        <v>10</v>
      </c>
      <c r="M655" s="759" t="str">
        <f t="shared" si="62"/>
        <v>NO APLICA</v>
      </c>
      <c r="N655" s="759"/>
    </row>
    <row r="656" spans="2:14">
      <c r="B656" s="91"/>
      <c r="C656" s="91"/>
      <c r="E656" s="92"/>
      <c r="F656" s="119" t="str">
        <f>IF(OR(D656="",E656=""),"",ROUND(D656/LOOKUP(E656,SMMLV!$A$2:$A$36,SMMLV!$D$2:$D$106),3))</f>
        <v/>
      </c>
      <c r="K656" s="758">
        <v>66</v>
      </c>
      <c r="L656" s="97">
        <v>1</v>
      </c>
      <c r="M656" s="759" t="str">
        <f t="shared" ref="M656:M665" si="63">IF(SUMIFS($F$5:$F$1200,$B$5:$B$1200,$K$656,$C$5:$C$1200,$L656)=0,"NO APLICA",ROUND(SUMIFS($F$5:$F$1200,$B$5:$B$1200,$K$656,$C$5:$C$1200,$L656),3))</f>
        <v>NO APLICA</v>
      </c>
      <c r="N656" s="759"/>
    </row>
    <row r="657" spans="2:14">
      <c r="B657" s="91"/>
      <c r="C657" s="91"/>
      <c r="E657" s="92"/>
      <c r="F657" s="119" t="str">
        <f>IF(OR(D657="",E657=""),"",ROUND(D657/LOOKUP(E657,SMMLV!$A$2:$A$36,SMMLV!$D$2:$D$106),3))</f>
        <v/>
      </c>
      <c r="K657" s="758"/>
      <c r="L657" s="97">
        <v>2</v>
      </c>
      <c r="M657" s="759" t="str">
        <f t="shared" si="63"/>
        <v>NO APLICA</v>
      </c>
      <c r="N657" s="759"/>
    </row>
    <row r="658" spans="2:14">
      <c r="B658" s="91"/>
      <c r="C658" s="91"/>
      <c r="E658" s="92"/>
      <c r="F658" s="119" t="str">
        <f>IF(OR(D658="",E658=""),"",ROUND(D658/LOOKUP(E658,SMMLV!$A$2:$A$36,SMMLV!$D$2:$D$106),3))</f>
        <v/>
      </c>
      <c r="K658" s="758"/>
      <c r="L658" s="97">
        <v>3</v>
      </c>
      <c r="M658" s="759" t="str">
        <f t="shared" si="63"/>
        <v>NO APLICA</v>
      </c>
      <c r="N658" s="759"/>
    </row>
    <row r="659" spans="2:14">
      <c r="B659" s="91"/>
      <c r="C659" s="91"/>
      <c r="E659" s="92"/>
      <c r="F659" s="119" t="str">
        <f>IF(OR(D659="",E659=""),"",ROUND(D659/LOOKUP(E659,SMMLV!$A$2:$A$36,SMMLV!$D$2:$D$106),3))</f>
        <v/>
      </c>
      <c r="K659" s="758"/>
      <c r="L659" s="97">
        <v>4</v>
      </c>
      <c r="M659" s="759" t="str">
        <f t="shared" si="63"/>
        <v>NO APLICA</v>
      </c>
      <c r="N659" s="759"/>
    </row>
    <row r="660" spans="2:14">
      <c r="B660" s="91"/>
      <c r="C660" s="91"/>
      <c r="E660" s="92"/>
      <c r="F660" s="119" t="str">
        <f>IF(OR(D660="",E660=""),"",ROUND(D660/LOOKUP(E660,SMMLV!$A$2:$A$36,SMMLV!$D$2:$D$106),3))</f>
        <v/>
      </c>
      <c r="K660" s="758"/>
      <c r="L660" s="97">
        <v>5</v>
      </c>
      <c r="M660" s="759" t="str">
        <f t="shared" si="63"/>
        <v>NO APLICA</v>
      </c>
      <c r="N660" s="759"/>
    </row>
    <row r="661" spans="2:14">
      <c r="B661" s="91"/>
      <c r="C661" s="91"/>
      <c r="E661" s="92"/>
      <c r="F661" s="119" t="str">
        <f>IF(OR(D661="",E661=""),"",ROUND(D661/LOOKUP(E661,SMMLV!$A$2:$A$36,SMMLV!$D$2:$D$106),3))</f>
        <v/>
      </c>
      <c r="K661" s="758"/>
      <c r="L661" s="97">
        <v>6</v>
      </c>
      <c r="M661" s="759" t="str">
        <f t="shared" si="63"/>
        <v>NO APLICA</v>
      </c>
      <c r="N661" s="759"/>
    </row>
    <row r="662" spans="2:14">
      <c r="B662" s="91"/>
      <c r="C662" s="91"/>
      <c r="E662" s="92"/>
      <c r="F662" s="119" t="str">
        <f>IF(OR(D662="",E662=""),"",ROUND(D662/LOOKUP(E662,SMMLV!$A$2:$A$36,SMMLV!$D$2:$D$106),3))</f>
        <v/>
      </c>
      <c r="K662" s="758"/>
      <c r="L662" s="97">
        <v>7</v>
      </c>
      <c r="M662" s="759" t="str">
        <f t="shared" si="63"/>
        <v>NO APLICA</v>
      </c>
      <c r="N662" s="759"/>
    </row>
    <row r="663" spans="2:14">
      <c r="B663" s="91"/>
      <c r="C663" s="91"/>
      <c r="E663" s="92"/>
      <c r="F663" s="119" t="str">
        <f>IF(OR(D663="",E663=""),"",ROUND(D663/LOOKUP(E663,SMMLV!$A$2:$A$36,SMMLV!$D$2:$D$106),3))</f>
        <v/>
      </c>
      <c r="K663" s="758"/>
      <c r="L663" s="97">
        <v>8</v>
      </c>
      <c r="M663" s="759" t="str">
        <f t="shared" si="63"/>
        <v>NO APLICA</v>
      </c>
      <c r="N663" s="759"/>
    </row>
    <row r="664" spans="2:14">
      <c r="B664" s="91"/>
      <c r="C664" s="91"/>
      <c r="E664" s="92"/>
      <c r="F664" s="119" t="str">
        <f>IF(OR(D664="",E664=""),"",ROUND(D664/LOOKUP(E664,SMMLV!$A$2:$A$36,SMMLV!$D$2:$D$106),3))</f>
        <v/>
      </c>
      <c r="K664" s="758"/>
      <c r="L664" s="97">
        <v>9</v>
      </c>
      <c r="M664" s="759" t="str">
        <f t="shared" si="63"/>
        <v>NO APLICA</v>
      </c>
      <c r="N664" s="759"/>
    </row>
    <row r="665" spans="2:14">
      <c r="B665" s="91"/>
      <c r="C665" s="91"/>
      <c r="E665" s="92"/>
      <c r="F665" s="119" t="str">
        <f>IF(OR(D665="",E665=""),"",ROUND(D665/LOOKUP(E665,SMMLV!$A$2:$A$36,SMMLV!$D$2:$D$106),3))</f>
        <v/>
      </c>
      <c r="K665" s="758"/>
      <c r="L665" s="97">
        <v>10</v>
      </c>
      <c r="M665" s="759" t="str">
        <f t="shared" si="63"/>
        <v>NO APLICA</v>
      </c>
      <c r="N665" s="759"/>
    </row>
    <row r="666" spans="2:14">
      <c r="B666" s="91"/>
      <c r="C666" s="91"/>
      <c r="E666" s="92"/>
      <c r="F666" s="119" t="str">
        <f>IF(OR(D666="",E666=""),"",ROUND(D666/LOOKUP(E666,SMMLV!$A$2:$A$36,SMMLV!$D$2:$D$106),3))</f>
        <v/>
      </c>
      <c r="K666" s="758">
        <v>67</v>
      </c>
      <c r="L666" s="97">
        <v>1</v>
      </c>
      <c r="M666" s="759" t="str">
        <f t="shared" ref="M666:M675" si="64">IF(SUMIFS($F$5:$F$1200,$B$5:$B$1200,$K$666,$C$5:$C$1200,$L666)=0,"NO APLICA",ROUND(SUMIFS($F$5:$F$1200,$B$5:$B$1200,$K$666,$C$5:$C$1200,$L666),3))</f>
        <v>NO APLICA</v>
      </c>
      <c r="N666" s="759"/>
    </row>
    <row r="667" spans="2:14">
      <c r="B667" s="91"/>
      <c r="C667" s="91"/>
      <c r="E667" s="92"/>
      <c r="F667" s="119" t="str">
        <f>IF(OR(D667="",E667=""),"",ROUND(D667/LOOKUP(E667,SMMLV!$A$2:$A$36,SMMLV!$D$2:$D$106),3))</f>
        <v/>
      </c>
      <c r="K667" s="758"/>
      <c r="L667" s="97">
        <v>2</v>
      </c>
      <c r="M667" s="759" t="str">
        <f t="shared" si="64"/>
        <v>NO APLICA</v>
      </c>
      <c r="N667" s="759"/>
    </row>
    <row r="668" spans="2:14">
      <c r="B668" s="91"/>
      <c r="C668" s="91"/>
      <c r="E668" s="92"/>
      <c r="F668" s="119" t="str">
        <f>IF(OR(D668="",E668=""),"",ROUND(D668/LOOKUP(E668,SMMLV!$A$2:$A$36,SMMLV!$D$2:$D$106),3))</f>
        <v/>
      </c>
      <c r="K668" s="758"/>
      <c r="L668" s="97">
        <v>3</v>
      </c>
      <c r="M668" s="759" t="str">
        <f t="shared" si="64"/>
        <v>NO APLICA</v>
      </c>
      <c r="N668" s="759"/>
    </row>
    <row r="669" spans="2:14">
      <c r="B669" s="91"/>
      <c r="C669" s="91"/>
      <c r="E669" s="92"/>
      <c r="F669" s="119" t="str">
        <f>IF(OR(D669="",E669=""),"",ROUND(D669/LOOKUP(E669,SMMLV!$A$2:$A$36,SMMLV!$D$2:$D$106),3))</f>
        <v/>
      </c>
      <c r="K669" s="758"/>
      <c r="L669" s="97">
        <v>4</v>
      </c>
      <c r="M669" s="759" t="str">
        <f t="shared" si="64"/>
        <v>NO APLICA</v>
      </c>
      <c r="N669" s="759"/>
    </row>
    <row r="670" spans="2:14">
      <c r="B670" s="91"/>
      <c r="C670" s="91"/>
      <c r="E670" s="92"/>
      <c r="F670" s="119" t="str">
        <f>IF(OR(D670="",E670=""),"",ROUND(D670/LOOKUP(E670,SMMLV!$A$2:$A$36,SMMLV!$D$2:$D$106),3))</f>
        <v/>
      </c>
      <c r="K670" s="758"/>
      <c r="L670" s="97">
        <v>5</v>
      </c>
      <c r="M670" s="759" t="str">
        <f t="shared" si="64"/>
        <v>NO APLICA</v>
      </c>
      <c r="N670" s="759"/>
    </row>
    <row r="671" spans="2:14">
      <c r="B671" s="91"/>
      <c r="C671" s="91"/>
      <c r="E671" s="92"/>
      <c r="F671" s="119" t="str">
        <f>IF(OR(D671="",E671=""),"",ROUND(D671/LOOKUP(E671,SMMLV!$A$2:$A$36,SMMLV!$D$2:$D$106),3))</f>
        <v/>
      </c>
      <c r="K671" s="758"/>
      <c r="L671" s="97">
        <v>6</v>
      </c>
      <c r="M671" s="759" t="str">
        <f t="shared" si="64"/>
        <v>NO APLICA</v>
      </c>
      <c r="N671" s="759"/>
    </row>
    <row r="672" spans="2:14">
      <c r="B672" s="91"/>
      <c r="C672" s="91"/>
      <c r="E672" s="92"/>
      <c r="F672" s="119" t="str">
        <f>IF(OR(D672="",E672=""),"",ROUND(D672/LOOKUP(E672,SMMLV!$A$2:$A$36,SMMLV!$D$2:$D$106),3))</f>
        <v/>
      </c>
      <c r="K672" s="758"/>
      <c r="L672" s="97">
        <v>7</v>
      </c>
      <c r="M672" s="759" t="str">
        <f t="shared" si="64"/>
        <v>NO APLICA</v>
      </c>
      <c r="N672" s="759"/>
    </row>
    <row r="673" spans="2:14">
      <c r="B673" s="91"/>
      <c r="C673" s="91"/>
      <c r="E673" s="92"/>
      <c r="F673" s="119" t="str">
        <f>IF(OR(D673="",E673=""),"",ROUND(D673/LOOKUP(E673,SMMLV!$A$2:$A$36,SMMLV!$D$2:$D$106),3))</f>
        <v/>
      </c>
      <c r="K673" s="758"/>
      <c r="L673" s="97">
        <v>8</v>
      </c>
      <c r="M673" s="759" t="str">
        <f t="shared" si="64"/>
        <v>NO APLICA</v>
      </c>
      <c r="N673" s="759"/>
    </row>
    <row r="674" spans="2:14">
      <c r="B674" s="91"/>
      <c r="C674" s="91"/>
      <c r="E674" s="92"/>
      <c r="F674" s="119" t="str">
        <f>IF(OR(D674="",E674=""),"",ROUND(D674/LOOKUP(E674,SMMLV!$A$2:$A$36,SMMLV!$D$2:$D$106),3))</f>
        <v/>
      </c>
      <c r="K674" s="758"/>
      <c r="L674" s="97">
        <v>9</v>
      </c>
      <c r="M674" s="759" t="str">
        <f t="shared" si="64"/>
        <v>NO APLICA</v>
      </c>
      <c r="N674" s="759"/>
    </row>
    <row r="675" spans="2:14">
      <c r="B675" s="91"/>
      <c r="C675" s="91"/>
      <c r="E675" s="92"/>
      <c r="F675" s="119" t="str">
        <f>IF(OR(D675="",E675=""),"",ROUND(D675/LOOKUP(E675,SMMLV!$A$2:$A$36,SMMLV!$D$2:$D$106),3))</f>
        <v/>
      </c>
      <c r="K675" s="758"/>
      <c r="L675" s="97">
        <v>10</v>
      </c>
      <c r="M675" s="759" t="str">
        <f t="shared" si="64"/>
        <v>NO APLICA</v>
      </c>
      <c r="N675" s="759"/>
    </row>
    <row r="676" spans="2:14">
      <c r="B676" s="91"/>
      <c r="C676" s="91"/>
      <c r="E676" s="92"/>
      <c r="F676" s="119" t="str">
        <f>IF(OR(D676="",E676=""),"",ROUND(D676/LOOKUP(E676,SMMLV!$A$2:$A$36,SMMLV!$D$2:$D$106),3))</f>
        <v/>
      </c>
      <c r="K676" s="758">
        <v>68</v>
      </c>
      <c r="L676" s="97">
        <v>1</v>
      </c>
      <c r="M676" s="759" t="str">
        <f t="shared" ref="M676:M685" si="65">IF(SUMIFS($F$5:$F$1200,$B$5:$B$1200,$K$676,$C$5:$C$1200,$L676)=0,"NO APLICA",ROUND(SUMIFS($F$5:$F$1200,$B$5:$B$1200,$K$676,$C$5:$C$1200,$L676),3))</f>
        <v>NO APLICA</v>
      </c>
      <c r="N676" s="759"/>
    </row>
    <row r="677" spans="2:14">
      <c r="B677" s="91"/>
      <c r="C677" s="91"/>
      <c r="E677" s="92"/>
      <c r="F677" s="119" t="str">
        <f>IF(OR(D677="",E677=""),"",ROUND(D677/LOOKUP(E677,SMMLV!$A$2:$A$36,SMMLV!$D$2:$D$106),3))</f>
        <v/>
      </c>
      <c r="K677" s="758"/>
      <c r="L677" s="97">
        <v>2</v>
      </c>
      <c r="M677" s="759" t="str">
        <f t="shared" si="65"/>
        <v>NO APLICA</v>
      </c>
      <c r="N677" s="759"/>
    </row>
    <row r="678" spans="2:14">
      <c r="B678" s="91"/>
      <c r="C678" s="91"/>
      <c r="E678" s="92"/>
      <c r="F678" s="119" t="str">
        <f>IF(OR(D678="",E678=""),"",ROUND(D678/LOOKUP(E678,SMMLV!$A$2:$A$36,SMMLV!$D$2:$D$106),3))</f>
        <v/>
      </c>
      <c r="K678" s="758"/>
      <c r="L678" s="97">
        <v>3</v>
      </c>
      <c r="M678" s="759" t="str">
        <f t="shared" si="65"/>
        <v>NO APLICA</v>
      </c>
      <c r="N678" s="759"/>
    </row>
    <row r="679" spans="2:14">
      <c r="B679" s="91"/>
      <c r="C679" s="91"/>
      <c r="E679" s="92"/>
      <c r="F679" s="119" t="str">
        <f>IF(OR(D679="",E679=""),"",ROUND(D679/LOOKUP(E679,SMMLV!$A$2:$A$36,SMMLV!$D$2:$D$106),3))</f>
        <v/>
      </c>
      <c r="K679" s="758"/>
      <c r="L679" s="97">
        <v>4</v>
      </c>
      <c r="M679" s="759" t="str">
        <f t="shared" si="65"/>
        <v>NO APLICA</v>
      </c>
      <c r="N679" s="759"/>
    </row>
    <row r="680" spans="2:14">
      <c r="B680" s="91"/>
      <c r="C680" s="91"/>
      <c r="E680" s="92"/>
      <c r="F680" s="119" t="str">
        <f>IF(OR(D680="",E680=""),"",ROUND(D680/LOOKUP(E680,SMMLV!$A$2:$A$36,SMMLV!$D$2:$D$106),3))</f>
        <v/>
      </c>
      <c r="K680" s="758"/>
      <c r="L680" s="97">
        <v>5</v>
      </c>
      <c r="M680" s="759" t="str">
        <f t="shared" si="65"/>
        <v>NO APLICA</v>
      </c>
      <c r="N680" s="759"/>
    </row>
    <row r="681" spans="2:14">
      <c r="B681" s="91"/>
      <c r="C681" s="91"/>
      <c r="E681" s="92"/>
      <c r="F681" s="119" t="str">
        <f>IF(OR(D681="",E681=""),"",ROUND(D681/LOOKUP(E681,SMMLV!$A$2:$A$36,SMMLV!$D$2:$D$106),3))</f>
        <v/>
      </c>
      <c r="K681" s="758"/>
      <c r="L681" s="97">
        <v>6</v>
      </c>
      <c r="M681" s="759" t="str">
        <f t="shared" si="65"/>
        <v>NO APLICA</v>
      </c>
      <c r="N681" s="759"/>
    </row>
    <row r="682" spans="2:14">
      <c r="B682" s="91"/>
      <c r="C682" s="91"/>
      <c r="E682" s="92"/>
      <c r="F682" s="119" t="str">
        <f>IF(OR(D682="",E682=""),"",ROUND(D682/LOOKUP(E682,SMMLV!$A$2:$A$36,SMMLV!$D$2:$D$106),3))</f>
        <v/>
      </c>
      <c r="K682" s="758"/>
      <c r="L682" s="97">
        <v>7</v>
      </c>
      <c r="M682" s="759" t="str">
        <f t="shared" si="65"/>
        <v>NO APLICA</v>
      </c>
      <c r="N682" s="759"/>
    </row>
    <row r="683" spans="2:14">
      <c r="B683" s="91"/>
      <c r="C683" s="91"/>
      <c r="E683" s="92"/>
      <c r="F683" s="119" t="str">
        <f>IF(OR(D683="",E683=""),"",ROUND(D683/LOOKUP(E683,SMMLV!$A$2:$A$36,SMMLV!$D$2:$D$106),3))</f>
        <v/>
      </c>
      <c r="K683" s="758"/>
      <c r="L683" s="97">
        <v>8</v>
      </c>
      <c r="M683" s="759" t="str">
        <f t="shared" si="65"/>
        <v>NO APLICA</v>
      </c>
      <c r="N683" s="759"/>
    </row>
    <row r="684" spans="2:14">
      <c r="B684" s="91"/>
      <c r="C684" s="91"/>
      <c r="E684" s="92"/>
      <c r="F684" s="119" t="str">
        <f>IF(OR(D684="",E684=""),"",ROUND(D684/LOOKUP(E684,SMMLV!$A$2:$A$36,SMMLV!$D$2:$D$106),3))</f>
        <v/>
      </c>
      <c r="K684" s="758"/>
      <c r="L684" s="97">
        <v>9</v>
      </c>
      <c r="M684" s="759" t="str">
        <f t="shared" si="65"/>
        <v>NO APLICA</v>
      </c>
      <c r="N684" s="759"/>
    </row>
    <row r="685" spans="2:14">
      <c r="B685" s="91"/>
      <c r="C685" s="91"/>
      <c r="E685" s="92"/>
      <c r="F685" s="119" t="str">
        <f>IF(OR(D685="",E685=""),"",ROUND(D685/LOOKUP(E685,SMMLV!$A$2:$A$36,SMMLV!$D$2:$D$106),3))</f>
        <v/>
      </c>
      <c r="K685" s="758"/>
      <c r="L685" s="97">
        <v>10</v>
      </c>
      <c r="M685" s="759" t="str">
        <f t="shared" si="65"/>
        <v>NO APLICA</v>
      </c>
      <c r="N685" s="759"/>
    </row>
    <row r="686" spans="2:14">
      <c r="B686" s="91"/>
      <c r="C686" s="91"/>
      <c r="E686" s="92"/>
      <c r="F686" s="119" t="str">
        <f>IF(OR(D686="",E686=""),"",ROUND(D686/LOOKUP(E686,SMMLV!$A$2:$A$36,SMMLV!$D$2:$D$106),3))</f>
        <v/>
      </c>
      <c r="K686" s="758">
        <v>69</v>
      </c>
      <c r="L686" s="97">
        <v>1</v>
      </c>
      <c r="M686" s="759" t="str">
        <f t="shared" ref="M686:M695" si="66">IF(SUMIFS($F$5:$F$1200,$B$5:$B$1200,$K$686,$C$5:$C$1200,$L686)=0,"NO APLICA",ROUND(SUMIFS($F$5:$F$1200,$B$5:$B$1200,$K$686,$C$5:$C$1200,$L686),3))</f>
        <v>NO APLICA</v>
      </c>
      <c r="N686" s="759"/>
    </row>
    <row r="687" spans="2:14">
      <c r="B687" s="91"/>
      <c r="C687" s="91"/>
      <c r="E687" s="92"/>
      <c r="F687" s="119" t="str">
        <f>IF(OR(D687="",E687=""),"",ROUND(D687/LOOKUP(E687,SMMLV!$A$2:$A$36,SMMLV!$D$2:$D$106),3))</f>
        <v/>
      </c>
      <c r="K687" s="758"/>
      <c r="L687" s="97">
        <v>2</v>
      </c>
      <c r="M687" s="759" t="str">
        <f t="shared" si="66"/>
        <v>NO APLICA</v>
      </c>
      <c r="N687" s="759"/>
    </row>
    <row r="688" spans="2:14">
      <c r="B688" s="91"/>
      <c r="C688" s="91"/>
      <c r="E688" s="92"/>
      <c r="F688" s="119" t="str">
        <f>IF(OR(D688="",E688=""),"",ROUND(D688/LOOKUP(E688,SMMLV!$A$2:$A$36,SMMLV!$D$2:$D$106),3))</f>
        <v/>
      </c>
      <c r="K688" s="758"/>
      <c r="L688" s="97">
        <v>3</v>
      </c>
      <c r="M688" s="759" t="str">
        <f t="shared" si="66"/>
        <v>NO APLICA</v>
      </c>
      <c r="N688" s="759"/>
    </row>
    <row r="689" spans="2:14">
      <c r="B689" s="91"/>
      <c r="C689" s="91"/>
      <c r="E689" s="92"/>
      <c r="F689" s="119" t="str">
        <f>IF(OR(D689="",E689=""),"",ROUND(D689/LOOKUP(E689,SMMLV!$A$2:$A$36,SMMLV!$D$2:$D$106),3))</f>
        <v/>
      </c>
      <c r="K689" s="758"/>
      <c r="L689" s="97">
        <v>4</v>
      </c>
      <c r="M689" s="759" t="str">
        <f t="shared" si="66"/>
        <v>NO APLICA</v>
      </c>
      <c r="N689" s="759"/>
    </row>
    <row r="690" spans="2:14">
      <c r="B690" s="91"/>
      <c r="C690" s="91"/>
      <c r="E690" s="92"/>
      <c r="F690" s="119" t="str">
        <f>IF(OR(D690="",E690=""),"",ROUND(D690/LOOKUP(E690,SMMLV!$A$2:$A$36,SMMLV!$D$2:$D$106),3))</f>
        <v/>
      </c>
      <c r="K690" s="758"/>
      <c r="L690" s="97">
        <v>5</v>
      </c>
      <c r="M690" s="759" t="str">
        <f t="shared" si="66"/>
        <v>NO APLICA</v>
      </c>
      <c r="N690" s="759"/>
    </row>
    <row r="691" spans="2:14">
      <c r="B691" s="91"/>
      <c r="C691" s="91"/>
      <c r="E691" s="92"/>
      <c r="F691" s="119" t="str">
        <f>IF(OR(D691="",E691=""),"",ROUND(D691/LOOKUP(E691,SMMLV!$A$2:$A$36,SMMLV!$D$2:$D$106),3))</f>
        <v/>
      </c>
      <c r="K691" s="758"/>
      <c r="L691" s="97">
        <v>6</v>
      </c>
      <c r="M691" s="759" t="str">
        <f t="shared" si="66"/>
        <v>NO APLICA</v>
      </c>
      <c r="N691" s="759"/>
    </row>
    <row r="692" spans="2:14">
      <c r="B692" s="91"/>
      <c r="C692" s="91"/>
      <c r="E692" s="92"/>
      <c r="F692" s="119" t="str">
        <f>IF(OR(D692="",E692=""),"",ROUND(D692/LOOKUP(E692,SMMLV!$A$2:$A$36,SMMLV!$D$2:$D$106),3))</f>
        <v/>
      </c>
      <c r="K692" s="758"/>
      <c r="L692" s="97">
        <v>7</v>
      </c>
      <c r="M692" s="759" t="str">
        <f t="shared" si="66"/>
        <v>NO APLICA</v>
      </c>
      <c r="N692" s="759"/>
    </row>
    <row r="693" spans="2:14">
      <c r="B693" s="91"/>
      <c r="C693" s="91"/>
      <c r="E693" s="92"/>
      <c r="F693" s="119" t="str">
        <f>IF(OR(D693="",E693=""),"",ROUND(D693/LOOKUP(E693,SMMLV!$A$2:$A$36,SMMLV!$D$2:$D$106),3))</f>
        <v/>
      </c>
      <c r="K693" s="758"/>
      <c r="L693" s="97">
        <v>8</v>
      </c>
      <c r="M693" s="759" t="str">
        <f t="shared" si="66"/>
        <v>NO APLICA</v>
      </c>
      <c r="N693" s="759"/>
    </row>
    <row r="694" spans="2:14">
      <c r="B694" s="91"/>
      <c r="C694" s="91"/>
      <c r="E694" s="92"/>
      <c r="F694" s="119" t="str">
        <f>IF(OR(D694="",E694=""),"",ROUND(D694/LOOKUP(E694,SMMLV!$A$2:$A$36,SMMLV!$D$2:$D$106),3))</f>
        <v/>
      </c>
      <c r="K694" s="758"/>
      <c r="L694" s="97">
        <v>9</v>
      </c>
      <c r="M694" s="759" t="str">
        <f t="shared" si="66"/>
        <v>NO APLICA</v>
      </c>
      <c r="N694" s="759"/>
    </row>
    <row r="695" spans="2:14">
      <c r="B695" s="91"/>
      <c r="C695" s="91"/>
      <c r="E695" s="92"/>
      <c r="F695" s="119" t="str">
        <f>IF(OR(D695="",E695=""),"",ROUND(D695/LOOKUP(E695,SMMLV!$A$2:$A$36,SMMLV!$D$2:$D$106),3))</f>
        <v/>
      </c>
      <c r="K695" s="758"/>
      <c r="L695" s="97">
        <v>10</v>
      </c>
      <c r="M695" s="759" t="str">
        <f t="shared" si="66"/>
        <v>NO APLICA</v>
      </c>
      <c r="N695" s="759"/>
    </row>
    <row r="696" spans="2:14">
      <c r="B696" s="91"/>
      <c r="C696" s="91"/>
      <c r="E696" s="92"/>
      <c r="F696" s="119" t="str">
        <f>IF(OR(D696="",E696=""),"",ROUND(D696/LOOKUP(E696,SMMLV!$A$2:$A$36,SMMLV!$D$2:$D$106),3))</f>
        <v/>
      </c>
      <c r="K696" s="758">
        <v>70</v>
      </c>
      <c r="L696" s="97">
        <v>1</v>
      </c>
      <c r="M696" s="759" t="str">
        <f t="shared" ref="M696:M705" si="67">IF(SUMIFS($F$5:$F$1200,$B$5:$B$1200,$K$696,$C$5:$C$1200,$L696)=0,"NO APLICA",ROUND(SUMIFS($F$5:$F$1200,$B$5:$B$1200,$K$696,$C$5:$C$1200,$L696),3))</f>
        <v>NO APLICA</v>
      </c>
      <c r="N696" s="759"/>
    </row>
    <row r="697" spans="2:14">
      <c r="B697" s="91"/>
      <c r="C697" s="91"/>
      <c r="E697" s="92"/>
      <c r="F697" s="119" t="str">
        <f>IF(OR(D697="",E697=""),"",ROUND(D697/LOOKUP(E697,SMMLV!$A$2:$A$36,SMMLV!$D$2:$D$106),3))</f>
        <v/>
      </c>
      <c r="K697" s="758"/>
      <c r="L697" s="97">
        <v>2</v>
      </c>
      <c r="M697" s="759" t="str">
        <f t="shared" si="67"/>
        <v>NO APLICA</v>
      </c>
      <c r="N697" s="759"/>
    </row>
    <row r="698" spans="2:14">
      <c r="B698" s="91"/>
      <c r="C698" s="91"/>
      <c r="E698" s="92"/>
      <c r="F698" s="119" t="str">
        <f>IF(OR(D698="",E698=""),"",ROUND(D698/LOOKUP(E698,SMMLV!$A$2:$A$36,SMMLV!$D$2:$D$106),3))</f>
        <v/>
      </c>
      <c r="K698" s="758"/>
      <c r="L698" s="97">
        <v>3</v>
      </c>
      <c r="M698" s="759" t="str">
        <f t="shared" si="67"/>
        <v>NO APLICA</v>
      </c>
      <c r="N698" s="759"/>
    </row>
    <row r="699" spans="2:14">
      <c r="B699" s="91"/>
      <c r="C699" s="91"/>
      <c r="E699" s="92"/>
      <c r="F699" s="119" t="str">
        <f>IF(OR(D699="",E699=""),"",ROUND(D699/LOOKUP(E699,SMMLV!$A$2:$A$36,SMMLV!$D$2:$D$106),3))</f>
        <v/>
      </c>
      <c r="K699" s="758"/>
      <c r="L699" s="97">
        <v>4</v>
      </c>
      <c r="M699" s="759" t="str">
        <f t="shared" si="67"/>
        <v>NO APLICA</v>
      </c>
      <c r="N699" s="759"/>
    </row>
    <row r="700" spans="2:14">
      <c r="B700" s="91"/>
      <c r="C700" s="91"/>
      <c r="E700" s="92"/>
      <c r="F700" s="119" t="str">
        <f>IF(OR(D700="",E700=""),"",ROUND(D700/LOOKUP(E700,SMMLV!$A$2:$A$36,SMMLV!$D$2:$D$106),3))</f>
        <v/>
      </c>
      <c r="K700" s="758"/>
      <c r="L700" s="97">
        <v>5</v>
      </c>
      <c r="M700" s="759" t="str">
        <f t="shared" si="67"/>
        <v>NO APLICA</v>
      </c>
      <c r="N700" s="759"/>
    </row>
    <row r="701" spans="2:14">
      <c r="B701" s="91"/>
      <c r="C701" s="91"/>
      <c r="E701" s="92"/>
      <c r="F701" s="119" t="str">
        <f>IF(OR(D701="",E701=""),"",ROUND(D701/LOOKUP(E701,SMMLV!$A$2:$A$36,SMMLV!$D$2:$D$106),3))</f>
        <v/>
      </c>
      <c r="K701" s="758"/>
      <c r="L701" s="97">
        <v>6</v>
      </c>
      <c r="M701" s="759" t="str">
        <f t="shared" si="67"/>
        <v>NO APLICA</v>
      </c>
      <c r="N701" s="759"/>
    </row>
    <row r="702" spans="2:14">
      <c r="B702" s="91"/>
      <c r="C702" s="91"/>
      <c r="E702" s="92"/>
      <c r="F702" s="119" t="str">
        <f>IF(OR(D702="",E702=""),"",ROUND(D702/LOOKUP(E702,SMMLV!$A$2:$A$36,SMMLV!$D$2:$D$106),3))</f>
        <v/>
      </c>
      <c r="K702" s="758"/>
      <c r="L702" s="97">
        <v>7</v>
      </c>
      <c r="M702" s="759" t="str">
        <f t="shared" si="67"/>
        <v>NO APLICA</v>
      </c>
      <c r="N702" s="759"/>
    </row>
    <row r="703" spans="2:14">
      <c r="B703" s="91"/>
      <c r="C703" s="91"/>
      <c r="E703" s="92"/>
      <c r="F703" s="119" t="str">
        <f>IF(OR(D703="",E703=""),"",ROUND(D703/LOOKUP(E703,SMMLV!$A$2:$A$36,SMMLV!$D$2:$D$106),3))</f>
        <v/>
      </c>
      <c r="K703" s="758"/>
      <c r="L703" s="97">
        <v>8</v>
      </c>
      <c r="M703" s="759" t="str">
        <f t="shared" si="67"/>
        <v>NO APLICA</v>
      </c>
      <c r="N703" s="759"/>
    </row>
    <row r="704" spans="2:14">
      <c r="B704" s="91"/>
      <c r="C704" s="91"/>
      <c r="E704" s="92"/>
      <c r="F704" s="119" t="str">
        <f>IF(OR(D704="",E704=""),"",ROUND(D704/LOOKUP(E704,SMMLV!$A$2:$A$36,SMMLV!$D$2:$D$106),3))</f>
        <v/>
      </c>
      <c r="K704" s="758"/>
      <c r="L704" s="97">
        <v>9</v>
      </c>
      <c r="M704" s="759" t="str">
        <f t="shared" si="67"/>
        <v>NO APLICA</v>
      </c>
      <c r="N704" s="759"/>
    </row>
    <row r="705" spans="2:14">
      <c r="B705" s="91"/>
      <c r="C705" s="91"/>
      <c r="E705" s="92"/>
      <c r="F705" s="119" t="str">
        <f>IF(OR(D705="",E705=""),"",ROUND(D705/LOOKUP(E705,SMMLV!$A$2:$A$36,SMMLV!$D$2:$D$106),3))</f>
        <v/>
      </c>
      <c r="K705" s="758"/>
      <c r="L705" s="97">
        <v>10</v>
      </c>
      <c r="M705" s="759" t="str">
        <f t="shared" si="67"/>
        <v>NO APLICA</v>
      </c>
      <c r="N705" s="759"/>
    </row>
    <row r="706" spans="2:14">
      <c r="B706" s="91"/>
      <c r="C706" s="91"/>
      <c r="E706" s="92"/>
      <c r="F706" s="119" t="str">
        <f>IF(OR(D706="",E706=""),"",ROUND(D706/LOOKUP(E706,SMMLV!$A$2:$A$36,SMMLV!$D$2:$D$106),3))</f>
        <v/>
      </c>
      <c r="K706" s="758">
        <v>71</v>
      </c>
      <c r="L706" s="97">
        <v>1</v>
      </c>
      <c r="M706" s="759" t="str">
        <f t="shared" ref="M706:M715" si="68">IF(SUMIFS($F$5:$F$1200,$B$5:$B$1200,$K$706,$C$5:$C$1200,$L706)=0,"NO APLICA",ROUND(SUMIFS($F$5:$F$1200,$B$5:$B$1200,$K$706,$C$5:$C$1200,$L706),3))</f>
        <v>NO APLICA</v>
      </c>
      <c r="N706" s="759"/>
    </row>
    <row r="707" spans="2:14">
      <c r="B707" s="91"/>
      <c r="C707" s="91"/>
      <c r="E707" s="92"/>
      <c r="F707" s="119" t="str">
        <f>IF(OR(D707="",E707=""),"",ROUND(D707/LOOKUP(E707,SMMLV!$A$2:$A$36,SMMLV!$D$2:$D$106),3))</f>
        <v/>
      </c>
      <c r="K707" s="758"/>
      <c r="L707" s="97">
        <v>2</v>
      </c>
      <c r="M707" s="759" t="str">
        <f t="shared" si="68"/>
        <v>NO APLICA</v>
      </c>
      <c r="N707" s="759"/>
    </row>
    <row r="708" spans="2:14">
      <c r="B708" s="91"/>
      <c r="C708" s="91"/>
      <c r="E708" s="92"/>
      <c r="F708" s="119" t="str">
        <f>IF(OR(D708="",E708=""),"",ROUND(D708/LOOKUP(E708,SMMLV!$A$2:$A$36,SMMLV!$D$2:$D$106),3))</f>
        <v/>
      </c>
      <c r="K708" s="758"/>
      <c r="L708" s="97">
        <v>3</v>
      </c>
      <c r="M708" s="759" t="str">
        <f t="shared" si="68"/>
        <v>NO APLICA</v>
      </c>
      <c r="N708" s="759"/>
    </row>
    <row r="709" spans="2:14">
      <c r="B709" s="91"/>
      <c r="C709" s="91"/>
      <c r="E709" s="92"/>
      <c r="F709" s="119" t="str">
        <f>IF(OR(D709="",E709=""),"",ROUND(D709/LOOKUP(E709,SMMLV!$A$2:$A$36,SMMLV!$D$2:$D$106),3))</f>
        <v/>
      </c>
      <c r="K709" s="758"/>
      <c r="L709" s="97">
        <v>4</v>
      </c>
      <c r="M709" s="759" t="str">
        <f t="shared" si="68"/>
        <v>NO APLICA</v>
      </c>
      <c r="N709" s="759"/>
    </row>
    <row r="710" spans="2:14">
      <c r="B710" s="91"/>
      <c r="C710" s="91"/>
      <c r="E710" s="92"/>
      <c r="F710" s="119" t="str">
        <f>IF(OR(D710="",E710=""),"",ROUND(D710/LOOKUP(E710,SMMLV!$A$2:$A$36,SMMLV!$D$2:$D$106),3))</f>
        <v/>
      </c>
      <c r="K710" s="758"/>
      <c r="L710" s="97">
        <v>5</v>
      </c>
      <c r="M710" s="759" t="str">
        <f t="shared" si="68"/>
        <v>NO APLICA</v>
      </c>
      <c r="N710" s="759"/>
    </row>
    <row r="711" spans="2:14">
      <c r="B711" s="91"/>
      <c r="C711" s="91"/>
      <c r="E711" s="92"/>
      <c r="F711" s="119" t="str">
        <f>IF(OR(D711="",E711=""),"",ROUND(D711/LOOKUP(E711,SMMLV!$A$2:$A$36,SMMLV!$D$2:$D$106),3))</f>
        <v/>
      </c>
      <c r="K711" s="758"/>
      <c r="L711" s="97">
        <v>6</v>
      </c>
      <c r="M711" s="759" t="str">
        <f t="shared" si="68"/>
        <v>NO APLICA</v>
      </c>
      <c r="N711" s="759"/>
    </row>
    <row r="712" spans="2:14">
      <c r="B712" s="91"/>
      <c r="C712" s="91"/>
      <c r="E712" s="92"/>
      <c r="F712" s="119" t="str">
        <f>IF(OR(D712="",E712=""),"",ROUND(D712/LOOKUP(E712,SMMLV!$A$2:$A$36,SMMLV!$D$2:$D$106),3))</f>
        <v/>
      </c>
      <c r="K712" s="758"/>
      <c r="L712" s="97">
        <v>7</v>
      </c>
      <c r="M712" s="759" t="str">
        <f t="shared" si="68"/>
        <v>NO APLICA</v>
      </c>
      <c r="N712" s="759"/>
    </row>
    <row r="713" spans="2:14">
      <c r="B713" s="91"/>
      <c r="C713" s="91"/>
      <c r="E713" s="92"/>
      <c r="F713" s="119" t="str">
        <f>IF(OR(D713="",E713=""),"",ROUND(D713/LOOKUP(E713,SMMLV!$A$2:$A$36,SMMLV!$D$2:$D$106),3))</f>
        <v/>
      </c>
      <c r="K713" s="758"/>
      <c r="L713" s="97">
        <v>8</v>
      </c>
      <c r="M713" s="759" t="str">
        <f t="shared" si="68"/>
        <v>NO APLICA</v>
      </c>
      <c r="N713" s="759"/>
    </row>
    <row r="714" spans="2:14">
      <c r="B714" s="91"/>
      <c r="C714" s="91"/>
      <c r="E714" s="92"/>
      <c r="F714" s="119" t="str">
        <f>IF(OR(D714="",E714=""),"",ROUND(D714/LOOKUP(E714,SMMLV!$A$2:$A$36,SMMLV!$D$2:$D$106),3))</f>
        <v/>
      </c>
      <c r="K714" s="758"/>
      <c r="L714" s="97">
        <v>9</v>
      </c>
      <c r="M714" s="759" t="str">
        <f t="shared" si="68"/>
        <v>NO APLICA</v>
      </c>
      <c r="N714" s="759"/>
    </row>
    <row r="715" spans="2:14">
      <c r="B715" s="91"/>
      <c r="C715" s="91"/>
      <c r="E715" s="92"/>
      <c r="F715" s="119" t="str">
        <f>IF(OR(D715="",E715=""),"",ROUND(D715/LOOKUP(E715,SMMLV!$A$2:$A$36,SMMLV!$D$2:$D$106),3))</f>
        <v/>
      </c>
      <c r="K715" s="758"/>
      <c r="L715" s="97">
        <v>10</v>
      </c>
      <c r="M715" s="759" t="str">
        <f t="shared" si="68"/>
        <v>NO APLICA</v>
      </c>
      <c r="N715" s="759"/>
    </row>
    <row r="716" spans="2:14">
      <c r="B716" s="91"/>
      <c r="C716" s="91"/>
      <c r="E716" s="92"/>
      <c r="F716" s="119" t="str">
        <f>IF(OR(D716="",E716=""),"",ROUND(D716/LOOKUP(E716,SMMLV!$A$2:$A$36,SMMLV!$D$2:$D$106),3))</f>
        <v/>
      </c>
      <c r="K716" s="758">
        <v>72</v>
      </c>
      <c r="L716" s="97">
        <v>1</v>
      </c>
      <c r="M716" s="759" t="str">
        <f t="shared" ref="M716:M725" si="69">IF(SUMIFS($F$5:$F$1200,$B$5:$B$1200,$K$716,$C$5:$C$1200,$L716)=0,"NO APLICA",ROUND(SUMIFS($F$5:$F$1200,$B$5:$B$1200,$K$716,$C$5:$C$1200,$L716),3))</f>
        <v>NO APLICA</v>
      </c>
      <c r="N716" s="759"/>
    </row>
    <row r="717" spans="2:14">
      <c r="B717" s="91"/>
      <c r="C717" s="91"/>
      <c r="E717" s="92"/>
      <c r="F717" s="119" t="str">
        <f>IF(OR(D717="",E717=""),"",ROUND(D717/LOOKUP(E717,SMMLV!$A$2:$A$36,SMMLV!$D$2:$D$106),3))</f>
        <v/>
      </c>
      <c r="K717" s="758"/>
      <c r="L717" s="97">
        <v>2</v>
      </c>
      <c r="M717" s="759" t="str">
        <f t="shared" si="69"/>
        <v>NO APLICA</v>
      </c>
      <c r="N717" s="759"/>
    </row>
    <row r="718" spans="2:14">
      <c r="B718" s="91"/>
      <c r="C718" s="91"/>
      <c r="E718" s="92"/>
      <c r="F718" s="119" t="str">
        <f>IF(OR(D718="",E718=""),"",ROUND(D718/LOOKUP(E718,SMMLV!$A$2:$A$36,SMMLV!$D$2:$D$106),3))</f>
        <v/>
      </c>
      <c r="K718" s="758"/>
      <c r="L718" s="97">
        <v>3</v>
      </c>
      <c r="M718" s="759" t="str">
        <f t="shared" si="69"/>
        <v>NO APLICA</v>
      </c>
      <c r="N718" s="759"/>
    </row>
    <row r="719" spans="2:14">
      <c r="B719" s="91"/>
      <c r="C719" s="91"/>
      <c r="E719" s="92"/>
      <c r="F719" s="119" t="str">
        <f>IF(OR(D719="",E719=""),"",ROUND(D719/LOOKUP(E719,SMMLV!$A$2:$A$36,SMMLV!$D$2:$D$106),3))</f>
        <v/>
      </c>
      <c r="K719" s="758"/>
      <c r="L719" s="97">
        <v>4</v>
      </c>
      <c r="M719" s="759" t="str">
        <f t="shared" si="69"/>
        <v>NO APLICA</v>
      </c>
      <c r="N719" s="759"/>
    </row>
    <row r="720" spans="2:14">
      <c r="B720" s="91"/>
      <c r="C720" s="91"/>
      <c r="E720" s="92"/>
      <c r="F720" s="119" t="str">
        <f>IF(OR(D720="",E720=""),"",ROUND(D720/LOOKUP(E720,SMMLV!$A$2:$A$36,SMMLV!$D$2:$D$106),3))</f>
        <v/>
      </c>
      <c r="K720" s="758"/>
      <c r="L720" s="97">
        <v>5</v>
      </c>
      <c r="M720" s="759" t="str">
        <f t="shared" si="69"/>
        <v>NO APLICA</v>
      </c>
      <c r="N720" s="759"/>
    </row>
    <row r="721" spans="2:14">
      <c r="B721" s="91"/>
      <c r="C721" s="91"/>
      <c r="E721" s="92"/>
      <c r="F721" s="119" t="str">
        <f>IF(OR(D721="",E721=""),"",ROUND(D721/LOOKUP(E721,SMMLV!$A$2:$A$36,SMMLV!$D$2:$D$106),3))</f>
        <v/>
      </c>
      <c r="K721" s="758"/>
      <c r="L721" s="97">
        <v>6</v>
      </c>
      <c r="M721" s="759" t="str">
        <f t="shared" si="69"/>
        <v>NO APLICA</v>
      </c>
      <c r="N721" s="759"/>
    </row>
    <row r="722" spans="2:14">
      <c r="B722" s="91"/>
      <c r="C722" s="91"/>
      <c r="E722" s="92"/>
      <c r="F722" s="119" t="str">
        <f>IF(OR(D722="",E722=""),"",ROUND(D722/LOOKUP(E722,SMMLV!$A$2:$A$36,SMMLV!$D$2:$D$106),3))</f>
        <v/>
      </c>
      <c r="K722" s="758"/>
      <c r="L722" s="97">
        <v>7</v>
      </c>
      <c r="M722" s="759" t="str">
        <f t="shared" si="69"/>
        <v>NO APLICA</v>
      </c>
      <c r="N722" s="759"/>
    </row>
    <row r="723" spans="2:14">
      <c r="B723" s="91"/>
      <c r="C723" s="91"/>
      <c r="E723" s="92"/>
      <c r="F723" s="119" t="str">
        <f>IF(OR(D723="",E723=""),"",ROUND(D723/LOOKUP(E723,SMMLV!$A$2:$A$36,SMMLV!$D$2:$D$106),3))</f>
        <v/>
      </c>
      <c r="K723" s="758"/>
      <c r="L723" s="97">
        <v>8</v>
      </c>
      <c r="M723" s="759" t="str">
        <f t="shared" si="69"/>
        <v>NO APLICA</v>
      </c>
      <c r="N723" s="759"/>
    </row>
    <row r="724" spans="2:14">
      <c r="B724" s="91"/>
      <c r="C724" s="91"/>
      <c r="E724" s="92"/>
      <c r="F724" s="119" t="str">
        <f>IF(OR(D724="",E724=""),"",ROUND(D724/LOOKUP(E724,SMMLV!$A$2:$A$36,SMMLV!$D$2:$D$106),3))</f>
        <v/>
      </c>
      <c r="K724" s="758"/>
      <c r="L724" s="97">
        <v>9</v>
      </c>
      <c r="M724" s="759" t="str">
        <f t="shared" si="69"/>
        <v>NO APLICA</v>
      </c>
      <c r="N724" s="759"/>
    </row>
    <row r="725" spans="2:14">
      <c r="B725" s="91"/>
      <c r="C725" s="91"/>
      <c r="E725" s="92"/>
      <c r="F725" s="119" t="str">
        <f>IF(OR(D725="",E725=""),"",ROUND(D725/LOOKUP(E725,SMMLV!$A$2:$A$36,SMMLV!$D$2:$D$106),3))</f>
        <v/>
      </c>
      <c r="K725" s="758"/>
      <c r="L725" s="97">
        <v>10</v>
      </c>
      <c r="M725" s="759" t="str">
        <f t="shared" si="69"/>
        <v>NO APLICA</v>
      </c>
      <c r="N725" s="759"/>
    </row>
    <row r="726" spans="2:14">
      <c r="B726" s="91"/>
      <c r="C726" s="91"/>
      <c r="E726" s="92"/>
      <c r="F726" s="119" t="str">
        <f>IF(OR(D726="",E726=""),"",ROUND(D726/LOOKUP(E726,SMMLV!$A$2:$A$36,SMMLV!$D$2:$D$106),3))</f>
        <v/>
      </c>
      <c r="K726" s="758">
        <v>73</v>
      </c>
      <c r="L726" s="97">
        <v>1</v>
      </c>
      <c r="M726" s="759" t="str">
        <f t="shared" ref="M726:M735" si="70">IF(SUMIFS($F$5:$F$1200,$B$5:$B$1200,$K$726,$C$5:$C$1200,$L726)=0,"NO APLICA",ROUND(SUMIFS($F$5:$F$1200,$B$5:$B$1200,$K$726,$C$5:$C$1200,$L726),3))</f>
        <v>NO APLICA</v>
      </c>
      <c r="N726" s="759"/>
    </row>
    <row r="727" spans="2:14">
      <c r="B727" s="91"/>
      <c r="C727" s="91"/>
      <c r="E727" s="92"/>
      <c r="F727" s="119" t="str">
        <f>IF(OR(D727="",E727=""),"",ROUND(D727/LOOKUP(E727,SMMLV!$A$2:$A$36,SMMLV!$D$2:$D$106),3))</f>
        <v/>
      </c>
      <c r="K727" s="758"/>
      <c r="L727" s="97">
        <v>2</v>
      </c>
      <c r="M727" s="759" t="str">
        <f t="shared" si="70"/>
        <v>NO APLICA</v>
      </c>
      <c r="N727" s="759"/>
    </row>
    <row r="728" spans="2:14">
      <c r="B728" s="91"/>
      <c r="C728" s="91"/>
      <c r="E728" s="92"/>
      <c r="F728" s="119" t="str">
        <f>IF(OR(D728="",E728=""),"",ROUND(D728/LOOKUP(E728,SMMLV!$A$2:$A$36,SMMLV!$D$2:$D$106),3))</f>
        <v/>
      </c>
      <c r="K728" s="758"/>
      <c r="L728" s="97">
        <v>3</v>
      </c>
      <c r="M728" s="759" t="str">
        <f t="shared" si="70"/>
        <v>NO APLICA</v>
      </c>
      <c r="N728" s="759"/>
    </row>
    <row r="729" spans="2:14">
      <c r="B729" s="91"/>
      <c r="C729" s="91"/>
      <c r="E729" s="92"/>
      <c r="F729" s="119" t="str">
        <f>IF(OR(D729="",E729=""),"",ROUND(D729/LOOKUP(E729,SMMLV!$A$2:$A$36,SMMLV!$D$2:$D$106),3))</f>
        <v/>
      </c>
      <c r="K729" s="758"/>
      <c r="L729" s="97">
        <v>4</v>
      </c>
      <c r="M729" s="759" t="str">
        <f t="shared" si="70"/>
        <v>NO APLICA</v>
      </c>
      <c r="N729" s="759"/>
    </row>
    <row r="730" spans="2:14">
      <c r="B730" s="91"/>
      <c r="C730" s="91"/>
      <c r="E730" s="92"/>
      <c r="F730" s="119" t="str">
        <f>IF(OR(D730="",E730=""),"",ROUND(D730/LOOKUP(E730,SMMLV!$A$2:$A$36,SMMLV!$D$2:$D$106),3))</f>
        <v/>
      </c>
      <c r="K730" s="758"/>
      <c r="L730" s="97">
        <v>5</v>
      </c>
      <c r="M730" s="759" t="str">
        <f t="shared" si="70"/>
        <v>NO APLICA</v>
      </c>
      <c r="N730" s="759"/>
    </row>
    <row r="731" spans="2:14">
      <c r="B731" s="91"/>
      <c r="C731" s="91"/>
      <c r="E731" s="92"/>
      <c r="F731" s="119" t="str">
        <f>IF(OR(D731="",E731=""),"",ROUND(D731/LOOKUP(E731,SMMLV!$A$2:$A$36,SMMLV!$D$2:$D$106),3))</f>
        <v/>
      </c>
      <c r="K731" s="758"/>
      <c r="L731" s="97">
        <v>6</v>
      </c>
      <c r="M731" s="759" t="str">
        <f t="shared" si="70"/>
        <v>NO APLICA</v>
      </c>
      <c r="N731" s="759"/>
    </row>
    <row r="732" spans="2:14">
      <c r="B732" s="91"/>
      <c r="C732" s="91"/>
      <c r="E732" s="92"/>
      <c r="F732" s="119" t="str">
        <f>IF(OR(D732="",E732=""),"",ROUND(D732/LOOKUP(E732,SMMLV!$A$2:$A$36,SMMLV!$D$2:$D$106),3))</f>
        <v/>
      </c>
      <c r="K732" s="758"/>
      <c r="L732" s="97">
        <v>7</v>
      </c>
      <c r="M732" s="759" t="str">
        <f t="shared" si="70"/>
        <v>NO APLICA</v>
      </c>
      <c r="N732" s="759"/>
    </row>
    <row r="733" spans="2:14">
      <c r="B733" s="91"/>
      <c r="C733" s="91"/>
      <c r="E733" s="92"/>
      <c r="F733" s="119" t="str">
        <f>IF(OR(D733="",E733=""),"",ROUND(D733/LOOKUP(E733,SMMLV!$A$2:$A$36,SMMLV!$D$2:$D$106),3))</f>
        <v/>
      </c>
      <c r="K733" s="758"/>
      <c r="L733" s="97">
        <v>8</v>
      </c>
      <c r="M733" s="759" t="str">
        <f t="shared" si="70"/>
        <v>NO APLICA</v>
      </c>
      <c r="N733" s="759"/>
    </row>
    <row r="734" spans="2:14">
      <c r="B734" s="91"/>
      <c r="C734" s="91"/>
      <c r="E734" s="92"/>
      <c r="F734" s="119" t="str">
        <f>IF(OR(D734="",E734=""),"",ROUND(D734/LOOKUP(E734,SMMLV!$A$2:$A$36,SMMLV!$D$2:$D$106),3))</f>
        <v/>
      </c>
      <c r="K734" s="758"/>
      <c r="L734" s="97">
        <v>9</v>
      </c>
      <c r="M734" s="759" t="str">
        <f t="shared" si="70"/>
        <v>NO APLICA</v>
      </c>
      <c r="N734" s="759"/>
    </row>
    <row r="735" spans="2:14">
      <c r="B735" s="91"/>
      <c r="C735" s="91"/>
      <c r="E735" s="92"/>
      <c r="F735" s="119" t="str">
        <f>IF(OR(D735="",E735=""),"",ROUND(D735/LOOKUP(E735,SMMLV!$A$2:$A$36,SMMLV!$D$2:$D$106),3))</f>
        <v/>
      </c>
      <c r="K735" s="758"/>
      <c r="L735" s="97">
        <v>10</v>
      </c>
      <c r="M735" s="759" t="str">
        <f t="shared" si="70"/>
        <v>NO APLICA</v>
      </c>
      <c r="N735" s="759"/>
    </row>
    <row r="736" spans="2:14">
      <c r="B736" s="91"/>
      <c r="C736" s="91"/>
      <c r="E736" s="92"/>
      <c r="F736" s="119" t="str">
        <f>IF(OR(D736="",E736=""),"",ROUND(D736/LOOKUP(E736,SMMLV!$A$2:$A$36,SMMLV!$D$2:$D$106),3))</f>
        <v/>
      </c>
      <c r="K736" s="758">
        <v>74</v>
      </c>
      <c r="L736" s="97">
        <v>1</v>
      </c>
      <c r="M736" s="759" t="str">
        <f t="shared" ref="M736:M745" si="71">IF(SUMIFS($F$5:$F$1200,$B$5:$B$1200,$K$736,$C$5:$C$1200,$L736)=0,"NO APLICA",ROUND(SUMIFS($F$5:$F$1200,$B$5:$B$1200,$K$736,$C$5:$C$1200,$L736),3))</f>
        <v>NO APLICA</v>
      </c>
      <c r="N736" s="759"/>
    </row>
    <row r="737" spans="2:14">
      <c r="B737" s="91"/>
      <c r="C737" s="91"/>
      <c r="E737" s="92"/>
      <c r="F737" s="119" t="str">
        <f>IF(OR(D737="",E737=""),"",ROUND(D737/LOOKUP(E737,SMMLV!$A$2:$A$36,SMMLV!$D$2:$D$106),3))</f>
        <v/>
      </c>
      <c r="K737" s="758"/>
      <c r="L737" s="97">
        <v>2</v>
      </c>
      <c r="M737" s="759" t="str">
        <f t="shared" si="71"/>
        <v>NO APLICA</v>
      </c>
      <c r="N737" s="759"/>
    </row>
    <row r="738" spans="2:14">
      <c r="B738" s="91"/>
      <c r="C738" s="91"/>
      <c r="E738" s="92"/>
      <c r="F738" s="119" t="str">
        <f>IF(OR(D738="",E738=""),"",ROUND(D738/LOOKUP(E738,SMMLV!$A$2:$A$36,SMMLV!$D$2:$D$106),3))</f>
        <v/>
      </c>
      <c r="K738" s="758"/>
      <c r="L738" s="97">
        <v>3</v>
      </c>
      <c r="M738" s="759" t="str">
        <f t="shared" si="71"/>
        <v>NO APLICA</v>
      </c>
      <c r="N738" s="759"/>
    </row>
    <row r="739" spans="2:14">
      <c r="B739" s="91"/>
      <c r="C739" s="91"/>
      <c r="E739" s="92"/>
      <c r="F739" s="119" t="str">
        <f>IF(OR(D739="",E739=""),"",ROUND(D739/LOOKUP(E739,SMMLV!$A$2:$A$36,SMMLV!$D$2:$D$106),3))</f>
        <v/>
      </c>
      <c r="K739" s="758"/>
      <c r="L739" s="97">
        <v>4</v>
      </c>
      <c r="M739" s="759" t="str">
        <f t="shared" si="71"/>
        <v>NO APLICA</v>
      </c>
      <c r="N739" s="759"/>
    </row>
    <row r="740" spans="2:14">
      <c r="B740" s="91"/>
      <c r="C740" s="91"/>
      <c r="E740" s="92"/>
      <c r="F740" s="119" t="str">
        <f>IF(OR(D740="",E740=""),"",ROUND(D740/LOOKUP(E740,SMMLV!$A$2:$A$36,SMMLV!$D$2:$D$106),3))</f>
        <v/>
      </c>
      <c r="K740" s="758"/>
      <c r="L740" s="97">
        <v>5</v>
      </c>
      <c r="M740" s="759" t="str">
        <f t="shared" si="71"/>
        <v>NO APLICA</v>
      </c>
      <c r="N740" s="759"/>
    </row>
    <row r="741" spans="2:14">
      <c r="B741" s="91"/>
      <c r="C741" s="91"/>
      <c r="E741" s="92"/>
      <c r="F741" s="119" t="str">
        <f>IF(OR(D741="",E741=""),"",ROUND(D741/LOOKUP(E741,SMMLV!$A$2:$A$36,SMMLV!$D$2:$D$106),3))</f>
        <v/>
      </c>
      <c r="K741" s="758"/>
      <c r="L741" s="97">
        <v>6</v>
      </c>
      <c r="M741" s="759" t="str">
        <f t="shared" si="71"/>
        <v>NO APLICA</v>
      </c>
      <c r="N741" s="759"/>
    </row>
    <row r="742" spans="2:14">
      <c r="B742" s="91"/>
      <c r="C742" s="91"/>
      <c r="E742" s="92"/>
      <c r="F742" s="119" t="str">
        <f>IF(OR(D742="",E742=""),"",ROUND(D742/LOOKUP(E742,SMMLV!$A$2:$A$36,SMMLV!$D$2:$D$106),3))</f>
        <v/>
      </c>
      <c r="K742" s="758"/>
      <c r="L742" s="97">
        <v>7</v>
      </c>
      <c r="M742" s="759" t="str">
        <f t="shared" si="71"/>
        <v>NO APLICA</v>
      </c>
      <c r="N742" s="759"/>
    </row>
    <row r="743" spans="2:14">
      <c r="B743" s="91"/>
      <c r="C743" s="91"/>
      <c r="E743" s="92"/>
      <c r="F743" s="119" t="str">
        <f>IF(OR(D743="",E743=""),"",ROUND(D743/LOOKUP(E743,SMMLV!$A$2:$A$36,SMMLV!$D$2:$D$106),3))</f>
        <v/>
      </c>
      <c r="K743" s="758"/>
      <c r="L743" s="97">
        <v>8</v>
      </c>
      <c r="M743" s="759" t="str">
        <f t="shared" si="71"/>
        <v>NO APLICA</v>
      </c>
      <c r="N743" s="759"/>
    </row>
    <row r="744" spans="2:14">
      <c r="B744" s="91"/>
      <c r="C744" s="91"/>
      <c r="E744" s="92"/>
      <c r="F744" s="119" t="str">
        <f>IF(OR(D744="",E744=""),"",ROUND(D744/LOOKUP(E744,SMMLV!$A$2:$A$36,SMMLV!$D$2:$D$106),3))</f>
        <v/>
      </c>
      <c r="K744" s="758"/>
      <c r="L744" s="97">
        <v>9</v>
      </c>
      <c r="M744" s="759" t="str">
        <f t="shared" si="71"/>
        <v>NO APLICA</v>
      </c>
      <c r="N744" s="759"/>
    </row>
    <row r="745" spans="2:14">
      <c r="B745" s="91"/>
      <c r="C745" s="91"/>
      <c r="E745" s="92"/>
      <c r="F745" s="119" t="str">
        <f>IF(OR(D745="",E745=""),"",ROUND(D745/LOOKUP(E745,SMMLV!$A$2:$A$36,SMMLV!$D$2:$D$106),3))</f>
        <v/>
      </c>
      <c r="K745" s="758"/>
      <c r="L745" s="97">
        <v>10</v>
      </c>
      <c r="M745" s="759" t="str">
        <f t="shared" si="71"/>
        <v>NO APLICA</v>
      </c>
      <c r="N745" s="759"/>
    </row>
    <row r="746" spans="2:14">
      <c r="B746" s="91"/>
      <c r="C746" s="91"/>
      <c r="E746" s="92"/>
      <c r="F746" s="119" t="str">
        <f>IF(OR(D746="",E746=""),"",ROUND(D746/LOOKUP(E746,SMMLV!$A$2:$A$36,SMMLV!$D$2:$D$106),3))</f>
        <v/>
      </c>
      <c r="K746" s="758">
        <v>75</v>
      </c>
      <c r="L746" s="97">
        <v>1</v>
      </c>
      <c r="M746" s="759" t="str">
        <f t="shared" ref="M746:M755" si="72">IF(SUMIFS($F$5:$F$1200,$B$5:$B$1200,$K$746,$C$5:$C$1200,$L746)=0,"NO APLICA",ROUND(SUMIFS($F$5:$F$1200,$B$5:$B$1200,$K$746,$C$5:$C$1200,$L746),3))</f>
        <v>NO APLICA</v>
      </c>
      <c r="N746" s="759"/>
    </row>
    <row r="747" spans="2:14">
      <c r="B747" s="91"/>
      <c r="C747" s="91"/>
      <c r="E747" s="92"/>
      <c r="F747" s="119" t="str">
        <f>IF(OR(D747="",E747=""),"",ROUND(D747/LOOKUP(E747,SMMLV!$A$2:$A$36,SMMLV!$D$2:$D$106),3))</f>
        <v/>
      </c>
      <c r="K747" s="758"/>
      <c r="L747" s="97">
        <v>2</v>
      </c>
      <c r="M747" s="759" t="str">
        <f t="shared" si="72"/>
        <v>NO APLICA</v>
      </c>
      <c r="N747" s="759"/>
    </row>
    <row r="748" spans="2:14">
      <c r="B748" s="91"/>
      <c r="C748" s="91"/>
      <c r="E748" s="92"/>
      <c r="F748" s="119" t="str">
        <f>IF(OR(D748="",E748=""),"",ROUND(D748/LOOKUP(E748,SMMLV!$A$2:$A$36,SMMLV!$D$2:$D$106),3))</f>
        <v/>
      </c>
      <c r="K748" s="758"/>
      <c r="L748" s="97">
        <v>3</v>
      </c>
      <c r="M748" s="759" t="str">
        <f t="shared" si="72"/>
        <v>NO APLICA</v>
      </c>
      <c r="N748" s="759"/>
    </row>
    <row r="749" spans="2:14">
      <c r="B749" s="91"/>
      <c r="C749" s="91"/>
      <c r="E749" s="92"/>
      <c r="F749" s="119" t="str">
        <f>IF(OR(D749="",E749=""),"",ROUND(D749/LOOKUP(E749,SMMLV!$A$2:$A$36,SMMLV!$D$2:$D$106),3))</f>
        <v/>
      </c>
      <c r="K749" s="758"/>
      <c r="L749" s="97">
        <v>4</v>
      </c>
      <c r="M749" s="759" t="str">
        <f t="shared" si="72"/>
        <v>NO APLICA</v>
      </c>
      <c r="N749" s="759"/>
    </row>
    <row r="750" spans="2:14">
      <c r="B750" s="91"/>
      <c r="C750" s="91"/>
      <c r="E750" s="92"/>
      <c r="F750" s="119" t="str">
        <f>IF(OR(D750="",E750=""),"",ROUND(D750/LOOKUP(E750,SMMLV!$A$2:$A$36,SMMLV!$D$2:$D$106),3))</f>
        <v/>
      </c>
      <c r="K750" s="758"/>
      <c r="L750" s="97">
        <v>5</v>
      </c>
      <c r="M750" s="759" t="str">
        <f t="shared" si="72"/>
        <v>NO APLICA</v>
      </c>
      <c r="N750" s="759"/>
    </row>
    <row r="751" spans="2:14">
      <c r="B751" s="91"/>
      <c r="C751" s="91"/>
      <c r="E751" s="92"/>
      <c r="F751" s="119" t="str">
        <f>IF(OR(D751="",E751=""),"",ROUND(D751/LOOKUP(E751,SMMLV!$A$2:$A$36,SMMLV!$D$2:$D$106),3))</f>
        <v/>
      </c>
      <c r="K751" s="758"/>
      <c r="L751" s="97">
        <v>6</v>
      </c>
      <c r="M751" s="759" t="str">
        <f t="shared" si="72"/>
        <v>NO APLICA</v>
      </c>
      <c r="N751" s="759"/>
    </row>
    <row r="752" spans="2:14">
      <c r="B752" s="91"/>
      <c r="C752" s="91"/>
      <c r="E752" s="92"/>
      <c r="F752" s="119" t="str">
        <f>IF(OR(D752="",E752=""),"",ROUND(D752/LOOKUP(E752,SMMLV!$A$2:$A$36,SMMLV!$D$2:$D$106),3))</f>
        <v/>
      </c>
      <c r="K752" s="758"/>
      <c r="L752" s="97">
        <v>7</v>
      </c>
      <c r="M752" s="759" t="str">
        <f t="shared" si="72"/>
        <v>NO APLICA</v>
      </c>
      <c r="N752" s="759"/>
    </row>
    <row r="753" spans="2:14">
      <c r="B753" s="91"/>
      <c r="C753" s="91"/>
      <c r="E753" s="92"/>
      <c r="F753" s="119" t="str">
        <f>IF(OR(D753="",E753=""),"",ROUND(D753/LOOKUP(E753,SMMLV!$A$2:$A$36,SMMLV!$D$2:$D$106),3))</f>
        <v/>
      </c>
      <c r="K753" s="758"/>
      <c r="L753" s="97">
        <v>8</v>
      </c>
      <c r="M753" s="759" t="str">
        <f t="shared" si="72"/>
        <v>NO APLICA</v>
      </c>
      <c r="N753" s="759"/>
    </row>
    <row r="754" spans="2:14">
      <c r="B754" s="91"/>
      <c r="C754" s="91"/>
      <c r="E754" s="92"/>
      <c r="F754" s="119" t="str">
        <f>IF(OR(D754="",E754=""),"",ROUND(D754/LOOKUP(E754,SMMLV!$A$2:$A$36,SMMLV!$D$2:$D$106),3))</f>
        <v/>
      </c>
      <c r="K754" s="758"/>
      <c r="L754" s="97">
        <v>9</v>
      </c>
      <c r="M754" s="759" t="str">
        <f t="shared" si="72"/>
        <v>NO APLICA</v>
      </c>
      <c r="N754" s="759"/>
    </row>
    <row r="755" spans="2:14">
      <c r="B755" s="91"/>
      <c r="C755" s="91"/>
      <c r="E755" s="92"/>
      <c r="F755" s="119" t="str">
        <f>IF(OR(D755="",E755=""),"",ROUND(D755/LOOKUP(E755,SMMLV!$A$2:$A$36,SMMLV!$D$2:$D$106),3))</f>
        <v/>
      </c>
      <c r="K755" s="758"/>
      <c r="L755" s="97">
        <v>10</v>
      </c>
      <c r="M755" s="759" t="str">
        <f t="shared" si="72"/>
        <v>NO APLICA</v>
      </c>
      <c r="N755" s="759"/>
    </row>
    <row r="756" spans="2:14">
      <c r="B756" s="91"/>
      <c r="C756" s="91"/>
      <c r="E756" s="92"/>
      <c r="F756" s="119" t="str">
        <f>IF(OR(D756="",E756=""),"",ROUND(D756/LOOKUP(E756,SMMLV!$A$2:$A$36,SMMLV!$D$2:$D$106),3))</f>
        <v/>
      </c>
      <c r="K756" s="758">
        <v>76</v>
      </c>
      <c r="L756" s="97">
        <v>1</v>
      </c>
      <c r="M756" s="759" t="str">
        <f t="shared" ref="M756:M765" si="73">IF(SUMIFS($F$5:$F$1200,$B$5:$B$1200,$K$756,$C$5:$C$1200,$L756)=0,"NO APLICA",ROUND(SUMIFS($F$5:$F$1200,$B$5:$B$1200,$K$756,$C$5:$C$1200,$L756),3))</f>
        <v>NO APLICA</v>
      </c>
      <c r="N756" s="759"/>
    </row>
    <row r="757" spans="2:14">
      <c r="B757" s="91"/>
      <c r="C757" s="91"/>
      <c r="E757" s="92"/>
      <c r="F757" s="119" t="str">
        <f>IF(OR(D757="",E757=""),"",ROUND(D757/LOOKUP(E757,SMMLV!$A$2:$A$36,SMMLV!$D$2:$D$106),3))</f>
        <v/>
      </c>
      <c r="K757" s="758"/>
      <c r="L757" s="97">
        <v>2</v>
      </c>
      <c r="M757" s="759" t="str">
        <f t="shared" si="73"/>
        <v>NO APLICA</v>
      </c>
      <c r="N757" s="759"/>
    </row>
    <row r="758" spans="2:14">
      <c r="B758" s="91"/>
      <c r="C758" s="91"/>
      <c r="E758" s="92"/>
      <c r="F758" s="119" t="str">
        <f>IF(OR(D758="",E758=""),"",ROUND(D758/LOOKUP(E758,SMMLV!$A$2:$A$36,SMMLV!$D$2:$D$106),3))</f>
        <v/>
      </c>
      <c r="K758" s="758"/>
      <c r="L758" s="97">
        <v>3</v>
      </c>
      <c r="M758" s="759" t="str">
        <f t="shared" si="73"/>
        <v>NO APLICA</v>
      </c>
      <c r="N758" s="759"/>
    </row>
    <row r="759" spans="2:14">
      <c r="B759" s="91"/>
      <c r="C759" s="91"/>
      <c r="E759" s="92"/>
      <c r="F759" s="119" t="str">
        <f>IF(OR(D759="",E759=""),"",ROUND(D759/LOOKUP(E759,SMMLV!$A$2:$A$36,SMMLV!$D$2:$D$106),3))</f>
        <v/>
      </c>
      <c r="K759" s="758"/>
      <c r="L759" s="97">
        <v>4</v>
      </c>
      <c r="M759" s="759" t="str">
        <f t="shared" si="73"/>
        <v>NO APLICA</v>
      </c>
      <c r="N759" s="759"/>
    </row>
    <row r="760" spans="2:14">
      <c r="B760" s="91"/>
      <c r="C760" s="91"/>
      <c r="E760" s="92"/>
      <c r="F760" s="119" t="str">
        <f>IF(OR(D760="",E760=""),"",ROUND(D760/LOOKUP(E760,SMMLV!$A$2:$A$36,SMMLV!$D$2:$D$106),3))</f>
        <v/>
      </c>
      <c r="K760" s="758"/>
      <c r="L760" s="97">
        <v>5</v>
      </c>
      <c r="M760" s="759" t="str">
        <f t="shared" si="73"/>
        <v>NO APLICA</v>
      </c>
      <c r="N760" s="759"/>
    </row>
    <row r="761" spans="2:14">
      <c r="B761" s="91"/>
      <c r="C761" s="91"/>
      <c r="E761" s="92"/>
      <c r="F761" s="119" t="str">
        <f>IF(OR(D761="",E761=""),"",ROUND(D761/LOOKUP(E761,SMMLV!$A$2:$A$36,SMMLV!$D$2:$D$106),3))</f>
        <v/>
      </c>
      <c r="K761" s="758"/>
      <c r="L761" s="97">
        <v>6</v>
      </c>
      <c r="M761" s="759" t="str">
        <f t="shared" si="73"/>
        <v>NO APLICA</v>
      </c>
      <c r="N761" s="759"/>
    </row>
    <row r="762" spans="2:14">
      <c r="B762" s="91"/>
      <c r="C762" s="91"/>
      <c r="E762" s="92"/>
      <c r="F762" s="119" t="str">
        <f>IF(OR(D762="",E762=""),"",ROUND(D762/LOOKUP(E762,SMMLV!$A$2:$A$36,SMMLV!$D$2:$D$106),3))</f>
        <v/>
      </c>
      <c r="K762" s="758"/>
      <c r="L762" s="97">
        <v>7</v>
      </c>
      <c r="M762" s="759" t="str">
        <f t="shared" si="73"/>
        <v>NO APLICA</v>
      </c>
      <c r="N762" s="759"/>
    </row>
    <row r="763" spans="2:14">
      <c r="B763" s="91"/>
      <c r="C763" s="91"/>
      <c r="E763" s="92"/>
      <c r="F763" s="119" t="str">
        <f>IF(OR(D763="",E763=""),"",ROUND(D763/LOOKUP(E763,SMMLV!$A$2:$A$36,SMMLV!$D$2:$D$106),3))</f>
        <v/>
      </c>
      <c r="K763" s="758"/>
      <c r="L763" s="97">
        <v>8</v>
      </c>
      <c r="M763" s="759" t="str">
        <f t="shared" si="73"/>
        <v>NO APLICA</v>
      </c>
      <c r="N763" s="759"/>
    </row>
    <row r="764" spans="2:14">
      <c r="B764" s="91"/>
      <c r="C764" s="91"/>
      <c r="E764" s="92"/>
      <c r="F764" s="119" t="str">
        <f>IF(OR(D764="",E764=""),"",ROUND(D764/LOOKUP(E764,SMMLV!$A$2:$A$36,SMMLV!$D$2:$D$106),3))</f>
        <v/>
      </c>
      <c r="K764" s="758"/>
      <c r="L764" s="97">
        <v>9</v>
      </c>
      <c r="M764" s="759" t="str">
        <f t="shared" si="73"/>
        <v>NO APLICA</v>
      </c>
      <c r="N764" s="759"/>
    </row>
    <row r="765" spans="2:14">
      <c r="B765" s="91"/>
      <c r="C765" s="91"/>
      <c r="E765" s="92"/>
      <c r="F765" s="119" t="str">
        <f>IF(OR(D765="",E765=""),"",ROUND(D765/LOOKUP(E765,SMMLV!$A$2:$A$36,SMMLV!$D$2:$D$106),3))</f>
        <v/>
      </c>
      <c r="K765" s="758"/>
      <c r="L765" s="97">
        <v>10</v>
      </c>
      <c r="M765" s="759" t="str">
        <f t="shared" si="73"/>
        <v>NO APLICA</v>
      </c>
      <c r="N765" s="759"/>
    </row>
    <row r="766" spans="2:14">
      <c r="B766" s="91"/>
      <c r="C766" s="91"/>
      <c r="E766" s="92"/>
      <c r="F766" s="119" t="str">
        <f>IF(OR(D766="",E766=""),"",ROUND(D766/LOOKUP(E766,SMMLV!$A$2:$A$36,SMMLV!$D$2:$D$106),3))</f>
        <v/>
      </c>
      <c r="K766" s="758">
        <v>77</v>
      </c>
      <c r="L766" s="97">
        <v>1</v>
      </c>
      <c r="M766" s="759" t="str">
        <f t="shared" ref="M766:M775" si="74">IF(SUMIFS($F$5:$F$1200,$B$5:$B$1200,$K$766,$C$5:$C$1200,$L766)=0,"NO APLICA",ROUND(SUMIFS($F$5:$F$1200,$B$5:$B$1200,$K$766,$C$5:$C$1200,$L766),3))</f>
        <v>NO APLICA</v>
      </c>
      <c r="N766" s="759"/>
    </row>
    <row r="767" spans="2:14">
      <c r="B767" s="91"/>
      <c r="C767" s="91"/>
      <c r="E767" s="92"/>
      <c r="F767" s="119" t="str">
        <f>IF(OR(D767="",E767=""),"",ROUND(D767/LOOKUP(E767,SMMLV!$A$2:$A$36,SMMLV!$D$2:$D$106),3))</f>
        <v/>
      </c>
      <c r="K767" s="758"/>
      <c r="L767" s="97">
        <v>2</v>
      </c>
      <c r="M767" s="759" t="str">
        <f t="shared" si="74"/>
        <v>NO APLICA</v>
      </c>
      <c r="N767" s="759"/>
    </row>
    <row r="768" spans="2:14">
      <c r="B768" s="91"/>
      <c r="C768" s="91"/>
      <c r="E768" s="92"/>
      <c r="F768" s="119" t="str">
        <f>IF(OR(D768="",E768=""),"",ROUND(D768/LOOKUP(E768,SMMLV!$A$2:$A$36,SMMLV!$D$2:$D$106),3))</f>
        <v/>
      </c>
      <c r="K768" s="758"/>
      <c r="L768" s="97">
        <v>3</v>
      </c>
      <c r="M768" s="759" t="str">
        <f t="shared" si="74"/>
        <v>NO APLICA</v>
      </c>
      <c r="N768" s="759"/>
    </row>
    <row r="769" spans="2:14">
      <c r="B769" s="91"/>
      <c r="C769" s="91"/>
      <c r="E769" s="92"/>
      <c r="F769" s="119" t="str">
        <f>IF(OR(D769="",E769=""),"",ROUND(D769/LOOKUP(E769,SMMLV!$A$2:$A$36,SMMLV!$D$2:$D$106),3))</f>
        <v/>
      </c>
      <c r="K769" s="758"/>
      <c r="L769" s="97">
        <v>4</v>
      </c>
      <c r="M769" s="759" t="str">
        <f t="shared" si="74"/>
        <v>NO APLICA</v>
      </c>
      <c r="N769" s="759"/>
    </row>
    <row r="770" spans="2:14">
      <c r="B770" s="91"/>
      <c r="C770" s="91"/>
      <c r="E770" s="92"/>
      <c r="F770" s="119" t="str">
        <f>IF(OR(D770="",E770=""),"",ROUND(D770/LOOKUP(E770,SMMLV!$A$2:$A$36,SMMLV!$D$2:$D$106),3))</f>
        <v/>
      </c>
      <c r="K770" s="758"/>
      <c r="L770" s="97">
        <v>5</v>
      </c>
      <c r="M770" s="759" t="str">
        <f t="shared" si="74"/>
        <v>NO APLICA</v>
      </c>
      <c r="N770" s="759"/>
    </row>
    <row r="771" spans="2:14">
      <c r="B771" s="91"/>
      <c r="C771" s="91"/>
      <c r="E771" s="92"/>
      <c r="F771" s="119" t="str">
        <f>IF(OR(D771="",E771=""),"",ROUND(D771/LOOKUP(E771,SMMLV!$A$2:$A$36,SMMLV!$D$2:$D$106),3))</f>
        <v/>
      </c>
      <c r="K771" s="758"/>
      <c r="L771" s="97">
        <v>6</v>
      </c>
      <c r="M771" s="759" t="str">
        <f t="shared" si="74"/>
        <v>NO APLICA</v>
      </c>
      <c r="N771" s="759"/>
    </row>
    <row r="772" spans="2:14">
      <c r="B772" s="91"/>
      <c r="C772" s="91"/>
      <c r="E772" s="92"/>
      <c r="F772" s="119" t="str">
        <f>IF(OR(D772="",E772=""),"",ROUND(D772/LOOKUP(E772,SMMLV!$A$2:$A$36,SMMLV!$D$2:$D$106),3))</f>
        <v/>
      </c>
      <c r="K772" s="758"/>
      <c r="L772" s="97">
        <v>7</v>
      </c>
      <c r="M772" s="759" t="str">
        <f t="shared" si="74"/>
        <v>NO APLICA</v>
      </c>
      <c r="N772" s="759"/>
    </row>
    <row r="773" spans="2:14">
      <c r="B773" s="91"/>
      <c r="C773" s="91"/>
      <c r="E773" s="92"/>
      <c r="F773" s="119" t="str">
        <f>IF(OR(D773="",E773=""),"",ROUND(D773/LOOKUP(E773,SMMLV!$A$2:$A$36,SMMLV!$D$2:$D$106),3))</f>
        <v/>
      </c>
      <c r="K773" s="758"/>
      <c r="L773" s="97">
        <v>8</v>
      </c>
      <c r="M773" s="759" t="str">
        <f t="shared" si="74"/>
        <v>NO APLICA</v>
      </c>
      <c r="N773" s="759"/>
    </row>
    <row r="774" spans="2:14">
      <c r="B774" s="91"/>
      <c r="C774" s="91"/>
      <c r="E774" s="92"/>
      <c r="F774" s="119" t="str">
        <f>IF(OR(D774="",E774=""),"",ROUND(D774/LOOKUP(E774,SMMLV!$A$2:$A$36,SMMLV!$D$2:$D$106),3))</f>
        <v/>
      </c>
      <c r="K774" s="758"/>
      <c r="L774" s="97">
        <v>9</v>
      </c>
      <c r="M774" s="759" t="str">
        <f t="shared" si="74"/>
        <v>NO APLICA</v>
      </c>
      <c r="N774" s="759"/>
    </row>
    <row r="775" spans="2:14">
      <c r="B775" s="91"/>
      <c r="C775" s="91"/>
      <c r="E775" s="92"/>
      <c r="F775" s="119" t="str">
        <f>IF(OR(D775="",E775=""),"",ROUND(D775/LOOKUP(E775,SMMLV!$A$2:$A$36,SMMLV!$D$2:$D$106),3))</f>
        <v/>
      </c>
      <c r="K775" s="758"/>
      <c r="L775" s="97">
        <v>10</v>
      </c>
      <c r="M775" s="759" t="str">
        <f t="shared" si="74"/>
        <v>NO APLICA</v>
      </c>
      <c r="N775" s="759"/>
    </row>
    <row r="776" spans="2:14">
      <c r="B776" s="91"/>
      <c r="C776" s="91"/>
      <c r="E776" s="92"/>
      <c r="F776" s="119" t="str">
        <f>IF(OR(D776="",E776=""),"",ROUND(D776/LOOKUP(E776,SMMLV!$A$2:$A$36,SMMLV!$D$2:$D$106),3))</f>
        <v/>
      </c>
      <c r="K776" s="758">
        <v>78</v>
      </c>
      <c r="L776" s="97">
        <v>1</v>
      </c>
      <c r="M776" s="759" t="str">
        <f t="shared" ref="M776:M785" si="75">IF(SUMIFS($F$5:$F$1200,$B$5:$B$1200,$K$776,$C$5:$C$1200,$L776)=0,"NO APLICA",ROUND(SUMIFS($F$5:$F$1200,$B$5:$B$1200,$K$776,$C$5:$C$1200,$L776),3))</f>
        <v>NO APLICA</v>
      </c>
      <c r="N776" s="759"/>
    </row>
    <row r="777" spans="2:14">
      <c r="B777" s="91"/>
      <c r="C777" s="91"/>
      <c r="E777" s="92"/>
      <c r="F777" s="119" t="str">
        <f>IF(OR(D777="",E777=""),"",ROUND(D777/LOOKUP(E777,SMMLV!$A$2:$A$36,SMMLV!$D$2:$D$106),3))</f>
        <v/>
      </c>
      <c r="K777" s="758"/>
      <c r="L777" s="97">
        <v>2</v>
      </c>
      <c r="M777" s="759" t="str">
        <f t="shared" si="75"/>
        <v>NO APLICA</v>
      </c>
      <c r="N777" s="759"/>
    </row>
    <row r="778" spans="2:14">
      <c r="B778" s="91"/>
      <c r="C778" s="91"/>
      <c r="E778" s="92"/>
      <c r="F778" s="119" t="str">
        <f>IF(OR(D778="",E778=""),"",ROUND(D778/LOOKUP(E778,SMMLV!$A$2:$A$36,SMMLV!$D$2:$D$106),3))</f>
        <v/>
      </c>
      <c r="K778" s="758"/>
      <c r="L778" s="97">
        <v>3</v>
      </c>
      <c r="M778" s="759" t="str">
        <f t="shared" si="75"/>
        <v>NO APLICA</v>
      </c>
      <c r="N778" s="759"/>
    </row>
    <row r="779" spans="2:14">
      <c r="B779" s="91"/>
      <c r="C779" s="91"/>
      <c r="E779" s="92"/>
      <c r="F779" s="119" t="str">
        <f>IF(OR(D779="",E779=""),"",ROUND(D779/LOOKUP(E779,SMMLV!$A$2:$A$36,SMMLV!$D$2:$D$106),3))</f>
        <v/>
      </c>
      <c r="K779" s="758"/>
      <c r="L779" s="97">
        <v>4</v>
      </c>
      <c r="M779" s="759" t="str">
        <f t="shared" si="75"/>
        <v>NO APLICA</v>
      </c>
      <c r="N779" s="759"/>
    </row>
    <row r="780" spans="2:14">
      <c r="B780" s="91"/>
      <c r="C780" s="91"/>
      <c r="E780" s="92"/>
      <c r="F780" s="119" t="str">
        <f>IF(OR(D780="",E780=""),"",ROUND(D780/LOOKUP(E780,SMMLV!$A$2:$A$36,SMMLV!$D$2:$D$106),3))</f>
        <v/>
      </c>
      <c r="K780" s="758"/>
      <c r="L780" s="97">
        <v>5</v>
      </c>
      <c r="M780" s="759" t="str">
        <f t="shared" si="75"/>
        <v>NO APLICA</v>
      </c>
      <c r="N780" s="759"/>
    </row>
    <row r="781" spans="2:14">
      <c r="B781" s="91"/>
      <c r="C781" s="91"/>
      <c r="E781" s="92"/>
      <c r="F781" s="119" t="str">
        <f>IF(OR(D781="",E781=""),"",ROUND(D781/LOOKUP(E781,SMMLV!$A$2:$A$36,SMMLV!$D$2:$D$106),3))</f>
        <v/>
      </c>
      <c r="K781" s="758"/>
      <c r="L781" s="97">
        <v>6</v>
      </c>
      <c r="M781" s="759" t="str">
        <f t="shared" si="75"/>
        <v>NO APLICA</v>
      </c>
      <c r="N781" s="759"/>
    </row>
    <row r="782" spans="2:14">
      <c r="B782" s="91"/>
      <c r="C782" s="91"/>
      <c r="E782" s="92"/>
      <c r="F782" s="119" t="str">
        <f>IF(OR(D782="",E782=""),"",ROUND(D782/LOOKUP(E782,SMMLV!$A$2:$A$36,SMMLV!$D$2:$D$106),3))</f>
        <v/>
      </c>
      <c r="K782" s="758"/>
      <c r="L782" s="97">
        <v>7</v>
      </c>
      <c r="M782" s="759" t="str">
        <f t="shared" si="75"/>
        <v>NO APLICA</v>
      </c>
      <c r="N782" s="759"/>
    </row>
    <row r="783" spans="2:14">
      <c r="B783" s="91"/>
      <c r="C783" s="91"/>
      <c r="E783" s="92"/>
      <c r="F783" s="119" t="str">
        <f>IF(OR(D783="",E783=""),"",ROUND(D783/LOOKUP(E783,SMMLV!$A$2:$A$36,SMMLV!$D$2:$D$106),3))</f>
        <v/>
      </c>
      <c r="K783" s="758"/>
      <c r="L783" s="97">
        <v>8</v>
      </c>
      <c r="M783" s="759" t="str">
        <f t="shared" si="75"/>
        <v>NO APLICA</v>
      </c>
      <c r="N783" s="759"/>
    </row>
    <row r="784" spans="2:14">
      <c r="B784" s="91"/>
      <c r="C784" s="91"/>
      <c r="E784" s="92"/>
      <c r="F784" s="119" t="str">
        <f>IF(OR(D784="",E784=""),"",ROUND(D784/LOOKUP(E784,SMMLV!$A$2:$A$36,SMMLV!$D$2:$D$106),3))</f>
        <v/>
      </c>
      <c r="K784" s="758"/>
      <c r="L784" s="97">
        <v>9</v>
      </c>
      <c r="M784" s="759" t="str">
        <f t="shared" si="75"/>
        <v>NO APLICA</v>
      </c>
      <c r="N784" s="759"/>
    </row>
    <row r="785" spans="2:14">
      <c r="B785" s="91"/>
      <c r="C785" s="91"/>
      <c r="E785" s="92"/>
      <c r="F785" s="119" t="str">
        <f>IF(OR(D785="",E785=""),"",ROUND(D785/LOOKUP(E785,SMMLV!$A$2:$A$36,SMMLV!$D$2:$D$106),3))</f>
        <v/>
      </c>
      <c r="K785" s="758"/>
      <c r="L785" s="97">
        <v>10</v>
      </c>
      <c r="M785" s="759" t="str">
        <f t="shared" si="75"/>
        <v>NO APLICA</v>
      </c>
      <c r="N785" s="759"/>
    </row>
    <row r="786" spans="2:14">
      <c r="B786" s="91"/>
      <c r="C786" s="91"/>
      <c r="E786" s="92"/>
      <c r="F786" s="119" t="str">
        <f>IF(OR(D786="",E786=""),"",ROUND(D786/LOOKUP(E786,SMMLV!$A$2:$A$36,SMMLV!$D$2:$D$106),3))</f>
        <v/>
      </c>
      <c r="K786" s="758">
        <v>79</v>
      </c>
      <c r="L786" s="97">
        <v>1</v>
      </c>
      <c r="M786" s="759" t="str">
        <f t="shared" ref="M786:M795" si="76">IF(SUMIFS($F$5:$F$1200,$B$5:$B$1200,$K$786,$C$5:$C$1200,$L786)=0,"NO APLICA",ROUND(SUMIFS($F$5:$F$1200,$B$5:$B$1200,$K$786,$C$5:$C$1200,$L786),3))</f>
        <v>NO APLICA</v>
      </c>
      <c r="N786" s="759"/>
    </row>
    <row r="787" spans="2:14">
      <c r="B787" s="91"/>
      <c r="C787" s="91"/>
      <c r="E787" s="92"/>
      <c r="F787" s="119" t="str">
        <f>IF(OR(D787="",E787=""),"",ROUND(D787/LOOKUP(E787,SMMLV!$A$2:$A$36,SMMLV!$D$2:$D$106),3))</f>
        <v/>
      </c>
      <c r="K787" s="758"/>
      <c r="L787" s="97">
        <v>2</v>
      </c>
      <c r="M787" s="759" t="str">
        <f t="shared" si="76"/>
        <v>NO APLICA</v>
      </c>
      <c r="N787" s="759"/>
    </row>
    <row r="788" spans="2:14">
      <c r="B788" s="91"/>
      <c r="C788" s="91"/>
      <c r="E788" s="92"/>
      <c r="F788" s="119" t="str">
        <f>IF(OR(D788="",E788=""),"",ROUND(D788/LOOKUP(E788,SMMLV!$A$2:$A$36,SMMLV!$D$2:$D$106),3))</f>
        <v/>
      </c>
      <c r="K788" s="758"/>
      <c r="L788" s="97">
        <v>3</v>
      </c>
      <c r="M788" s="759" t="str">
        <f t="shared" si="76"/>
        <v>NO APLICA</v>
      </c>
      <c r="N788" s="759"/>
    </row>
    <row r="789" spans="2:14">
      <c r="B789" s="91"/>
      <c r="C789" s="91"/>
      <c r="E789" s="92"/>
      <c r="F789" s="119" t="str">
        <f>IF(OR(D789="",E789=""),"",ROUND(D789/LOOKUP(E789,SMMLV!$A$2:$A$36,SMMLV!$D$2:$D$106),3))</f>
        <v/>
      </c>
      <c r="K789" s="758"/>
      <c r="L789" s="97">
        <v>4</v>
      </c>
      <c r="M789" s="759" t="str">
        <f t="shared" si="76"/>
        <v>NO APLICA</v>
      </c>
      <c r="N789" s="759"/>
    </row>
    <row r="790" spans="2:14">
      <c r="B790" s="91"/>
      <c r="C790" s="91"/>
      <c r="E790" s="92"/>
      <c r="F790" s="119" t="str">
        <f>IF(OR(D790="",E790=""),"",ROUND(D790/LOOKUP(E790,SMMLV!$A$2:$A$36,SMMLV!$D$2:$D$106),3))</f>
        <v/>
      </c>
      <c r="K790" s="758"/>
      <c r="L790" s="97">
        <v>5</v>
      </c>
      <c r="M790" s="759" t="str">
        <f t="shared" si="76"/>
        <v>NO APLICA</v>
      </c>
      <c r="N790" s="759"/>
    </row>
    <row r="791" spans="2:14">
      <c r="B791" s="91"/>
      <c r="C791" s="91"/>
      <c r="E791" s="92"/>
      <c r="F791" s="119" t="str">
        <f>IF(OR(D791="",E791=""),"",ROUND(D791/LOOKUP(E791,SMMLV!$A$2:$A$36,SMMLV!$D$2:$D$106),3))</f>
        <v/>
      </c>
      <c r="K791" s="758"/>
      <c r="L791" s="97">
        <v>6</v>
      </c>
      <c r="M791" s="759" t="str">
        <f t="shared" si="76"/>
        <v>NO APLICA</v>
      </c>
      <c r="N791" s="759"/>
    </row>
    <row r="792" spans="2:14">
      <c r="B792" s="91"/>
      <c r="C792" s="91"/>
      <c r="E792" s="92"/>
      <c r="F792" s="119" t="str">
        <f>IF(OR(D792="",E792=""),"",ROUND(D792/LOOKUP(E792,SMMLV!$A$2:$A$36,SMMLV!$D$2:$D$106),3))</f>
        <v/>
      </c>
      <c r="K792" s="758"/>
      <c r="L792" s="97">
        <v>7</v>
      </c>
      <c r="M792" s="759" t="str">
        <f t="shared" si="76"/>
        <v>NO APLICA</v>
      </c>
      <c r="N792" s="759"/>
    </row>
    <row r="793" spans="2:14">
      <c r="B793" s="91"/>
      <c r="C793" s="91"/>
      <c r="E793" s="92"/>
      <c r="F793" s="119" t="str">
        <f>IF(OR(D793="",E793=""),"",ROUND(D793/LOOKUP(E793,SMMLV!$A$2:$A$36,SMMLV!$D$2:$D$106),3))</f>
        <v/>
      </c>
      <c r="K793" s="758"/>
      <c r="L793" s="97">
        <v>8</v>
      </c>
      <c r="M793" s="759" t="str">
        <f t="shared" si="76"/>
        <v>NO APLICA</v>
      </c>
      <c r="N793" s="759"/>
    </row>
    <row r="794" spans="2:14">
      <c r="B794" s="91"/>
      <c r="C794" s="91"/>
      <c r="E794" s="92"/>
      <c r="F794" s="119" t="str">
        <f>IF(OR(D794="",E794=""),"",ROUND(D794/LOOKUP(E794,SMMLV!$A$2:$A$36,SMMLV!$D$2:$D$106),3))</f>
        <v/>
      </c>
      <c r="K794" s="758"/>
      <c r="L794" s="97">
        <v>9</v>
      </c>
      <c r="M794" s="759" t="str">
        <f t="shared" si="76"/>
        <v>NO APLICA</v>
      </c>
      <c r="N794" s="759"/>
    </row>
    <row r="795" spans="2:14">
      <c r="B795" s="91"/>
      <c r="C795" s="91"/>
      <c r="E795" s="92"/>
      <c r="F795" s="119" t="str">
        <f>IF(OR(D795="",E795=""),"",ROUND(D795/LOOKUP(E795,SMMLV!$A$2:$A$36,SMMLV!$D$2:$D$106),3))</f>
        <v/>
      </c>
      <c r="K795" s="758"/>
      <c r="L795" s="97">
        <v>10</v>
      </c>
      <c r="M795" s="759" t="str">
        <f t="shared" si="76"/>
        <v>NO APLICA</v>
      </c>
      <c r="N795" s="759"/>
    </row>
    <row r="796" spans="2:14">
      <c r="B796" s="91"/>
      <c r="C796" s="91"/>
      <c r="E796" s="92"/>
      <c r="F796" s="119" t="str">
        <f>IF(OR(D796="",E796=""),"",ROUND(D796/LOOKUP(E796,SMMLV!$A$2:$A$36,SMMLV!$D$2:$D$106),3))</f>
        <v/>
      </c>
      <c r="K796" s="758">
        <v>80</v>
      </c>
      <c r="L796" s="97">
        <v>1</v>
      </c>
      <c r="M796" s="759" t="str">
        <f t="shared" ref="M796:M805" si="77">IF(SUMIFS($F$5:$F$1200,$B$5:$B$1200,$K$796,$C$5:$C$1200,$L796)=0,"NO APLICA",ROUND(SUMIFS($F$5:$F$1200,$B$5:$B$1200,$K$796,$C$5:$C$1200,$L796),3))</f>
        <v>NO APLICA</v>
      </c>
      <c r="N796" s="759"/>
    </row>
    <row r="797" spans="2:14">
      <c r="B797" s="91"/>
      <c r="C797" s="91"/>
      <c r="E797" s="92"/>
      <c r="F797" s="119" t="str">
        <f>IF(OR(D797="",E797=""),"",ROUND(D797/LOOKUP(E797,SMMLV!$A$2:$A$36,SMMLV!$D$2:$D$106),3))</f>
        <v/>
      </c>
      <c r="K797" s="758"/>
      <c r="L797" s="97">
        <v>2</v>
      </c>
      <c r="M797" s="759" t="str">
        <f t="shared" si="77"/>
        <v>NO APLICA</v>
      </c>
      <c r="N797" s="759"/>
    </row>
    <row r="798" spans="2:14">
      <c r="B798" s="91"/>
      <c r="C798" s="91"/>
      <c r="E798" s="92"/>
      <c r="F798" s="119" t="str">
        <f>IF(OR(D798="",E798=""),"",ROUND(D798/LOOKUP(E798,SMMLV!$A$2:$A$36,SMMLV!$D$2:$D$106),3))</f>
        <v/>
      </c>
      <c r="K798" s="758"/>
      <c r="L798" s="97">
        <v>3</v>
      </c>
      <c r="M798" s="759" t="str">
        <f t="shared" si="77"/>
        <v>NO APLICA</v>
      </c>
      <c r="N798" s="759"/>
    </row>
    <row r="799" spans="2:14">
      <c r="B799" s="91"/>
      <c r="C799" s="91"/>
      <c r="E799" s="92"/>
      <c r="F799" s="119" t="str">
        <f>IF(OR(D799="",E799=""),"",ROUND(D799/LOOKUP(E799,SMMLV!$A$2:$A$36,SMMLV!$D$2:$D$106),3))</f>
        <v/>
      </c>
      <c r="K799" s="758"/>
      <c r="L799" s="97">
        <v>4</v>
      </c>
      <c r="M799" s="759" t="str">
        <f t="shared" si="77"/>
        <v>NO APLICA</v>
      </c>
      <c r="N799" s="759"/>
    </row>
    <row r="800" spans="2:14">
      <c r="B800" s="91"/>
      <c r="C800" s="91"/>
      <c r="E800" s="92"/>
      <c r="F800" s="119" t="str">
        <f>IF(OR(D800="",E800=""),"",ROUND(D800/LOOKUP(E800,SMMLV!$A$2:$A$36,SMMLV!$D$2:$D$106),3))</f>
        <v/>
      </c>
      <c r="K800" s="758"/>
      <c r="L800" s="97">
        <v>5</v>
      </c>
      <c r="M800" s="759" t="str">
        <f t="shared" si="77"/>
        <v>NO APLICA</v>
      </c>
      <c r="N800" s="759"/>
    </row>
    <row r="801" spans="2:14">
      <c r="B801" s="91"/>
      <c r="C801" s="91"/>
      <c r="E801" s="92"/>
      <c r="F801" s="119" t="str">
        <f>IF(OR(D801="",E801=""),"",ROUND(D801/LOOKUP(E801,SMMLV!$A$2:$A$36,SMMLV!$D$2:$D$106),3))</f>
        <v/>
      </c>
      <c r="K801" s="758"/>
      <c r="L801" s="97">
        <v>6</v>
      </c>
      <c r="M801" s="759" t="str">
        <f t="shared" si="77"/>
        <v>NO APLICA</v>
      </c>
      <c r="N801" s="759"/>
    </row>
    <row r="802" spans="2:14">
      <c r="B802" s="91"/>
      <c r="C802" s="91"/>
      <c r="E802" s="92"/>
      <c r="F802" s="119" t="str">
        <f>IF(OR(D802="",E802=""),"",ROUND(D802/LOOKUP(E802,SMMLV!$A$2:$A$36,SMMLV!$D$2:$D$106),3))</f>
        <v/>
      </c>
      <c r="K802" s="758"/>
      <c r="L802" s="97">
        <v>7</v>
      </c>
      <c r="M802" s="759" t="str">
        <f t="shared" si="77"/>
        <v>NO APLICA</v>
      </c>
      <c r="N802" s="759"/>
    </row>
    <row r="803" spans="2:14">
      <c r="B803" s="91"/>
      <c r="C803" s="91"/>
      <c r="E803" s="92"/>
      <c r="F803" s="119" t="str">
        <f>IF(OR(D803="",E803=""),"",ROUND(D803/LOOKUP(E803,SMMLV!$A$2:$A$36,SMMLV!$D$2:$D$106),3))</f>
        <v/>
      </c>
      <c r="K803" s="758"/>
      <c r="L803" s="97">
        <v>8</v>
      </c>
      <c r="M803" s="759" t="str">
        <f t="shared" si="77"/>
        <v>NO APLICA</v>
      </c>
      <c r="N803" s="759"/>
    </row>
    <row r="804" spans="2:14">
      <c r="B804" s="91"/>
      <c r="C804" s="91"/>
      <c r="E804" s="92"/>
      <c r="F804" s="119" t="str">
        <f>IF(OR(D804="",E804=""),"",ROUND(D804/LOOKUP(E804,SMMLV!$A$2:$A$36,SMMLV!$D$2:$D$106),3))</f>
        <v/>
      </c>
      <c r="K804" s="758"/>
      <c r="L804" s="97">
        <v>9</v>
      </c>
      <c r="M804" s="759" t="str">
        <f t="shared" si="77"/>
        <v>NO APLICA</v>
      </c>
      <c r="N804" s="759"/>
    </row>
    <row r="805" spans="2:14">
      <c r="B805" s="91"/>
      <c r="C805" s="91"/>
      <c r="E805" s="92"/>
      <c r="F805" s="119" t="str">
        <f>IF(OR(D805="",E805=""),"",ROUND(D805/LOOKUP(E805,SMMLV!$A$2:$A$36,SMMLV!$D$2:$D$106),3))</f>
        <v/>
      </c>
      <c r="K805" s="758"/>
      <c r="L805" s="97">
        <v>10</v>
      </c>
      <c r="M805" s="759" t="str">
        <f t="shared" si="77"/>
        <v>NO APLICA</v>
      </c>
      <c r="N805" s="759"/>
    </row>
    <row r="806" spans="2:14">
      <c r="B806" s="91"/>
      <c r="C806" s="91"/>
      <c r="E806" s="92"/>
      <c r="F806" s="119" t="str">
        <f>IF(OR(D806="",E806=""),"",ROUND(D806/LOOKUP(E806,SMMLV!$A$2:$A$36,SMMLV!$D$2:$D$106),3))</f>
        <v/>
      </c>
      <c r="K806" s="758">
        <v>81</v>
      </c>
      <c r="L806" s="97">
        <v>1</v>
      </c>
      <c r="M806" s="759" t="str">
        <f t="shared" ref="M806:M815" si="78">IF(SUMIFS($F$5:$F$1200,$B$5:$B$1200,$K$806,$C$5:$C$1200,$L806)=0,"NO APLICA",ROUND(SUMIFS($F$5:$F$1200,$B$5:$B$1200,$K$806,$C$5:$C$1200,$L806),3))</f>
        <v>NO APLICA</v>
      </c>
      <c r="N806" s="759"/>
    </row>
    <row r="807" spans="2:14">
      <c r="B807" s="91"/>
      <c r="C807" s="91"/>
      <c r="E807" s="92"/>
      <c r="F807" s="119" t="str">
        <f>IF(OR(D807="",E807=""),"",ROUND(D807/LOOKUP(E807,SMMLV!$A$2:$A$36,SMMLV!$D$2:$D$106),3))</f>
        <v/>
      </c>
      <c r="K807" s="758"/>
      <c r="L807" s="97">
        <v>2</v>
      </c>
      <c r="M807" s="759" t="str">
        <f t="shared" si="78"/>
        <v>NO APLICA</v>
      </c>
      <c r="N807" s="759"/>
    </row>
    <row r="808" spans="2:14">
      <c r="B808" s="91"/>
      <c r="C808" s="91"/>
      <c r="E808" s="92"/>
      <c r="F808" s="119" t="str">
        <f>IF(OR(D808="",E808=""),"",ROUND(D808/LOOKUP(E808,SMMLV!$A$2:$A$36,SMMLV!$D$2:$D$106),3))</f>
        <v/>
      </c>
      <c r="K808" s="758"/>
      <c r="L808" s="97">
        <v>3</v>
      </c>
      <c r="M808" s="759" t="str">
        <f t="shared" si="78"/>
        <v>NO APLICA</v>
      </c>
      <c r="N808" s="759"/>
    </row>
    <row r="809" spans="2:14">
      <c r="B809" s="91"/>
      <c r="C809" s="91"/>
      <c r="E809" s="92"/>
      <c r="F809" s="119" t="str">
        <f>IF(OR(D809="",E809=""),"",ROUND(D809/LOOKUP(E809,SMMLV!$A$2:$A$36,SMMLV!$D$2:$D$106),3))</f>
        <v/>
      </c>
      <c r="K809" s="758"/>
      <c r="L809" s="97">
        <v>4</v>
      </c>
      <c r="M809" s="759" t="str">
        <f t="shared" si="78"/>
        <v>NO APLICA</v>
      </c>
      <c r="N809" s="759"/>
    </row>
    <row r="810" spans="2:14">
      <c r="B810" s="91"/>
      <c r="C810" s="91"/>
      <c r="E810" s="92"/>
      <c r="F810" s="119" t="str">
        <f>IF(OR(D810="",E810=""),"",ROUND(D810/LOOKUP(E810,SMMLV!$A$2:$A$36,SMMLV!$D$2:$D$106),3))</f>
        <v/>
      </c>
      <c r="K810" s="758"/>
      <c r="L810" s="97">
        <v>5</v>
      </c>
      <c r="M810" s="759" t="str">
        <f t="shared" si="78"/>
        <v>NO APLICA</v>
      </c>
      <c r="N810" s="759"/>
    </row>
    <row r="811" spans="2:14">
      <c r="B811" s="91"/>
      <c r="C811" s="91"/>
      <c r="E811" s="92"/>
      <c r="F811" s="119" t="str">
        <f>IF(OR(D811="",E811=""),"",ROUND(D811/LOOKUP(E811,SMMLV!$A$2:$A$36,SMMLV!$D$2:$D$106),3))</f>
        <v/>
      </c>
      <c r="K811" s="758"/>
      <c r="L811" s="97">
        <v>6</v>
      </c>
      <c r="M811" s="759" t="str">
        <f t="shared" si="78"/>
        <v>NO APLICA</v>
      </c>
      <c r="N811" s="759"/>
    </row>
    <row r="812" spans="2:14">
      <c r="B812" s="91"/>
      <c r="C812" s="91"/>
      <c r="E812" s="92"/>
      <c r="F812" s="119" t="str">
        <f>IF(OR(D812="",E812=""),"",ROUND(D812/LOOKUP(E812,SMMLV!$A$2:$A$36,SMMLV!$D$2:$D$106),3))</f>
        <v/>
      </c>
      <c r="K812" s="758"/>
      <c r="L812" s="97">
        <v>7</v>
      </c>
      <c r="M812" s="759" t="str">
        <f t="shared" si="78"/>
        <v>NO APLICA</v>
      </c>
      <c r="N812" s="759"/>
    </row>
    <row r="813" spans="2:14">
      <c r="B813" s="91"/>
      <c r="C813" s="91"/>
      <c r="E813" s="92"/>
      <c r="F813" s="119" t="str">
        <f>IF(OR(D813="",E813=""),"",ROUND(D813/LOOKUP(E813,SMMLV!$A$2:$A$36,SMMLV!$D$2:$D$106),3))</f>
        <v/>
      </c>
      <c r="K813" s="758"/>
      <c r="L813" s="97">
        <v>8</v>
      </c>
      <c r="M813" s="759" t="str">
        <f t="shared" si="78"/>
        <v>NO APLICA</v>
      </c>
      <c r="N813" s="759"/>
    </row>
    <row r="814" spans="2:14">
      <c r="B814" s="91"/>
      <c r="C814" s="91"/>
      <c r="E814" s="92"/>
      <c r="F814" s="119" t="str">
        <f>IF(OR(D814="",E814=""),"",ROUND(D814/LOOKUP(E814,SMMLV!$A$2:$A$36,SMMLV!$D$2:$D$106),3))</f>
        <v/>
      </c>
      <c r="K814" s="758"/>
      <c r="L814" s="97">
        <v>9</v>
      </c>
      <c r="M814" s="759" t="str">
        <f t="shared" si="78"/>
        <v>NO APLICA</v>
      </c>
      <c r="N814" s="759"/>
    </row>
    <row r="815" spans="2:14">
      <c r="B815" s="91"/>
      <c r="C815" s="91"/>
      <c r="E815" s="92"/>
      <c r="F815" s="119" t="str">
        <f>IF(OR(D815="",E815=""),"",ROUND(D815/LOOKUP(E815,SMMLV!$A$2:$A$36,SMMLV!$D$2:$D$106),3))</f>
        <v/>
      </c>
      <c r="K815" s="758"/>
      <c r="L815" s="97">
        <v>10</v>
      </c>
      <c r="M815" s="759" t="str">
        <f t="shared" si="78"/>
        <v>NO APLICA</v>
      </c>
      <c r="N815" s="759"/>
    </row>
    <row r="816" spans="2:14">
      <c r="B816" s="91"/>
      <c r="C816" s="91"/>
      <c r="E816" s="92"/>
      <c r="F816" s="119" t="str">
        <f>IF(OR(D816="",E816=""),"",ROUND(D816/LOOKUP(E816,SMMLV!$A$2:$A$36,SMMLV!$D$2:$D$106),3))</f>
        <v/>
      </c>
      <c r="K816" s="758">
        <v>82</v>
      </c>
      <c r="L816" s="97">
        <v>1</v>
      </c>
      <c r="M816" s="759" t="str">
        <f t="shared" ref="M816:M825" si="79">IF(SUMIFS($F$5:$F$1200,$B$5:$B$1200,$K$816,$C$5:$C$1200,$L816)=0,"NO APLICA",ROUND(SUMIFS($F$5:$F$1200,$B$5:$B$1200,$K$816,$C$5:$C$1200,$L816),3))</f>
        <v>NO APLICA</v>
      </c>
      <c r="N816" s="759"/>
    </row>
    <row r="817" spans="2:14">
      <c r="B817" s="91"/>
      <c r="C817" s="91"/>
      <c r="E817" s="92"/>
      <c r="F817" s="119" t="str">
        <f>IF(OR(D817="",E817=""),"",ROUND(D817/LOOKUP(E817,SMMLV!$A$2:$A$36,SMMLV!$D$2:$D$106),3))</f>
        <v/>
      </c>
      <c r="K817" s="758"/>
      <c r="L817" s="97">
        <v>2</v>
      </c>
      <c r="M817" s="759" t="str">
        <f t="shared" si="79"/>
        <v>NO APLICA</v>
      </c>
      <c r="N817" s="759"/>
    </row>
    <row r="818" spans="2:14">
      <c r="B818" s="91"/>
      <c r="C818" s="91"/>
      <c r="E818" s="92"/>
      <c r="F818" s="119" t="str">
        <f>IF(OR(D818="",E818=""),"",ROUND(D818/LOOKUP(E818,SMMLV!$A$2:$A$36,SMMLV!$D$2:$D$106),3))</f>
        <v/>
      </c>
      <c r="K818" s="758"/>
      <c r="L818" s="97">
        <v>3</v>
      </c>
      <c r="M818" s="759" t="str">
        <f t="shared" si="79"/>
        <v>NO APLICA</v>
      </c>
      <c r="N818" s="759"/>
    </row>
    <row r="819" spans="2:14">
      <c r="B819" s="91"/>
      <c r="C819" s="91"/>
      <c r="E819" s="92"/>
      <c r="F819" s="119" t="str">
        <f>IF(OR(D819="",E819=""),"",ROUND(D819/LOOKUP(E819,SMMLV!$A$2:$A$36,SMMLV!$D$2:$D$106),3))</f>
        <v/>
      </c>
      <c r="K819" s="758"/>
      <c r="L819" s="97">
        <v>4</v>
      </c>
      <c r="M819" s="759" t="str">
        <f t="shared" si="79"/>
        <v>NO APLICA</v>
      </c>
      <c r="N819" s="759"/>
    </row>
    <row r="820" spans="2:14">
      <c r="B820" s="91"/>
      <c r="C820" s="91"/>
      <c r="E820" s="92"/>
      <c r="F820" s="119" t="str">
        <f>IF(OR(D820="",E820=""),"",ROUND(D820/LOOKUP(E820,SMMLV!$A$2:$A$36,SMMLV!$D$2:$D$106),3))</f>
        <v/>
      </c>
      <c r="K820" s="758"/>
      <c r="L820" s="97">
        <v>5</v>
      </c>
      <c r="M820" s="759" t="str">
        <f t="shared" si="79"/>
        <v>NO APLICA</v>
      </c>
      <c r="N820" s="759"/>
    </row>
    <row r="821" spans="2:14">
      <c r="B821" s="91"/>
      <c r="C821" s="91"/>
      <c r="E821" s="92"/>
      <c r="F821" s="119" t="str">
        <f>IF(OR(D821="",E821=""),"",ROUND(D821/LOOKUP(E821,SMMLV!$A$2:$A$36,SMMLV!$D$2:$D$106),3))</f>
        <v/>
      </c>
      <c r="K821" s="758"/>
      <c r="L821" s="97">
        <v>6</v>
      </c>
      <c r="M821" s="759" t="str">
        <f t="shared" si="79"/>
        <v>NO APLICA</v>
      </c>
      <c r="N821" s="759"/>
    </row>
    <row r="822" spans="2:14">
      <c r="B822" s="91"/>
      <c r="C822" s="91"/>
      <c r="E822" s="92"/>
      <c r="F822" s="119" t="str">
        <f>IF(OR(D822="",E822=""),"",ROUND(D822/LOOKUP(E822,SMMLV!$A$2:$A$36,SMMLV!$D$2:$D$106),3))</f>
        <v/>
      </c>
      <c r="K822" s="758"/>
      <c r="L822" s="97">
        <v>7</v>
      </c>
      <c r="M822" s="759" t="str">
        <f t="shared" si="79"/>
        <v>NO APLICA</v>
      </c>
      <c r="N822" s="759"/>
    </row>
    <row r="823" spans="2:14">
      <c r="B823" s="91"/>
      <c r="C823" s="91"/>
      <c r="E823" s="92"/>
      <c r="F823" s="119" t="str">
        <f>IF(OR(D823="",E823=""),"",ROUND(D823/LOOKUP(E823,SMMLV!$A$2:$A$36,SMMLV!$D$2:$D$106),3))</f>
        <v/>
      </c>
      <c r="K823" s="758"/>
      <c r="L823" s="97">
        <v>8</v>
      </c>
      <c r="M823" s="759" t="str">
        <f t="shared" si="79"/>
        <v>NO APLICA</v>
      </c>
      <c r="N823" s="759"/>
    </row>
    <row r="824" spans="2:14">
      <c r="B824" s="91"/>
      <c r="C824" s="91"/>
      <c r="E824" s="92"/>
      <c r="F824" s="119" t="str">
        <f>IF(OR(D824="",E824=""),"",ROUND(D824/LOOKUP(E824,SMMLV!$A$2:$A$36,SMMLV!$D$2:$D$106),3))</f>
        <v/>
      </c>
      <c r="K824" s="758"/>
      <c r="L824" s="97">
        <v>9</v>
      </c>
      <c r="M824" s="759" t="str">
        <f t="shared" si="79"/>
        <v>NO APLICA</v>
      </c>
      <c r="N824" s="759"/>
    </row>
    <row r="825" spans="2:14">
      <c r="B825" s="91"/>
      <c r="C825" s="91"/>
      <c r="E825" s="92"/>
      <c r="F825" s="119" t="str">
        <f>IF(OR(D825="",E825=""),"",ROUND(D825/LOOKUP(E825,SMMLV!$A$2:$A$36,SMMLV!$D$2:$D$106),3))</f>
        <v/>
      </c>
      <c r="K825" s="758"/>
      <c r="L825" s="97">
        <v>10</v>
      </c>
      <c r="M825" s="759" t="str">
        <f t="shared" si="79"/>
        <v>NO APLICA</v>
      </c>
      <c r="N825" s="759"/>
    </row>
    <row r="826" spans="2:14">
      <c r="B826" s="91"/>
      <c r="C826" s="91"/>
      <c r="E826" s="92"/>
      <c r="F826" s="119" t="str">
        <f>IF(OR(D826="",E826=""),"",ROUND(D826/LOOKUP(E826,SMMLV!$A$2:$A$36,SMMLV!$D$2:$D$106),3))</f>
        <v/>
      </c>
      <c r="K826" s="758">
        <v>83</v>
      </c>
      <c r="L826" s="97">
        <v>1</v>
      </c>
      <c r="M826" s="759" t="str">
        <f t="shared" ref="M826:M835" si="80">IF(SUMIFS($F$5:$F$1200,$B$5:$B$1200,$K$826,$C$5:$C$1200,$L826)=0,"NO APLICA",ROUND(SUMIFS($F$5:$F$1200,$B$5:$B$1200,$K$826,$C$5:$C$1200,$L826),3))</f>
        <v>NO APLICA</v>
      </c>
      <c r="N826" s="759"/>
    </row>
    <row r="827" spans="2:14">
      <c r="B827" s="91"/>
      <c r="C827" s="91"/>
      <c r="E827" s="92"/>
      <c r="F827" s="119" t="str">
        <f>IF(OR(D827="",E827=""),"",ROUND(D827/LOOKUP(E827,SMMLV!$A$2:$A$36,SMMLV!$D$2:$D$106),3))</f>
        <v/>
      </c>
      <c r="K827" s="758"/>
      <c r="L827" s="97">
        <v>2</v>
      </c>
      <c r="M827" s="759" t="str">
        <f t="shared" si="80"/>
        <v>NO APLICA</v>
      </c>
      <c r="N827" s="759"/>
    </row>
    <row r="828" spans="2:14">
      <c r="B828" s="91"/>
      <c r="C828" s="91"/>
      <c r="E828" s="92"/>
      <c r="F828" s="119" t="str">
        <f>IF(OR(D828="",E828=""),"",ROUND(D828/LOOKUP(E828,SMMLV!$A$2:$A$36,SMMLV!$D$2:$D$106),3))</f>
        <v/>
      </c>
      <c r="K828" s="758"/>
      <c r="L828" s="97">
        <v>3</v>
      </c>
      <c r="M828" s="759" t="str">
        <f t="shared" si="80"/>
        <v>NO APLICA</v>
      </c>
      <c r="N828" s="759"/>
    </row>
    <row r="829" spans="2:14">
      <c r="B829" s="91"/>
      <c r="C829" s="91"/>
      <c r="E829" s="92"/>
      <c r="F829" s="119" t="str">
        <f>IF(OR(D829="",E829=""),"",ROUND(D829/LOOKUP(E829,SMMLV!$A$2:$A$36,SMMLV!$D$2:$D$106),3))</f>
        <v/>
      </c>
      <c r="K829" s="758"/>
      <c r="L829" s="97">
        <v>4</v>
      </c>
      <c r="M829" s="759" t="str">
        <f t="shared" si="80"/>
        <v>NO APLICA</v>
      </c>
      <c r="N829" s="759"/>
    </row>
    <row r="830" spans="2:14">
      <c r="B830" s="91"/>
      <c r="C830" s="91"/>
      <c r="E830" s="92"/>
      <c r="F830" s="119" t="str">
        <f>IF(OR(D830="",E830=""),"",ROUND(D830/LOOKUP(E830,SMMLV!$A$2:$A$36,SMMLV!$D$2:$D$106),3))</f>
        <v/>
      </c>
      <c r="K830" s="758"/>
      <c r="L830" s="97">
        <v>5</v>
      </c>
      <c r="M830" s="759" t="str">
        <f t="shared" si="80"/>
        <v>NO APLICA</v>
      </c>
      <c r="N830" s="759"/>
    </row>
    <row r="831" spans="2:14">
      <c r="B831" s="91"/>
      <c r="C831" s="91"/>
      <c r="E831" s="92"/>
      <c r="F831" s="119" t="str">
        <f>IF(OR(D831="",E831=""),"",ROUND(D831/LOOKUP(E831,SMMLV!$A$2:$A$36,SMMLV!$D$2:$D$106),3))</f>
        <v/>
      </c>
      <c r="K831" s="758"/>
      <c r="L831" s="97">
        <v>6</v>
      </c>
      <c r="M831" s="759" t="str">
        <f t="shared" si="80"/>
        <v>NO APLICA</v>
      </c>
      <c r="N831" s="759"/>
    </row>
    <row r="832" spans="2:14">
      <c r="B832" s="91"/>
      <c r="C832" s="91"/>
      <c r="E832" s="92"/>
      <c r="F832" s="119" t="str">
        <f>IF(OR(D832="",E832=""),"",ROUND(D832/LOOKUP(E832,SMMLV!$A$2:$A$36,SMMLV!$D$2:$D$106),3))</f>
        <v/>
      </c>
      <c r="K832" s="758"/>
      <c r="L832" s="97">
        <v>7</v>
      </c>
      <c r="M832" s="759" t="str">
        <f t="shared" si="80"/>
        <v>NO APLICA</v>
      </c>
      <c r="N832" s="759"/>
    </row>
    <row r="833" spans="2:14">
      <c r="B833" s="91"/>
      <c r="C833" s="91"/>
      <c r="E833" s="92"/>
      <c r="F833" s="119" t="str">
        <f>IF(OR(D833="",E833=""),"",ROUND(D833/LOOKUP(E833,SMMLV!$A$2:$A$36,SMMLV!$D$2:$D$106),3))</f>
        <v/>
      </c>
      <c r="K833" s="758"/>
      <c r="L833" s="97">
        <v>8</v>
      </c>
      <c r="M833" s="759" t="str">
        <f t="shared" si="80"/>
        <v>NO APLICA</v>
      </c>
      <c r="N833" s="759"/>
    </row>
    <row r="834" spans="2:14">
      <c r="B834" s="91"/>
      <c r="C834" s="91"/>
      <c r="E834" s="92"/>
      <c r="F834" s="119" t="str">
        <f>IF(OR(D834="",E834=""),"",ROUND(D834/LOOKUP(E834,SMMLV!$A$2:$A$36,SMMLV!$D$2:$D$106),3))</f>
        <v/>
      </c>
      <c r="K834" s="758"/>
      <c r="L834" s="97">
        <v>9</v>
      </c>
      <c r="M834" s="759" t="str">
        <f t="shared" si="80"/>
        <v>NO APLICA</v>
      </c>
      <c r="N834" s="759"/>
    </row>
    <row r="835" spans="2:14">
      <c r="B835" s="91"/>
      <c r="C835" s="91"/>
      <c r="E835" s="92"/>
      <c r="F835" s="119" t="str">
        <f>IF(OR(D835="",E835=""),"",ROUND(D835/LOOKUP(E835,SMMLV!$A$2:$A$36,SMMLV!$D$2:$D$106),3))</f>
        <v/>
      </c>
      <c r="K835" s="758"/>
      <c r="L835" s="97">
        <v>10</v>
      </c>
      <c r="M835" s="759" t="str">
        <f t="shared" si="80"/>
        <v>NO APLICA</v>
      </c>
      <c r="N835" s="759"/>
    </row>
    <row r="836" spans="2:14">
      <c r="B836" s="91"/>
      <c r="C836" s="91"/>
      <c r="E836" s="92"/>
      <c r="F836" s="119" t="str">
        <f>IF(OR(D836="",E836=""),"",ROUND(D836/LOOKUP(E836,SMMLV!$A$2:$A$36,SMMLV!$D$2:$D$106),3))</f>
        <v/>
      </c>
      <c r="K836" s="758">
        <v>84</v>
      </c>
      <c r="L836" s="97">
        <v>1</v>
      </c>
      <c r="M836" s="759" t="str">
        <f t="shared" ref="M836:M845" si="81">IF(SUMIFS($F$5:$F$1200,$B$5:$B$1200,$K$836,$C$5:$C$1200,$L836)=0,"NO APLICA",ROUND(SUMIFS($F$5:$F$1200,$B$5:$B$1200,$K$836,$C$5:$C$1200,$L836),3))</f>
        <v>NO APLICA</v>
      </c>
      <c r="N836" s="759"/>
    </row>
    <row r="837" spans="2:14">
      <c r="B837" s="91"/>
      <c r="C837" s="91"/>
      <c r="E837" s="92"/>
      <c r="F837" s="119" t="str">
        <f>IF(OR(D837="",E837=""),"",ROUND(D837/LOOKUP(E837,SMMLV!$A$2:$A$36,SMMLV!$D$2:$D$106),3))</f>
        <v/>
      </c>
      <c r="K837" s="758"/>
      <c r="L837" s="97">
        <v>2</v>
      </c>
      <c r="M837" s="759" t="str">
        <f t="shared" si="81"/>
        <v>NO APLICA</v>
      </c>
      <c r="N837" s="759"/>
    </row>
    <row r="838" spans="2:14">
      <c r="B838" s="91"/>
      <c r="C838" s="91"/>
      <c r="E838" s="92"/>
      <c r="F838" s="119" t="str">
        <f>IF(OR(D838="",E838=""),"",ROUND(D838/LOOKUP(E838,SMMLV!$A$2:$A$36,SMMLV!$D$2:$D$106),3))</f>
        <v/>
      </c>
      <c r="K838" s="758"/>
      <c r="L838" s="97">
        <v>3</v>
      </c>
      <c r="M838" s="759" t="str">
        <f t="shared" si="81"/>
        <v>NO APLICA</v>
      </c>
      <c r="N838" s="759"/>
    </row>
    <row r="839" spans="2:14">
      <c r="B839" s="91"/>
      <c r="C839" s="91"/>
      <c r="E839" s="92"/>
      <c r="F839" s="119" t="str">
        <f>IF(OR(D839="",E839=""),"",ROUND(D839/LOOKUP(E839,SMMLV!$A$2:$A$36,SMMLV!$D$2:$D$106),3))</f>
        <v/>
      </c>
      <c r="K839" s="758"/>
      <c r="L839" s="97">
        <v>4</v>
      </c>
      <c r="M839" s="759" t="str">
        <f t="shared" si="81"/>
        <v>NO APLICA</v>
      </c>
      <c r="N839" s="759"/>
    </row>
    <row r="840" spans="2:14">
      <c r="B840" s="91"/>
      <c r="C840" s="91"/>
      <c r="E840" s="92"/>
      <c r="F840" s="119" t="str">
        <f>IF(OR(D840="",E840=""),"",ROUND(D840/LOOKUP(E840,SMMLV!$A$2:$A$36,SMMLV!$D$2:$D$106),3))</f>
        <v/>
      </c>
      <c r="K840" s="758"/>
      <c r="L840" s="97">
        <v>5</v>
      </c>
      <c r="M840" s="759" t="str">
        <f t="shared" si="81"/>
        <v>NO APLICA</v>
      </c>
      <c r="N840" s="759"/>
    </row>
    <row r="841" spans="2:14">
      <c r="B841" s="91"/>
      <c r="C841" s="91"/>
      <c r="E841" s="92"/>
      <c r="F841" s="119" t="str">
        <f>IF(OR(D841="",E841=""),"",ROUND(D841/LOOKUP(E841,SMMLV!$A$2:$A$36,SMMLV!$D$2:$D$106),3))</f>
        <v/>
      </c>
      <c r="K841" s="758"/>
      <c r="L841" s="97">
        <v>6</v>
      </c>
      <c r="M841" s="759" t="str">
        <f t="shared" si="81"/>
        <v>NO APLICA</v>
      </c>
      <c r="N841" s="759"/>
    </row>
    <row r="842" spans="2:14">
      <c r="B842" s="91"/>
      <c r="C842" s="91"/>
      <c r="E842" s="92"/>
      <c r="F842" s="119" t="str">
        <f>IF(OR(D842="",E842=""),"",ROUND(D842/LOOKUP(E842,SMMLV!$A$2:$A$36,SMMLV!$D$2:$D$106),3))</f>
        <v/>
      </c>
      <c r="K842" s="758"/>
      <c r="L842" s="97">
        <v>7</v>
      </c>
      <c r="M842" s="759" t="str">
        <f t="shared" si="81"/>
        <v>NO APLICA</v>
      </c>
      <c r="N842" s="759"/>
    </row>
    <row r="843" spans="2:14">
      <c r="B843" s="91"/>
      <c r="C843" s="91"/>
      <c r="E843" s="92"/>
      <c r="F843" s="119" t="str">
        <f>IF(OR(D843="",E843=""),"",ROUND(D843/LOOKUP(E843,SMMLV!$A$2:$A$36,SMMLV!$D$2:$D$106),3))</f>
        <v/>
      </c>
      <c r="K843" s="758"/>
      <c r="L843" s="97">
        <v>8</v>
      </c>
      <c r="M843" s="759" t="str">
        <f t="shared" si="81"/>
        <v>NO APLICA</v>
      </c>
      <c r="N843" s="759"/>
    </row>
    <row r="844" spans="2:14">
      <c r="B844" s="91"/>
      <c r="C844" s="91"/>
      <c r="E844" s="92"/>
      <c r="F844" s="119" t="str">
        <f>IF(OR(D844="",E844=""),"",ROUND(D844/LOOKUP(E844,SMMLV!$A$2:$A$36,SMMLV!$D$2:$D$106),3))</f>
        <v/>
      </c>
      <c r="K844" s="758"/>
      <c r="L844" s="97">
        <v>9</v>
      </c>
      <c r="M844" s="759" t="str">
        <f t="shared" si="81"/>
        <v>NO APLICA</v>
      </c>
      <c r="N844" s="759"/>
    </row>
    <row r="845" spans="2:14">
      <c r="B845" s="91"/>
      <c r="C845" s="91"/>
      <c r="E845" s="92"/>
      <c r="F845" s="119" t="str">
        <f>IF(OR(D845="",E845=""),"",ROUND(D845/LOOKUP(E845,SMMLV!$A$2:$A$36,SMMLV!$D$2:$D$106),3))</f>
        <v/>
      </c>
      <c r="K845" s="758"/>
      <c r="L845" s="97">
        <v>10</v>
      </c>
      <c r="M845" s="759" t="str">
        <f t="shared" si="81"/>
        <v>NO APLICA</v>
      </c>
      <c r="N845" s="759"/>
    </row>
    <row r="846" spans="2:14">
      <c r="B846" s="91"/>
      <c r="C846" s="91"/>
      <c r="E846" s="92"/>
      <c r="F846" s="119" t="str">
        <f>IF(OR(D846="",E846=""),"",ROUND(D846/LOOKUP(E846,SMMLV!$A$2:$A$36,SMMLV!$D$2:$D$106),3))</f>
        <v/>
      </c>
      <c r="K846" s="758">
        <v>85</v>
      </c>
      <c r="L846" s="97">
        <v>1</v>
      </c>
      <c r="M846" s="759" t="str">
        <f t="shared" ref="M846:M855" si="82">IF(SUMIFS($F$5:$F$1200,$B$5:$B$1200,$K$846,$C$5:$C$1200,$L846)=0,"NO APLICA",ROUND(SUMIFS($F$5:$F$1200,$B$5:$B$1200,$K$846,$C$5:$C$1200,$L846),3))</f>
        <v>NO APLICA</v>
      </c>
      <c r="N846" s="759"/>
    </row>
    <row r="847" spans="2:14">
      <c r="B847" s="91"/>
      <c r="C847" s="91"/>
      <c r="E847" s="92"/>
      <c r="F847" s="119" t="str">
        <f>IF(OR(D847="",E847=""),"",ROUND(D847/LOOKUP(E847,SMMLV!$A$2:$A$36,SMMLV!$D$2:$D$106),3))</f>
        <v/>
      </c>
      <c r="K847" s="758"/>
      <c r="L847" s="97">
        <v>2</v>
      </c>
      <c r="M847" s="759" t="str">
        <f t="shared" si="82"/>
        <v>NO APLICA</v>
      </c>
      <c r="N847" s="759"/>
    </row>
    <row r="848" spans="2:14">
      <c r="B848" s="91"/>
      <c r="C848" s="91"/>
      <c r="E848" s="92"/>
      <c r="F848" s="119" t="str">
        <f>IF(OR(D848="",E848=""),"",ROUND(D848/LOOKUP(E848,SMMLV!$A$2:$A$36,SMMLV!$D$2:$D$106),3))</f>
        <v/>
      </c>
      <c r="K848" s="758"/>
      <c r="L848" s="97">
        <v>3</v>
      </c>
      <c r="M848" s="759" t="str">
        <f t="shared" si="82"/>
        <v>NO APLICA</v>
      </c>
      <c r="N848" s="759"/>
    </row>
    <row r="849" spans="2:14">
      <c r="B849" s="91"/>
      <c r="C849" s="91"/>
      <c r="E849" s="92"/>
      <c r="F849" s="119" t="str">
        <f>IF(OR(D849="",E849=""),"",ROUND(D849/LOOKUP(E849,SMMLV!$A$2:$A$36,SMMLV!$D$2:$D$106),3))</f>
        <v/>
      </c>
      <c r="K849" s="758"/>
      <c r="L849" s="97">
        <v>4</v>
      </c>
      <c r="M849" s="759" t="str">
        <f t="shared" si="82"/>
        <v>NO APLICA</v>
      </c>
      <c r="N849" s="759"/>
    </row>
    <row r="850" spans="2:14">
      <c r="B850" s="91"/>
      <c r="C850" s="91"/>
      <c r="E850" s="92"/>
      <c r="F850" s="119" t="str">
        <f>IF(OR(D850="",E850=""),"",ROUND(D850/LOOKUP(E850,SMMLV!$A$2:$A$36,SMMLV!$D$2:$D$106),3))</f>
        <v/>
      </c>
      <c r="K850" s="758"/>
      <c r="L850" s="97">
        <v>5</v>
      </c>
      <c r="M850" s="759" t="str">
        <f t="shared" si="82"/>
        <v>NO APLICA</v>
      </c>
      <c r="N850" s="759"/>
    </row>
    <row r="851" spans="2:14">
      <c r="B851" s="91"/>
      <c r="C851" s="91"/>
      <c r="E851" s="92"/>
      <c r="F851" s="119" t="str">
        <f>IF(OR(D851="",E851=""),"",ROUND(D851/LOOKUP(E851,SMMLV!$A$2:$A$36,SMMLV!$D$2:$D$106),3))</f>
        <v/>
      </c>
      <c r="K851" s="758"/>
      <c r="L851" s="97">
        <v>6</v>
      </c>
      <c r="M851" s="759" t="str">
        <f t="shared" si="82"/>
        <v>NO APLICA</v>
      </c>
      <c r="N851" s="759"/>
    </row>
    <row r="852" spans="2:14">
      <c r="B852" s="91"/>
      <c r="C852" s="91"/>
      <c r="E852" s="92"/>
      <c r="F852" s="119" t="str">
        <f>IF(OR(D852="",E852=""),"",ROUND(D852/LOOKUP(E852,SMMLV!$A$2:$A$36,SMMLV!$D$2:$D$106),3))</f>
        <v/>
      </c>
      <c r="K852" s="758"/>
      <c r="L852" s="97">
        <v>7</v>
      </c>
      <c r="M852" s="759" t="str">
        <f t="shared" si="82"/>
        <v>NO APLICA</v>
      </c>
      <c r="N852" s="759"/>
    </row>
    <row r="853" spans="2:14">
      <c r="B853" s="91"/>
      <c r="C853" s="91"/>
      <c r="E853" s="92"/>
      <c r="F853" s="119" t="str">
        <f>IF(OR(D853="",E853=""),"",ROUND(D853/LOOKUP(E853,SMMLV!$A$2:$A$36,SMMLV!$D$2:$D$106),3))</f>
        <v/>
      </c>
      <c r="K853" s="758"/>
      <c r="L853" s="97">
        <v>8</v>
      </c>
      <c r="M853" s="759" t="str">
        <f t="shared" si="82"/>
        <v>NO APLICA</v>
      </c>
      <c r="N853" s="759"/>
    </row>
    <row r="854" spans="2:14">
      <c r="B854" s="91"/>
      <c r="C854" s="91"/>
      <c r="E854" s="92"/>
      <c r="F854" s="119" t="str">
        <f>IF(OR(D854="",E854=""),"",ROUND(D854/LOOKUP(E854,SMMLV!$A$2:$A$36,SMMLV!$D$2:$D$106),3))</f>
        <v/>
      </c>
      <c r="K854" s="758"/>
      <c r="L854" s="97">
        <v>9</v>
      </c>
      <c r="M854" s="759" t="str">
        <f t="shared" si="82"/>
        <v>NO APLICA</v>
      </c>
      <c r="N854" s="759"/>
    </row>
    <row r="855" spans="2:14">
      <c r="B855" s="91"/>
      <c r="C855" s="91"/>
      <c r="E855" s="92"/>
      <c r="F855" s="119" t="str">
        <f>IF(OR(D855="",E855=""),"",ROUND(D855/LOOKUP(E855,SMMLV!$A$2:$A$36,SMMLV!$D$2:$D$106),3))</f>
        <v/>
      </c>
      <c r="K855" s="758"/>
      <c r="L855" s="97">
        <v>10</v>
      </c>
      <c r="M855" s="759" t="str">
        <f t="shared" si="82"/>
        <v>NO APLICA</v>
      </c>
      <c r="N855" s="759"/>
    </row>
    <row r="856" spans="2:14">
      <c r="B856" s="91"/>
      <c r="C856" s="91"/>
      <c r="E856" s="92"/>
      <c r="F856" s="119" t="str">
        <f>IF(OR(D856="",E856=""),"",ROUND(D856/LOOKUP(E856,SMMLV!$A$2:$A$36,SMMLV!$D$2:$D$106),3))</f>
        <v/>
      </c>
      <c r="K856" s="758">
        <v>86</v>
      </c>
      <c r="L856" s="97">
        <v>1</v>
      </c>
      <c r="M856" s="759" t="str">
        <f t="shared" ref="M856:M865" si="83">IF(SUMIFS($F$5:$F$1200,$B$5:$B$1200,$K$856,$C$5:$C$1200,$L856)=0,"NO APLICA",ROUND(SUMIFS($F$5:$F$1200,$B$5:$B$1200,$K$856,$C$5:$C$1200,$L856),3))</f>
        <v>NO APLICA</v>
      </c>
      <c r="N856" s="759"/>
    </row>
    <row r="857" spans="2:14">
      <c r="B857" s="91"/>
      <c r="C857" s="91"/>
      <c r="E857" s="92"/>
      <c r="F857" s="119" t="str">
        <f>IF(OR(D857="",E857=""),"",ROUND(D857/LOOKUP(E857,SMMLV!$A$2:$A$36,SMMLV!$D$2:$D$106),3))</f>
        <v/>
      </c>
      <c r="K857" s="758"/>
      <c r="L857" s="97">
        <v>2</v>
      </c>
      <c r="M857" s="759" t="str">
        <f t="shared" si="83"/>
        <v>NO APLICA</v>
      </c>
      <c r="N857" s="759"/>
    </row>
    <row r="858" spans="2:14">
      <c r="B858" s="91"/>
      <c r="C858" s="91"/>
      <c r="E858" s="92"/>
      <c r="F858" s="119" t="str">
        <f>IF(OR(D858="",E858=""),"",ROUND(D858/LOOKUP(E858,SMMLV!$A$2:$A$36,SMMLV!$D$2:$D$106),3))</f>
        <v/>
      </c>
      <c r="K858" s="758"/>
      <c r="L858" s="97">
        <v>3</v>
      </c>
      <c r="M858" s="759" t="str">
        <f t="shared" si="83"/>
        <v>NO APLICA</v>
      </c>
      <c r="N858" s="759"/>
    </row>
    <row r="859" spans="2:14">
      <c r="B859" s="91"/>
      <c r="C859" s="91"/>
      <c r="E859" s="92"/>
      <c r="F859" s="119" t="str">
        <f>IF(OR(D859="",E859=""),"",ROUND(D859/LOOKUP(E859,SMMLV!$A$2:$A$36,SMMLV!$D$2:$D$106),3))</f>
        <v/>
      </c>
      <c r="K859" s="758"/>
      <c r="L859" s="97">
        <v>4</v>
      </c>
      <c r="M859" s="759" t="str">
        <f t="shared" si="83"/>
        <v>NO APLICA</v>
      </c>
      <c r="N859" s="759"/>
    </row>
    <row r="860" spans="2:14">
      <c r="B860" s="91"/>
      <c r="C860" s="91"/>
      <c r="E860" s="92"/>
      <c r="F860" s="119" t="str">
        <f>IF(OR(D860="",E860=""),"",ROUND(D860/LOOKUP(E860,SMMLV!$A$2:$A$36,SMMLV!$D$2:$D$106),3))</f>
        <v/>
      </c>
      <c r="K860" s="758"/>
      <c r="L860" s="97">
        <v>5</v>
      </c>
      <c r="M860" s="759" t="str">
        <f t="shared" si="83"/>
        <v>NO APLICA</v>
      </c>
      <c r="N860" s="759"/>
    </row>
    <row r="861" spans="2:14">
      <c r="B861" s="91"/>
      <c r="C861" s="91"/>
      <c r="E861" s="92"/>
      <c r="F861" s="119" t="str">
        <f>IF(OR(D861="",E861=""),"",ROUND(D861/LOOKUP(E861,SMMLV!$A$2:$A$36,SMMLV!$D$2:$D$106),3))</f>
        <v/>
      </c>
      <c r="K861" s="758"/>
      <c r="L861" s="97">
        <v>6</v>
      </c>
      <c r="M861" s="759" t="str">
        <f t="shared" si="83"/>
        <v>NO APLICA</v>
      </c>
      <c r="N861" s="759"/>
    </row>
    <row r="862" spans="2:14">
      <c r="B862" s="91"/>
      <c r="C862" s="91"/>
      <c r="E862" s="92"/>
      <c r="F862" s="119" t="str">
        <f>IF(OR(D862="",E862=""),"",ROUND(D862/LOOKUP(E862,SMMLV!$A$2:$A$36,SMMLV!$D$2:$D$106),3))</f>
        <v/>
      </c>
      <c r="K862" s="758"/>
      <c r="L862" s="97">
        <v>7</v>
      </c>
      <c r="M862" s="759" t="str">
        <f t="shared" si="83"/>
        <v>NO APLICA</v>
      </c>
      <c r="N862" s="759"/>
    </row>
    <row r="863" spans="2:14">
      <c r="B863" s="91"/>
      <c r="C863" s="91"/>
      <c r="E863" s="92"/>
      <c r="F863" s="119" t="str">
        <f>IF(OR(D863="",E863=""),"",ROUND(D863/LOOKUP(E863,SMMLV!$A$2:$A$36,SMMLV!$D$2:$D$106),3))</f>
        <v/>
      </c>
      <c r="K863" s="758"/>
      <c r="L863" s="97">
        <v>8</v>
      </c>
      <c r="M863" s="759" t="str">
        <f t="shared" si="83"/>
        <v>NO APLICA</v>
      </c>
      <c r="N863" s="759"/>
    </row>
    <row r="864" spans="2:14">
      <c r="B864" s="91"/>
      <c r="C864" s="91"/>
      <c r="E864" s="92"/>
      <c r="F864" s="119" t="str">
        <f>IF(OR(D864="",E864=""),"",ROUND(D864/LOOKUP(E864,SMMLV!$A$2:$A$36,SMMLV!$D$2:$D$106),3))</f>
        <v/>
      </c>
      <c r="K864" s="758"/>
      <c r="L864" s="97">
        <v>9</v>
      </c>
      <c r="M864" s="759" t="str">
        <f t="shared" si="83"/>
        <v>NO APLICA</v>
      </c>
      <c r="N864" s="759"/>
    </row>
    <row r="865" spans="2:14">
      <c r="B865" s="91"/>
      <c r="C865" s="91"/>
      <c r="E865" s="92"/>
      <c r="F865" s="119" t="str">
        <f>IF(OR(D865="",E865=""),"",ROUND(D865/LOOKUP(E865,SMMLV!$A$2:$A$36,SMMLV!$D$2:$D$106),3))</f>
        <v/>
      </c>
      <c r="K865" s="758"/>
      <c r="L865" s="97">
        <v>10</v>
      </c>
      <c r="M865" s="759" t="str">
        <f t="shared" si="83"/>
        <v>NO APLICA</v>
      </c>
      <c r="N865" s="759"/>
    </row>
    <row r="866" spans="2:14">
      <c r="B866" s="91"/>
      <c r="C866" s="91"/>
      <c r="E866" s="92"/>
      <c r="F866" s="119" t="str">
        <f>IF(OR(D866="",E866=""),"",ROUND(D866/LOOKUP(E866,SMMLV!$A$2:$A$36,SMMLV!$D$2:$D$106),3))</f>
        <v/>
      </c>
      <c r="K866" s="758">
        <v>87</v>
      </c>
      <c r="L866" s="97">
        <v>1</v>
      </c>
      <c r="M866" s="759" t="str">
        <f t="shared" ref="M866:M875" si="84">IF(SUMIFS($F$5:$F$1200,$B$5:$B$1200,$K$866,$C$5:$C$1200,$L866)=0,"NO APLICA",ROUND(SUMIFS($F$5:$F$1200,$B$5:$B$1200,$K$866,$C$5:$C$1200,$L866),3))</f>
        <v>NO APLICA</v>
      </c>
      <c r="N866" s="759"/>
    </row>
    <row r="867" spans="2:14">
      <c r="B867" s="91"/>
      <c r="C867" s="91"/>
      <c r="E867" s="92"/>
      <c r="F867" s="119" t="str">
        <f>IF(OR(D867="",E867=""),"",ROUND(D867/LOOKUP(E867,SMMLV!$A$2:$A$36,SMMLV!$D$2:$D$106),3))</f>
        <v/>
      </c>
      <c r="K867" s="758"/>
      <c r="L867" s="97">
        <v>2</v>
      </c>
      <c r="M867" s="759" t="str">
        <f t="shared" si="84"/>
        <v>NO APLICA</v>
      </c>
      <c r="N867" s="759"/>
    </row>
    <row r="868" spans="2:14">
      <c r="B868" s="91"/>
      <c r="C868" s="91"/>
      <c r="E868" s="92"/>
      <c r="F868" s="119" t="str">
        <f>IF(OR(D868="",E868=""),"",ROUND(D868/LOOKUP(E868,SMMLV!$A$2:$A$36,SMMLV!$D$2:$D$106),3))</f>
        <v/>
      </c>
      <c r="K868" s="758"/>
      <c r="L868" s="97">
        <v>3</v>
      </c>
      <c r="M868" s="759" t="str">
        <f t="shared" si="84"/>
        <v>NO APLICA</v>
      </c>
      <c r="N868" s="759"/>
    </row>
    <row r="869" spans="2:14">
      <c r="B869" s="91"/>
      <c r="C869" s="91"/>
      <c r="E869" s="92"/>
      <c r="F869" s="119" t="str">
        <f>IF(OR(D869="",E869=""),"",ROUND(D869/LOOKUP(E869,SMMLV!$A$2:$A$36,SMMLV!$D$2:$D$106),3))</f>
        <v/>
      </c>
      <c r="K869" s="758"/>
      <c r="L869" s="97">
        <v>4</v>
      </c>
      <c r="M869" s="759" t="str">
        <f t="shared" si="84"/>
        <v>NO APLICA</v>
      </c>
      <c r="N869" s="759"/>
    </row>
    <row r="870" spans="2:14">
      <c r="B870" s="91"/>
      <c r="C870" s="91"/>
      <c r="E870" s="92"/>
      <c r="F870" s="119" t="str">
        <f>IF(OR(D870="",E870=""),"",ROUND(D870/LOOKUP(E870,SMMLV!$A$2:$A$36,SMMLV!$D$2:$D$106),3))</f>
        <v/>
      </c>
      <c r="K870" s="758"/>
      <c r="L870" s="97">
        <v>5</v>
      </c>
      <c r="M870" s="759" t="str">
        <f t="shared" si="84"/>
        <v>NO APLICA</v>
      </c>
      <c r="N870" s="759"/>
    </row>
    <row r="871" spans="2:14">
      <c r="B871" s="91"/>
      <c r="C871" s="91"/>
      <c r="E871" s="92"/>
      <c r="F871" s="119" t="str">
        <f>IF(OR(D871="",E871=""),"",ROUND(D871/LOOKUP(E871,SMMLV!$A$2:$A$36,SMMLV!$D$2:$D$106),3))</f>
        <v/>
      </c>
      <c r="K871" s="758"/>
      <c r="L871" s="97">
        <v>6</v>
      </c>
      <c r="M871" s="759" t="str">
        <f t="shared" si="84"/>
        <v>NO APLICA</v>
      </c>
      <c r="N871" s="759"/>
    </row>
    <row r="872" spans="2:14">
      <c r="B872" s="91"/>
      <c r="C872" s="91"/>
      <c r="E872" s="92"/>
      <c r="F872" s="119" t="str">
        <f>IF(OR(D872="",E872=""),"",ROUND(D872/LOOKUP(E872,SMMLV!$A$2:$A$36,SMMLV!$D$2:$D$106),3))</f>
        <v/>
      </c>
      <c r="K872" s="758"/>
      <c r="L872" s="97">
        <v>7</v>
      </c>
      <c r="M872" s="759" t="str">
        <f t="shared" si="84"/>
        <v>NO APLICA</v>
      </c>
      <c r="N872" s="759"/>
    </row>
    <row r="873" spans="2:14">
      <c r="B873" s="91"/>
      <c r="C873" s="91"/>
      <c r="E873" s="92"/>
      <c r="F873" s="119" t="str">
        <f>IF(OR(D873="",E873=""),"",ROUND(D873/LOOKUP(E873,SMMLV!$A$2:$A$36,SMMLV!$D$2:$D$106),3))</f>
        <v/>
      </c>
      <c r="K873" s="758"/>
      <c r="L873" s="97">
        <v>8</v>
      </c>
      <c r="M873" s="759" t="str">
        <f t="shared" si="84"/>
        <v>NO APLICA</v>
      </c>
      <c r="N873" s="759"/>
    </row>
    <row r="874" spans="2:14">
      <c r="B874" s="91"/>
      <c r="C874" s="91"/>
      <c r="E874" s="92"/>
      <c r="F874" s="119" t="str">
        <f>IF(OR(D874="",E874=""),"",ROUND(D874/LOOKUP(E874,SMMLV!$A$2:$A$36,SMMLV!$D$2:$D$106),3))</f>
        <v/>
      </c>
      <c r="K874" s="758"/>
      <c r="L874" s="97">
        <v>9</v>
      </c>
      <c r="M874" s="759" t="str">
        <f t="shared" si="84"/>
        <v>NO APLICA</v>
      </c>
      <c r="N874" s="759"/>
    </row>
    <row r="875" spans="2:14">
      <c r="B875" s="91"/>
      <c r="C875" s="91"/>
      <c r="E875" s="92"/>
      <c r="F875" s="119" t="str">
        <f>IF(OR(D875="",E875=""),"",ROUND(D875/LOOKUP(E875,SMMLV!$A$2:$A$36,SMMLV!$D$2:$D$106),3))</f>
        <v/>
      </c>
      <c r="K875" s="758"/>
      <c r="L875" s="97">
        <v>10</v>
      </c>
      <c r="M875" s="759" t="str">
        <f t="shared" si="84"/>
        <v>NO APLICA</v>
      </c>
      <c r="N875" s="759"/>
    </row>
    <row r="876" spans="2:14">
      <c r="B876" s="91"/>
      <c r="C876" s="91"/>
      <c r="E876" s="92"/>
      <c r="F876" s="119" t="str">
        <f>IF(OR(D876="",E876=""),"",ROUND(D876/LOOKUP(E876,SMMLV!$A$2:$A$36,SMMLV!$D$2:$D$106),3))</f>
        <v/>
      </c>
      <c r="K876" s="758">
        <v>88</v>
      </c>
      <c r="L876" s="97">
        <v>1</v>
      </c>
      <c r="M876" s="759" t="str">
        <f t="shared" ref="M876:M885" si="85">IF(SUMIFS($F$5:$F$1200,$B$5:$B$1200,$K$876,$C$5:$C$1200,$L876)=0,"NO APLICA",ROUND(SUMIFS($F$5:$F$1200,$B$5:$B$1200,$K$876,$C$5:$C$1200,$L876),3))</f>
        <v>NO APLICA</v>
      </c>
      <c r="N876" s="759"/>
    </row>
    <row r="877" spans="2:14">
      <c r="B877" s="91"/>
      <c r="C877" s="91"/>
      <c r="E877" s="92"/>
      <c r="F877" s="119" t="str">
        <f>IF(OR(D877="",E877=""),"",ROUND(D877/LOOKUP(E877,SMMLV!$A$2:$A$36,SMMLV!$D$2:$D$106),3))</f>
        <v/>
      </c>
      <c r="K877" s="758"/>
      <c r="L877" s="97">
        <v>2</v>
      </c>
      <c r="M877" s="759" t="str">
        <f t="shared" si="85"/>
        <v>NO APLICA</v>
      </c>
      <c r="N877" s="759"/>
    </row>
    <row r="878" spans="2:14">
      <c r="B878" s="91"/>
      <c r="C878" s="91"/>
      <c r="E878" s="92"/>
      <c r="F878" s="119" t="str">
        <f>IF(OR(D878="",E878=""),"",ROUND(D878/LOOKUP(E878,SMMLV!$A$2:$A$36,SMMLV!$D$2:$D$106),3))</f>
        <v/>
      </c>
      <c r="K878" s="758"/>
      <c r="L878" s="97">
        <v>3</v>
      </c>
      <c r="M878" s="759" t="str">
        <f t="shared" si="85"/>
        <v>NO APLICA</v>
      </c>
      <c r="N878" s="759"/>
    </row>
    <row r="879" spans="2:14">
      <c r="B879" s="91"/>
      <c r="C879" s="91"/>
      <c r="E879" s="92"/>
      <c r="F879" s="119" t="str">
        <f>IF(OR(D879="",E879=""),"",ROUND(D879/LOOKUP(E879,SMMLV!$A$2:$A$36,SMMLV!$D$2:$D$106),3))</f>
        <v/>
      </c>
      <c r="K879" s="758"/>
      <c r="L879" s="97">
        <v>4</v>
      </c>
      <c r="M879" s="759" t="str">
        <f t="shared" si="85"/>
        <v>NO APLICA</v>
      </c>
      <c r="N879" s="759"/>
    </row>
    <row r="880" spans="2:14">
      <c r="B880" s="91"/>
      <c r="C880" s="91"/>
      <c r="E880" s="92"/>
      <c r="F880" s="119" t="str">
        <f>IF(OR(D880="",E880=""),"",ROUND(D880/LOOKUP(E880,SMMLV!$A$2:$A$36,SMMLV!$D$2:$D$106),3))</f>
        <v/>
      </c>
      <c r="K880" s="758"/>
      <c r="L880" s="97">
        <v>5</v>
      </c>
      <c r="M880" s="759" t="str">
        <f t="shared" si="85"/>
        <v>NO APLICA</v>
      </c>
      <c r="N880" s="759"/>
    </row>
    <row r="881" spans="2:14">
      <c r="B881" s="91"/>
      <c r="C881" s="91"/>
      <c r="E881" s="92"/>
      <c r="F881" s="119" t="str">
        <f>IF(OR(D881="",E881=""),"",ROUND(D881/LOOKUP(E881,SMMLV!$A$2:$A$36,SMMLV!$D$2:$D$106),3))</f>
        <v/>
      </c>
      <c r="K881" s="758"/>
      <c r="L881" s="97">
        <v>6</v>
      </c>
      <c r="M881" s="759" t="str">
        <f t="shared" si="85"/>
        <v>NO APLICA</v>
      </c>
      <c r="N881" s="759"/>
    </row>
    <row r="882" spans="2:14">
      <c r="B882" s="91"/>
      <c r="C882" s="91"/>
      <c r="E882" s="92"/>
      <c r="F882" s="119" t="str">
        <f>IF(OR(D882="",E882=""),"",ROUND(D882/LOOKUP(E882,SMMLV!$A$2:$A$36,SMMLV!$D$2:$D$106),3))</f>
        <v/>
      </c>
      <c r="K882" s="758"/>
      <c r="L882" s="97">
        <v>7</v>
      </c>
      <c r="M882" s="759" t="str">
        <f t="shared" si="85"/>
        <v>NO APLICA</v>
      </c>
      <c r="N882" s="759"/>
    </row>
    <row r="883" spans="2:14">
      <c r="B883" s="91"/>
      <c r="C883" s="91"/>
      <c r="E883" s="92"/>
      <c r="F883" s="119" t="str">
        <f>IF(OR(D883="",E883=""),"",ROUND(D883/LOOKUP(E883,SMMLV!$A$2:$A$36,SMMLV!$D$2:$D$106),3))</f>
        <v/>
      </c>
      <c r="K883" s="758"/>
      <c r="L883" s="97">
        <v>8</v>
      </c>
      <c r="M883" s="759" t="str">
        <f t="shared" si="85"/>
        <v>NO APLICA</v>
      </c>
      <c r="N883" s="759"/>
    </row>
    <row r="884" spans="2:14">
      <c r="B884" s="91"/>
      <c r="C884" s="91"/>
      <c r="E884" s="92"/>
      <c r="F884" s="119" t="str">
        <f>IF(OR(D884="",E884=""),"",ROUND(D884/LOOKUP(E884,SMMLV!$A$2:$A$36,SMMLV!$D$2:$D$106),3))</f>
        <v/>
      </c>
      <c r="K884" s="758"/>
      <c r="L884" s="97">
        <v>9</v>
      </c>
      <c r="M884" s="759" t="str">
        <f t="shared" si="85"/>
        <v>NO APLICA</v>
      </c>
      <c r="N884" s="759"/>
    </row>
    <row r="885" spans="2:14">
      <c r="B885" s="91"/>
      <c r="C885" s="91"/>
      <c r="E885" s="92"/>
      <c r="F885" s="119" t="str">
        <f>IF(OR(D885="",E885=""),"",ROUND(D885/LOOKUP(E885,SMMLV!$A$2:$A$36,SMMLV!$D$2:$D$106),3))</f>
        <v/>
      </c>
      <c r="K885" s="758"/>
      <c r="L885" s="97">
        <v>10</v>
      </c>
      <c r="M885" s="759" t="str">
        <f t="shared" si="85"/>
        <v>NO APLICA</v>
      </c>
      <c r="N885" s="759"/>
    </row>
    <row r="886" spans="2:14">
      <c r="B886" s="91"/>
      <c r="C886" s="91"/>
      <c r="E886" s="92"/>
      <c r="F886" s="119" t="str">
        <f>IF(OR(D886="",E886=""),"",ROUND(D886/LOOKUP(E886,SMMLV!$A$2:$A$36,SMMLV!$D$2:$D$106),3))</f>
        <v/>
      </c>
      <c r="K886" s="758">
        <v>89</v>
      </c>
      <c r="L886" s="97">
        <v>1</v>
      </c>
      <c r="M886" s="759" t="str">
        <f t="shared" ref="M886:M895" si="86">IF(SUMIFS($F$5:$F$1200,$B$5:$B$1200,$K$886,$C$5:$C$1200,$L886)=0,"NO APLICA",ROUND(SUMIFS($F$5:$F$1200,$B$5:$B$1200,$K$886,$C$5:$C$1200,$L886),3))</f>
        <v>NO APLICA</v>
      </c>
      <c r="N886" s="759"/>
    </row>
    <row r="887" spans="2:14">
      <c r="B887" s="91"/>
      <c r="C887" s="91"/>
      <c r="E887" s="92"/>
      <c r="F887" s="119" t="str">
        <f>IF(OR(D887="",E887=""),"",ROUND(D887/LOOKUP(E887,SMMLV!$A$2:$A$36,SMMLV!$D$2:$D$106),3))</f>
        <v/>
      </c>
      <c r="K887" s="758"/>
      <c r="L887" s="97">
        <v>2</v>
      </c>
      <c r="M887" s="759" t="str">
        <f t="shared" si="86"/>
        <v>NO APLICA</v>
      </c>
      <c r="N887" s="759"/>
    </row>
    <row r="888" spans="2:14">
      <c r="B888" s="91"/>
      <c r="C888" s="91"/>
      <c r="E888" s="92"/>
      <c r="F888" s="119" t="str">
        <f>IF(OR(D888="",E888=""),"",ROUND(D888/LOOKUP(E888,SMMLV!$A$2:$A$36,SMMLV!$D$2:$D$106),3))</f>
        <v/>
      </c>
      <c r="K888" s="758"/>
      <c r="L888" s="97">
        <v>3</v>
      </c>
      <c r="M888" s="759" t="str">
        <f t="shared" si="86"/>
        <v>NO APLICA</v>
      </c>
      <c r="N888" s="759"/>
    </row>
    <row r="889" spans="2:14">
      <c r="B889" s="91"/>
      <c r="C889" s="91"/>
      <c r="E889" s="92"/>
      <c r="F889" s="119" t="str">
        <f>IF(OR(D889="",E889=""),"",ROUND(D889/LOOKUP(E889,SMMLV!$A$2:$A$36,SMMLV!$D$2:$D$106),3))</f>
        <v/>
      </c>
      <c r="K889" s="758"/>
      <c r="L889" s="97">
        <v>4</v>
      </c>
      <c r="M889" s="759" t="str">
        <f t="shared" si="86"/>
        <v>NO APLICA</v>
      </c>
      <c r="N889" s="759"/>
    </row>
    <row r="890" spans="2:14">
      <c r="B890" s="91"/>
      <c r="C890" s="91"/>
      <c r="E890" s="92"/>
      <c r="F890" s="119" t="str">
        <f>IF(OR(D890="",E890=""),"",ROUND(D890/LOOKUP(E890,SMMLV!$A$2:$A$36,SMMLV!$D$2:$D$106),3))</f>
        <v/>
      </c>
      <c r="K890" s="758"/>
      <c r="L890" s="97">
        <v>5</v>
      </c>
      <c r="M890" s="759" t="str">
        <f t="shared" si="86"/>
        <v>NO APLICA</v>
      </c>
      <c r="N890" s="759"/>
    </row>
    <row r="891" spans="2:14">
      <c r="B891" s="91"/>
      <c r="C891" s="91"/>
      <c r="E891" s="92"/>
      <c r="F891" s="119" t="str">
        <f>IF(OR(D891="",E891=""),"",ROUND(D891/LOOKUP(E891,SMMLV!$A$2:$A$36,SMMLV!$D$2:$D$106),3))</f>
        <v/>
      </c>
      <c r="K891" s="758"/>
      <c r="L891" s="97">
        <v>6</v>
      </c>
      <c r="M891" s="759" t="str">
        <f t="shared" si="86"/>
        <v>NO APLICA</v>
      </c>
      <c r="N891" s="759"/>
    </row>
    <row r="892" spans="2:14">
      <c r="B892" s="91"/>
      <c r="C892" s="91"/>
      <c r="E892" s="92"/>
      <c r="F892" s="119" t="str">
        <f>IF(OR(D892="",E892=""),"",ROUND(D892/LOOKUP(E892,SMMLV!$A$2:$A$36,SMMLV!$D$2:$D$106),3))</f>
        <v/>
      </c>
      <c r="K892" s="758"/>
      <c r="L892" s="97">
        <v>7</v>
      </c>
      <c r="M892" s="759" t="str">
        <f t="shared" si="86"/>
        <v>NO APLICA</v>
      </c>
      <c r="N892" s="759"/>
    </row>
    <row r="893" spans="2:14">
      <c r="B893" s="91"/>
      <c r="C893" s="91"/>
      <c r="E893" s="92"/>
      <c r="F893" s="119" t="str">
        <f>IF(OR(D893="",E893=""),"",ROUND(D893/LOOKUP(E893,SMMLV!$A$2:$A$36,SMMLV!$D$2:$D$106),3))</f>
        <v/>
      </c>
      <c r="K893" s="758"/>
      <c r="L893" s="97">
        <v>8</v>
      </c>
      <c r="M893" s="759" t="str">
        <f t="shared" si="86"/>
        <v>NO APLICA</v>
      </c>
      <c r="N893" s="759"/>
    </row>
    <row r="894" spans="2:14">
      <c r="B894" s="91"/>
      <c r="C894" s="91"/>
      <c r="E894" s="92"/>
      <c r="F894" s="119" t="str">
        <f>IF(OR(D894="",E894=""),"",ROUND(D894/LOOKUP(E894,SMMLV!$A$2:$A$36,SMMLV!$D$2:$D$106),3))</f>
        <v/>
      </c>
      <c r="K894" s="758"/>
      <c r="L894" s="97">
        <v>9</v>
      </c>
      <c r="M894" s="759" t="str">
        <f t="shared" si="86"/>
        <v>NO APLICA</v>
      </c>
      <c r="N894" s="759"/>
    </row>
    <row r="895" spans="2:14">
      <c r="B895" s="91"/>
      <c r="C895" s="91"/>
      <c r="E895" s="92"/>
      <c r="F895" s="119" t="str">
        <f>IF(OR(D895="",E895=""),"",ROUND(D895/LOOKUP(E895,SMMLV!$A$2:$A$36,SMMLV!$D$2:$D$106),3))</f>
        <v/>
      </c>
      <c r="K895" s="758"/>
      <c r="L895" s="97">
        <v>10</v>
      </c>
      <c r="M895" s="759" t="str">
        <f t="shared" si="86"/>
        <v>NO APLICA</v>
      </c>
      <c r="N895" s="759"/>
    </row>
    <row r="896" spans="2:14">
      <c r="B896" s="91"/>
      <c r="C896" s="91"/>
      <c r="E896" s="92"/>
      <c r="F896" s="119" t="str">
        <f>IF(OR(D896="",E896=""),"",ROUND(D896/LOOKUP(E896,SMMLV!$A$2:$A$36,SMMLV!$D$2:$D$106),3))</f>
        <v/>
      </c>
      <c r="K896" s="758">
        <v>90</v>
      </c>
      <c r="L896" s="97">
        <v>1</v>
      </c>
      <c r="M896" s="759" t="str">
        <f t="shared" ref="M896:M905" si="87">IF(SUMIFS($F$5:$F$1200,$B$5:$B$1200,$K$896,$C$5:$C$1200,$L896)=0,"NO APLICA",ROUND(SUMIFS($F$5:$F$1200,$B$5:$B$1200,$K$896,$C$5:$C$1200,$L896),3))</f>
        <v>NO APLICA</v>
      </c>
      <c r="N896" s="759"/>
    </row>
    <row r="897" spans="2:14">
      <c r="B897" s="91"/>
      <c r="C897" s="91"/>
      <c r="E897" s="92"/>
      <c r="F897" s="119" t="str">
        <f>IF(OR(D897="",E897=""),"",ROUND(D897/LOOKUP(E897,SMMLV!$A$2:$A$36,SMMLV!$D$2:$D$106),3))</f>
        <v/>
      </c>
      <c r="K897" s="758"/>
      <c r="L897" s="97">
        <v>2</v>
      </c>
      <c r="M897" s="759" t="str">
        <f t="shared" si="87"/>
        <v>NO APLICA</v>
      </c>
      <c r="N897" s="759"/>
    </row>
    <row r="898" spans="2:14">
      <c r="B898" s="91"/>
      <c r="C898" s="91"/>
      <c r="E898" s="92"/>
      <c r="F898" s="119" t="str">
        <f>IF(OR(D898="",E898=""),"",ROUND(D898/LOOKUP(E898,SMMLV!$A$2:$A$36,SMMLV!$D$2:$D$106),3))</f>
        <v/>
      </c>
      <c r="K898" s="758"/>
      <c r="L898" s="97">
        <v>3</v>
      </c>
      <c r="M898" s="759" t="str">
        <f t="shared" si="87"/>
        <v>NO APLICA</v>
      </c>
      <c r="N898" s="759"/>
    </row>
    <row r="899" spans="2:14">
      <c r="B899" s="91"/>
      <c r="C899" s="91"/>
      <c r="E899" s="92"/>
      <c r="F899" s="119" t="str">
        <f>IF(OR(D899="",E899=""),"",ROUND(D899/LOOKUP(E899,SMMLV!$A$2:$A$36,SMMLV!$D$2:$D$106),3))</f>
        <v/>
      </c>
      <c r="K899" s="758"/>
      <c r="L899" s="97">
        <v>4</v>
      </c>
      <c r="M899" s="759" t="str">
        <f t="shared" si="87"/>
        <v>NO APLICA</v>
      </c>
      <c r="N899" s="759"/>
    </row>
    <row r="900" spans="2:14">
      <c r="B900" s="91"/>
      <c r="C900" s="91"/>
      <c r="E900" s="92"/>
      <c r="F900" s="119" t="str">
        <f>IF(OR(D900="",E900=""),"",ROUND(D900/LOOKUP(E900,SMMLV!$A$2:$A$36,SMMLV!$D$2:$D$106),3))</f>
        <v/>
      </c>
      <c r="K900" s="758"/>
      <c r="L900" s="97">
        <v>5</v>
      </c>
      <c r="M900" s="759" t="str">
        <f t="shared" si="87"/>
        <v>NO APLICA</v>
      </c>
      <c r="N900" s="759"/>
    </row>
    <row r="901" spans="2:14">
      <c r="B901" s="91"/>
      <c r="C901" s="91"/>
      <c r="E901" s="92"/>
      <c r="F901" s="119" t="str">
        <f>IF(OR(D901="",E901=""),"",ROUND(D901/LOOKUP(E901,SMMLV!$A$2:$A$36,SMMLV!$D$2:$D$106),3))</f>
        <v/>
      </c>
      <c r="K901" s="758"/>
      <c r="L901" s="97">
        <v>6</v>
      </c>
      <c r="M901" s="759" t="str">
        <f t="shared" si="87"/>
        <v>NO APLICA</v>
      </c>
      <c r="N901" s="759"/>
    </row>
    <row r="902" spans="2:14">
      <c r="B902" s="91"/>
      <c r="C902" s="91"/>
      <c r="E902" s="92"/>
      <c r="F902" s="119" t="str">
        <f>IF(OR(D902="",E902=""),"",ROUND(D902/LOOKUP(E902,SMMLV!$A$2:$A$36,SMMLV!$D$2:$D$106),3))</f>
        <v/>
      </c>
      <c r="K902" s="758"/>
      <c r="L902" s="97">
        <v>7</v>
      </c>
      <c r="M902" s="759" t="str">
        <f t="shared" si="87"/>
        <v>NO APLICA</v>
      </c>
      <c r="N902" s="759"/>
    </row>
    <row r="903" spans="2:14">
      <c r="B903" s="91"/>
      <c r="C903" s="91"/>
      <c r="E903" s="92"/>
      <c r="F903" s="119" t="str">
        <f>IF(OR(D903="",E903=""),"",ROUND(D903/LOOKUP(E903,SMMLV!$A$2:$A$36,SMMLV!$D$2:$D$106),3))</f>
        <v/>
      </c>
      <c r="K903" s="758"/>
      <c r="L903" s="97">
        <v>8</v>
      </c>
      <c r="M903" s="759" t="str">
        <f t="shared" si="87"/>
        <v>NO APLICA</v>
      </c>
      <c r="N903" s="759"/>
    </row>
    <row r="904" spans="2:14">
      <c r="B904" s="91"/>
      <c r="C904" s="91"/>
      <c r="E904" s="92"/>
      <c r="F904" s="119" t="str">
        <f>IF(OR(D904="",E904=""),"",ROUND(D904/LOOKUP(E904,SMMLV!$A$2:$A$36,SMMLV!$D$2:$D$106),3))</f>
        <v/>
      </c>
      <c r="K904" s="758"/>
      <c r="L904" s="97">
        <v>9</v>
      </c>
      <c r="M904" s="759" t="str">
        <f t="shared" si="87"/>
        <v>NO APLICA</v>
      </c>
      <c r="N904" s="759"/>
    </row>
    <row r="905" spans="2:14">
      <c r="B905" s="91"/>
      <c r="C905" s="91"/>
      <c r="E905" s="92"/>
      <c r="F905" s="119" t="str">
        <f>IF(OR(D905="",E905=""),"",ROUND(D905/LOOKUP(E905,SMMLV!$A$2:$A$36,SMMLV!$D$2:$D$106),3))</f>
        <v/>
      </c>
      <c r="K905" s="758"/>
      <c r="L905" s="97">
        <v>10</v>
      </c>
      <c r="M905" s="759" t="str">
        <f t="shared" si="87"/>
        <v>NO APLICA</v>
      </c>
      <c r="N905" s="759"/>
    </row>
    <row r="906" spans="2:14">
      <c r="B906" s="91"/>
      <c r="C906" s="91"/>
      <c r="E906" s="92"/>
      <c r="F906" s="119" t="str">
        <f>IF(OR(D906="",E906=""),"",ROUND(D906/LOOKUP(E906,SMMLV!$A$2:$A$36,SMMLV!$D$2:$D$106),3))</f>
        <v/>
      </c>
      <c r="K906" s="758">
        <v>91</v>
      </c>
      <c r="L906" s="97">
        <v>1</v>
      </c>
      <c r="M906" s="759" t="str">
        <f t="shared" ref="M906:M915" si="88">IF(SUMIFS($F$5:$F$1200,$B$5:$B$1200,$K$906,$C$5:$C$1200,$L906)=0,"NO APLICA",ROUND(SUMIFS($F$5:$F$1200,$B$5:$B$1200,$K$906,$C$5:$C$1200,$L906),3))</f>
        <v>NO APLICA</v>
      </c>
      <c r="N906" s="759"/>
    </row>
    <row r="907" spans="2:14">
      <c r="B907" s="91"/>
      <c r="C907" s="91"/>
      <c r="E907" s="92"/>
      <c r="F907" s="119" t="str">
        <f>IF(OR(D907="",E907=""),"",ROUND(D907/LOOKUP(E907,SMMLV!$A$2:$A$36,SMMLV!$D$2:$D$106),3))</f>
        <v/>
      </c>
      <c r="K907" s="758"/>
      <c r="L907" s="97">
        <v>2</v>
      </c>
      <c r="M907" s="759" t="str">
        <f t="shared" si="88"/>
        <v>NO APLICA</v>
      </c>
      <c r="N907" s="759"/>
    </row>
    <row r="908" spans="2:14">
      <c r="B908" s="91"/>
      <c r="C908" s="91"/>
      <c r="E908" s="92"/>
      <c r="F908" s="119" t="str">
        <f>IF(OR(D908="",E908=""),"",ROUND(D908/LOOKUP(E908,SMMLV!$A$2:$A$36,SMMLV!$D$2:$D$106),3))</f>
        <v/>
      </c>
      <c r="K908" s="758"/>
      <c r="L908" s="97">
        <v>3</v>
      </c>
      <c r="M908" s="759" t="str">
        <f t="shared" si="88"/>
        <v>NO APLICA</v>
      </c>
      <c r="N908" s="759"/>
    </row>
    <row r="909" spans="2:14">
      <c r="B909" s="91"/>
      <c r="C909" s="91"/>
      <c r="E909" s="92"/>
      <c r="F909" s="119" t="str">
        <f>IF(OR(D909="",E909=""),"",ROUND(D909/LOOKUP(E909,SMMLV!$A$2:$A$36,SMMLV!$D$2:$D$106),3))</f>
        <v/>
      </c>
      <c r="K909" s="758"/>
      <c r="L909" s="97">
        <v>4</v>
      </c>
      <c r="M909" s="759" t="str">
        <f t="shared" si="88"/>
        <v>NO APLICA</v>
      </c>
      <c r="N909" s="759"/>
    </row>
    <row r="910" spans="2:14">
      <c r="B910" s="91"/>
      <c r="C910" s="91"/>
      <c r="E910" s="92"/>
      <c r="F910" s="119" t="str">
        <f>IF(OR(D910="",E910=""),"",ROUND(D910/LOOKUP(E910,SMMLV!$A$2:$A$36,SMMLV!$D$2:$D$106),3))</f>
        <v/>
      </c>
      <c r="K910" s="758"/>
      <c r="L910" s="97">
        <v>5</v>
      </c>
      <c r="M910" s="759" t="str">
        <f t="shared" si="88"/>
        <v>NO APLICA</v>
      </c>
      <c r="N910" s="759"/>
    </row>
    <row r="911" spans="2:14">
      <c r="B911" s="91"/>
      <c r="C911" s="91"/>
      <c r="E911" s="92"/>
      <c r="F911" s="119" t="str">
        <f>IF(OR(D911="",E911=""),"",ROUND(D911/LOOKUP(E911,SMMLV!$A$2:$A$36,SMMLV!$D$2:$D$106),3))</f>
        <v/>
      </c>
      <c r="K911" s="758"/>
      <c r="L911" s="97">
        <v>6</v>
      </c>
      <c r="M911" s="759" t="str">
        <f t="shared" si="88"/>
        <v>NO APLICA</v>
      </c>
      <c r="N911" s="759"/>
    </row>
    <row r="912" spans="2:14">
      <c r="B912" s="91"/>
      <c r="C912" s="91"/>
      <c r="E912" s="92"/>
      <c r="F912" s="119" t="str">
        <f>IF(OR(D912="",E912=""),"",ROUND(D912/LOOKUP(E912,SMMLV!$A$2:$A$36,SMMLV!$D$2:$D$106),3))</f>
        <v/>
      </c>
      <c r="K912" s="758"/>
      <c r="L912" s="97">
        <v>7</v>
      </c>
      <c r="M912" s="759" t="str">
        <f t="shared" si="88"/>
        <v>NO APLICA</v>
      </c>
      <c r="N912" s="759"/>
    </row>
    <row r="913" spans="2:14">
      <c r="B913" s="91"/>
      <c r="C913" s="91"/>
      <c r="E913" s="92"/>
      <c r="F913" s="119" t="str">
        <f>IF(OR(D913="",E913=""),"",ROUND(D913/LOOKUP(E913,SMMLV!$A$2:$A$36,SMMLV!$D$2:$D$106),3))</f>
        <v/>
      </c>
      <c r="K913" s="758"/>
      <c r="L913" s="97">
        <v>8</v>
      </c>
      <c r="M913" s="759" t="str">
        <f t="shared" si="88"/>
        <v>NO APLICA</v>
      </c>
      <c r="N913" s="759"/>
    </row>
    <row r="914" spans="2:14">
      <c r="B914" s="91"/>
      <c r="C914" s="91"/>
      <c r="E914" s="92"/>
      <c r="F914" s="119" t="str">
        <f>IF(OR(D914="",E914=""),"",ROUND(D914/LOOKUP(E914,SMMLV!$A$2:$A$36,SMMLV!$D$2:$D$106),3))</f>
        <v/>
      </c>
      <c r="K914" s="758"/>
      <c r="L914" s="97">
        <v>9</v>
      </c>
      <c r="M914" s="759" t="str">
        <f t="shared" si="88"/>
        <v>NO APLICA</v>
      </c>
      <c r="N914" s="759"/>
    </row>
    <row r="915" spans="2:14">
      <c r="B915" s="91"/>
      <c r="C915" s="91"/>
      <c r="E915" s="92"/>
      <c r="F915" s="119" t="str">
        <f>IF(OR(D915="",E915=""),"",ROUND(D915/LOOKUP(E915,SMMLV!$A$2:$A$36,SMMLV!$D$2:$D$106),3))</f>
        <v/>
      </c>
      <c r="K915" s="758"/>
      <c r="L915" s="97">
        <v>10</v>
      </c>
      <c r="M915" s="759" t="str">
        <f t="shared" si="88"/>
        <v>NO APLICA</v>
      </c>
      <c r="N915" s="759"/>
    </row>
    <row r="916" spans="2:14">
      <c r="B916" s="91"/>
      <c r="C916" s="91"/>
      <c r="E916" s="92"/>
      <c r="F916" s="119" t="str">
        <f>IF(OR(D916="",E916=""),"",ROUND(D916/LOOKUP(E916,SMMLV!$A$2:$A$36,SMMLV!$D$2:$D$106),3))</f>
        <v/>
      </c>
      <c r="K916" s="758">
        <v>92</v>
      </c>
      <c r="L916" s="97">
        <v>1</v>
      </c>
      <c r="M916" s="759" t="str">
        <f t="shared" ref="M916:M925" si="89">IF(SUMIFS($F$5:$F$1200,$B$5:$B$1200,$K$916,$C$5:$C$1200,$L916)=0,"NO APLICA",ROUND(SUMIFS($F$5:$F$1200,$B$5:$B$1200,$K$916,$C$5:$C$1200,$L916),3))</f>
        <v>NO APLICA</v>
      </c>
      <c r="N916" s="759"/>
    </row>
    <row r="917" spans="2:14">
      <c r="B917" s="91"/>
      <c r="C917" s="91"/>
      <c r="E917" s="92"/>
      <c r="F917" s="119" t="str">
        <f>IF(OR(D917="",E917=""),"",ROUND(D917/LOOKUP(E917,SMMLV!$A$2:$A$36,SMMLV!$D$2:$D$106),3))</f>
        <v/>
      </c>
      <c r="K917" s="758"/>
      <c r="L917" s="97">
        <v>2</v>
      </c>
      <c r="M917" s="759" t="str">
        <f t="shared" si="89"/>
        <v>NO APLICA</v>
      </c>
      <c r="N917" s="759"/>
    </row>
    <row r="918" spans="2:14">
      <c r="B918" s="91"/>
      <c r="C918" s="91"/>
      <c r="E918" s="92"/>
      <c r="F918" s="119" t="str">
        <f>IF(OR(D918="",E918=""),"",ROUND(D918/LOOKUP(E918,SMMLV!$A$2:$A$36,SMMLV!$D$2:$D$106),3))</f>
        <v/>
      </c>
      <c r="K918" s="758"/>
      <c r="L918" s="97">
        <v>3</v>
      </c>
      <c r="M918" s="759" t="str">
        <f t="shared" si="89"/>
        <v>NO APLICA</v>
      </c>
      <c r="N918" s="759"/>
    </row>
    <row r="919" spans="2:14">
      <c r="B919" s="91"/>
      <c r="C919" s="91"/>
      <c r="E919" s="92"/>
      <c r="F919" s="119" t="str">
        <f>IF(OR(D919="",E919=""),"",ROUND(D919/LOOKUP(E919,SMMLV!$A$2:$A$36,SMMLV!$D$2:$D$106),3))</f>
        <v/>
      </c>
      <c r="K919" s="758"/>
      <c r="L919" s="97">
        <v>4</v>
      </c>
      <c r="M919" s="759" t="str">
        <f t="shared" si="89"/>
        <v>NO APLICA</v>
      </c>
      <c r="N919" s="759"/>
    </row>
    <row r="920" spans="2:14">
      <c r="B920" s="91"/>
      <c r="C920" s="91"/>
      <c r="E920" s="92"/>
      <c r="F920" s="119" t="str">
        <f>IF(OR(D920="",E920=""),"",ROUND(D920/LOOKUP(E920,SMMLV!$A$2:$A$36,SMMLV!$D$2:$D$106),3))</f>
        <v/>
      </c>
      <c r="K920" s="758"/>
      <c r="L920" s="97">
        <v>5</v>
      </c>
      <c r="M920" s="759" t="str">
        <f t="shared" si="89"/>
        <v>NO APLICA</v>
      </c>
      <c r="N920" s="759"/>
    </row>
    <row r="921" spans="2:14">
      <c r="B921" s="91"/>
      <c r="C921" s="91"/>
      <c r="E921" s="92"/>
      <c r="F921" s="119" t="str">
        <f>IF(OR(D921="",E921=""),"",ROUND(D921/LOOKUP(E921,SMMLV!$A$2:$A$36,SMMLV!$D$2:$D$106),3))</f>
        <v/>
      </c>
      <c r="K921" s="758"/>
      <c r="L921" s="97">
        <v>6</v>
      </c>
      <c r="M921" s="759" t="str">
        <f t="shared" si="89"/>
        <v>NO APLICA</v>
      </c>
      <c r="N921" s="759"/>
    </row>
    <row r="922" spans="2:14">
      <c r="B922" s="91"/>
      <c r="C922" s="91"/>
      <c r="E922" s="92"/>
      <c r="F922" s="119" t="str">
        <f>IF(OR(D922="",E922=""),"",ROUND(D922/LOOKUP(E922,SMMLV!$A$2:$A$36,SMMLV!$D$2:$D$106),3))</f>
        <v/>
      </c>
      <c r="K922" s="758"/>
      <c r="L922" s="97">
        <v>7</v>
      </c>
      <c r="M922" s="759" t="str">
        <f t="shared" si="89"/>
        <v>NO APLICA</v>
      </c>
      <c r="N922" s="759"/>
    </row>
    <row r="923" spans="2:14">
      <c r="B923" s="91"/>
      <c r="C923" s="91"/>
      <c r="E923" s="92"/>
      <c r="F923" s="119" t="str">
        <f>IF(OR(D923="",E923=""),"",ROUND(D923/LOOKUP(E923,SMMLV!$A$2:$A$36,SMMLV!$D$2:$D$106),3))</f>
        <v/>
      </c>
      <c r="K923" s="758"/>
      <c r="L923" s="97">
        <v>8</v>
      </c>
      <c r="M923" s="759" t="str">
        <f t="shared" si="89"/>
        <v>NO APLICA</v>
      </c>
      <c r="N923" s="759"/>
    </row>
    <row r="924" spans="2:14">
      <c r="B924" s="91"/>
      <c r="C924" s="91"/>
      <c r="E924" s="92"/>
      <c r="F924" s="119" t="str">
        <f>IF(OR(D924="",E924=""),"",ROUND(D924/LOOKUP(E924,SMMLV!$A$2:$A$36,SMMLV!$D$2:$D$106),3))</f>
        <v/>
      </c>
      <c r="K924" s="758"/>
      <c r="L924" s="97">
        <v>9</v>
      </c>
      <c r="M924" s="759" t="str">
        <f t="shared" si="89"/>
        <v>NO APLICA</v>
      </c>
      <c r="N924" s="759"/>
    </row>
    <row r="925" spans="2:14">
      <c r="B925" s="91"/>
      <c r="C925" s="91"/>
      <c r="E925" s="92"/>
      <c r="F925" s="119" t="str">
        <f>IF(OR(D925="",E925=""),"",ROUND(D925/LOOKUP(E925,SMMLV!$A$2:$A$36,SMMLV!$D$2:$D$106),3))</f>
        <v/>
      </c>
      <c r="K925" s="758"/>
      <c r="L925" s="97">
        <v>10</v>
      </c>
      <c r="M925" s="759" t="str">
        <f t="shared" si="89"/>
        <v>NO APLICA</v>
      </c>
      <c r="N925" s="759"/>
    </row>
    <row r="926" spans="2:14">
      <c r="B926" s="91"/>
      <c r="C926" s="91"/>
      <c r="E926" s="92"/>
      <c r="F926" s="119" t="str">
        <f>IF(OR(D926="",E926=""),"",ROUND(D926/LOOKUP(E926,SMMLV!$A$2:$A$36,SMMLV!$D$2:$D$106),3))</f>
        <v/>
      </c>
      <c r="K926" s="758">
        <v>93</v>
      </c>
      <c r="L926" s="97">
        <v>1</v>
      </c>
      <c r="M926" s="759" t="str">
        <f t="shared" ref="M926:M935" si="90">IF(SUMIFS($F$5:$F$1200,$B$5:$B$1200,$K$926,$C$5:$C$1200,$L926)=0,"NO APLICA",ROUND(SUMIFS($F$5:$F$1200,$B$5:$B$1200,$K$926,$C$5:$C$1200,$L926),3))</f>
        <v>NO APLICA</v>
      </c>
      <c r="N926" s="759"/>
    </row>
    <row r="927" spans="2:14">
      <c r="B927" s="91"/>
      <c r="C927" s="91"/>
      <c r="E927" s="92"/>
      <c r="F927" s="119" t="str">
        <f>IF(OR(D927="",E927=""),"",ROUND(D927/LOOKUP(E927,SMMLV!$A$2:$A$36,SMMLV!$D$2:$D$106),3))</f>
        <v/>
      </c>
      <c r="K927" s="758"/>
      <c r="L927" s="97">
        <v>2</v>
      </c>
      <c r="M927" s="759" t="str">
        <f t="shared" si="90"/>
        <v>NO APLICA</v>
      </c>
      <c r="N927" s="759"/>
    </row>
    <row r="928" spans="2:14">
      <c r="B928" s="91"/>
      <c r="C928" s="91"/>
      <c r="E928" s="92"/>
      <c r="F928" s="119" t="str">
        <f>IF(OR(D928="",E928=""),"",ROUND(D928/LOOKUP(E928,SMMLV!$A$2:$A$36,SMMLV!$D$2:$D$106),3))</f>
        <v/>
      </c>
      <c r="K928" s="758"/>
      <c r="L928" s="97">
        <v>3</v>
      </c>
      <c r="M928" s="759" t="str">
        <f t="shared" si="90"/>
        <v>NO APLICA</v>
      </c>
      <c r="N928" s="759"/>
    </row>
    <row r="929" spans="2:14">
      <c r="B929" s="91"/>
      <c r="C929" s="91"/>
      <c r="E929" s="92"/>
      <c r="F929" s="119" t="str">
        <f>IF(OR(D929="",E929=""),"",ROUND(D929/LOOKUP(E929,SMMLV!$A$2:$A$36,SMMLV!$D$2:$D$106),3))</f>
        <v/>
      </c>
      <c r="K929" s="758"/>
      <c r="L929" s="97">
        <v>4</v>
      </c>
      <c r="M929" s="759" t="str">
        <f t="shared" si="90"/>
        <v>NO APLICA</v>
      </c>
      <c r="N929" s="759"/>
    </row>
    <row r="930" spans="2:14">
      <c r="B930" s="91"/>
      <c r="C930" s="91"/>
      <c r="E930" s="92"/>
      <c r="F930" s="119" t="str">
        <f>IF(OR(D930="",E930=""),"",ROUND(D930/LOOKUP(E930,SMMLV!$A$2:$A$36,SMMLV!$D$2:$D$106),3))</f>
        <v/>
      </c>
      <c r="K930" s="758"/>
      <c r="L930" s="97">
        <v>5</v>
      </c>
      <c r="M930" s="759" t="str">
        <f t="shared" si="90"/>
        <v>NO APLICA</v>
      </c>
      <c r="N930" s="759"/>
    </row>
    <row r="931" spans="2:14">
      <c r="B931" s="91"/>
      <c r="C931" s="91"/>
      <c r="E931" s="92"/>
      <c r="F931" s="119" t="str">
        <f>IF(OR(D931="",E931=""),"",ROUND(D931/LOOKUP(E931,SMMLV!$A$2:$A$36,SMMLV!$D$2:$D$106),3))</f>
        <v/>
      </c>
      <c r="K931" s="758"/>
      <c r="L931" s="97">
        <v>6</v>
      </c>
      <c r="M931" s="759" t="str">
        <f t="shared" si="90"/>
        <v>NO APLICA</v>
      </c>
      <c r="N931" s="759"/>
    </row>
    <row r="932" spans="2:14">
      <c r="B932" s="91"/>
      <c r="C932" s="91"/>
      <c r="E932" s="92"/>
      <c r="F932" s="119" t="str">
        <f>IF(OR(D932="",E932=""),"",ROUND(D932/LOOKUP(E932,SMMLV!$A$2:$A$36,SMMLV!$D$2:$D$106),3))</f>
        <v/>
      </c>
      <c r="K932" s="758"/>
      <c r="L932" s="97">
        <v>7</v>
      </c>
      <c r="M932" s="759" t="str">
        <f t="shared" si="90"/>
        <v>NO APLICA</v>
      </c>
      <c r="N932" s="759"/>
    </row>
    <row r="933" spans="2:14">
      <c r="B933" s="91"/>
      <c r="C933" s="91"/>
      <c r="E933" s="92"/>
      <c r="F933" s="119" t="str">
        <f>IF(OR(D933="",E933=""),"",ROUND(D933/LOOKUP(E933,SMMLV!$A$2:$A$36,SMMLV!$D$2:$D$106),3))</f>
        <v/>
      </c>
      <c r="K933" s="758"/>
      <c r="L933" s="97">
        <v>8</v>
      </c>
      <c r="M933" s="759" t="str">
        <f t="shared" si="90"/>
        <v>NO APLICA</v>
      </c>
      <c r="N933" s="759"/>
    </row>
    <row r="934" spans="2:14">
      <c r="B934" s="91"/>
      <c r="C934" s="91"/>
      <c r="E934" s="92"/>
      <c r="F934" s="119" t="str">
        <f>IF(OR(D934="",E934=""),"",ROUND(D934/LOOKUP(E934,SMMLV!$A$2:$A$36,SMMLV!$D$2:$D$106),3))</f>
        <v/>
      </c>
      <c r="K934" s="758"/>
      <c r="L934" s="97">
        <v>9</v>
      </c>
      <c r="M934" s="759" t="str">
        <f t="shared" si="90"/>
        <v>NO APLICA</v>
      </c>
      <c r="N934" s="759"/>
    </row>
    <row r="935" spans="2:14">
      <c r="B935" s="91"/>
      <c r="C935" s="91"/>
      <c r="E935" s="92"/>
      <c r="F935" s="119" t="str">
        <f>IF(OR(D935="",E935=""),"",ROUND(D935/LOOKUP(E935,SMMLV!$A$2:$A$36,SMMLV!$D$2:$D$106),3))</f>
        <v/>
      </c>
      <c r="K935" s="758"/>
      <c r="L935" s="97">
        <v>10</v>
      </c>
      <c r="M935" s="759" t="str">
        <f t="shared" si="90"/>
        <v>NO APLICA</v>
      </c>
      <c r="N935" s="759"/>
    </row>
    <row r="936" spans="2:14">
      <c r="B936" s="91"/>
      <c r="C936" s="91"/>
      <c r="E936" s="92"/>
      <c r="F936" s="119" t="str">
        <f>IF(OR(D936="",E936=""),"",ROUND(D936/LOOKUP(E936,SMMLV!$A$2:$A$36,SMMLV!$D$2:$D$106),3))</f>
        <v/>
      </c>
      <c r="K936" s="758">
        <v>94</v>
      </c>
      <c r="L936" s="97">
        <v>1</v>
      </c>
      <c r="M936" s="759" t="str">
        <f t="shared" ref="M936:M945" si="91">IF(SUMIFS($F$5:$F$1200,$B$5:$B$1200,$K$936,$C$5:$C$1200,$L936)=0,"NO APLICA",ROUND(SUMIFS($F$5:$F$1200,$B$5:$B$1200,$K$936,$C$5:$C$1200,$L936),3))</f>
        <v>NO APLICA</v>
      </c>
      <c r="N936" s="759"/>
    </row>
    <row r="937" spans="2:14">
      <c r="B937" s="91"/>
      <c r="C937" s="91"/>
      <c r="E937" s="92"/>
      <c r="F937" s="119" t="str">
        <f>IF(OR(D937="",E937=""),"",ROUND(D937/LOOKUP(E937,SMMLV!$A$2:$A$36,SMMLV!$D$2:$D$106),3))</f>
        <v/>
      </c>
      <c r="K937" s="758"/>
      <c r="L937" s="97">
        <v>2</v>
      </c>
      <c r="M937" s="759" t="str">
        <f t="shared" si="91"/>
        <v>NO APLICA</v>
      </c>
      <c r="N937" s="759"/>
    </row>
    <row r="938" spans="2:14">
      <c r="B938" s="91"/>
      <c r="C938" s="91"/>
      <c r="E938" s="92"/>
      <c r="F938" s="119" t="str">
        <f>IF(OR(D938="",E938=""),"",ROUND(D938/LOOKUP(E938,SMMLV!$A$2:$A$36,SMMLV!$D$2:$D$106),3))</f>
        <v/>
      </c>
      <c r="K938" s="758"/>
      <c r="L938" s="97">
        <v>3</v>
      </c>
      <c r="M938" s="759" t="str">
        <f t="shared" si="91"/>
        <v>NO APLICA</v>
      </c>
      <c r="N938" s="759"/>
    </row>
    <row r="939" spans="2:14">
      <c r="B939" s="91"/>
      <c r="C939" s="91"/>
      <c r="E939" s="92"/>
      <c r="F939" s="119" t="str">
        <f>IF(OR(D939="",E939=""),"",ROUND(D939/LOOKUP(E939,SMMLV!$A$2:$A$36,SMMLV!$D$2:$D$106),3))</f>
        <v/>
      </c>
      <c r="K939" s="758"/>
      <c r="L939" s="97">
        <v>4</v>
      </c>
      <c r="M939" s="759" t="str">
        <f t="shared" si="91"/>
        <v>NO APLICA</v>
      </c>
      <c r="N939" s="759"/>
    </row>
    <row r="940" spans="2:14">
      <c r="B940" s="91"/>
      <c r="C940" s="91"/>
      <c r="E940" s="92"/>
      <c r="F940" s="119" t="str">
        <f>IF(OR(D940="",E940=""),"",ROUND(D940/LOOKUP(E940,SMMLV!$A$2:$A$36,SMMLV!$D$2:$D$106),3))</f>
        <v/>
      </c>
      <c r="K940" s="758"/>
      <c r="L940" s="97">
        <v>5</v>
      </c>
      <c r="M940" s="759" t="str">
        <f t="shared" si="91"/>
        <v>NO APLICA</v>
      </c>
      <c r="N940" s="759"/>
    </row>
    <row r="941" spans="2:14">
      <c r="B941" s="91"/>
      <c r="C941" s="91"/>
      <c r="E941" s="92"/>
      <c r="F941" s="119" t="str">
        <f>IF(OR(D941="",E941=""),"",ROUND(D941/LOOKUP(E941,SMMLV!$A$2:$A$36,SMMLV!$D$2:$D$106),3))</f>
        <v/>
      </c>
      <c r="K941" s="758"/>
      <c r="L941" s="97">
        <v>6</v>
      </c>
      <c r="M941" s="759" t="str">
        <f t="shared" si="91"/>
        <v>NO APLICA</v>
      </c>
      <c r="N941" s="759"/>
    </row>
    <row r="942" spans="2:14">
      <c r="B942" s="91"/>
      <c r="C942" s="91"/>
      <c r="E942" s="92"/>
      <c r="F942" s="119" t="str">
        <f>IF(OR(D942="",E942=""),"",ROUND(D942/LOOKUP(E942,SMMLV!$A$2:$A$36,SMMLV!$D$2:$D$106),3))</f>
        <v/>
      </c>
      <c r="K942" s="758"/>
      <c r="L942" s="97">
        <v>7</v>
      </c>
      <c r="M942" s="759" t="str">
        <f t="shared" si="91"/>
        <v>NO APLICA</v>
      </c>
      <c r="N942" s="759"/>
    </row>
    <row r="943" spans="2:14">
      <c r="B943" s="91"/>
      <c r="C943" s="91"/>
      <c r="E943" s="92"/>
      <c r="F943" s="119" t="str">
        <f>IF(OR(D943="",E943=""),"",ROUND(D943/LOOKUP(E943,SMMLV!$A$2:$A$36,SMMLV!$D$2:$D$106),3))</f>
        <v/>
      </c>
      <c r="K943" s="758"/>
      <c r="L943" s="97">
        <v>8</v>
      </c>
      <c r="M943" s="759" t="str">
        <f t="shared" si="91"/>
        <v>NO APLICA</v>
      </c>
      <c r="N943" s="759"/>
    </row>
    <row r="944" spans="2:14">
      <c r="B944" s="91"/>
      <c r="C944" s="91"/>
      <c r="E944" s="92"/>
      <c r="F944" s="119" t="str">
        <f>IF(OR(D944="",E944=""),"",ROUND(D944/LOOKUP(E944,SMMLV!$A$2:$A$36,SMMLV!$D$2:$D$106),3))</f>
        <v/>
      </c>
      <c r="K944" s="758"/>
      <c r="L944" s="97">
        <v>9</v>
      </c>
      <c r="M944" s="759" t="str">
        <f t="shared" si="91"/>
        <v>NO APLICA</v>
      </c>
      <c r="N944" s="759"/>
    </row>
    <row r="945" spans="2:14">
      <c r="B945" s="91"/>
      <c r="C945" s="91"/>
      <c r="E945" s="92"/>
      <c r="F945" s="119" t="str">
        <f>IF(OR(D945="",E945=""),"",ROUND(D945/LOOKUP(E945,SMMLV!$A$2:$A$36,SMMLV!$D$2:$D$106),3))</f>
        <v/>
      </c>
      <c r="K945" s="758"/>
      <c r="L945" s="97">
        <v>10</v>
      </c>
      <c r="M945" s="759" t="str">
        <f t="shared" si="91"/>
        <v>NO APLICA</v>
      </c>
      <c r="N945" s="759"/>
    </row>
    <row r="946" spans="2:14">
      <c r="B946" s="91"/>
      <c r="C946" s="91"/>
      <c r="E946" s="92"/>
      <c r="F946" s="119" t="str">
        <f>IF(OR(D946="",E946=""),"",ROUND(D946/LOOKUP(E946,SMMLV!$A$2:$A$36,SMMLV!$D$2:$D$106),3))</f>
        <v/>
      </c>
      <c r="K946" s="758">
        <v>95</v>
      </c>
      <c r="L946" s="97">
        <v>1</v>
      </c>
      <c r="M946" s="759" t="str">
        <f t="shared" ref="M946:M955" si="92">IF(SUMIFS($F$5:$F$1200,$B$5:$B$1200,$K$946,$C$5:$C$1200,$L946)=0,"NO APLICA",ROUND(SUMIFS($F$5:$F$1200,$B$5:$B$1200,$K$946,$C$5:$C$1200,$L946),3))</f>
        <v>NO APLICA</v>
      </c>
      <c r="N946" s="759"/>
    </row>
    <row r="947" spans="2:14">
      <c r="B947" s="91"/>
      <c r="C947" s="91"/>
      <c r="E947" s="92"/>
      <c r="F947" s="119" t="str">
        <f>IF(OR(D947="",E947=""),"",ROUND(D947/LOOKUP(E947,SMMLV!$A$2:$A$36,SMMLV!$D$2:$D$106),3))</f>
        <v/>
      </c>
      <c r="K947" s="758"/>
      <c r="L947" s="97">
        <v>2</v>
      </c>
      <c r="M947" s="759" t="str">
        <f t="shared" si="92"/>
        <v>NO APLICA</v>
      </c>
      <c r="N947" s="759"/>
    </row>
    <row r="948" spans="2:14">
      <c r="B948" s="91"/>
      <c r="C948" s="91"/>
      <c r="E948" s="92"/>
      <c r="F948" s="119" t="str">
        <f>IF(OR(D948="",E948=""),"",ROUND(D948/LOOKUP(E948,SMMLV!$A$2:$A$36,SMMLV!$D$2:$D$106),3))</f>
        <v/>
      </c>
      <c r="K948" s="758"/>
      <c r="L948" s="97">
        <v>3</v>
      </c>
      <c r="M948" s="759" t="str">
        <f t="shared" si="92"/>
        <v>NO APLICA</v>
      </c>
      <c r="N948" s="759"/>
    </row>
    <row r="949" spans="2:14">
      <c r="B949" s="91"/>
      <c r="C949" s="91"/>
      <c r="E949" s="92"/>
      <c r="F949" s="119" t="str">
        <f>IF(OR(D949="",E949=""),"",ROUND(D949/LOOKUP(E949,SMMLV!$A$2:$A$36,SMMLV!$D$2:$D$106),3))</f>
        <v/>
      </c>
      <c r="K949" s="758"/>
      <c r="L949" s="97">
        <v>4</v>
      </c>
      <c r="M949" s="759" t="str">
        <f t="shared" si="92"/>
        <v>NO APLICA</v>
      </c>
      <c r="N949" s="759"/>
    </row>
    <row r="950" spans="2:14">
      <c r="B950" s="91"/>
      <c r="C950" s="91"/>
      <c r="E950" s="92"/>
      <c r="F950" s="119" t="str">
        <f>IF(OR(D950="",E950=""),"",ROUND(D950/LOOKUP(E950,SMMLV!$A$2:$A$36,SMMLV!$D$2:$D$106),3))</f>
        <v/>
      </c>
      <c r="K950" s="758"/>
      <c r="L950" s="97">
        <v>5</v>
      </c>
      <c r="M950" s="759" t="str">
        <f t="shared" si="92"/>
        <v>NO APLICA</v>
      </c>
      <c r="N950" s="759"/>
    </row>
    <row r="951" spans="2:14">
      <c r="B951" s="91"/>
      <c r="C951" s="91"/>
      <c r="E951" s="92"/>
      <c r="F951" s="119" t="str">
        <f>IF(OR(D951="",E951=""),"",ROUND(D951/LOOKUP(E951,SMMLV!$A$2:$A$36,SMMLV!$D$2:$D$106),3))</f>
        <v/>
      </c>
      <c r="K951" s="758"/>
      <c r="L951" s="97">
        <v>6</v>
      </c>
      <c r="M951" s="759" t="str">
        <f t="shared" si="92"/>
        <v>NO APLICA</v>
      </c>
      <c r="N951" s="759"/>
    </row>
    <row r="952" spans="2:14">
      <c r="B952" s="91"/>
      <c r="C952" s="91"/>
      <c r="E952" s="92"/>
      <c r="F952" s="119" t="str">
        <f>IF(OR(D952="",E952=""),"",ROUND(D952/LOOKUP(E952,SMMLV!$A$2:$A$36,SMMLV!$D$2:$D$106),3))</f>
        <v/>
      </c>
      <c r="K952" s="758"/>
      <c r="L952" s="97">
        <v>7</v>
      </c>
      <c r="M952" s="759" t="str">
        <f t="shared" si="92"/>
        <v>NO APLICA</v>
      </c>
      <c r="N952" s="759"/>
    </row>
    <row r="953" spans="2:14">
      <c r="B953" s="91"/>
      <c r="C953" s="91"/>
      <c r="E953" s="92"/>
      <c r="F953" s="119" t="str">
        <f>IF(OR(D953="",E953=""),"",ROUND(D953/LOOKUP(E953,SMMLV!$A$2:$A$36,SMMLV!$D$2:$D$106),3))</f>
        <v/>
      </c>
      <c r="K953" s="758"/>
      <c r="L953" s="97">
        <v>8</v>
      </c>
      <c r="M953" s="759" t="str">
        <f t="shared" si="92"/>
        <v>NO APLICA</v>
      </c>
      <c r="N953" s="759"/>
    </row>
    <row r="954" spans="2:14">
      <c r="B954" s="91"/>
      <c r="C954" s="91"/>
      <c r="E954" s="92"/>
      <c r="F954" s="119" t="str">
        <f>IF(OR(D954="",E954=""),"",ROUND(D954/LOOKUP(E954,SMMLV!$A$2:$A$36,SMMLV!$D$2:$D$106),3))</f>
        <v/>
      </c>
      <c r="K954" s="758"/>
      <c r="L954" s="97">
        <v>9</v>
      </c>
      <c r="M954" s="759" t="str">
        <f t="shared" si="92"/>
        <v>NO APLICA</v>
      </c>
      <c r="N954" s="759"/>
    </row>
    <row r="955" spans="2:14">
      <c r="B955" s="91"/>
      <c r="C955" s="91"/>
      <c r="E955" s="92"/>
      <c r="F955" s="119" t="str">
        <f>IF(OR(D955="",E955=""),"",ROUND(D955/LOOKUP(E955,SMMLV!$A$2:$A$36,SMMLV!$D$2:$D$106),3))</f>
        <v/>
      </c>
      <c r="K955" s="758"/>
      <c r="L955" s="97">
        <v>10</v>
      </c>
      <c r="M955" s="759" t="str">
        <f t="shared" si="92"/>
        <v>NO APLICA</v>
      </c>
      <c r="N955" s="759"/>
    </row>
    <row r="956" spans="2:14">
      <c r="B956" s="91"/>
      <c r="C956" s="91"/>
      <c r="E956" s="92"/>
      <c r="F956" s="119" t="str">
        <f>IF(OR(D956="",E956=""),"",ROUND(D956/LOOKUP(E956,SMMLV!$A$2:$A$36,SMMLV!$D$2:$D$106),3))</f>
        <v/>
      </c>
      <c r="K956" s="758">
        <v>96</v>
      </c>
      <c r="L956" s="97">
        <v>1</v>
      </c>
      <c r="M956" s="759" t="str">
        <f t="shared" ref="M956:M965" si="93">IF(SUMIFS($F$5:$F$1200,$B$5:$B$1200,$K$956,$C$5:$C$1200,$L956)=0,"NO APLICA",ROUND(SUMIFS($F$5:$F$1200,$B$5:$B$1200,$K$956,$C$5:$C$1200,$L956),3))</f>
        <v>NO APLICA</v>
      </c>
      <c r="N956" s="759"/>
    </row>
    <row r="957" spans="2:14">
      <c r="B957" s="91"/>
      <c r="C957" s="91"/>
      <c r="E957" s="92"/>
      <c r="F957" s="119" t="str">
        <f>IF(OR(D957="",E957=""),"",ROUND(D957/LOOKUP(E957,SMMLV!$A$2:$A$36,SMMLV!$D$2:$D$106),3))</f>
        <v/>
      </c>
      <c r="K957" s="758"/>
      <c r="L957" s="97">
        <v>2</v>
      </c>
      <c r="M957" s="759" t="str">
        <f t="shared" si="93"/>
        <v>NO APLICA</v>
      </c>
      <c r="N957" s="759"/>
    </row>
    <row r="958" spans="2:14">
      <c r="B958" s="91"/>
      <c r="C958" s="91"/>
      <c r="E958" s="92"/>
      <c r="F958" s="119" t="str">
        <f>IF(OR(D958="",E958=""),"",ROUND(D958/LOOKUP(E958,SMMLV!$A$2:$A$36,SMMLV!$D$2:$D$106),3))</f>
        <v/>
      </c>
      <c r="K958" s="758"/>
      <c r="L958" s="97">
        <v>3</v>
      </c>
      <c r="M958" s="759" t="str">
        <f t="shared" si="93"/>
        <v>NO APLICA</v>
      </c>
      <c r="N958" s="759"/>
    </row>
    <row r="959" spans="2:14">
      <c r="B959" s="91"/>
      <c r="C959" s="91"/>
      <c r="E959" s="92"/>
      <c r="F959" s="119" t="str">
        <f>IF(OR(D959="",E959=""),"",ROUND(D959/LOOKUP(E959,SMMLV!$A$2:$A$36,SMMLV!$D$2:$D$106),3))</f>
        <v/>
      </c>
      <c r="K959" s="758"/>
      <c r="L959" s="97">
        <v>4</v>
      </c>
      <c r="M959" s="759" t="str">
        <f t="shared" si="93"/>
        <v>NO APLICA</v>
      </c>
      <c r="N959" s="759"/>
    </row>
    <row r="960" spans="2:14">
      <c r="B960" s="91"/>
      <c r="C960" s="91"/>
      <c r="E960" s="92"/>
      <c r="F960" s="119" t="str">
        <f>IF(OR(D960="",E960=""),"",ROUND(D960/LOOKUP(E960,SMMLV!$A$2:$A$36,SMMLV!$D$2:$D$106),3))</f>
        <v/>
      </c>
      <c r="K960" s="758"/>
      <c r="L960" s="97">
        <v>5</v>
      </c>
      <c r="M960" s="759" t="str">
        <f t="shared" si="93"/>
        <v>NO APLICA</v>
      </c>
      <c r="N960" s="759"/>
    </row>
    <row r="961" spans="2:14">
      <c r="B961" s="91"/>
      <c r="C961" s="91"/>
      <c r="E961" s="92"/>
      <c r="F961" s="119" t="str">
        <f>IF(OR(D961="",E961=""),"",ROUND(D961/LOOKUP(E961,SMMLV!$A$2:$A$36,SMMLV!$D$2:$D$106),3))</f>
        <v/>
      </c>
      <c r="K961" s="758"/>
      <c r="L961" s="97">
        <v>6</v>
      </c>
      <c r="M961" s="759" t="str">
        <f t="shared" si="93"/>
        <v>NO APLICA</v>
      </c>
      <c r="N961" s="759"/>
    </row>
    <row r="962" spans="2:14">
      <c r="B962" s="91"/>
      <c r="C962" s="91"/>
      <c r="E962" s="92"/>
      <c r="F962" s="119" t="str">
        <f>IF(OR(D962="",E962=""),"",ROUND(D962/LOOKUP(E962,SMMLV!$A$2:$A$36,SMMLV!$D$2:$D$106),3))</f>
        <v/>
      </c>
      <c r="K962" s="758"/>
      <c r="L962" s="97">
        <v>7</v>
      </c>
      <c r="M962" s="759" t="str">
        <f t="shared" si="93"/>
        <v>NO APLICA</v>
      </c>
      <c r="N962" s="759"/>
    </row>
    <row r="963" spans="2:14">
      <c r="B963" s="91"/>
      <c r="C963" s="91"/>
      <c r="E963" s="92"/>
      <c r="F963" s="119" t="str">
        <f>IF(OR(D963="",E963=""),"",ROUND(D963/LOOKUP(E963,SMMLV!$A$2:$A$36,SMMLV!$D$2:$D$106),3))</f>
        <v/>
      </c>
      <c r="K963" s="758"/>
      <c r="L963" s="97">
        <v>8</v>
      </c>
      <c r="M963" s="759" t="str">
        <f t="shared" si="93"/>
        <v>NO APLICA</v>
      </c>
      <c r="N963" s="759"/>
    </row>
    <row r="964" spans="2:14">
      <c r="B964" s="91"/>
      <c r="C964" s="91"/>
      <c r="E964" s="92"/>
      <c r="F964" s="119" t="str">
        <f>IF(OR(D964="",E964=""),"",ROUND(D964/LOOKUP(E964,SMMLV!$A$2:$A$36,SMMLV!$D$2:$D$106),3))</f>
        <v/>
      </c>
      <c r="K964" s="758"/>
      <c r="L964" s="97">
        <v>9</v>
      </c>
      <c r="M964" s="759" t="str">
        <f t="shared" si="93"/>
        <v>NO APLICA</v>
      </c>
      <c r="N964" s="759"/>
    </row>
    <row r="965" spans="2:14">
      <c r="B965" s="91"/>
      <c r="C965" s="91"/>
      <c r="E965" s="92"/>
      <c r="F965" s="119" t="str">
        <f>IF(OR(D965="",E965=""),"",ROUND(D965/LOOKUP(E965,SMMLV!$A$2:$A$36,SMMLV!$D$2:$D$106),3))</f>
        <v/>
      </c>
      <c r="K965" s="758"/>
      <c r="L965" s="97">
        <v>10</v>
      </c>
      <c r="M965" s="759" t="str">
        <f t="shared" si="93"/>
        <v>NO APLICA</v>
      </c>
      <c r="N965" s="759"/>
    </row>
    <row r="966" spans="2:14">
      <c r="B966" s="91"/>
      <c r="C966" s="91"/>
      <c r="E966" s="92"/>
      <c r="F966" s="119" t="str">
        <f>IF(OR(D966="",E966=""),"",ROUND(D966/LOOKUP(E966,SMMLV!$A$2:$A$36,SMMLV!$D$2:$D$106),3))</f>
        <v/>
      </c>
      <c r="K966" s="758">
        <v>97</v>
      </c>
      <c r="L966" s="97">
        <v>1</v>
      </c>
      <c r="M966" s="759" t="str">
        <f t="shared" ref="M966:M975" si="94">IF(SUMIFS($F$5:$F$1200,$B$5:$B$1200,$K$966,$C$5:$C$1200,$L966)=0,"NO APLICA",ROUND(SUMIFS($F$5:$F$1200,$B$5:$B$1200,$K$966,$C$5:$C$1200,$L966),3))</f>
        <v>NO APLICA</v>
      </c>
      <c r="N966" s="759"/>
    </row>
    <row r="967" spans="2:14">
      <c r="B967" s="91"/>
      <c r="C967" s="91"/>
      <c r="E967" s="92"/>
      <c r="F967" s="119" t="str">
        <f>IF(OR(D967="",E967=""),"",ROUND(D967/LOOKUP(E967,SMMLV!$A$2:$A$36,SMMLV!$D$2:$D$106),3))</f>
        <v/>
      </c>
      <c r="K967" s="758"/>
      <c r="L967" s="97">
        <v>2</v>
      </c>
      <c r="M967" s="759" t="str">
        <f t="shared" si="94"/>
        <v>NO APLICA</v>
      </c>
      <c r="N967" s="759"/>
    </row>
    <row r="968" spans="2:14">
      <c r="B968" s="91"/>
      <c r="C968" s="91"/>
      <c r="E968" s="92"/>
      <c r="F968" s="119" t="str">
        <f>IF(OR(D968="",E968=""),"",ROUND(D968/LOOKUP(E968,SMMLV!$A$2:$A$36,SMMLV!$D$2:$D$106),3))</f>
        <v/>
      </c>
      <c r="K968" s="758"/>
      <c r="L968" s="97">
        <v>3</v>
      </c>
      <c r="M968" s="759" t="str">
        <f t="shared" si="94"/>
        <v>NO APLICA</v>
      </c>
      <c r="N968" s="759"/>
    </row>
    <row r="969" spans="2:14">
      <c r="B969" s="91"/>
      <c r="C969" s="91"/>
      <c r="E969" s="92"/>
      <c r="F969" s="119" t="str">
        <f>IF(OR(D969="",E969=""),"",ROUND(D969/LOOKUP(E969,SMMLV!$A$2:$A$36,SMMLV!$D$2:$D$106),3))</f>
        <v/>
      </c>
      <c r="K969" s="758"/>
      <c r="L969" s="97">
        <v>4</v>
      </c>
      <c r="M969" s="759" t="str">
        <f t="shared" si="94"/>
        <v>NO APLICA</v>
      </c>
      <c r="N969" s="759"/>
    </row>
    <row r="970" spans="2:14">
      <c r="B970" s="91"/>
      <c r="C970" s="91"/>
      <c r="E970" s="92"/>
      <c r="F970" s="119" t="str">
        <f>IF(OR(D970="",E970=""),"",ROUND(D970/LOOKUP(E970,SMMLV!$A$2:$A$36,SMMLV!$D$2:$D$106),3))</f>
        <v/>
      </c>
      <c r="K970" s="758"/>
      <c r="L970" s="97">
        <v>5</v>
      </c>
      <c r="M970" s="759" t="str">
        <f t="shared" si="94"/>
        <v>NO APLICA</v>
      </c>
      <c r="N970" s="759"/>
    </row>
    <row r="971" spans="2:14">
      <c r="B971" s="91"/>
      <c r="C971" s="91"/>
      <c r="E971" s="92"/>
      <c r="F971" s="119" t="str">
        <f>IF(OR(D971="",E971=""),"",ROUND(D971/LOOKUP(E971,SMMLV!$A$2:$A$36,SMMLV!$D$2:$D$106),3))</f>
        <v/>
      </c>
      <c r="K971" s="758"/>
      <c r="L971" s="97">
        <v>6</v>
      </c>
      <c r="M971" s="759" t="str">
        <f t="shared" si="94"/>
        <v>NO APLICA</v>
      </c>
      <c r="N971" s="759"/>
    </row>
    <row r="972" spans="2:14">
      <c r="B972" s="91"/>
      <c r="C972" s="91"/>
      <c r="E972" s="92"/>
      <c r="F972" s="119" t="str">
        <f>IF(OR(D972="",E972=""),"",ROUND(D972/LOOKUP(E972,SMMLV!$A$2:$A$36,SMMLV!$D$2:$D$106),3))</f>
        <v/>
      </c>
      <c r="K972" s="758"/>
      <c r="L972" s="97">
        <v>7</v>
      </c>
      <c r="M972" s="759" t="str">
        <f t="shared" si="94"/>
        <v>NO APLICA</v>
      </c>
      <c r="N972" s="759"/>
    </row>
    <row r="973" spans="2:14">
      <c r="B973" s="91"/>
      <c r="C973" s="91"/>
      <c r="E973" s="92"/>
      <c r="F973" s="119" t="str">
        <f>IF(OR(D973="",E973=""),"",ROUND(D973/LOOKUP(E973,SMMLV!$A$2:$A$36,SMMLV!$D$2:$D$106),3))</f>
        <v/>
      </c>
      <c r="K973" s="758"/>
      <c r="L973" s="97">
        <v>8</v>
      </c>
      <c r="M973" s="759" t="str">
        <f t="shared" si="94"/>
        <v>NO APLICA</v>
      </c>
      <c r="N973" s="759"/>
    </row>
    <row r="974" spans="2:14">
      <c r="B974" s="91"/>
      <c r="C974" s="91"/>
      <c r="E974" s="92"/>
      <c r="F974" s="119" t="str">
        <f>IF(OR(D974="",E974=""),"",ROUND(D974/LOOKUP(E974,SMMLV!$A$2:$A$36,SMMLV!$D$2:$D$106),3))</f>
        <v/>
      </c>
      <c r="K974" s="758"/>
      <c r="L974" s="97">
        <v>9</v>
      </c>
      <c r="M974" s="759" t="str">
        <f t="shared" si="94"/>
        <v>NO APLICA</v>
      </c>
      <c r="N974" s="759"/>
    </row>
    <row r="975" spans="2:14">
      <c r="B975" s="91"/>
      <c r="C975" s="91"/>
      <c r="E975" s="92"/>
      <c r="F975" s="119" t="str">
        <f>IF(OR(D975="",E975=""),"",ROUND(D975/LOOKUP(E975,SMMLV!$A$2:$A$36,SMMLV!$D$2:$D$106),3))</f>
        <v/>
      </c>
      <c r="K975" s="758"/>
      <c r="L975" s="97">
        <v>10</v>
      </c>
      <c r="M975" s="759" t="str">
        <f t="shared" si="94"/>
        <v>NO APLICA</v>
      </c>
      <c r="N975" s="759"/>
    </row>
    <row r="976" spans="2:14">
      <c r="B976" s="91"/>
      <c r="C976" s="91"/>
      <c r="E976" s="92"/>
      <c r="F976" s="119" t="str">
        <f>IF(OR(D976="",E976=""),"",ROUND(D976/LOOKUP(E976,SMMLV!$A$2:$A$36,SMMLV!$D$2:$D$106),3))</f>
        <v/>
      </c>
      <c r="K976" s="758">
        <v>98</v>
      </c>
      <c r="L976" s="97">
        <v>1</v>
      </c>
      <c r="M976" s="759" t="str">
        <f t="shared" ref="M976:M985" si="95">IF(SUMIFS($F$5:$F$1200,$B$5:$B$1200,$K$976,$C$5:$C$1200,$L976)=0,"NO APLICA",ROUND(SUMIFS($F$5:$F$1200,$B$5:$B$1200,$K$976,$C$5:$C$1200,$L976),3))</f>
        <v>NO APLICA</v>
      </c>
      <c r="N976" s="759"/>
    </row>
    <row r="977" spans="2:14">
      <c r="B977" s="91"/>
      <c r="C977" s="91"/>
      <c r="E977" s="92"/>
      <c r="F977" s="119" t="str">
        <f>IF(OR(D977="",E977=""),"",ROUND(D977/LOOKUP(E977,SMMLV!$A$2:$A$36,SMMLV!$D$2:$D$106),3))</f>
        <v/>
      </c>
      <c r="K977" s="758"/>
      <c r="L977" s="97">
        <v>2</v>
      </c>
      <c r="M977" s="759" t="str">
        <f t="shared" si="95"/>
        <v>NO APLICA</v>
      </c>
      <c r="N977" s="759"/>
    </row>
    <row r="978" spans="2:14">
      <c r="B978" s="91"/>
      <c r="C978" s="91"/>
      <c r="E978" s="92"/>
      <c r="F978" s="119" t="str">
        <f>IF(OR(D978="",E978=""),"",ROUND(D978/LOOKUP(E978,SMMLV!$A$2:$A$36,SMMLV!$D$2:$D$106),3))</f>
        <v/>
      </c>
      <c r="K978" s="758"/>
      <c r="L978" s="97">
        <v>3</v>
      </c>
      <c r="M978" s="759" t="str">
        <f t="shared" si="95"/>
        <v>NO APLICA</v>
      </c>
      <c r="N978" s="759"/>
    </row>
    <row r="979" spans="2:14">
      <c r="B979" s="91"/>
      <c r="C979" s="91"/>
      <c r="E979" s="92"/>
      <c r="F979" s="119" t="str">
        <f>IF(OR(D979="",E979=""),"",ROUND(D979/LOOKUP(E979,SMMLV!$A$2:$A$36,SMMLV!$D$2:$D$106),3))</f>
        <v/>
      </c>
      <c r="K979" s="758"/>
      <c r="L979" s="97">
        <v>4</v>
      </c>
      <c r="M979" s="759" t="str">
        <f t="shared" si="95"/>
        <v>NO APLICA</v>
      </c>
      <c r="N979" s="759"/>
    </row>
    <row r="980" spans="2:14">
      <c r="B980" s="91"/>
      <c r="C980" s="91"/>
      <c r="E980" s="92"/>
      <c r="F980" s="119" t="str">
        <f>IF(OR(D980="",E980=""),"",ROUND(D980/LOOKUP(E980,SMMLV!$A$2:$A$36,SMMLV!$D$2:$D$106),3))</f>
        <v/>
      </c>
      <c r="K980" s="758"/>
      <c r="L980" s="97">
        <v>5</v>
      </c>
      <c r="M980" s="759" t="str">
        <f t="shared" si="95"/>
        <v>NO APLICA</v>
      </c>
      <c r="N980" s="759"/>
    </row>
    <row r="981" spans="2:14">
      <c r="B981" s="91"/>
      <c r="C981" s="91"/>
      <c r="E981" s="92"/>
      <c r="F981" s="119" t="str">
        <f>IF(OR(D981="",E981=""),"",ROUND(D981/LOOKUP(E981,SMMLV!$A$2:$A$36,SMMLV!$D$2:$D$106),3))</f>
        <v/>
      </c>
      <c r="K981" s="758"/>
      <c r="L981" s="97">
        <v>6</v>
      </c>
      <c r="M981" s="759" t="str">
        <f t="shared" si="95"/>
        <v>NO APLICA</v>
      </c>
      <c r="N981" s="759"/>
    </row>
    <row r="982" spans="2:14">
      <c r="B982" s="91"/>
      <c r="C982" s="91"/>
      <c r="E982" s="92"/>
      <c r="F982" s="119" t="str">
        <f>IF(OR(D982="",E982=""),"",ROUND(D982/LOOKUP(E982,SMMLV!$A$2:$A$36,SMMLV!$D$2:$D$106),3))</f>
        <v/>
      </c>
      <c r="K982" s="758"/>
      <c r="L982" s="97">
        <v>7</v>
      </c>
      <c r="M982" s="759" t="str">
        <f t="shared" si="95"/>
        <v>NO APLICA</v>
      </c>
      <c r="N982" s="759"/>
    </row>
    <row r="983" spans="2:14">
      <c r="B983" s="91"/>
      <c r="C983" s="91"/>
      <c r="E983" s="92"/>
      <c r="F983" s="119" t="str">
        <f>IF(OR(D983="",E983=""),"",ROUND(D983/LOOKUP(E983,SMMLV!$A$2:$A$36,SMMLV!$D$2:$D$106),3))</f>
        <v/>
      </c>
      <c r="K983" s="758"/>
      <c r="L983" s="97">
        <v>8</v>
      </c>
      <c r="M983" s="759" t="str">
        <f t="shared" si="95"/>
        <v>NO APLICA</v>
      </c>
      <c r="N983" s="759"/>
    </row>
    <row r="984" spans="2:14">
      <c r="B984" s="91"/>
      <c r="C984" s="91"/>
      <c r="E984" s="92"/>
      <c r="F984" s="119" t="str">
        <f>IF(OR(D984="",E984=""),"",ROUND(D984/LOOKUP(E984,SMMLV!$A$2:$A$36,SMMLV!$D$2:$D$106),3))</f>
        <v/>
      </c>
      <c r="K984" s="758"/>
      <c r="L984" s="97">
        <v>9</v>
      </c>
      <c r="M984" s="759" t="str">
        <f t="shared" si="95"/>
        <v>NO APLICA</v>
      </c>
      <c r="N984" s="759"/>
    </row>
    <row r="985" spans="2:14">
      <c r="B985" s="91"/>
      <c r="C985" s="91"/>
      <c r="E985" s="92"/>
      <c r="F985" s="119" t="str">
        <f>IF(OR(D985="",E985=""),"",ROUND(D985/LOOKUP(E985,SMMLV!$A$2:$A$36,SMMLV!$D$2:$D$106),3))</f>
        <v/>
      </c>
      <c r="K985" s="758"/>
      <c r="L985" s="97">
        <v>10</v>
      </c>
      <c r="M985" s="759" t="str">
        <f t="shared" si="95"/>
        <v>NO APLICA</v>
      </c>
      <c r="N985" s="759"/>
    </row>
    <row r="986" spans="2:14">
      <c r="B986" s="91"/>
      <c r="C986" s="91"/>
      <c r="E986" s="92"/>
      <c r="F986" s="119" t="str">
        <f>IF(OR(D986="",E986=""),"",ROUND(D986/LOOKUP(E986,SMMLV!$A$2:$A$36,SMMLV!$D$2:$D$106),3))</f>
        <v/>
      </c>
      <c r="K986" s="758">
        <v>99</v>
      </c>
      <c r="L986" s="97">
        <v>1</v>
      </c>
      <c r="M986" s="759" t="str">
        <f t="shared" ref="M986:M995" si="96">IF(SUMIFS($F$5:$F$1200,$B$5:$B$1200,$K$986,$C$5:$C$1200,$L986)=0,"NO APLICA",ROUND(SUMIFS($F$5:$F$1200,$B$5:$B$1200,$K$986,$C$5:$C$1200,$L986),3))</f>
        <v>NO APLICA</v>
      </c>
      <c r="N986" s="759"/>
    </row>
    <row r="987" spans="2:14">
      <c r="B987" s="91"/>
      <c r="C987" s="91"/>
      <c r="E987" s="92"/>
      <c r="F987" s="119" t="str">
        <f>IF(OR(D987="",E987=""),"",ROUND(D987/LOOKUP(E987,SMMLV!$A$2:$A$36,SMMLV!$D$2:$D$106),3))</f>
        <v/>
      </c>
      <c r="K987" s="758"/>
      <c r="L987" s="97">
        <v>2</v>
      </c>
      <c r="M987" s="759" t="str">
        <f t="shared" si="96"/>
        <v>NO APLICA</v>
      </c>
      <c r="N987" s="759"/>
    </row>
    <row r="988" spans="2:14">
      <c r="B988" s="91"/>
      <c r="C988" s="91"/>
      <c r="E988" s="92"/>
      <c r="F988" s="119" t="str">
        <f>IF(OR(D988="",E988=""),"",ROUND(D988/LOOKUP(E988,SMMLV!$A$2:$A$36,SMMLV!$D$2:$D$106),3))</f>
        <v/>
      </c>
      <c r="K988" s="758"/>
      <c r="L988" s="97">
        <v>3</v>
      </c>
      <c r="M988" s="759" t="str">
        <f t="shared" si="96"/>
        <v>NO APLICA</v>
      </c>
      <c r="N988" s="759"/>
    </row>
    <row r="989" spans="2:14">
      <c r="B989" s="91"/>
      <c r="C989" s="91"/>
      <c r="E989" s="92"/>
      <c r="F989" s="119" t="str">
        <f>IF(OR(D989="",E989=""),"",ROUND(D989/LOOKUP(E989,SMMLV!$A$2:$A$36,SMMLV!$D$2:$D$106),3))</f>
        <v/>
      </c>
      <c r="K989" s="758"/>
      <c r="L989" s="97">
        <v>4</v>
      </c>
      <c r="M989" s="759" t="str">
        <f t="shared" si="96"/>
        <v>NO APLICA</v>
      </c>
      <c r="N989" s="759"/>
    </row>
    <row r="990" spans="2:14">
      <c r="B990" s="91"/>
      <c r="C990" s="91"/>
      <c r="E990" s="92"/>
      <c r="F990" s="119" t="str">
        <f>IF(OR(D990="",E990=""),"",ROUND(D990/LOOKUP(E990,SMMLV!$A$2:$A$36,SMMLV!$D$2:$D$106),3))</f>
        <v/>
      </c>
      <c r="K990" s="758"/>
      <c r="L990" s="97">
        <v>5</v>
      </c>
      <c r="M990" s="759" t="str">
        <f t="shared" si="96"/>
        <v>NO APLICA</v>
      </c>
      <c r="N990" s="759"/>
    </row>
    <row r="991" spans="2:14">
      <c r="B991" s="91"/>
      <c r="C991" s="91"/>
      <c r="E991" s="92"/>
      <c r="F991" s="119" t="str">
        <f>IF(OR(D991="",E991=""),"",ROUND(D991/LOOKUP(E991,SMMLV!$A$2:$A$36,SMMLV!$D$2:$D$106),3))</f>
        <v/>
      </c>
      <c r="K991" s="758"/>
      <c r="L991" s="97">
        <v>6</v>
      </c>
      <c r="M991" s="759" t="str">
        <f t="shared" si="96"/>
        <v>NO APLICA</v>
      </c>
      <c r="N991" s="759"/>
    </row>
    <row r="992" spans="2:14">
      <c r="B992" s="91"/>
      <c r="C992" s="91"/>
      <c r="E992" s="92"/>
      <c r="F992" s="119" t="str">
        <f>IF(OR(D992="",E992=""),"",ROUND(D992/LOOKUP(E992,SMMLV!$A$2:$A$36,SMMLV!$D$2:$D$106),3))</f>
        <v/>
      </c>
      <c r="K992" s="758"/>
      <c r="L992" s="97">
        <v>7</v>
      </c>
      <c r="M992" s="759" t="str">
        <f t="shared" si="96"/>
        <v>NO APLICA</v>
      </c>
      <c r="N992" s="759"/>
    </row>
    <row r="993" spans="2:14">
      <c r="B993" s="91"/>
      <c r="C993" s="91"/>
      <c r="E993" s="92"/>
      <c r="F993" s="119" t="str">
        <f>IF(OR(D993="",E993=""),"",ROUND(D993/LOOKUP(E993,SMMLV!$A$2:$A$36,SMMLV!$D$2:$D$106),3))</f>
        <v/>
      </c>
      <c r="K993" s="758"/>
      <c r="L993" s="97">
        <v>8</v>
      </c>
      <c r="M993" s="759" t="str">
        <f t="shared" si="96"/>
        <v>NO APLICA</v>
      </c>
      <c r="N993" s="759"/>
    </row>
    <row r="994" spans="2:14">
      <c r="B994" s="91"/>
      <c r="C994" s="91"/>
      <c r="E994" s="92"/>
      <c r="F994" s="119" t="str">
        <f>IF(OR(D994="",E994=""),"",ROUND(D994/LOOKUP(E994,SMMLV!$A$2:$A$36,SMMLV!$D$2:$D$106),3))</f>
        <v/>
      </c>
      <c r="K994" s="758"/>
      <c r="L994" s="97">
        <v>9</v>
      </c>
      <c r="M994" s="759" t="str">
        <f t="shared" si="96"/>
        <v>NO APLICA</v>
      </c>
      <c r="N994" s="759"/>
    </row>
    <row r="995" spans="2:14">
      <c r="B995" s="91"/>
      <c r="C995" s="91"/>
      <c r="E995" s="92"/>
      <c r="F995" s="119" t="str">
        <f>IF(OR(D995="",E995=""),"",ROUND(D995/LOOKUP(E995,SMMLV!$A$2:$A$36,SMMLV!$D$2:$D$106),3))</f>
        <v/>
      </c>
      <c r="K995" s="758"/>
      <c r="L995" s="97">
        <v>10</v>
      </c>
      <c r="M995" s="759" t="str">
        <f t="shared" si="96"/>
        <v>NO APLICA</v>
      </c>
      <c r="N995" s="759"/>
    </row>
    <row r="996" spans="2:14">
      <c r="B996" s="91"/>
      <c r="C996" s="91"/>
      <c r="E996" s="92"/>
      <c r="F996" s="119" t="str">
        <f>IF(OR(D996="",E996=""),"",ROUND(D996/LOOKUP(E996,SMMLV!$A$2:$A$36,SMMLV!$D$2:$D$106),3))</f>
        <v/>
      </c>
      <c r="K996" s="758">
        <v>100</v>
      </c>
      <c r="L996" s="97">
        <v>1</v>
      </c>
      <c r="M996" s="759" t="str">
        <f t="shared" ref="M996:M1005" si="97">IF(SUMIFS($F$5:$F$1200,$B$5:$B$1200,$K$996,$C$5:$C$1200,$L996)=0,"NO APLICA",ROUND(SUMIFS($F$5:$F$1200,$B$5:$B$1200,$K$996,$C$5:$C$1200,$L996),3))</f>
        <v>NO APLICA</v>
      </c>
      <c r="N996" s="759"/>
    </row>
    <row r="997" spans="2:14">
      <c r="B997" s="91"/>
      <c r="C997" s="91"/>
      <c r="E997" s="92"/>
      <c r="F997" s="119" t="str">
        <f>IF(OR(D997="",E997=""),"",ROUND(D997/LOOKUP(E997,SMMLV!$A$2:$A$36,SMMLV!$D$2:$D$106),3))</f>
        <v/>
      </c>
      <c r="K997" s="758"/>
      <c r="L997" s="97">
        <v>2</v>
      </c>
      <c r="M997" s="759" t="str">
        <f t="shared" si="97"/>
        <v>NO APLICA</v>
      </c>
      <c r="N997" s="759"/>
    </row>
    <row r="998" spans="2:14">
      <c r="B998" s="91"/>
      <c r="C998" s="91"/>
      <c r="E998" s="92"/>
      <c r="F998" s="119" t="str">
        <f>IF(OR(D998="",E998=""),"",ROUND(D998/LOOKUP(E998,SMMLV!$A$2:$A$36,SMMLV!$D$2:$D$106),3))</f>
        <v/>
      </c>
      <c r="K998" s="758"/>
      <c r="L998" s="97">
        <v>3</v>
      </c>
      <c r="M998" s="759" t="str">
        <f t="shared" si="97"/>
        <v>NO APLICA</v>
      </c>
      <c r="N998" s="759"/>
    </row>
    <row r="999" spans="2:14">
      <c r="B999" s="91"/>
      <c r="C999" s="91"/>
      <c r="E999" s="92"/>
      <c r="F999" s="119" t="str">
        <f>IF(OR(D999="",E999=""),"",ROUND(D999/LOOKUP(E999,SMMLV!$A$2:$A$36,SMMLV!$D$2:$D$106),3))</f>
        <v/>
      </c>
      <c r="K999" s="758"/>
      <c r="L999" s="97">
        <v>4</v>
      </c>
      <c r="M999" s="759" t="str">
        <f t="shared" si="97"/>
        <v>NO APLICA</v>
      </c>
      <c r="N999" s="759"/>
    </row>
    <row r="1000" spans="2:14">
      <c r="B1000" s="91"/>
      <c r="C1000" s="91"/>
      <c r="E1000" s="92"/>
      <c r="F1000" s="119" t="str">
        <f>IF(OR(D1000="",E1000=""),"",ROUND(D1000/LOOKUP(E1000,SMMLV!$A$2:$A$36,SMMLV!$D$2:$D$106),3))</f>
        <v/>
      </c>
      <c r="K1000" s="758"/>
      <c r="L1000" s="97">
        <v>5</v>
      </c>
      <c r="M1000" s="759" t="str">
        <f t="shared" si="97"/>
        <v>NO APLICA</v>
      </c>
      <c r="N1000" s="759"/>
    </row>
    <row r="1001" spans="2:14">
      <c r="B1001" s="91"/>
      <c r="C1001" s="91"/>
      <c r="E1001" s="92"/>
      <c r="F1001" s="119" t="str">
        <f>IF(OR(D1001="",E1001=""),"",ROUND(D1001/LOOKUP(E1001,SMMLV!$A$2:$A$36,SMMLV!$D$2:$D$106),3))</f>
        <v/>
      </c>
      <c r="K1001" s="758"/>
      <c r="L1001" s="97">
        <v>6</v>
      </c>
      <c r="M1001" s="759" t="str">
        <f t="shared" si="97"/>
        <v>NO APLICA</v>
      </c>
      <c r="N1001" s="759"/>
    </row>
    <row r="1002" spans="2:14">
      <c r="B1002" s="91"/>
      <c r="C1002" s="91"/>
      <c r="E1002" s="92"/>
      <c r="F1002" s="119" t="str">
        <f>IF(OR(D1002="",E1002=""),"",ROUND(D1002/LOOKUP(E1002,SMMLV!$A$2:$A$36,SMMLV!$D$2:$D$106),3))</f>
        <v/>
      </c>
      <c r="K1002" s="758"/>
      <c r="L1002" s="97">
        <v>7</v>
      </c>
      <c r="M1002" s="759" t="str">
        <f t="shared" si="97"/>
        <v>NO APLICA</v>
      </c>
      <c r="N1002" s="759"/>
    </row>
    <row r="1003" spans="2:14">
      <c r="B1003" s="91"/>
      <c r="C1003" s="91"/>
      <c r="E1003" s="92"/>
      <c r="F1003" s="119" t="str">
        <f>IF(OR(D1003="",E1003=""),"",ROUND(D1003/LOOKUP(E1003,SMMLV!$A$2:$A$36,SMMLV!$D$2:$D$106),3))</f>
        <v/>
      </c>
      <c r="K1003" s="758"/>
      <c r="L1003" s="97">
        <v>8</v>
      </c>
      <c r="M1003" s="759" t="str">
        <f t="shared" si="97"/>
        <v>NO APLICA</v>
      </c>
      <c r="N1003" s="759"/>
    </row>
    <row r="1004" spans="2:14">
      <c r="B1004" s="91"/>
      <c r="C1004" s="91"/>
      <c r="E1004" s="92"/>
      <c r="F1004" s="119" t="str">
        <f>IF(OR(D1004="",E1004=""),"",ROUND(D1004/LOOKUP(E1004,SMMLV!$A$2:$A$36,SMMLV!$D$2:$D$106),3))</f>
        <v/>
      </c>
      <c r="K1004" s="758"/>
      <c r="L1004" s="97">
        <v>9</v>
      </c>
      <c r="M1004" s="759" t="str">
        <f t="shared" si="97"/>
        <v>NO APLICA</v>
      </c>
      <c r="N1004" s="759"/>
    </row>
    <row r="1005" spans="2:14">
      <c r="B1005" s="91"/>
      <c r="C1005" s="91"/>
      <c r="E1005" s="92"/>
      <c r="F1005" s="119" t="str">
        <f>IF(OR(D1005="",E1005=""),"",ROUND(D1005/LOOKUP(E1005,SMMLV!$A$2:$A$36,SMMLV!$D$2:$D$106),3))</f>
        <v/>
      </c>
      <c r="K1005" s="758"/>
      <c r="L1005" s="97">
        <v>10</v>
      </c>
      <c r="M1005" s="759" t="str">
        <f t="shared" si="97"/>
        <v>NO APLICA</v>
      </c>
      <c r="N1005" s="759"/>
    </row>
    <row r="1006" spans="2:14">
      <c r="B1006" s="91"/>
      <c r="C1006" s="91"/>
      <c r="E1006" s="92"/>
      <c r="F1006" s="119" t="str">
        <f>IF(OR(D1006="",E1006=""),"",ROUND(D1006/LOOKUP(E1006,SMMLV!$A$2:$A$36,SMMLV!$D$2:$D$106),3))</f>
        <v/>
      </c>
    </row>
    <row r="1007" spans="2:14">
      <c r="B1007" s="91"/>
      <c r="C1007" s="91"/>
      <c r="E1007" s="92"/>
      <c r="F1007" s="119" t="str">
        <f>IF(OR(D1007="",E1007=""),"",ROUND(D1007/LOOKUP(E1007,SMMLV!$A$2:$A$36,SMMLV!$D$2:$D$106),3))</f>
        <v/>
      </c>
    </row>
    <row r="1008" spans="2:14">
      <c r="B1008" s="91"/>
      <c r="C1008" s="91"/>
      <c r="E1008" s="92"/>
      <c r="F1008" s="119" t="str">
        <f>IF(OR(D1008="",E1008=""),"",ROUND(D1008/LOOKUP(E1008,SMMLV!$A$2:$A$36,SMMLV!$D$2:$D$106),3))</f>
        <v/>
      </c>
    </row>
    <row r="1009" spans="2:6">
      <c r="B1009" s="91"/>
      <c r="C1009" s="91"/>
      <c r="E1009" s="92"/>
      <c r="F1009" s="119" t="str">
        <f>IF(OR(D1009="",E1009=""),"",ROUND(D1009/LOOKUP(E1009,SMMLV!$A$2:$A$36,SMMLV!$D$2:$D$106),3))</f>
        <v/>
      </c>
    </row>
    <row r="1010" spans="2:6">
      <c r="B1010" s="91"/>
      <c r="C1010" s="91"/>
      <c r="E1010" s="92"/>
      <c r="F1010" s="119" t="str">
        <f>IF(OR(D1010="",E1010=""),"",ROUND(D1010/LOOKUP(E1010,SMMLV!$A$2:$A$36,SMMLV!$D$2:$D$106),3))</f>
        <v/>
      </c>
    </row>
    <row r="1011" spans="2:6">
      <c r="B1011" s="91"/>
      <c r="C1011" s="91"/>
      <c r="E1011" s="92"/>
      <c r="F1011" s="119" t="str">
        <f>IF(OR(D1011="",E1011=""),"",ROUND(D1011/LOOKUP(E1011,SMMLV!$A$2:$A$36,SMMLV!$D$2:$D$106),3))</f>
        <v/>
      </c>
    </row>
    <row r="1012" spans="2:6">
      <c r="B1012" s="91"/>
      <c r="C1012" s="91"/>
      <c r="E1012" s="92"/>
      <c r="F1012" s="119" t="str">
        <f>IF(OR(D1012="",E1012=""),"",ROUND(D1012/LOOKUP(E1012,SMMLV!$A$2:$A$36,SMMLV!$D$2:$D$106),3))</f>
        <v/>
      </c>
    </row>
    <row r="1013" spans="2:6">
      <c r="B1013" s="91"/>
      <c r="C1013" s="91"/>
      <c r="E1013" s="92"/>
      <c r="F1013" s="119" t="str">
        <f>IF(OR(D1013="",E1013=""),"",ROUND(D1013/LOOKUP(E1013,SMMLV!$A$2:$A$36,SMMLV!$D$2:$D$106),3))</f>
        <v/>
      </c>
    </row>
    <row r="1014" spans="2:6">
      <c r="B1014" s="91"/>
      <c r="C1014" s="91"/>
      <c r="E1014" s="92"/>
      <c r="F1014" s="119" t="str">
        <f>IF(OR(D1014="",E1014=""),"",ROUND(D1014/LOOKUP(E1014,SMMLV!$A$2:$A$36,SMMLV!$D$2:$D$106),3))</f>
        <v/>
      </c>
    </row>
    <row r="1015" spans="2:6">
      <c r="B1015" s="91"/>
      <c r="C1015" s="91"/>
      <c r="E1015" s="92"/>
      <c r="F1015" s="119" t="str">
        <f>IF(OR(D1015="",E1015=""),"",ROUND(D1015/LOOKUP(E1015,SMMLV!$A$2:$A$36,SMMLV!$D$2:$D$106),3))</f>
        <v/>
      </c>
    </row>
    <row r="1016" spans="2:6">
      <c r="B1016" s="91"/>
      <c r="C1016" s="91"/>
      <c r="E1016" s="92"/>
      <c r="F1016" s="119" t="str">
        <f>IF(OR(D1016="",E1016=""),"",ROUND(D1016/LOOKUP(E1016,SMMLV!$A$2:$A$36,SMMLV!$D$2:$D$106),3))</f>
        <v/>
      </c>
    </row>
    <row r="1017" spans="2:6">
      <c r="B1017" s="91"/>
      <c r="C1017" s="91"/>
      <c r="E1017" s="92"/>
      <c r="F1017" s="119" t="str">
        <f>IF(OR(D1017="",E1017=""),"",ROUND(D1017/LOOKUP(E1017,SMMLV!$A$2:$A$36,SMMLV!$D$2:$D$106),3))</f>
        <v/>
      </c>
    </row>
    <row r="1018" spans="2:6">
      <c r="B1018" s="91"/>
      <c r="C1018" s="91"/>
      <c r="E1018" s="92"/>
      <c r="F1018" s="119" t="str">
        <f>IF(OR(D1018="",E1018=""),"",ROUND(D1018/LOOKUP(E1018,SMMLV!$A$2:$A$36,SMMLV!$D$2:$D$106),3))</f>
        <v/>
      </c>
    </row>
    <row r="1019" spans="2:6">
      <c r="B1019" s="91"/>
      <c r="C1019" s="91"/>
      <c r="E1019" s="92"/>
      <c r="F1019" s="119" t="str">
        <f>IF(OR(D1019="",E1019=""),"",ROUND(D1019/LOOKUP(E1019,SMMLV!$A$2:$A$36,SMMLV!$D$2:$D$106),3))</f>
        <v/>
      </c>
    </row>
    <row r="1020" spans="2:6">
      <c r="B1020" s="91"/>
      <c r="C1020" s="91"/>
      <c r="E1020" s="92"/>
      <c r="F1020" s="119" t="str">
        <f>IF(OR(D1020="",E1020=""),"",ROUND(D1020/LOOKUP(E1020,SMMLV!$A$2:$A$36,SMMLV!$D$2:$D$106),3))</f>
        <v/>
      </c>
    </row>
    <row r="1021" spans="2:6">
      <c r="B1021" s="91"/>
      <c r="C1021" s="91"/>
      <c r="E1021" s="92"/>
      <c r="F1021" s="119" t="str">
        <f>IF(OR(D1021="",E1021=""),"",ROUND(D1021/LOOKUP(E1021,SMMLV!$A$2:$A$36,SMMLV!$D$2:$D$106),3))</f>
        <v/>
      </c>
    </row>
    <row r="1022" spans="2:6">
      <c r="B1022" s="91"/>
      <c r="C1022" s="91"/>
      <c r="E1022" s="92"/>
      <c r="F1022" s="119" t="str">
        <f>IF(OR(D1022="",E1022=""),"",ROUND(D1022/LOOKUP(E1022,SMMLV!$A$2:$A$36,SMMLV!$D$2:$D$106),3))</f>
        <v/>
      </c>
    </row>
    <row r="1023" spans="2:6">
      <c r="B1023" s="91"/>
      <c r="C1023" s="91"/>
      <c r="E1023" s="92"/>
      <c r="F1023" s="119" t="str">
        <f>IF(OR(D1023="",E1023=""),"",ROUND(D1023/LOOKUP(E1023,SMMLV!$A$2:$A$36,SMMLV!$D$2:$D$106),3))</f>
        <v/>
      </c>
    </row>
    <row r="1024" spans="2:6">
      <c r="B1024" s="91"/>
      <c r="C1024" s="91"/>
      <c r="E1024" s="92"/>
      <c r="F1024" s="119" t="str">
        <f>IF(OR(D1024="",E1024=""),"",ROUND(D1024/LOOKUP(E1024,SMMLV!$A$2:$A$36,SMMLV!$D$2:$D$106),3))</f>
        <v/>
      </c>
    </row>
    <row r="1025" spans="2:6">
      <c r="B1025" s="91"/>
      <c r="C1025" s="91"/>
      <c r="E1025" s="92"/>
      <c r="F1025" s="119" t="str">
        <f>IF(OR(D1025="",E1025=""),"",ROUND(D1025/LOOKUP(E1025,SMMLV!$A$2:$A$36,SMMLV!$D$2:$D$106),3))</f>
        <v/>
      </c>
    </row>
    <row r="1026" spans="2:6">
      <c r="B1026" s="91"/>
      <c r="C1026" s="91"/>
      <c r="E1026" s="92"/>
      <c r="F1026" s="119" t="str">
        <f>IF(OR(D1026="",E1026=""),"",ROUND(D1026/LOOKUP(E1026,SMMLV!$A$2:$A$36,SMMLV!$D$2:$D$106),3))</f>
        <v/>
      </c>
    </row>
    <row r="1027" spans="2:6">
      <c r="B1027" s="91"/>
      <c r="C1027" s="91"/>
      <c r="E1027" s="92"/>
      <c r="F1027" s="119" t="str">
        <f>IF(OR(D1027="",E1027=""),"",ROUND(D1027/LOOKUP(E1027,SMMLV!$A$2:$A$36,SMMLV!$D$2:$D$106),3))</f>
        <v/>
      </c>
    </row>
    <row r="1028" spans="2:6">
      <c r="B1028" s="91"/>
      <c r="C1028" s="91"/>
      <c r="E1028" s="92"/>
      <c r="F1028" s="119" t="str">
        <f>IF(OR(D1028="",E1028=""),"",ROUND(D1028/LOOKUP(E1028,SMMLV!$A$2:$A$36,SMMLV!$D$2:$D$106),3))</f>
        <v/>
      </c>
    </row>
    <row r="1029" spans="2:6">
      <c r="B1029" s="91"/>
      <c r="C1029" s="91"/>
      <c r="E1029" s="92"/>
      <c r="F1029" s="119" t="str">
        <f>IF(OR(D1029="",E1029=""),"",ROUND(D1029/LOOKUP(E1029,SMMLV!$A$2:$A$36,SMMLV!$D$2:$D$106),3))</f>
        <v/>
      </c>
    </row>
    <row r="1030" spans="2:6">
      <c r="B1030" s="91"/>
      <c r="C1030" s="91"/>
      <c r="E1030" s="92"/>
      <c r="F1030" s="119" t="str">
        <f>IF(OR(D1030="",E1030=""),"",ROUND(D1030/LOOKUP(E1030,SMMLV!$A$2:$A$36,SMMLV!$D$2:$D$106),3))</f>
        <v/>
      </c>
    </row>
    <row r="1031" spans="2:6">
      <c r="B1031" s="91"/>
      <c r="C1031" s="91"/>
      <c r="E1031" s="92"/>
      <c r="F1031" s="119" t="str">
        <f>IF(OR(D1031="",E1031=""),"",ROUND(D1031/LOOKUP(E1031,SMMLV!$A$2:$A$36,SMMLV!$D$2:$D$106),3))</f>
        <v/>
      </c>
    </row>
    <row r="1032" spans="2:6">
      <c r="B1032" s="91"/>
      <c r="C1032" s="91"/>
      <c r="E1032" s="92"/>
      <c r="F1032" s="119" t="str">
        <f>IF(OR(D1032="",E1032=""),"",ROUND(D1032/LOOKUP(E1032,SMMLV!$A$2:$A$36,SMMLV!$D$2:$D$106),3))</f>
        <v/>
      </c>
    </row>
    <row r="1033" spans="2:6">
      <c r="B1033" s="91"/>
      <c r="C1033" s="91"/>
      <c r="E1033" s="92"/>
      <c r="F1033" s="119" t="str">
        <f>IF(OR(D1033="",E1033=""),"",ROUND(D1033/LOOKUP(E1033,SMMLV!$A$2:$A$36,SMMLV!$D$2:$D$106),3))</f>
        <v/>
      </c>
    </row>
    <row r="1034" spans="2:6">
      <c r="B1034" s="91"/>
      <c r="C1034" s="91"/>
      <c r="E1034" s="92"/>
      <c r="F1034" s="119" t="str">
        <f>IF(OR(D1034="",E1034=""),"",ROUND(D1034/LOOKUP(E1034,SMMLV!$A$2:$A$36,SMMLV!$D$2:$D$106),3))</f>
        <v/>
      </c>
    </row>
    <row r="1035" spans="2:6">
      <c r="B1035" s="91"/>
      <c r="C1035" s="91"/>
      <c r="E1035" s="92"/>
      <c r="F1035" s="119" t="str">
        <f>IF(OR(D1035="",E1035=""),"",ROUND(D1035/LOOKUP(E1035,SMMLV!$A$2:$A$36,SMMLV!$D$2:$D$106),3))</f>
        <v/>
      </c>
    </row>
    <row r="1036" spans="2:6">
      <c r="B1036" s="91"/>
      <c r="C1036" s="91"/>
      <c r="E1036" s="92"/>
      <c r="F1036" s="119" t="str">
        <f>IF(OR(D1036="",E1036=""),"",ROUND(D1036/LOOKUP(E1036,SMMLV!$A$2:$A$36,SMMLV!$D$2:$D$106),3))</f>
        <v/>
      </c>
    </row>
    <row r="1037" spans="2:6">
      <c r="B1037" s="91"/>
      <c r="C1037" s="91"/>
      <c r="E1037" s="92"/>
      <c r="F1037" s="119" t="str">
        <f>IF(OR(D1037="",E1037=""),"",ROUND(D1037/LOOKUP(E1037,SMMLV!$A$2:$A$36,SMMLV!$D$2:$D$106),3))</f>
        <v/>
      </c>
    </row>
    <row r="1038" spans="2:6">
      <c r="B1038" s="91"/>
      <c r="C1038" s="91"/>
      <c r="E1038" s="92"/>
      <c r="F1038" s="119" t="str">
        <f>IF(OR(D1038="",E1038=""),"",ROUND(D1038/LOOKUP(E1038,SMMLV!$A$2:$A$36,SMMLV!$D$2:$D$106),3))</f>
        <v/>
      </c>
    </row>
    <row r="1039" spans="2:6">
      <c r="B1039" s="91"/>
      <c r="C1039" s="91"/>
      <c r="E1039" s="92"/>
      <c r="F1039" s="119" t="str">
        <f>IF(OR(D1039="",E1039=""),"",ROUND(D1039/LOOKUP(E1039,SMMLV!$A$2:$A$36,SMMLV!$D$2:$D$106),3))</f>
        <v/>
      </c>
    </row>
    <row r="1040" spans="2:6">
      <c r="B1040" s="91"/>
      <c r="C1040" s="91"/>
      <c r="E1040" s="92"/>
      <c r="F1040" s="119" t="str">
        <f>IF(OR(D1040="",E1040=""),"",ROUND(D1040/LOOKUP(E1040,SMMLV!$A$2:$A$36,SMMLV!$D$2:$D$106),3))</f>
        <v/>
      </c>
    </row>
    <row r="1041" spans="2:6">
      <c r="B1041" s="91"/>
      <c r="C1041" s="91"/>
      <c r="E1041" s="92"/>
      <c r="F1041" s="119" t="str">
        <f>IF(OR(D1041="",E1041=""),"",ROUND(D1041/LOOKUP(E1041,SMMLV!$A$2:$A$36,SMMLV!$D$2:$D$106),3))</f>
        <v/>
      </c>
    </row>
    <row r="1042" spans="2:6">
      <c r="B1042" s="91"/>
      <c r="C1042" s="91"/>
      <c r="E1042" s="92"/>
      <c r="F1042" s="119" t="str">
        <f>IF(OR(D1042="",E1042=""),"",ROUND(D1042/LOOKUP(E1042,SMMLV!$A$2:$A$36,SMMLV!$D$2:$D$106),3))</f>
        <v/>
      </c>
    </row>
    <row r="1043" spans="2:6">
      <c r="B1043" s="91"/>
      <c r="C1043" s="91"/>
      <c r="E1043" s="92"/>
      <c r="F1043" s="119" t="str">
        <f>IF(OR(D1043="",E1043=""),"",ROUND(D1043/LOOKUP(E1043,SMMLV!$A$2:$A$36,SMMLV!$D$2:$D$106),3))</f>
        <v/>
      </c>
    </row>
    <row r="1044" spans="2:6">
      <c r="B1044" s="91"/>
      <c r="C1044" s="91"/>
      <c r="E1044" s="92"/>
      <c r="F1044" s="119" t="str">
        <f>IF(OR(D1044="",E1044=""),"",ROUND(D1044/LOOKUP(E1044,SMMLV!$A$2:$A$36,SMMLV!$D$2:$D$106),3))</f>
        <v/>
      </c>
    </row>
    <row r="1045" spans="2:6">
      <c r="B1045" s="91"/>
      <c r="C1045" s="91"/>
      <c r="E1045" s="92"/>
      <c r="F1045" s="119" t="str">
        <f>IF(OR(D1045="",E1045=""),"",ROUND(D1045/LOOKUP(E1045,SMMLV!$A$2:$A$36,SMMLV!$D$2:$D$106),3))</f>
        <v/>
      </c>
    </row>
    <row r="1046" spans="2:6">
      <c r="B1046" s="91"/>
      <c r="C1046" s="91"/>
      <c r="E1046" s="92"/>
      <c r="F1046" s="119" t="str">
        <f>IF(OR(D1046="",E1046=""),"",ROUND(D1046/LOOKUP(E1046,SMMLV!$A$2:$A$36,SMMLV!$D$2:$D$106),3))</f>
        <v/>
      </c>
    </row>
    <row r="1047" spans="2:6">
      <c r="B1047" s="91"/>
      <c r="C1047" s="91"/>
      <c r="E1047" s="92"/>
      <c r="F1047" s="119" t="str">
        <f>IF(OR(D1047="",E1047=""),"",ROUND(D1047/LOOKUP(E1047,SMMLV!$A$2:$A$36,SMMLV!$D$2:$D$106),3))</f>
        <v/>
      </c>
    </row>
    <row r="1048" spans="2:6">
      <c r="B1048" s="91"/>
      <c r="C1048" s="91"/>
      <c r="E1048" s="92"/>
      <c r="F1048" s="119" t="str">
        <f>IF(OR(D1048="",E1048=""),"",ROUND(D1048/LOOKUP(E1048,SMMLV!$A$2:$A$36,SMMLV!$D$2:$D$106),3))</f>
        <v/>
      </c>
    </row>
    <row r="1049" spans="2:6">
      <c r="B1049" s="91"/>
      <c r="C1049" s="91"/>
      <c r="E1049" s="92"/>
      <c r="F1049" s="119" t="str">
        <f>IF(OR(D1049="",E1049=""),"",ROUND(D1049/LOOKUP(E1049,SMMLV!$A$2:$A$36,SMMLV!$D$2:$D$106),3))</f>
        <v/>
      </c>
    </row>
    <row r="1050" spans="2:6">
      <c r="B1050" s="91"/>
      <c r="C1050" s="91"/>
      <c r="E1050" s="92"/>
      <c r="F1050" s="119" t="str">
        <f>IF(OR(D1050="",E1050=""),"",ROUND(D1050/LOOKUP(E1050,SMMLV!$A$2:$A$36,SMMLV!$D$2:$D$106),3))</f>
        <v/>
      </c>
    </row>
    <row r="1051" spans="2:6">
      <c r="B1051" s="91"/>
      <c r="C1051" s="91"/>
      <c r="E1051" s="92"/>
      <c r="F1051" s="119" t="str">
        <f>IF(OR(D1051="",E1051=""),"",ROUND(D1051/LOOKUP(E1051,SMMLV!$A$2:$A$36,SMMLV!$D$2:$D$106),3))</f>
        <v/>
      </c>
    </row>
    <row r="1052" spans="2:6">
      <c r="B1052" s="91"/>
      <c r="C1052" s="91"/>
      <c r="E1052" s="92"/>
      <c r="F1052" s="119" t="str">
        <f>IF(OR(D1052="",E1052=""),"",ROUND(D1052/LOOKUP(E1052,SMMLV!$A$2:$A$36,SMMLV!$D$2:$D$106),3))</f>
        <v/>
      </c>
    </row>
    <row r="1053" spans="2:6">
      <c r="B1053" s="91"/>
      <c r="C1053" s="91"/>
      <c r="E1053" s="92"/>
      <c r="F1053" s="119" t="str">
        <f>IF(OR(D1053="",E1053=""),"",ROUND(D1053/LOOKUP(E1053,SMMLV!$A$2:$A$36,SMMLV!$D$2:$D$106),3))</f>
        <v/>
      </c>
    </row>
    <row r="1054" spans="2:6">
      <c r="B1054" s="91"/>
      <c r="C1054" s="91"/>
      <c r="E1054" s="92"/>
      <c r="F1054" s="119" t="str">
        <f>IF(OR(D1054="",E1054=""),"",ROUND(D1054/LOOKUP(E1054,SMMLV!$A$2:$A$36,SMMLV!$D$2:$D$106),3))</f>
        <v/>
      </c>
    </row>
    <row r="1055" spans="2:6">
      <c r="B1055" s="91"/>
      <c r="C1055" s="91"/>
      <c r="E1055" s="92"/>
      <c r="F1055" s="119" t="str">
        <f>IF(OR(D1055="",E1055=""),"",ROUND(D1055/LOOKUP(E1055,SMMLV!$A$2:$A$36,SMMLV!$D$2:$D$106),3))</f>
        <v/>
      </c>
    </row>
    <row r="1056" spans="2:6">
      <c r="B1056" s="91"/>
      <c r="C1056" s="91"/>
      <c r="E1056" s="92"/>
      <c r="F1056" s="119" t="str">
        <f>IF(OR(D1056="",E1056=""),"",ROUND(D1056/LOOKUP(E1056,SMMLV!$A$2:$A$36,SMMLV!$D$2:$D$106),3))</f>
        <v/>
      </c>
    </row>
    <row r="1057" spans="2:6">
      <c r="B1057" s="91"/>
      <c r="C1057" s="91"/>
      <c r="E1057" s="92"/>
      <c r="F1057" s="119" t="str">
        <f>IF(OR(D1057="",E1057=""),"",ROUND(D1057/LOOKUP(E1057,SMMLV!$A$2:$A$36,SMMLV!$D$2:$D$106),3))</f>
        <v/>
      </c>
    </row>
    <row r="1058" spans="2:6">
      <c r="B1058" s="91"/>
      <c r="C1058" s="91"/>
      <c r="E1058" s="92"/>
      <c r="F1058" s="119" t="str">
        <f>IF(OR(D1058="",E1058=""),"",ROUND(D1058/LOOKUP(E1058,SMMLV!$A$2:$A$36,SMMLV!$D$2:$D$106),3))</f>
        <v/>
      </c>
    </row>
    <row r="1059" spans="2:6">
      <c r="B1059" s="91"/>
      <c r="C1059" s="91"/>
      <c r="E1059" s="92"/>
      <c r="F1059" s="119" t="str">
        <f>IF(OR(D1059="",E1059=""),"",ROUND(D1059/LOOKUP(E1059,SMMLV!$A$2:$A$36,SMMLV!$D$2:$D$106),3))</f>
        <v/>
      </c>
    </row>
    <row r="1060" spans="2:6">
      <c r="B1060" s="91"/>
      <c r="C1060" s="91"/>
      <c r="E1060" s="92"/>
      <c r="F1060" s="119" t="str">
        <f>IF(OR(D1060="",E1060=""),"",ROUND(D1060/LOOKUP(E1060,SMMLV!$A$2:$A$36,SMMLV!$D$2:$D$106),3))</f>
        <v/>
      </c>
    </row>
    <row r="1061" spans="2:6">
      <c r="B1061" s="91"/>
      <c r="C1061" s="91"/>
      <c r="E1061" s="92"/>
      <c r="F1061" s="119" t="str">
        <f>IF(OR(D1061="",E1061=""),"",ROUND(D1061/LOOKUP(E1061,SMMLV!$A$2:$A$36,SMMLV!$D$2:$D$106),3))</f>
        <v/>
      </c>
    </row>
    <row r="1062" spans="2:6">
      <c r="B1062" s="91"/>
      <c r="C1062" s="91"/>
      <c r="E1062" s="92"/>
      <c r="F1062" s="119" t="str">
        <f>IF(OR(D1062="",E1062=""),"",ROUND(D1062/LOOKUP(E1062,SMMLV!$A$2:$A$36,SMMLV!$D$2:$D$106),3))</f>
        <v/>
      </c>
    </row>
    <row r="1063" spans="2:6">
      <c r="B1063" s="91"/>
      <c r="C1063" s="91"/>
      <c r="E1063" s="92"/>
      <c r="F1063" s="119" t="str">
        <f>IF(OR(D1063="",E1063=""),"",ROUND(D1063/LOOKUP(E1063,SMMLV!$A$2:$A$36,SMMLV!$D$2:$D$106),3))</f>
        <v/>
      </c>
    </row>
    <row r="1064" spans="2:6">
      <c r="B1064" s="91"/>
      <c r="C1064" s="91"/>
      <c r="E1064" s="92"/>
      <c r="F1064" s="119" t="str">
        <f>IF(OR(D1064="",E1064=""),"",ROUND(D1064/LOOKUP(E1064,SMMLV!$A$2:$A$36,SMMLV!$D$2:$D$106),3))</f>
        <v/>
      </c>
    </row>
    <row r="1065" spans="2:6">
      <c r="B1065" s="91"/>
      <c r="C1065" s="91"/>
      <c r="E1065" s="92"/>
      <c r="F1065" s="119" t="str">
        <f>IF(OR(D1065="",E1065=""),"",ROUND(D1065/LOOKUP(E1065,SMMLV!$A$2:$A$36,SMMLV!$D$2:$D$106),3))</f>
        <v/>
      </c>
    </row>
    <row r="1066" spans="2:6">
      <c r="B1066" s="91"/>
      <c r="C1066" s="91"/>
      <c r="E1066" s="92"/>
      <c r="F1066" s="119" t="str">
        <f>IF(OR(D1066="",E1066=""),"",ROUND(D1066/LOOKUP(E1066,SMMLV!$A$2:$A$36,SMMLV!$D$2:$D$106),3))</f>
        <v/>
      </c>
    </row>
    <row r="1067" spans="2:6">
      <c r="B1067" s="91"/>
      <c r="C1067" s="91"/>
      <c r="E1067" s="92"/>
      <c r="F1067" s="119" t="str">
        <f>IF(OR(D1067="",E1067=""),"",ROUND(D1067/LOOKUP(E1067,SMMLV!$A$2:$A$36,SMMLV!$D$2:$D$106),3))</f>
        <v/>
      </c>
    </row>
    <row r="1068" spans="2:6">
      <c r="B1068" s="91"/>
      <c r="C1068" s="91"/>
      <c r="E1068" s="92"/>
      <c r="F1068" s="119" t="str">
        <f>IF(OR(D1068="",E1068=""),"",ROUND(D1068/LOOKUP(E1068,SMMLV!$A$2:$A$36,SMMLV!$D$2:$D$106),3))</f>
        <v/>
      </c>
    </row>
    <row r="1069" spans="2:6">
      <c r="B1069" s="91"/>
      <c r="C1069" s="91"/>
      <c r="E1069" s="92"/>
      <c r="F1069" s="119" t="str">
        <f>IF(OR(D1069="",E1069=""),"",ROUND(D1069/LOOKUP(E1069,SMMLV!$A$2:$A$36,SMMLV!$D$2:$D$106),3))</f>
        <v/>
      </c>
    </row>
    <row r="1070" spans="2:6">
      <c r="B1070" s="91"/>
      <c r="C1070" s="91"/>
      <c r="E1070" s="92"/>
      <c r="F1070" s="119" t="str">
        <f>IF(OR(D1070="",E1070=""),"",ROUND(D1070/LOOKUP(E1070,SMMLV!$A$2:$A$36,SMMLV!$D$2:$D$106),3))</f>
        <v/>
      </c>
    </row>
    <row r="1071" spans="2:6">
      <c r="B1071" s="91"/>
      <c r="C1071" s="91"/>
      <c r="E1071" s="92"/>
      <c r="F1071" s="119" t="str">
        <f>IF(OR(D1071="",E1071=""),"",ROUND(D1071/LOOKUP(E1071,SMMLV!$A$2:$A$36,SMMLV!$D$2:$D$106),3))</f>
        <v/>
      </c>
    </row>
    <row r="1072" spans="2:6">
      <c r="B1072" s="91"/>
      <c r="C1072" s="91"/>
      <c r="E1072" s="92"/>
      <c r="F1072" s="119" t="str">
        <f>IF(OR(D1072="",E1072=""),"",ROUND(D1072/LOOKUP(E1072,SMMLV!$A$2:$A$36,SMMLV!$D$2:$D$106),3))</f>
        <v/>
      </c>
    </row>
    <row r="1073" spans="2:6">
      <c r="B1073" s="91"/>
      <c r="C1073" s="91"/>
      <c r="E1073" s="92"/>
      <c r="F1073" s="119" t="str">
        <f>IF(OR(D1073="",E1073=""),"",ROUND(D1073/LOOKUP(E1073,SMMLV!$A$2:$A$36,SMMLV!$D$2:$D$106),3))</f>
        <v/>
      </c>
    </row>
    <row r="1074" spans="2:6">
      <c r="B1074" s="91"/>
      <c r="C1074" s="91"/>
      <c r="E1074" s="92"/>
      <c r="F1074" s="119" t="str">
        <f>IF(OR(D1074="",E1074=""),"",ROUND(D1074/LOOKUP(E1074,SMMLV!$A$2:$A$36,SMMLV!$D$2:$D$106),3))</f>
        <v/>
      </c>
    </row>
    <row r="1075" spans="2:6">
      <c r="B1075" s="91"/>
      <c r="C1075" s="91"/>
      <c r="E1075" s="92"/>
      <c r="F1075" s="119" t="str">
        <f>IF(OR(D1075="",E1075=""),"",ROUND(D1075/LOOKUP(E1075,SMMLV!$A$2:$A$36,SMMLV!$D$2:$D$106),3))</f>
        <v/>
      </c>
    </row>
    <row r="1076" spans="2:6">
      <c r="B1076" s="91"/>
      <c r="C1076" s="91"/>
      <c r="E1076" s="92"/>
      <c r="F1076" s="119" t="str">
        <f>IF(OR(D1076="",E1076=""),"",ROUND(D1076/LOOKUP(E1076,SMMLV!$A$2:$A$36,SMMLV!$D$2:$D$106),3))</f>
        <v/>
      </c>
    </row>
    <row r="1077" spans="2:6">
      <c r="B1077" s="91"/>
      <c r="C1077" s="91"/>
      <c r="E1077" s="92"/>
      <c r="F1077" s="119" t="str">
        <f>IF(OR(D1077="",E1077=""),"",ROUND(D1077/LOOKUP(E1077,SMMLV!$A$2:$A$36,SMMLV!$D$2:$D$106),3))</f>
        <v/>
      </c>
    </row>
    <row r="1078" spans="2:6">
      <c r="B1078" s="91"/>
      <c r="C1078" s="91"/>
      <c r="E1078" s="92"/>
      <c r="F1078" s="119" t="str">
        <f>IF(OR(D1078="",E1078=""),"",ROUND(D1078/LOOKUP(E1078,SMMLV!$A$2:$A$36,SMMLV!$D$2:$D$106),3))</f>
        <v/>
      </c>
    </row>
    <row r="1079" spans="2:6">
      <c r="B1079" s="91"/>
      <c r="C1079" s="91"/>
      <c r="E1079" s="92"/>
      <c r="F1079" s="119" t="str">
        <f>IF(OR(D1079="",E1079=""),"",ROUND(D1079/LOOKUP(E1079,SMMLV!$A$2:$A$36,SMMLV!$D$2:$D$106),3))</f>
        <v/>
      </c>
    </row>
    <row r="1080" spans="2:6">
      <c r="B1080" s="91"/>
      <c r="C1080" s="91"/>
      <c r="E1080" s="92"/>
      <c r="F1080" s="119" t="str">
        <f>IF(OR(D1080="",E1080=""),"",ROUND(D1080/LOOKUP(E1080,SMMLV!$A$2:$A$36,SMMLV!$D$2:$D$106),3))</f>
        <v/>
      </c>
    </row>
    <row r="1081" spans="2:6">
      <c r="B1081" s="91"/>
      <c r="C1081" s="91"/>
      <c r="E1081" s="92"/>
      <c r="F1081" s="119" t="str">
        <f>IF(OR(D1081="",E1081=""),"",ROUND(D1081/LOOKUP(E1081,SMMLV!$A$2:$A$36,SMMLV!$D$2:$D$106),3))</f>
        <v/>
      </c>
    </row>
    <row r="1082" spans="2:6">
      <c r="B1082" s="91"/>
      <c r="C1082" s="91"/>
      <c r="E1082" s="92"/>
      <c r="F1082" s="119" t="str">
        <f>IF(OR(D1082="",E1082=""),"",ROUND(D1082/LOOKUP(E1082,SMMLV!$A$2:$A$36,SMMLV!$D$2:$D$106),3))</f>
        <v/>
      </c>
    </row>
    <row r="1083" spans="2:6">
      <c r="B1083" s="91"/>
      <c r="C1083" s="91"/>
      <c r="E1083" s="92"/>
      <c r="F1083" s="119" t="str">
        <f>IF(OR(D1083="",E1083=""),"",ROUND(D1083/LOOKUP(E1083,SMMLV!$A$2:$A$36,SMMLV!$D$2:$D$106),3))</f>
        <v/>
      </c>
    </row>
    <row r="1084" spans="2:6">
      <c r="B1084" s="91"/>
      <c r="C1084" s="91"/>
      <c r="E1084" s="92"/>
      <c r="F1084" s="119" t="str">
        <f>IF(OR(D1084="",E1084=""),"",ROUND(D1084/LOOKUP(E1084,SMMLV!$A$2:$A$36,SMMLV!$D$2:$D$106),3))</f>
        <v/>
      </c>
    </row>
    <row r="1085" spans="2:6">
      <c r="B1085" s="91"/>
      <c r="C1085" s="91"/>
      <c r="E1085" s="92"/>
      <c r="F1085" s="119" t="str">
        <f>IF(OR(D1085="",E1085=""),"",ROUND(D1085/LOOKUP(E1085,SMMLV!$A$2:$A$36,SMMLV!$D$2:$D$106),3))</f>
        <v/>
      </c>
    </row>
    <row r="1086" spans="2:6">
      <c r="B1086" s="91"/>
      <c r="C1086" s="91"/>
      <c r="E1086" s="92"/>
      <c r="F1086" s="119" t="str">
        <f>IF(OR(D1086="",E1086=""),"",ROUND(D1086/LOOKUP(E1086,SMMLV!$A$2:$A$36,SMMLV!$D$2:$D$106),3))</f>
        <v/>
      </c>
    </row>
    <row r="1087" spans="2:6">
      <c r="B1087" s="91"/>
      <c r="C1087" s="91"/>
      <c r="E1087" s="92"/>
      <c r="F1087" s="119" t="str">
        <f>IF(OR(D1087="",E1087=""),"",ROUND(D1087/LOOKUP(E1087,SMMLV!$A$2:$A$36,SMMLV!$D$2:$D$106),3))</f>
        <v/>
      </c>
    </row>
    <row r="1088" spans="2:6">
      <c r="B1088" s="91"/>
      <c r="C1088" s="91"/>
      <c r="E1088" s="92"/>
      <c r="F1088" s="119" t="str">
        <f>IF(OR(D1088="",E1088=""),"",ROUND(D1088/LOOKUP(E1088,SMMLV!$A$2:$A$36,SMMLV!$D$2:$D$106),3))</f>
        <v/>
      </c>
    </row>
    <row r="1089" spans="2:6">
      <c r="B1089" s="91"/>
      <c r="C1089" s="91"/>
      <c r="E1089" s="92"/>
      <c r="F1089" s="119" t="str">
        <f>IF(OR(D1089="",E1089=""),"",ROUND(D1089/LOOKUP(E1089,SMMLV!$A$2:$A$36,SMMLV!$D$2:$D$106),3))</f>
        <v/>
      </c>
    </row>
    <row r="1090" spans="2:6">
      <c r="B1090" s="91"/>
      <c r="C1090" s="91"/>
      <c r="E1090" s="92"/>
      <c r="F1090" s="119" t="str">
        <f>IF(OR(D1090="",E1090=""),"",ROUND(D1090/LOOKUP(E1090,SMMLV!$A$2:$A$36,SMMLV!$D$2:$D$106),3))</f>
        <v/>
      </c>
    </row>
    <row r="1091" spans="2:6">
      <c r="B1091" s="91"/>
      <c r="C1091" s="91"/>
      <c r="E1091" s="92"/>
      <c r="F1091" s="119" t="str">
        <f>IF(OR(D1091="",E1091=""),"",ROUND(D1091/LOOKUP(E1091,SMMLV!$A$2:$A$36,SMMLV!$D$2:$D$106),3))</f>
        <v/>
      </c>
    </row>
    <row r="1092" spans="2:6">
      <c r="B1092" s="91"/>
      <c r="C1092" s="91"/>
      <c r="E1092" s="92"/>
      <c r="F1092" s="119" t="str">
        <f>IF(OR(D1092="",E1092=""),"",ROUND(D1092/LOOKUP(E1092,SMMLV!$A$2:$A$36,SMMLV!$D$2:$D$106),3))</f>
        <v/>
      </c>
    </row>
    <row r="1093" spans="2:6">
      <c r="B1093" s="91"/>
      <c r="C1093" s="91"/>
      <c r="E1093" s="92"/>
      <c r="F1093" s="119" t="str">
        <f>IF(OR(D1093="",E1093=""),"",ROUND(D1093/LOOKUP(E1093,SMMLV!$A$2:$A$36,SMMLV!$D$2:$D$106),3))</f>
        <v/>
      </c>
    </row>
    <row r="1094" spans="2:6">
      <c r="B1094" s="91"/>
      <c r="C1094" s="91"/>
      <c r="E1094" s="92"/>
      <c r="F1094" s="119" t="str">
        <f>IF(OR(D1094="",E1094=""),"",ROUND(D1094/LOOKUP(E1094,SMMLV!$A$2:$A$36,SMMLV!$D$2:$D$106),3))</f>
        <v/>
      </c>
    </row>
    <row r="1095" spans="2:6">
      <c r="B1095" s="91"/>
      <c r="C1095" s="91"/>
      <c r="E1095" s="92"/>
      <c r="F1095" s="119" t="str">
        <f>IF(OR(D1095="",E1095=""),"",ROUND(D1095/LOOKUP(E1095,SMMLV!$A$2:$A$36,SMMLV!$D$2:$D$106),3))</f>
        <v/>
      </c>
    </row>
    <row r="1096" spans="2:6">
      <c r="B1096" s="91"/>
      <c r="C1096" s="91"/>
      <c r="E1096" s="92"/>
      <c r="F1096" s="119" t="str">
        <f>IF(OR(D1096="",E1096=""),"",ROUND(D1096/LOOKUP(E1096,SMMLV!$A$2:$A$36,SMMLV!$D$2:$D$106),3))</f>
        <v/>
      </c>
    </row>
    <row r="1097" spans="2:6">
      <c r="B1097" s="91"/>
      <c r="C1097" s="91"/>
      <c r="E1097" s="92"/>
      <c r="F1097" s="119" t="str">
        <f>IF(OR(D1097="",E1097=""),"",ROUND(D1097/LOOKUP(E1097,SMMLV!$A$2:$A$36,SMMLV!$D$2:$D$106),3))</f>
        <v/>
      </c>
    </row>
    <row r="1098" spans="2:6">
      <c r="B1098" s="91"/>
      <c r="C1098" s="91"/>
      <c r="E1098" s="92"/>
      <c r="F1098" s="119" t="str">
        <f>IF(OR(D1098="",E1098=""),"",ROUND(D1098/LOOKUP(E1098,SMMLV!$A$2:$A$36,SMMLV!$D$2:$D$106),3))</f>
        <v/>
      </c>
    </row>
    <row r="1099" spans="2:6">
      <c r="B1099" s="91"/>
      <c r="C1099" s="91"/>
      <c r="E1099" s="92"/>
      <c r="F1099" s="119" t="str">
        <f>IF(OR(D1099="",E1099=""),"",ROUND(D1099/LOOKUP(E1099,SMMLV!$A$2:$A$36,SMMLV!$D$2:$D$106),3))</f>
        <v/>
      </c>
    </row>
    <row r="1100" spans="2:6">
      <c r="B1100" s="91"/>
      <c r="C1100" s="91"/>
      <c r="E1100" s="92"/>
      <c r="F1100" s="119" t="str">
        <f>IF(OR(D1100="",E1100=""),"",ROUND(D1100/LOOKUP(E1100,SMMLV!$A$2:$A$36,SMMLV!$D$2:$D$106),3))</f>
        <v/>
      </c>
    </row>
    <row r="1101" spans="2:6">
      <c r="B1101" s="91"/>
      <c r="C1101" s="91"/>
      <c r="E1101" s="92"/>
      <c r="F1101" s="119" t="str">
        <f>IF(OR(D1101="",E1101=""),"",ROUND(D1101/LOOKUP(E1101,SMMLV!$A$2:$A$36,SMMLV!$D$2:$D$106),3))</f>
        <v/>
      </c>
    </row>
    <row r="1102" spans="2:6">
      <c r="B1102" s="91"/>
      <c r="C1102" s="91"/>
      <c r="E1102" s="92"/>
      <c r="F1102" s="119" t="str">
        <f>IF(OR(D1102="",E1102=""),"",ROUND(D1102/LOOKUP(E1102,SMMLV!$A$2:$A$36,SMMLV!$D$2:$D$106),3))</f>
        <v/>
      </c>
    </row>
    <row r="1103" spans="2:6">
      <c r="B1103" s="91"/>
      <c r="C1103" s="91"/>
      <c r="E1103" s="92"/>
      <c r="F1103" s="119" t="str">
        <f>IF(OR(D1103="",E1103=""),"",ROUND(D1103/LOOKUP(E1103,SMMLV!$A$2:$A$36,SMMLV!$D$2:$D$106),3))</f>
        <v/>
      </c>
    </row>
    <row r="1104" spans="2:6">
      <c r="B1104" s="91"/>
      <c r="C1104" s="91"/>
      <c r="E1104" s="92"/>
      <c r="F1104" s="119" t="str">
        <f>IF(OR(D1104="",E1104=""),"",ROUND(D1104/LOOKUP(E1104,SMMLV!$A$2:$A$36,SMMLV!$D$2:$D$106),3))</f>
        <v/>
      </c>
    </row>
    <row r="1105" spans="2:6">
      <c r="B1105" s="91"/>
      <c r="C1105" s="91"/>
      <c r="E1105" s="92"/>
      <c r="F1105" s="119" t="str">
        <f>IF(OR(D1105="",E1105=""),"",ROUND(D1105/LOOKUP(E1105,SMMLV!$A$2:$A$36,SMMLV!$D$2:$D$106),3))</f>
        <v/>
      </c>
    </row>
    <row r="1106" spans="2:6">
      <c r="B1106" s="91"/>
      <c r="C1106" s="91"/>
      <c r="E1106" s="92"/>
      <c r="F1106" s="119" t="str">
        <f>IF(OR(D1106="",E1106=""),"",ROUND(D1106/LOOKUP(E1106,SMMLV!$A$2:$A$36,SMMLV!$D$2:$D$106),3))</f>
        <v/>
      </c>
    </row>
    <row r="1107" spans="2:6">
      <c r="B1107" s="91"/>
      <c r="C1107" s="91"/>
      <c r="E1107" s="92"/>
      <c r="F1107" s="119" t="str">
        <f>IF(OR(D1107="",E1107=""),"",ROUND(D1107/LOOKUP(E1107,SMMLV!$A$2:$A$36,SMMLV!$D$2:$D$106),3))</f>
        <v/>
      </c>
    </row>
    <row r="1108" spans="2:6">
      <c r="B1108" s="91"/>
      <c r="C1108" s="91"/>
      <c r="E1108" s="92"/>
      <c r="F1108" s="119" t="str">
        <f>IF(OR(D1108="",E1108=""),"",ROUND(D1108/LOOKUP(E1108,SMMLV!$A$2:$A$36,SMMLV!$D$2:$D$106),3))</f>
        <v/>
      </c>
    </row>
    <row r="1109" spans="2:6">
      <c r="B1109" s="91"/>
      <c r="C1109" s="91"/>
      <c r="E1109" s="92"/>
      <c r="F1109" s="119" t="str">
        <f>IF(OR(D1109="",E1109=""),"",ROUND(D1109/LOOKUP(E1109,SMMLV!$A$2:$A$36,SMMLV!$D$2:$D$106),3))</f>
        <v/>
      </c>
    </row>
    <row r="1110" spans="2:6">
      <c r="B1110" s="91"/>
      <c r="C1110" s="91"/>
      <c r="E1110" s="92"/>
      <c r="F1110" s="119" t="str">
        <f>IF(OR(D1110="",E1110=""),"",ROUND(D1110/LOOKUP(E1110,SMMLV!$A$2:$A$36,SMMLV!$D$2:$D$106),3))</f>
        <v/>
      </c>
    </row>
    <row r="1111" spans="2:6">
      <c r="B1111" s="91"/>
      <c r="C1111" s="91"/>
      <c r="E1111" s="92"/>
      <c r="F1111" s="119" t="str">
        <f>IF(OR(D1111="",E1111=""),"",ROUND(D1111/LOOKUP(E1111,SMMLV!$A$2:$A$36,SMMLV!$D$2:$D$106),3))</f>
        <v/>
      </c>
    </row>
    <row r="1112" spans="2:6">
      <c r="B1112" s="91"/>
      <c r="C1112" s="91"/>
      <c r="E1112" s="92"/>
      <c r="F1112" s="119" t="str">
        <f>IF(OR(D1112="",E1112=""),"",ROUND(D1112/LOOKUP(E1112,SMMLV!$A$2:$A$36,SMMLV!$D$2:$D$106),3))</f>
        <v/>
      </c>
    </row>
    <row r="1113" spans="2:6">
      <c r="B1113" s="91"/>
      <c r="C1113" s="91"/>
      <c r="E1113" s="92"/>
      <c r="F1113" s="119" t="str">
        <f>IF(OR(D1113="",E1113=""),"",ROUND(D1113/LOOKUP(E1113,SMMLV!$A$2:$A$36,SMMLV!$D$2:$D$106),3))</f>
        <v/>
      </c>
    </row>
    <row r="1114" spans="2:6">
      <c r="B1114" s="91"/>
      <c r="C1114" s="91"/>
      <c r="E1114" s="92"/>
      <c r="F1114" s="119" t="str">
        <f>IF(OR(D1114="",E1114=""),"",ROUND(D1114/LOOKUP(E1114,SMMLV!$A$2:$A$36,SMMLV!$D$2:$D$106),3))</f>
        <v/>
      </c>
    </row>
    <row r="1115" spans="2:6">
      <c r="B1115" s="91"/>
      <c r="C1115" s="91"/>
      <c r="E1115" s="92"/>
      <c r="F1115" s="119" t="str">
        <f>IF(OR(D1115="",E1115=""),"",ROUND(D1115/LOOKUP(E1115,SMMLV!$A$2:$A$36,SMMLV!$D$2:$D$106),3))</f>
        <v/>
      </c>
    </row>
    <row r="1116" spans="2:6">
      <c r="B1116" s="91"/>
      <c r="C1116" s="91"/>
      <c r="E1116" s="92"/>
      <c r="F1116" s="119" t="str">
        <f>IF(OR(D1116="",E1116=""),"",ROUND(D1116/LOOKUP(E1116,SMMLV!$A$2:$A$36,SMMLV!$D$2:$D$106),3))</f>
        <v/>
      </c>
    </row>
    <row r="1117" spans="2:6">
      <c r="B1117" s="91"/>
      <c r="C1117" s="91"/>
      <c r="E1117" s="92"/>
      <c r="F1117" s="119" t="str">
        <f>IF(OR(D1117="",E1117=""),"",ROUND(D1117/LOOKUP(E1117,SMMLV!$A$2:$A$36,SMMLV!$D$2:$D$106),3))</f>
        <v/>
      </c>
    </row>
    <row r="1118" spans="2:6">
      <c r="B1118" s="91"/>
      <c r="C1118" s="91"/>
      <c r="E1118" s="92"/>
      <c r="F1118" s="119" t="str">
        <f>IF(OR(D1118="",E1118=""),"",ROUND(D1118/LOOKUP(E1118,SMMLV!$A$2:$A$36,SMMLV!$D$2:$D$106),3))</f>
        <v/>
      </c>
    </row>
    <row r="1119" spans="2:6">
      <c r="B1119" s="91"/>
      <c r="C1119" s="91"/>
      <c r="E1119" s="92"/>
      <c r="F1119" s="119" t="str">
        <f>IF(OR(D1119="",E1119=""),"",ROUND(D1119/LOOKUP(E1119,SMMLV!$A$2:$A$36,SMMLV!$D$2:$D$106),3))</f>
        <v/>
      </c>
    </row>
    <row r="1120" spans="2:6">
      <c r="B1120" s="91"/>
      <c r="C1120" s="91"/>
      <c r="E1120" s="92"/>
      <c r="F1120" s="119" t="str">
        <f>IF(OR(D1120="",E1120=""),"",ROUND(D1120/LOOKUP(E1120,SMMLV!$A$2:$A$36,SMMLV!$D$2:$D$106),3))</f>
        <v/>
      </c>
    </row>
    <row r="1121" spans="2:6">
      <c r="B1121" s="91"/>
      <c r="C1121" s="91"/>
      <c r="E1121" s="92"/>
      <c r="F1121" s="119" t="str">
        <f>IF(OR(D1121="",E1121=""),"",ROUND(D1121/LOOKUP(E1121,SMMLV!$A$2:$A$36,SMMLV!$D$2:$D$106),3))</f>
        <v/>
      </c>
    </row>
    <row r="1122" spans="2:6">
      <c r="B1122" s="91"/>
      <c r="C1122" s="91"/>
      <c r="E1122" s="92"/>
      <c r="F1122" s="119" t="str">
        <f>IF(OR(D1122="",E1122=""),"",ROUND(D1122/LOOKUP(E1122,SMMLV!$A$2:$A$36,SMMLV!$D$2:$D$106),3))</f>
        <v/>
      </c>
    </row>
    <row r="1123" spans="2:6">
      <c r="B1123" s="91"/>
      <c r="C1123" s="91"/>
      <c r="E1123" s="92"/>
      <c r="F1123" s="119" t="str">
        <f>IF(OR(D1123="",E1123=""),"",ROUND(D1123/LOOKUP(E1123,SMMLV!$A$2:$A$36,SMMLV!$D$2:$D$106),3))</f>
        <v/>
      </c>
    </row>
    <row r="1124" spans="2:6">
      <c r="B1124" s="91"/>
      <c r="C1124" s="91"/>
      <c r="E1124" s="92"/>
      <c r="F1124" s="119" t="str">
        <f>IF(OR(D1124="",E1124=""),"",ROUND(D1124/LOOKUP(E1124,SMMLV!$A$2:$A$36,SMMLV!$D$2:$D$106),3))</f>
        <v/>
      </c>
    </row>
    <row r="1125" spans="2:6">
      <c r="B1125" s="91"/>
      <c r="C1125" s="91"/>
      <c r="E1125" s="92"/>
      <c r="F1125" s="119" t="str">
        <f>IF(OR(D1125="",E1125=""),"",ROUND(D1125/LOOKUP(E1125,SMMLV!$A$2:$A$36,SMMLV!$D$2:$D$106),3))</f>
        <v/>
      </c>
    </row>
    <row r="1126" spans="2:6">
      <c r="B1126" s="91"/>
      <c r="C1126" s="91"/>
      <c r="E1126" s="92"/>
      <c r="F1126" s="119" t="str">
        <f>IF(OR(D1126="",E1126=""),"",ROUND(D1126/LOOKUP(E1126,SMMLV!$A$2:$A$36,SMMLV!$D$2:$D$106),3))</f>
        <v/>
      </c>
    </row>
    <row r="1127" spans="2:6">
      <c r="B1127" s="91"/>
      <c r="C1127" s="91"/>
      <c r="E1127" s="92"/>
      <c r="F1127" s="119" t="str">
        <f>IF(OR(D1127="",E1127=""),"",ROUND(D1127/LOOKUP(E1127,SMMLV!$A$2:$A$36,SMMLV!$D$2:$D$106),3))</f>
        <v/>
      </c>
    </row>
    <row r="1128" spans="2:6">
      <c r="B1128" s="91"/>
      <c r="C1128" s="91"/>
      <c r="E1128" s="92"/>
      <c r="F1128" s="119" t="str">
        <f>IF(OR(D1128="",E1128=""),"",ROUND(D1128/LOOKUP(E1128,SMMLV!$A$2:$A$36,SMMLV!$D$2:$D$106),3))</f>
        <v/>
      </c>
    </row>
    <row r="1129" spans="2:6">
      <c r="B1129" s="91"/>
      <c r="C1129" s="91"/>
      <c r="E1129" s="92"/>
      <c r="F1129" s="119" t="str">
        <f>IF(OR(D1129="",E1129=""),"",ROUND(D1129/LOOKUP(E1129,SMMLV!$A$2:$A$36,SMMLV!$D$2:$D$106),3))</f>
        <v/>
      </c>
    </row>
    <row r="1130" spans="2:6">
      <c r="B1130" s="91"/>
      <c r="C1130" s="91"/>
      <c r="E1130" s="92"/>
      <c r="F1130" s="119" t="str">
        <f>IF(OR(D1130="",E1130=""),"",ROUND(D1130/LOOKUP(E1130,SMMLV!$A$2:$A$36,SMMLV!$D$2:$D$106),3))</f>
        <v/>
      </c>
    </row>
    <row r="1131" spans="2:6">
      <c r="B1131" s="91"/>
      <c r="C1131" s="91"/>
      <c r="E1131" s="92"/>
      <c r="F1131" s="119" t="str">
        <f>IF(OR(D1131="",E1131=""),"",ROUND(D1131/LOOKUP(E1131,SMMLV!$A$2:$A$36,SMMLV!$D$2:$D$106),3))</f>
        <v/>
      </c>
    </row>
    <row r="1132" spans="2:6">
      <c r="B1132" s="91"/>
      <c r="C1132" s="91"/>
      <c r="E1132" s="92"/>
      <c r="F1132" s="119" t="str">
        <f>IF(OR(D1132="",E1132=""),"",ROUND(D1132/LOOKUP(E1132,SMMLV!$A$2:$A$36,SMMLV!$D$2:$D$106),3))</f>
        <v/>
      </c>
    </row>
    <row r="1133" spans="2:6">
      <c r="B1133" s="91"/>
      <c r="C1133" s="91"/>
      <c r="E1133" s="92"/>
      <c r="F1133" s="119" t="str">
        <f>IF(OR(D1133="",E1133=""),"",ROUND(D1133/LOOKUP(E1133,SMMLV!$A$2:$A$36,SMMLV!$D$2:$D$106),3))</f>
        <v/>
      </c>
    </row>
    <row r="1134" spans="2:6">
      <c r="B1134" s="91"/>
      <c r="C1134" s="91"/>
      <c r="E1134" s="92"/>
      <c r="F1134" s="119" t="str">
        <f>IF(OR(D1134="",E1134=""),"",ROUND(D1134/LOOKUP(E1134,SMMLV!$A$2:$A$36,SMMLV!$D$2:$D$106),3))</f>
        <v/>
      </c>
    </row>
    <row r="1135" spans="2:6">
      <c r="B1135" s="91"/>
      <c r="C1135" s="91"/>
      <c r="E1135" s="92"/>
      <c r="F1135" s="119" t="str">
        <f>IF(OR(D1135="",E1135=""),"",ROUND(D1135/LOOKUP(E1135,SMMLV!$A$2:$A$36,SMMLV!$D$2:$D$106),3))</f>
        <v/>
      </c>
    </row>
    <row r="1136" spans="2:6">
      <c r="B1136" s="91"/>
      <c r="C1136" s="91"/>
      <c r="E1136" s="92"/>
      <c r="F1136" s="119" t="str">
        <f>IF(OR(D1136="",E1136=""),"",ROUND(D1136/LOOKUP(E1136,SMMLV!$A$2:$A$36,SMMLV!$D$2:$D$106),3))</f>
        <v/>
      </c>
    </row>
    <row r="1137" spans="2:6">
      <c r="B1137" s="91"/>
      <c r="C1137" s="91"/>
      <c r="E1137" s="92"/>
      <c r="F1137" s="119" t="str">
        <f>IF(OR(D1137="",E1137=""),"",ROUND(D1137/LOOKUP(E1137,SMMLV!$A$2:$A$36,SMMLV!$D$2:$D$106),3))</f>
        <v/>
      </c>
    </row>
    <row r="1138" spans="2:6">
      <c r="B1138" s="91"/>
      <c r="C1138" s="91"/>
      <c r="E1138" s="92"/>
      <c r="F1138" s="119" t="str">
        <f>IF(OR(D1138="",E1138=""),"",ROUND(D1138/LOOKUP(E1138,SMMLV!$A$2:$A$36,SMMLV!$D$2:$D$106),3))</f>
        <v/>
      </c>
    </row>
    <row r="1139" spans="2:6">
      <c r="B1139" s="91"/>
      <c r="C1139" s="91"/>
      <c r="E1139" s="92"/>
      <c r="F1139" s="119" t="str">
        <f>IF(OR(D1139="",E1139=""),"",ROUND(D1139/LOOKUP(E1139,SMMLV!$A$2:$A$36,SMMLV!$D$2:$D$106),3))</f>
        <v/>
      </c>
    </row>
    <row r="1140" spans="2:6">
      <c r="B1140" s="91"/>
      <c r="C1140" s="91"/>
      <c r="E1140" s="92"/>
      <c r="F1140" s="119" t="str">
        <f>IF(OR(D1140="",E1140=""),"",ROUND(D1140/LOOKUP(E1140,SMMLV!$A$2:$A$36,SMMLV!$D$2:$D$106),3))</f>
        <v/>
      </c>
    </row>
    <row r="1141" spans="2:6">
      <c r="B1141" s="91"/>
      <c r="C1141" s="91"/>
      <c r="E1141" s="92"/>
      <c r="F1141" s="119" t="str">
        <f>IF(OR(D1141="",E1141=""),"",ROUND(D1141/LOOKUP(E1141,SMMLV!$A$2:$A$36,SMMLV!$D$2:$D$106),3))</f>
        <v/>
      </c>
    </row>
    <row r="1142" spans="2:6">
      <c r="B1142" s="91"/>
      <c r="C1142" s="91"/>
      <c r="E1142" s="92"/>
      <c r="F1142" s="119" t="str">
        <f>IF(OR(D1142="",E1142=""),"",ROUND(D1142/LOOKUP(E1142,SMMLV!$A$2:$A$36,SMMLV!$D$2:$D$106),3))</f>
        <v/>
      </c>
    </row>
    <row r="1143" spans="2:6">
      <c r="B1143" s="91"/>
      <c r="C1143" s="91"/>
      <c r="E1143" s="92"/>
      <c r="F1143" s="119" t="str">
        <f>IF(OR(D1143="",E1143=""),"",ROUND(D1143/LOOKUP(E1143,SMMLV!$A$2:$A$36,SMMLV!$D$2:$D$106),3))</f>
        <v/>
      </c>
    </row>
    <row r="1144" spans="2:6">
      <c r="B1144" s="91"/>
      <c r="C1144" s="91"/>
      <c r="E1144" s="92"/>
      <c r="F1144" s="119" t="str">
        <f>IF(OR(D1144="",E1144=""),"",ROUND(D1144/LOOKUP(E1144,SMMLV!$A$2:$A$36,SMMLV!$D$2:$D$106),3))</f>
        <v/>
      </c>
    </row>
    <row r="1145" spans="2:6">
      <c r="B1145" s="91"/>
      <c r="C1145" s="91"/>
      <c r="E1145" s="92"/>
      <c r="F1145" s="119" t="str">
        <f>IF(OR(D1145="",E1145=""),"",ROUND(D1145/LOOKUP(E1145,SMMLV!$A$2:$A$36,SMMLV!$D$2:$D$106),3))</f>
        <v/>
      </c>
    </row>
    <row r="1146" spans="2:6">
      <c r="B1146" s="91"/>
      <c r="C1146" s="91"/>
      <c r="E1146" s="92"/>
      <c r="F1146" s="119" t="str">
        <f>IF(OR(D1146="",E1146=""),"",ROUND(D1146/LOOKUP(E1146,SMMLV!$A$2:$A$36,SMMLV!$D$2:$D$106),3))</f>
        <v/>
      </c>
    </row>
    <row r="1147" spans="2:6">
      <c r="B1147" s="91"/>
      <c r="C1147" s="91"/>
      <c r="E1147" s="92"/>
      <c r="F1147" s="119" t="str">
        <f>IF(OR(D1147="",E1147=""),"",ROUND(D1147/LOOKUP(E1147,SMMLV!$A$2:$A$36,SMMLV!$D$2:$D$106),3))</f>
        <v/>
      </c>
    </row>
    <row r="1148" spans="2:6">
      <c r="B1148" s="91"/>
      <c r="C1148" s="91"/>
      <c r="E1148" s="92"/>
      <c r="F1148" s="119" t="str">
        <f>IF(OR(D1148="",E1148=""),"",ROUND(D1148/LOOKUP(E1148,SMMLV!$A$2:$A$36,SMMLV!$D$2:$D$106),3))</f>
        <v/>
      </c>
    </row>
    <row r="1149" spans="2:6">
      <c r="B1149" s="91"/>
      <c r="C1149" s="91"/>
      <c r="E1149" s="92"/>
      <c r="F1149" s="119" t="str">
        <f>IF(OR(D1149="",E1149=""),"",ROUND(D1149/LOOKUP(E1149,SMMLV!$A$2:$A$36,SMMLV!$D$2:$D$106),3))</f>
        <v/>
      </c>
    </row>
    <row r="1150" spans="2:6">
      <c r="B1150" s="91"/>
      <c r="C1150" s="91"/>
      <c r="E1150" s="92"/>
      <c r="F1150" s="119" t="str">
        <f>IF(OR(D1150="",E1150=""),"",ROUND(D1150/LOOKUP(E1150,SMMLV!$A$2:$A$36,SMMLV!$D$2:$D$106),3))</f>
        <v/>
      </c>
    </row>
    <row r="1151" spans="2:6">
      <c r="B1151" s="91"/>
      <c r="C1151" s="91"/>
      <c r="E1151" s="92"/>
      <c r="F1151" s="119" t="str">
        <f>IF(OR(D1151="",E1151=""),"",ROUND(D1151/LOOKUP(E1151,SMMLV!$A$2:$A$36,SMMLV!$D$2:$D$106),3))</f>
        <v/>
      </c>
    </row>
    <row r="1152" spans="2:6">
      <c r="B1152" s="91"/>
      <c r="C1152" s="91"/>
      <c r="E1152" s="92"/>
      <c r="F1152" s="119" t="str">
        <f>IF(OR(D1152="",E1152=""),"",ROUND(D1152/LOOKUP(E1152,SMMLV!$A$2:$A$36,SMMLV!$D$2:$D$106),3))</f>
        <v/>
      </c>
    </row>
    <row r="1153" spans="2:6">
      <c r="B1153" s="91"/>
      <c r="C1153" s="91"/>
      <c r="E1153" s="92"/>
      <c r="F1153" s="119" t="str">
        <f>IF(OR(D1153="",E1153=""),"",ROUND(D1153/LOOKUP(E1153,SMMLV!$A$2:$A$36,SMMLV!$D$2:$D$106),3))</f>
        <v/>
      </c>
    </row>
    <row r="1154" spans="2:6">
      <c r="B1154" s="91"/>
      <c r="C1154" s="91"/>
      <c r="E1154" s="92"/>
      <c r="F1154" s="119" t="str">
        <f>IF(OR(D1154="",E1154=""),"",ROUND(D1154/LOOKUP(E1154,SMMLV!$A$2:$A$36,SMMLV!$D$2:$D$106),3))</f>
        <v/>
      </c>
    </row>
    <row r="1155" spans="2:6">
      <c r="B1155" s="91"/>
      <c r="C1155" s="91"/>
      <c r="E1155" s="92"/>
      <c r="F1155" s="119" t="str">
        <f>IF(OR(D1155="",E1155=""),"",ROUND(D1155/LOOKUP(E1155,SMMLV!$A$2:$A$36,SMMLV!$D$2:$D$106),3))</f>
        <v/>
      </c>
    </row>
    <row r="1156" spans="2:6">
      <c r="B1156" s="91"/>
      <c r="C1156" s="91"/>
      <c r="E1156" s="92"/>
      <c r="F1156" s="119" t="str">
        <f>IF(OR(D1156="",E1156=""),"",ROUND(D1156/LOOKUP(E1156,SMMLV!$A$2:$A$36,SMMLV!$D$2:$D$106),3))</f>
        <v/>
      </c>
    </row>
    <row r="1157" spans="2:6">
      <c r="B1157" s="91"/>
      <c r="C1157" s="91"/>
      <c r="E1157" s="92"/>
      <c r="F1157" s="119" t="str">
        <f>IF(OR(D1157="",E1157=""),"",ROUND(D1157/LOOKUP(E1157,SMMLV!$A$2:$A$36,SMMLV!$D$2:$D$106),3))</f>
        <v/>
      </c>
    </row>
    <row r="1158" spans="2:6">
      <c r="B1158" s="91"/>
      <c r="C1158" s="91"/>
      <c r="E1158" s="92"/>
      <c r="F1158" s="119" t="str">
        <f>IF(OR(D1158="",E1158=""),"",ROUND(D1158/LOOKUP(E1158,SMMLV!$A$2:$A$36,SMMLV!$D$2:$D$106),3))</f>
        <v/>
      </c>
    </row>
    <row r="1159" spans="2:6">
      <c r="B1159" s="91"/>
      <c r="C1159" s="91"/>
      <c r="E1159" s="92"/>
      <c r="F1159" s="119" t="str">
        <f>IF(OR(D1159="",E1159=""),"",ROUND(D1159/LOOKUP(E1159,SMMLV!$A$2:$A$36,SMMLV!$D$2:$D$106),3))</f>
        <v/>
      </c>
    </row>
    <row r="1160" spans="2:6">
      <c r="B1160" s="91"/>
      <c r="C1160" s="91"/>
      <c r="E1160" s="92"/>
      <c r="F1160" s="119" t="str">
        <f>IF(OR(D1160="",E1160=""),"",ROUND(D1160/LOOKUP(E1160,SMMLV!$A$2:$A$36,SMMLV!$D$2:$D$106),3))</f>
        <v/>
      </c>
    </row>
    <row r="1161" spans="2:6">
      <c r="B1161" s="91"/>
      <c r="C1161" s="91"/>
      <c r="E1161" s="92"/>
      <c r="F1161" s="119" t="str">
        <f>IF(OR(D1161="",E1161=""),"",ROUND(D1161/LOOKUP(E1161,SMMLV!$A$2:$A$36,SMMLV!$D$2:$D$106),3))</f>
        <v/>
      </c>
    </row>
    <row r="1162" spans="2:6">
      <c r="B1162" s="91"/>
      <c r="C1162" s="91"/>
      <c r="E1162" s="92"/>
      <c r="F1162" s="119" t="str">
        <f>IF(OR(D1162="",E1162=""),"",ROUND(D1162/LOOKUP(E1162,SMMLV!$A$2:$A$36,SMMLV!$D$2:$D$106),3))</f>
        <v/>
      </c>
    </row>
    <row r="1163" spans="2:6">
      <c r="B1163" s="91"/>
      <c r="C1163" s="91"/>
      <c r="E1163" s="92"/>
      <c r="F1163" s="119" t="str">
        <f>IF(OR(D1163="",E1163=""),"",ROUND(D1163/LOOKUP(E1163,SMMLV!$A$2:$A$36,SMMLV!$D$2:$D$106),3))</f>
        <v/>
      </c>
    </row>
    <row r="1164" spans="2:6">
      <c r="B1164" s="91"/>
      <c r="C1164" s="91"/>
      <c r="E1164" s="92"/>
      <c r="F1164" s="119" t="str">
        <f>IF(OR(D1164="",E1164=""),"",ROUND(D1164/LOOKUP(E1164,SMMLV!$A$2:$A$36,SMMLV!$D$2:$D$106),3))</f>
        <v/>
      </c>
    </row>
    <row r="1165" spans="2:6">
      <c r="B1165" s="91"/>
      <c r="C1165" s="91"/>
      <c r="E1165" s="92"/>
      <c r="F1165" s="119" t="str">
        <f>IF(OR(D1165="",E1165=""),"",ROUND(D1165/LOOKUP(E1165,SMMLV!$A$2:$A$36,SMMLV!$D$2:$D$106),3))</f>
        <v/>
      </c>
    </row>
    <row r="1166" spans="2:6">
      <c r="B1166" s="91"/>
      <c r="C1166" s="91"/>
      <c r="E1166" s="92"/>
      <c r="F1166" s="119" t="str">
        <f>IF(OR(D1166="",E1166=""),"",ROUND(D1166/LOOKUP(E1166,SMMLV!$A$2:$A$36,SMMLV!$D$2:$D$106),3))</f>
        <v/>
      </c>
    </row>
    <row r="1167" spans="2:6">
      <c r="B1167" s="91"/>
      <c r="C1167" s="91"/>
      <c r="E1167" s="92"/>
      <c r="F1167" s="119" t="str">
        <f>IF(OR(D1167="",E1167=""),"",ROUND(D1167/LOOKUP(E1167,SMMLV!$A$2:$A$36,SMMLV!$D$2:$D$106),3))</f>
        <v/>
      </c>
    </row>
    <row r="1168" spans="2:6">
      <c r="B1168" s="91"/>
      <c r="C1168" s="91"/>
      <c r="E1168" s="92"/>
      <c r="F1168" s="119" t="str">
        <f>IF(OR(D1168="",E1168=""),"",ROUND(D1168/LOOKUP(E1168,SMMLV!$A$2:$A$36,SMMLV!$D$2:$D$106),3))</f>
        <v/>
      </c>
    </row>
    <row r="1169" spans="2:6">
      <c r="B1169" s="91"/>
      <c r="C1169" s="91"/>
      <c r="E1169" s="92"/>
      <c r="F1169" s="119" t="str">
        <f>IF(OR(D1169="",E1169=""),"",ROUND(D1169/LOOKUP(E1169,SMMLV!$A$2:$A$36,SMMLV!$D$2:$D$106),3))</f>
        <v/>
      </c>
    </row>
    <row r="1170" spans="2:6">
      <c r="B1170" s="91"/>
      <c r="C1170" s="91"/>
      <c r="E1170" s="92"/>
      <c r="F1170" s="119" t="str">
        <f>IF(OR(D1170="",E1170=""),"",ROUND(D1170/LOOKUP(E1170,SMMLV!$A$2:$A$36,SMMLV!$D$2:$D$106),3))</f>
        <v/>
      </c>
    </row>
    <row r="1171" spans="2:6">
      <c r="B1171" s="91"/>
      <c r="C1171" s="91"/>
      <c r="E1171" s="92"/>
      <c r="F1171" s="119" t="str">
        <f>IF(OR(D1171="",E1171=""),"",ROUND(D1171/LOOKUP(E1171,SMMLV!$A$2:$A$36,SMMLV!$D$2:$D$106),3))</f>
        <v/>
      </c>
    </row>
    <row r="1172" spans="2:6">
      <c r="B1172" s="91"/>
      <c r="C1172" s="91"/>
      <c r="E1172" s="92"/>
      <c r="F1172" s="119" t="str">
        <f>IF(OR(D1172="",E1172=""),"",ROUND(D1172/LOOKUP(E1172,SMMLV!$A$2:$A$36,SMMLV!$D$2:$D$106),3))</f>
        <v/>
      </c>
    </row>
    <row r="1173" spans="2:6">
      <c r="B1173" s="91"/>
      <c r="C1173" s="91"/>
      <c r="E1173" s="92"/>
      <c r="F1173" s="119" t="str">
        <f>IF(OR(D1173="",E1173=""),"",ROUND(D1173/LOOKUP(E1173,SMMLV!$A$2:$A$36,SMMLV!$D$2:$D$106),3))</f>
        <v/>
      </c>
    </row>
    <row r="1174" spans="2:6">
      <c r="B1174" s="91"/>
      <c r="C1174" s="91"/>
      <c r="E1174" s="92"/>
      <c r="F1174" s="119" t="str">
        <f>IF(OR(D1174="",E1174=""),"",ROUND(D1174/LOOKUP(E1174,SMMLV!$A$2:$A$36,SMMLV!$D$2:$D$106),3))</f>
        <v/>
      </c>
    </row>
    <row r="1175" spans="2:6">
      <c r="B1175" s="91"/>
      <c r="C1175" s="91"/>
      <c r="E1175" s="92"/>
      <c r="F1175" s="119" t="str">
        <f>IF(OR(D1175="",E1175=""),"",ROUND(D1175/LOOKUP(E1175,SMMLV!$A$2:$A$36,SMMLV!$D$2:$D$106),3))</f>
        <v/>
      </c>
    </row>
    <row r="1176" spans="2:6">
      <c r="B1176" s="91"/>
      <c r="C1176" s="91"/>
      <c r="E1176" s="92"/>
      <c r="F1176" s="119" t="str">
        <f>IF(OR(D1176="",E1176=""),"",ROUND(D1176/LOOKUP(E1176,SMMLV!$A$2:$A$36,SMMLV!$D$2:$D$106),3))</f>
        <v/>
      </c>
    </row>
    <row r="1177" spans="2:6">
      <c r="B1177" s="91"/>
      <c r="C1177" s="91"/>
      <c r="E1177" s="92"/>
      <c r="F1177" s="119" t="str">
        <f>IF(OR(D1177="",E1177=""),"",ROUND(D1177/LOOKUP(E1177,SMMLV!$A$2:$A$36,SMMLV!$D$2:$D$106),3))</f>
        <v/>
      </c>
    </row>
    <row r="1178" spans="2:6">
      <c r="B1178" s="91"/>
      <c r="C1178" s="91"/>
      <c r="E1178" s="92"/>
      <c r="F1178" s="119" t="str">
        <f>IF(OR(D1178="",E1178=""),"",ROUND(D1178/LOOKUP(E1178,SMMLV!$A$2:$A$36,SMMLV!$D$2:$D$106),3))</f>
        <v/>
      </c>
    </row>
    <row r="1179" spans="2:6">
      <c r="B1179" s="91"/>
      <c r="C1179" s="91"/>
      <c r="E1179" s="92"/>
      <c r="F1179" s="119" t="str">
        <f>IF(OR(D1179="",E1179=""),"",ROUND(D1179/LOOKUP(E1179,SMMLV!$A$2:$A$36,SMMLV!$D$2:$D$106),3))</f>
        <v/>
      </c>
    </row>
    <row r="1180" spans="2:6">
      <c r="B1180" s="91"/>
      <c r="C1180" s="91"/>
      <c r="E1180" s="92"/>
      <c r="F1180" s="119" t="str">
        <f>IF(OR(D1180="",E1180=""),"",ROUND(D1180/LOOKUP(E1180,SMMLV!$A$2:$A$36,SMMLV!$D$2:$D$106),3))</f>
        <v/>
      </c>
    </row>
    <row r="1181" spans="2:6">
      <c r="B1181" s="91"/>
      <c r="C1181" s="91"/>
      <c r="E1181" s="92"/>
      <c r="F1181" s="119" t="str">
        <f>IF(OR(D1181="",E1181=""),"",ROUND(D1181/LOOKUP(E1181,SMMLV!$A$2:$A$36,SMMLV!$D$2:$D$106),3))</f>
        <v/>
      </c>
    </row>
    <row r="1182" spans="2:6">
      <c r="B1182" s="91"/>
      <c r="C1182" s="91"/>
      <c r="E1182" s="92"/>
      <c r="F1182" s="119" t="str">
        <f>IF(OR(D1182="",E1182=""),"",ROUND(D1182/LOOKUP(E1182,SMMLV!$A$2:$A$36,SMMLV!$D$2:$D$106),3))</f>
        <v/>
      </c>
    </row>
    <row r="1183" spans="2:6">
      <c r="B1183" s="91"/>
      <c r="C1183" s="91"/>
      <c r="E1183" s="92"/>
      <c r="F1183" s="119" t="str">
        <f>IF(OR(D1183="",E1183=""),"",ROUND(D1183/LOOKUP(E1183,SMMLV!$A$2:$A$36,SMMLV!$D$2:$D$106),3))</f>
        <v/>
      </c>
    </row>
    <row r="1184" spans="2:6">
      <c r="B1184" s="91"/>
      <c r="C1184" s="91"/>
      <c r="E1184" s="92"/>
      <c r="F1184" s="119" t="str">
        <f>IF(OR(D1184="",E1184=""),"",ROUND(D1184/LOOKUP(E1184,SMMLV!$A$2:$A$36,SMMLV!$D$2:$D$106),3))</f>
        <v/>
      </c>
    </row>
    <row r="1185" spans="2:6">
      <c r="B1185" s="91"/>
      <c r="C1185" s="91"/>
      <c r="E1185" s="92"/>
      <c r="F1185" s="119" t="str">
        <f>IF(OR(D1185="",E1185=""),"",ROUND(D1185/LOOKUP(E1185,SMMLV!$A$2:$A$36,SMMLV!$D$2:$D$106),3))</f>
        <v/>
      </c>
    </row>
    <row r="1186" spans="2:6">
      <c r="B1186" s="91"/>
      <c r="C1186" s="91"/>
      <c r="E1186" s="92"/>
      <c r="F1186" s="119" t="str">
        <f>IF(OR(D1186="",E1186=""),"",ROUND(D1186/LOOKUP(E1186,SMMLV!$A$2:$A$36,SMMLV!$D$2:$D$106),3))</f>
        <v/>
      </c>
    </row>
    <row r="1187" spans="2:6">
      <c r="B1187" s="91"/>
      <c r="C1187" s="91"/>
      <c r="E1187" s="92"/>
      <c r="F1187" s="119" t="str">
        <f>IF(OR(D1187="",E1187=""),"",ROUND(D1187/LOOKUP(E1187,SMMLV!$A$2:$A$36,SMMLV!$D$2:$D$106),3))</f>
        <v/>
      </c>
    </row>
    <row r="1188" spans="2:6">
      <c r="B1188" s="91"/>
      <c r="C1188" s="91"/>
      <c r="E1188" s="92"/>
      <c r="F1188" s="119" t="str">
        <f>IF(OR(D1188="",E1188=""),"",ROUND(D1188/LOOKUP(E1188,SMMLV!$A$2:$A$36,SMMLV!$D$2:$D$106),3))</f>
        <v/>
      </c>
    </row>
    <row r="1189" spans="2:6">
      <c r="B1189" s="91"/>
      <c r="C1189" s="91"/>
      <c r="E1189" s="92"/>
      <c r="F1189" s="119" t="str">
        <f>IF(OR(D1189="",E1189=""),"",ROUND(D1189/LOOKUP(E1189,SMMLV!$A$2:$A$36,SMMLV!$D$2:$D$106),3))</f>
        <v/>
      </c>
    </row>
    <row r="1190" spans="2:6">
      <c r="B1190" s="91"/>
      <c r="C1190" s="91"/>
      <c r="E1190" s="92"/>
      <c r="F1190" s="119" t="str">
        <f>IF(OR(D1190="",E1190=""),"",ROUND(D1190/LOOKUP(E1190,SMMLV!$A$2:$A$36,SMMLV!$D$2:$D$106),3))</f>
        <v/>
      </c>
    </row>
    <row r="1191" spans="2:6">
      <c r="B1191" s="91"/>
      <c r="C1191" s="91"/>
      <c r="E1191" s="92"/>
      <c r="F1191" s="119" t="str">
        <f>IF(OR(D1191="",E1191=""),"",ROUND(D1191/LOOKUP(E1191,SMMLV!$A$2:$A$36,SMMLV!$D$2:$D$106),3))</f>
        <v/>
      </c>
    </row>
    <row r="1192" spans="2:6">
      <c r="B1192" s="91"/>
      <c r="C1192" s="91"/>
      <c r="E1192" s="92"/>
      <c r="F1192" s="119" t="str">
        <f>IF(OR(D1192="",E1192=""),"",ROUND(D1192/LOOKUP(E1192,SMMLV!$A$2:$A$36,SMMLV!$D$2:$D$106),3))</f>
        <v/>
      </c>
    </row>
    <row r="1193" spans="2:6">
      <c r="B1193" s="91"/>
      <c r="C1193" s="91"/>
      <c r="E1193" s="92"/>
      <c r="F1193" s="119" t="str">
        <f>IF(OR(D1193="",E1193=""),"",ROUND(D1193/LOOKUP(E1193,SMMLV!$A$2:$A$36,SMMLV!$D$2:$D$106),3))</f>
        <v/>
      </c>
    </row>
    <row r="1194" spans="2:6">
      <c r="B1194" s="91"/>
      <c r="C1194" s="91"/>
      <c r="E1194" s="92"/>
      <c r="F1194" s="119" t="str">
        <f>IF(OR(D1194="",E1194=""),"",ROUND(D1194/LOOKUP(E1194,SMMLV!$A$2:$A$36,SMMLV!$D$2:$D$106),3))</f>
        <v/>
      </c>
    </row>
    <row r="1195" spans="2:6">
      <c r="B1195" s="91"/>
      <c r="C1195" s="91"/>
      <c r="E1195" s="92"/>
      <c r="F1195" s="119" t="str">
        <f>IF(OR(D1195="",E1195=""),"",ROUND(D1195/LOOKUP(E1195,SMMLV!$A$2:$A$36,SMMLV!$D$2:$D$106),3))</f>
        <v/>
      </c>
    </row>
    <row r="1196" spans="2:6">
      <c r="B1196" s="91"/>
      <c r="C1196" s="91"/>
      <c r="E1196" s="92"/>
      <c r="F1196" s="119" t="str">
        <f>IF(OR(D1196="",E1196=""),"",ROUND(D1196/LOOKUP(E1196,SMMLV!$A$2:$A$36,SMMLV!$D$2:$D$106),3))</f>
        <v/>
      </c>
    </row>
    <row r="1197" spans="2:6">
      <c r="B1197" s="91"/>
      <c r="C1197" s="91"/>
      <c r="E1197" s="92"/>
      <c r="F1197" s="119" t="str">
        <f>IF(OR(D1197="",E1197=""),"",ROUND(D1197/LOOKUP(E1197,SMMLV!$A$2:$A$36,SMMLV!$D$2:$D$106),3))</f>
        <v/>
      </c>
    </row>
    <row r="1198" spans="2:6">
      <c r="B1198" s="91"/>
      <c r="C1198" s="91"/>
      <c r="E1198" s="92"/>
      <c r="F1198" s="119" t="str">
        <f>IF(OR(D1198="",E1198=""),"",ROUND(D1198/LOOKUP(E1198,SMMLV!$A$2:$A$36,SMMLV!$D$2:$D$106),3))</f>
        <v/>
      </c>
    </row>
    <row r="1199" spans="2:6">
      <c r="B1199" s="91"/>
      <c r="C1199" s="91"/>
      <c r="E1199" s="92"/>
      <c r="F1199" s="119" t="str">
        <f>IF(OR(D1199="",E1199=""),"",ROUND(D1199/LOOKUP(E1199,SMMLV!$A$2:$A$36,SMMLV!$D$2:$D$106),3))</f>
        <v/>
      </c>
    </row>
    <row r="1200" spans="2:6">
      <c r="B1200" s="91"/>
      <c r="C1200" s="91"/>
      <c r="E1200" s="92"/>
      <c r="F1200" s="119" t="str">
        <f>IF(OR(D1200="",E1200=""),"",ROUND(D1200/LOOKUP(E1200,SMMLV!$A$2:$A$36,SMMLV!$D$2:$D$106),3))</f>
        <v/>
      </c>
    </row>
    <row r="1201" spans="2:6">
      <c r="B1201" s="91"/>
      <c r="C1201" s="91"/>
      <c r="E1201" s="92"/>
      <c r="F1201" s="119" t="str">
        <f>IF(OR(D1201="",E1201=""),"",ROUND(D1201/LOOKUP(E1201,SMMLV!$A$2:$A$36,SMMLV!$D$2:$D$106),3))</f>
        <v/>
      </c>
    </row>
    <row r="1202" spans="2:6">
      <c r="B1202" s="91"/>
      <c r="C1202" s="91"/>
      <c r="E1202" s="92"/>
      <c r="F1202" s="119" t="str">
        <f>IF(OR(D1202="",E1202=""),"",ROUND(D1202/LOOKUP(E1202,SMMLV!$A$2:$A$36,SMMLV!$D$2:$D$106),3))</f>
        <v/>
      </c>
    </row>
    <row r="1203" spans="2:6">
      <c r="B1203" s="91"/>
      <c r="C1203" s="91"/>
      <c r="E1203" s="92"/>
      <c r="F1203" s="119" t="str">
        <f>IF(OR(D1203="",E1203=""),"",ROUND(D1203/LOOKUP(E1203,SMMLV!$A$2:$A$36,SMMLV!$D$2:$D$106),3))</f>
        <v/>
      </c>
    </row>
    <row r="1204" spans="2:6">
      <c r="B1204" s="91"/>
      <c r="C1204" s="91"/>
      <c r="E1204" s="92"/>
      <c r="F1204" s="119" t="str">
        <f>IF(OR(D1204="",E1204=""),"",ROUND(D1204/LOOKUP(E1204,SMMLV!$A$2:$A$36,SMMLV!$D$2:$D$106),3))</f>
        <v/>
      </c>
    </row>
    <row r="1205" spans="2:6">
      <c r="B1205" s="91"/>
      <c r="C1205" s="91"/>
      <c r="E1205" s="92"/>
      <c r="F1205" s="119" t="str">
        <f>IF(OR(D1205="",E1205=""),"",ROUND(D1205/LOOKUP(E1205,SMMLV!$A$2:$A$36,SMMLV!$D$2:$D$106),3))</f>
        <v/>
      </c>
    </row>
    <row r="1206" spans="2:6">
      <c r="B1206" s="91"/>
      <c r="C1206" s="91"/>
      <c r="E1206" s="92"/>
      <c r="F1206" s="119" t="str">
        <f>IF(OR(D1206="",E1206=""),"",ROUND(D1206/LOOKUP(E1206,SMMLV!$A$2:$A$36,SMMLV!$D$2:$D$106),3))</f>
        <v/>
      </c>
    </row>
    <row r="1207" spans="2:6">
      <c r="B1207" s="91"/>
      <c r="C1207" s="91"/>
      <c r="E1207" s="92"/>
      <c r="F1207" s="119" t="str">
        <f>IF(OR(D1207="",E1207=""),"",ROUND(D1207/LOOKUP(E1207,SMMLV!$A$2:$A$36,SMMLV!$D$2:$D$106),3))</f>
        <v/>
      </c>
    </row>
    <row r="1208" spans="2:6">
      <c r="B1208" s="91"/>
      <c r="C1208" s="91"/>
      <c r="E1208" s="92"/>
      <c r="F1208" s="119" t="str">
        <f>IF(OR(D1208="",E1208=""),"",ROUND(D1208/LOOKUP(E1208,SMMLV!$A$2:$A$36,SMMLV!$D$2:$D$106),3))</f>
        <v/>
      </c>
    </row>
    <row r="1209" spans="2:6">
      <c r="B1209" s="91"/>
      <c r="C1209" s="91"/>
      <c r="E1209" s="92"/>
      <c r="F1209" s="119" t="str">
        <f>IF(OR(D1209="",E1209=""),"",ROUND(D1209/LOOKUP(E1209,SMMLV!$A$2:$A$36,SMMLV!$D$2:$D$106),3))</f>
        <v/>
      </c>
    </row>
    <row r="1210" spans="2:6">
      <c r="B1210" s="91"/>
      <c r="C1210" s="91"/>
      <c r="E1210" s="92"/>
      <c r="F1210" s="119" t="str">
        <f>IF(OR(D1210="",E1210=""),"",ROUND(D1210/LOOKUP(E1210,SMMLV!$A$2:$A$36,SMMLV!$D$2:$D$106),3))</f>
        <v/>
      </c>
    </row>
    <row r="1211" spans="2:6">
      <c r="B1211" s="91"/>
      <c r="C1211" s="91"/>
      <c r="E1211" s="92"/>
      <c r="F1211" s="119" t="str">
        <f>IF(OR(D1211="",E1211=""),"",ROUND(D1211/LOOKUP(E1211,SMMLV!$A$2:$A$36,SMMLV!$D$2:$D$106),3))</f>
        <v/>
      </c>
    </row>
    <row r="1212" spans="2:6">
      <c r="B1212" s="91"/>
      <c r="C1212" s="91"/>
      <c r="E1212" s="92"/>
      <c r="F1212" s="119" t="str">
        <f>IF(OR(D1212="",E1212=""),"",ROUND(D1212/LOOKUP(E1212,SMMLV!$A$2:$A$36,SMMLV!$D$2:$D$106),3))</f>
        <v/>
      </c>
    </row>
    <row r="1213" spans="2:6">
      <c r="B1213" s="91"/>
      <c r="C1213" s="91"/>
      <c r="E1213" s="92"/>
      <c r="F1213" s="119" t="str">
        <f>IF(OR(D1213="",E1213=""),"",ROUND(D1213/LOOKUP(E1213,SMMLV!$A$2:$A$36,SMMLV!$D$2:$D$106),3))</f>
        <v/>
      </c>
    </row>
    <row r="1214" spans="2:6">
      <c r="B1214" s="91"/>
      <c r="C1214" s="91"/>
      <c r="E1214" s="92"/>
      <c r="F1214" s="119" t="str">
        <f>IF(OR(D1214="",E1214=""),"",ROUND(D1214/LOOKUP(E1214,SMMLV!$A$2:$A$36,SMMLV!$D$2:$D$106),3))</f>
        <v/>
      </c>
    </row>
    <row r="1215" spans="2:6">
      <c r="B1215" s="91"/>
      <c r="C1215" s="91"/>
      <c r="E1215" s="92"/>
      <c r="F1215" s="119" t="str">
        <f>IF(OR(D1215="",E1215=""),"",ROUND(D1215/LOOKUP(E1215,SMMLV!$A$2:$A$36,SMMLV!$D$2:$D$106),3))</f>
        <v/>
      </c>
    </row>
    <row r="1216" spans="2:6">
      <c r="B1216" s="91"/>
      <c r="C1216" s="91"/>
      <c r="E1216" s="92"/>
      <c r="F1216" s="119" t="str">
        <f>IF(OR(D1216="",E1216=""),"",ROUND(D1216/LOOKUP(E1216,SMMLV!$A$2:$A$36,SMMLV!$D$2:$D$106),3))</f>
        <v/>
      </c>
    </row>
    <row r="1217" spans="2:6">
      <c r="B1217" s="91"/>
      <c r="C1217" s="91"/>
      <c r="E1217" s="92"/>
      <c r="F1217" s="119" t="str">
        <f>IF(OR(D1217="",E1217=""),"",ROUND(D1217/LOOKUP(E1217,SMMLV!$A$2:$A$36,SMMLV!$D$2:$D$106),3))</f>
        <v/>
      </c>
    </row>
    <row r="1218" spans="2:6">
      <c r="B1218" s="91"/>
      <c r="C1218" s="91"/>
      <c r="E1218" s="92"/>
      <c r="F1218" s="119" t="str">
        <f>IF(OR(D1218="",E1218=""),"",ROUND(D1218/LOOKUP(E1218,SMMLV!$A$2:$A$36,SMMLV!$D$2:$D$106),3))</f>
        <v/>
      </c>
    </row>
    <row r="1219" spans="2:6">
      <c r="B1219" s="91"/>
      <c r="C1219" s="91"/>
      <c r="E1219" s="92"/>
      <c r="F1219" s="119" t="str">
        <f>IF(OR(D1219="",E1219=""),"",ROUND(D1219/LOOKUP(E1219,SMMLV!$A$2:$A$36,SMMLV!$D$2:$D$106),3))</f>
        <v/>
      </c>
    </row>
    <row r="1220" spans="2:6">
      <c r="B1220" s="91"/>
      <c r="C1220" s="91"/>
      <c r="E1220" s="92"/>
      <c r="F1220" s="119" t="str">
        <f>IF(OR(D1220="",E1220=""),"",ROUND(D1220/LOOKUP(E1220,SMMLV!$A$2:$A$36,SMMLV!$D$2:$D$106),3))</f>
        <v/>
      </c>
    </row>
    <row r="1221" spans="2:6">
      <c r="B1221" s="91"/>
      <c r="C1221" s="91"/>
      <c r="E1221" s="92"/>
      <c r="F1221" s="119" t="str">
        <f>IF(OR(D1221="",E1221=""),"",ROUND(D1221/LOOKUP(E1221,SMMLV!$A$2:$A$36,SMMLV!$D$2:$D$106),3))</f>
        <v/>
      </c>
    </row>
    <row r="1222" spans="2:6">
      <c r="B1222" s="91"/>
      <c r="C1222" s="91"/>
      <c r="E1222" s="92"/>
      <c r="F1222" s="119" t="str">
        <f>IF(OR(D1222="",E1222=""),"",ROUND(D1222/LOOKUP(E1222,SMMLV!$A$2:$A$36,SMMLV!$D$2:$D$106),3))</f>
        <v/>
      </c>
    </row>
    <row r="1223" spans="2:6">
      <c r="B1223" s="91"/>
      <c r="C1223" s="91"/>
      <c r="E1223" s="92"/>
      <c r="F1223" s="119" t="str">
        <f>IF(OR(D1223="",E1223=""),"",ROUND(D1223/LOOKUP(E1223,SMMLV!$A$2:$A$36,SMMLV!$D$2:$D$106),3))</f>
        <v/>
      </c>
    </row>
    <row r="1224" spans="2:6">
      <c r="B1224" s="91"/>
      <c r="C1224" s="91"/>
      <c r="E1224" s="92"/>
      <c r="F1224" s="119" t="str">
        <f>IF(OR(D1224="",E1224=""),"",ROUND(D1224/LOOKUP(E1224,SMMLV!$A$2:$A$36,SMMLV!$D$2:$D$106),3))</f>
        <v/>
      </c>
    </row>
    <row r="1225" spans="2:6">
      <c r="B1225" s="91"/>
      <c r="C1225" s="91"/>
      <c r="E1225" s="92"/>
      <c r="F1225" s="119" t="str">
        <f>IF(OR(D1225="",E1225=""),"",ROUND(D1225/LOOKUP(E1225,SMMLV!$A$2:$A$36,SMMLV!$D$2:$D$106),3))</f>
        <v/>
      </c>
    </row>
    <row r="1226" spans="2:6">
      <c r="B1226" s="91"/>
      <c r="C1226" s="91"/>
      <c r="E1226" s="92"/>
      <c r="F1226" s="119" t="str">
        <f>IF(OR(D1226="",E1226=""),"",ROUND(D1226/LOOKUP(E1226,SMMLV!$A$2:$A$36,SMMLV!$D$2:$D$106),3))</f>
        <v/>
      </c>
    </row>
    <row r="1227" spans="2:6">
      <c r="B1227" s="91"/>
      <c r="C1227" s="91"/>
      <c r="E1227" s="92"/>
      <c r="F1227" s="119" t="str">
        <f>IF(OR(D1227="",E1227=""),"",ROUND(D1227/LOOKUP(E1227,SMMLV!$A$2:$A$36,SMMLV!$D$2:$D$106),3))</f>
        <v/>
      </c>
    </row>
    <row r="1228" spans="2:6">
      <c r="B1228" s="91"/>
      <c r="C1228" s="91"/>
      <c r="E1228" s="92"/>
      <c r="F1228" s="119" t="str">
        <f>IF(OR(D1228="",E1228=""),"",ROUND(D1228/LOOKUP(E1228,SMMLV!$A$2:$A$36,SMMLV!$D$2:$D$106),3))</f>
        <v/>
      </c>
    </row>
    <row r="1229" spans="2:6">
      <c r="B1229" s="91"/>
      <c r="C1229" s="91"/>
      <c r="E1229" s="92"/>
      <c r="F1229" s="119" t="str">
        <f>IF(OR(D1229="",E1229=""),"",ROUND(D1229/LOOKUP(E1229,SMMLV!$A$2:$A$36,SMMLV!$D$2:$D$106),3))</f>
        <v/>
      </c>
    </row>
    <row r="1230" spans="2:6">
      <c r="B1230" s="91"/>
      <c r="C1230" s="91"/>
      <c r="E1230" s="92"/>
      <c r="F1230" s="119" t="str">
        <f>IF(OR(D1230="",E1230=""),"",ROUND(D1230/LOOKUP(E1230,SMMLV!$A$2:$A$36,SMMLV!$D$2:$D$106),3))</f>
        <v/>
      </c>
    </row>
    <row r="1231" spans="2:6">
      <c r="B1231" s="91"/>
      <c r="C1231" s="91"/>
      <c r="E1231" s="92"/>
      <c r="F1231" s="119" t="str">
        <f>IF(OR(D1231="",E1231=""),"",ROUND(D1231/LOOKUP(E1231,SMMLV!$A$2:$A$36,SMMLV!$D$2:$D$106),3))</f>
        <v/>
      </c>
    </row>
    <row r="1232" spans="2:6">
      <c r="B1232" s="91"/>
      <c r="C1232" s="91"/>
      <c r="E1232" s="92"/>
      <c r="F1232" s="119" t="str">
        <f>IF(OR(D1232="",E1232=""),"",ROUND(D1232/LOOKUP(E1232,SMMLV!$A$2:$A$36,SMMLV!$D$2:$D$106),3))</f>
        <v/>
      </c>
    </row>
    <row r="1233" spans="2:6">
      <c r="B1233" s="91"/>
      <c r="C1233" s="91"/>
      <c r="E1233" s="92"/>
      <c r="F1233" s="119" t="str">
        <f>IF(OR(D1233="",E1233=""),"",ROUND(D1233/LOOKUP(E1233,SMMLV!$A$2:$A$36,SMMLV!$D$2:$D$106),3))</f>
        <v/>
      </c>
    </row>
    <row r="1234" spans="2:6">
      <c r="B1234" s="91"/>
      <c r="C1234" s="91"/>
      <c r="E1234" s="92"/>
      <c r="F1234" s="119" t="str">
        <f>IF(OR(D1234="",E1234=""),"",ROUND(D1234/LOOKUP(E1234,SMMLV!$A$2:$A$36,SMMLV!$D$2:$D$106),3))</f>
        <v/>
      </c>
    </row>
    <row r="1235" spans="2:6">
      <c r="B1235" s="91"/>
      <c r="C1235" s="91"/>
      <c r="E1235" s="92"/>
      <c r="F1235" s="119" t="str">
        <f>IF(OR(D1235="",E1235=""),"",ROUND(D1235/LOOKUP(E1235,SMMLV!$A$2:$A$36,SMMLV!$D$2:$D$106),3))</f>
        <v/>
      </c>
    </row>
    <row r="1236" spans="2:6">
      <c r="B1236" s="91"/>
      <c r="C1236" s="91"/>
      <c r="E1236" s="92"/>
      <c r="F1236" s="119" t="str">
        <f>IF(OR(D1236="",E1236=""),"",ROUND(D1236/LOOKUP(E1236,SMMLV!$A$2:$A$36,SMMLV!$D$2:$D$106),3))</f>
        <v/>
      </c>
    </row>
    <row r="1237" spans="2:6">
      <c r="B1237" s="91"/>
      <c r="C1237" s="91"/>
      <c r="E1237" s="92"/>
      <c r="F1237" s="119" t="str">
        <f>IF(OR(D1237="",E1237=""),"",ROUND(D1237/LOOKUP(E1237,SMMLV!$A$2:$A$36,SMMLV!$D$2:$D$106),3))</f>
        <v/>
      </c>
    </row>
    <row r="1238" spans="2:6">
      <c r="B1238" s="91"/>
      <c r="C1238" s="91"/>
      <c r="E1238" s="92"/>
      <c r="F1238" s="119" t="str">
        <f>IF(OR(D1238="",E1238=""),"",ROUND(D1238/LOOKUP(E1238,SMMLV!$A$2:$A$36,SMMLV!$D$2:$D$106),3))</f>
        <v/>
      </c>
    </row>
    <row r="1239" spans="2:6">
      <c r="B1239" s="91"/>
      <c r="C1239" s="91"/>
      <c r="E1239" s="92"/>
      <c r="F1239" s="119" t="str">
        <f>IF(OR(D1239="",E1239=""),"",ROUND(D1239/LOOKUP(E1239,SMMLV!$A$2:$A$36,SMMLV!$D$2:$D$106),3))</f>
        <v/>
      </c>
    </row>
    <row r="1240" spans="2:6">
      <c r="B1240" s="91"/>
      <c r="C1240" s="91"/>
      <c r="E1240" s="92"/>
      <c r="F1240" s="119" t="str">
        <f>IF(OR(D1240="",E1240=""),"",ROUND(D1240/LOOKUP(E1240,SMMLV!$A$2:$A$36,SMMLV!$D$2:$D$106),3))</f>
        <v/>
      </c>
    </row>
    <row r="1241" spans="2:6">
      <c r="B1241" s="91"/>
      <c r="C1241" s="91"/>
      <c r="E1241" s="92"/>
      <c r="F1241" s="119" t="str">
        <f>IF(OR(D1241="",E1241=""),"",ROUND(D1241/LOOKUP(E1241,SMMLV!$A$2:$A$36,SMMLV!$D$2:$D$106),3))</f>
        <v/>
      </c>
    </row>
    <row r="1242" spans="2:6">
      <c r="B1242" s="91"/>
      <c r="C1242" s="91"/>
      <c r="E1242" s="92"/>
      <c r="F1242" s="119" t="str">
        <f>IF(OR(D1242="",E1242=""),"",ROUND(D1242/LOOKUP(E1242,SMMLV!$A$2:$A$36,SMMLV!$D$2:$D$106),3))</f>
        <v/>
      </c>
    </row>
    <row r="1243" spans="2:6">
      <c r="B1243" s="91"/>
      <c r="C1243" s="91"/>
      <c r="E1243" s="92"/>
      <c r="F1243" s="119" t="str">
        <f>IF(OR(D1243="",E1243=""),"",ROUND(D1243/LOOKUP(E1243,SMMLV!$A$2:$A$36,SMMLV!$D$2:$D$106),3))</f>
        <v/>
      </c>
    </row>
    <row r="1244" spans="2:6">
      <c r="B1244" s="91"/>
      <c r="C1244" s="91"/>
      <c r="E1244" s="92"/>
      <c r="F1244" s="119" t="str">
        <f>IF(OR(D1244="",E1244=""),"",ROUND(D1244/LOOKUP(E1244,SMMLV!$A$2:$A$36,SMMLV!$D$2:$D$106),3))</f>
        <v/>
      </c>
    </row>
    <row r="1245" spans="2:6">
      <c r="B1245" s="91"/>
      <c r="C1245" s="91"/>
      <c r="E1245" s="92"/>
      <c r="F1245" s="119" t="str">
        <f>IF(OR(D1245="",E1245=""),"",ROUND(D1245/LOOKUP(E1245,SMMLV!$A$2:$A$36,SMMLV!$D$2:$D$106),3))</f>
        <v/>
      </c>
    </row>
    <row r="1246" spans="2:6">
      <c r="B1246" s="91"/>
      <c r="C1246" s="91"/>
      <c r="E1246" s="92"/>
      <c r="F1246" s="119" t="str">
        <f>IF(OR(D1246="",E1246=""),"",ROUND(D1246/LOOKUP(E1246,SMMLV!$A$2:$A$36,SMMLV!$D$2:$D$106),3))</f>
        <v/>
      </c>
    </row>
    <row r="1247" spans="2:6">
      <c r="B1247" s="91"/>
      <c r="C1247" s="91"/>
      <c r="E1247" s="92"/>
      <c r="F1247" s="119" t="str">
        <f>IF(OR(D1247="",E1247=""),"",ROUND(D1247/LOOKUP(E1247,SMMLV!$A$2:$A$36,SMMLV!$D$2:$D$106),3))</f>
        <v/>
      </c>
    </row>
    <row r="1248" spans="2:6">
      <c r="B1248" s="91"/>
      <c r="C1248" s="91"/>
      <c r="E1248" s="92"/>
      <c r="F1248" s="119" t="str">
        <f>IF(OR(D1248="",E1248=""),"",ROUND(D1248/LOOKUP(E1248,SMMLV!$A$2:$A$36,SMMLV!$D$2:$D$106),3))</f>
        <v/>
      </c>
    </row>
    <row r="1249" spans="2:6">
      <c r="B1249" s="91"/>
      <c r="C1249" s="91"/>
      <c r="E1249" s="92"/>
      <c r="F1249" s="119" t="str">
        <f>IF(OR(D1249="",E1249=""),"",ROUND(D1249/LOOKUP(E1249,SMMLV!$A$2:$A$36,SMMLV!$D$2:$D$106),3))</f>
        <v/>
      </c>
    </row>
    <row r="1250" spans="2:6">
      <c r="B1250" s="91"/>
      <c r="C1250" s="91"/>
      <c r="E1250" s="92"/>
      <c r="F1250" s="119" t="str">
        <f>IF(OR(D1250="",E1250=""),"",ROUND(D1250/LOOKUP(E1250,SMMLV!$A$2:$A$36,SMMLV!$D$2:$D$106),3))</f>
        <v/>
      </c>
    </row>
    <row r="1251" spans="2:6">
      <c r="B1251" s="91"/>
      <c r="C1251" s="91"/>
      <c r="E1251" s="92"/>
      <c r="F1251" s="119" t="str">
        <f>IF(OR(D1251="",E1251=""),"",ROUND(D1251/LOOKUP(E1251,SMMLV!$A$2:$A$36,SMMLV!$D$2:$D$106),3))</f>
        <v/>
      </c>
    </row>
    <row r="1252" spans="2:6">
      <c r="B1252" s="91"/>
      <c r="C1252" s="91"/>
      <c r="E1252" s="92"/>
      <c r="F1252" s="119" t="str">
        <f>IF(OR(D1252="",E1252=""),"",ROUND(D1252/LOOKUP(E1252,SMMLV!$A$2:$A$36,SMMLV!$D$2:$D$106),3))</f>
        <v/>
      </c>
    </row>
    <row r="1253" spans="2:6">
      <c r="B1253" s="91"/>
      <c r="C1253" s="91"/>
      <c r="E1253" s="92"/>
      <c r="F1253" s="119" t="str">
        <f>IF(OR(D1253="",E1253=""),"",ROUND(D1253/LOOKUP(E1253,SMMLV!$A$2:$A$36,SMMLV!$D$2:$D$106),3))</f>
        <v/>
      </c>
    </row>
    <row r="1254" spans="2:6">
      <c r="B1254" s="91"/>
      <c r="C1254" s="91"/>
      <c r="E1254" s="92"/>
      <c r="F1254" s="119" t="str">
        <f>IF(OR(D1254="",E1254=""),"",ROUND(D1254/LOOKUP(E1254,SMMLV!$A$2:$A$36,SMMLV!$D$2:$D$106),3))</f>
        <v/>
      </c>
    </row>
    <row r="1255" spans="2:6">
      <c r="B1255" s="91"/>
      <c r="C1255" s="91"/>
      <c r="E1255" s="92"/>
      <c r="F1255" s="119" t="str">
        <f>IF(OR(D1255="",E1255=""),"",ROUND(D1255/LOOKUP(E1255,SMMLV!$A$2:$A$36,SMMLV!$D$2:$D$106),3))</f>
        <v/>
      </c>
    </row>
    <row r="1256" spans="2:6">
      <c r="B1256" s="91"/>
      <c r="C1256" s="91"/>
      <c r="E1256" s="92"/>
      <c r="F1256" s="119" t="str">
        <f>IF(OR(D1256="",E1256=""),"",ROUND(D1256/LOOKUP(E1256,SMMLV!$A$2:$A$36,SMMLV!$D$2:$D$106),3))</f>
        <v/>
      </c>
    </row>
    <row r="1257" spans="2:6">
      <c r="B1257" s="91"/>
      <c r="C1257" s="91"/>
      <c r="E1257" s="92"/>
      <c r="F1257" s="119" t="str">
        <f>IF(OR(D1257="",E1257=""),"",ROUND(D1257/LOOKUP(E1257,SMMLV!$A$2:$A$36,SMMLV!$D$2:$D$106),3))</f>
        <v/>
      </c>
    </row>
    <row r="1258" spans="2:6">
      <c r="B1258" s="91"/>
      <c r="C1258" s="91"/>
      <c r="E1258" s="92"/>
      <c r="F1258" s="119" t="str">
        <f>IF(OR(D1258="",E1258=""),"",ROUND(D1258/LOOKUP(E1258,SMMLV!$A$2:$A$36,SMMLV!$D$2:$D$106),3))</f>
        <v/>
      </c>
    </row>
    <row r="1259" spans="2:6">
      <c r="B1259" s="91"/>
      <c r="C1259" s="91"/>
      <c r="E1259" s="92"/>
      <c r="F1259" s="119" t="str">
        <f>IF(OR(D1259="",E1259=""),"",ROUND(D1259/LOOKUP(E1259,SMMLV!$A$2:$A$36,SMMLV!$D$2:$D$106),3))</f>
        <v/>
      </c>
    </row>
    <row r="1260" spans="2:6">
      <c r="E1260" s="92"/>
      <c r="F1260" s="119" t="str">
        <f>IF(OR(D1260="",E1260=""),"",ROUND(D1260/LOOKUP(E1260,SMMLV!$A$2:$A$36,SMMLV!$D$2:$D$106),3))</f>
        <v/>
      </c>
    </row>
    <row r="1261" spans="2:6">
      <c r="E1261" s="92"/>
      <c r="F1261" s="119" t="str">
        <f>IF(OR(D1261="",E1261=""),"",ROUND(D1261/LOOKUP(E1261,SMMLV!$A$2:$A$36,SMMLV!$D$2:$D$106),3))</f>
        <v/>
      </c>
    </row>
    <row r="1262" spans="2:6">
      <c r="E1262" s="92"/>
      <c r="F1262" s="119" t="str">
        <f>IF(OR(D1262="",E1262=""),"",ROUND(D1262/LOOKUP(E1262,SMMLV!$A$2:$A$36,SMMLV!$D$2:$D$106),3))</f>
        <v/>
      </c>
    </row>
    <row r="1263" spans="2:6">
      <c r="E1263" s="92"/>
      <c r="F1263" s="119" t="str">
        <f>IF(OR(D1263="",E1263=""),"",ROUND(D1263/LOOKUP(E1263,SMMLV!$A$2:$A$36,SMMLV!$D$2:$D$106),3))</f>
        <v/>
      </c>
    </row>
    <row r="1264" spans="2:6">
      <c r="E1264" s="92"/>
      <c r="F1264" s="119" t="str">
        <f>IF(OR(D1264="",E1264=""),"",ROUND(D1264/LOOKUP(E1264,SMMLV!$A$2:$A$36,SMMLV!$D$2:$D$106),3))</f>
        <v/>
      </c>
    </row>
    <row r="1265" spans="5:6">
      <c r="E1265" s="92"/>
      <c r="F1265" s="119" t="str">
        <f>IF(OR(D1265="",E1265=""),"",ROUND(D1265/LOOKUP(E1265,SMMLV!$A$2:$A$36,SMMLV!$D$2:$D$106),3))</f>
        <v/>
      </c>
    </row>
    <row r="1266" spans="5:6">
      <c r="E1266" s="92"/>
      <c r="F1266" s="119" t="str">
        <f>IF(OR(D1266="",E1266=""),"",ROUND(D1266/LOOKUP(E1266,SMMLV!$A$2:$A$36,SMMLV!$D$2:$D$106),3))</f>
        <v/>
      </c>
    </row>
    <row r="1267" spans="5:6">
      <c r="E1267" s="92"/>
      <c r="F1267" s="119" t="str">
        <f>IF(OR(D1267="",E1267=""),"",ROUND(D1267/LOOKUP(E1267,SMMLV!$A$2:$A$36,SMMLV!$D$2:$D$106),3))</f>
        <v/>
      </c>
    </row>
    <row r="1268" spans="5:6">
      <c r="E1268" s="92"/>
      <c r="F1268" s="119" t="str">
        <f>IF(OR(D1268="",E1268=""),"",ROUND(D1268/LOOKUP(E1268,SMMLV!$A$2:$A$36,SMMLV!$D$2:$D$106),3))</f>
        <v/>
      </c>
    </row>
    <row r="1269" spans="5:6">
      <c r="E1269" s="92"/>
      <c r="F1269" s="119" t="str">
        <f>IF(OR(D1269="",E1269=""),"",ROUND(D1269/LOOKUP(E1269,SMMLV!$A$2:$A$36,SMMLV!$D$2:$D$106),3))</f>
        <v/>
      </c>
    </row>
    <row r="1270" spans="5:6">
      <c r="E1270" s="92"/>
      <c r="F1270" s="119" t="str">
        <f>IF(OR(D1270="",E1270=""),"",ROUND(D1270/LOOKUP(E1270,SMMLV!$A$2:$A$36,SMMLV!$D$2:$D$106),3))</f>
        <v/>
      </c>
    </row>
    <row r="1271" spans="5:6">
      <c r="E1271" s="92"/>
      <c r="F1271" s="119" t="str">
        <f>IF(OR(D1271="",E1271=""),"",ROUND(D1271/LOOKUP(E1271,SMMLV!$A$2:$A$36,SMMLV!$D$2:$D$106),3))</f>
        <v/>
      </c>
    </row>
    <row r="1272" spans="5:6">
      <c r="E1272" s="92"/>
      <c r="F1272" s="119" t="str">
        <f>IF(OR(D1272="",E1272=""),"",ROUND(D1272/LOOKUP(E1272,SMMLV!$A$2:$A$36,SMMLV!$D$2:$D$106),3))</f>
        <v/>
      </c>
    </row>
    <row r="1273" spans="5:6">
      <c r="E1273" s="92"/>
      <c r="F1273" s="119" t="str">
        <f>IF(OR(D1273="",E1273=""),"",ROUND(D1273/LOOKUP(E1273,SMMLV!$A$2:$A$36,SMMLV!$D$2:$D$106),3))</f>
        <v/>
      </c>
    </row>
    <row r="1274" spans="5:6">
      <c r="E1274" s="92"/>
      <c r="F1274" s="119" t="str">
        <f>IF(OR(D1274="",E1274=""),"",ROUND(D1274/LOOKUP(E1274,SMMLV!$A$2:$A$36,SMMLV!$D$2:$D$106),3))</f>
        <v/>
      </c>
    </row>
    <row r="1275" spans="5:6">
      <c r="E1275" s="92"/>
      <c r="F1275" s="119" t="str">
        <f>IF(OR(D1275="",E1275=""),"",ROUND(D1275/LOOKUP(E1275,SMMLV!$A$2:$A$36,SMMLV!$D$2:$D$106),3))</f>
        <v/>
      </c>
    </row>
    <row r="1276" spans="5:6">
      <c r="E1276" s="92"/>
      <c r="F1276" s="119" t="str">
        <f>IF(OR(D1276="",E1276=""),"",ROUND(D1276/LOOKUP(E1276,SMMLV!$A$2:$A$36,SMMLV!$D$2:$D$106),3))</f>
        <v/>
      </c>
    </row>
    <row r="1277" spans="5:6">
      <c r="E1277" s="92"/>
      <c r="F1277" s="119" t="str">
        <f>IF(OR(D1277="",E1277=""),"",ROUND(D1277/LOOKUP(E1277,SMMLV!$A$2:$A$36,SMMLV!$D$2:$D$106),3))</f>
        <v/>
      </c>
    </row>
    <row r="1278" spans="5:6">
      <c r="E1278" s="92"/>
      <c r="F1278" s="119" t="str">
        <f>IF(OR(D1278="",E1278=""),"",ROUND(D1278/LOOKUP(E1278,SMMLV!$A$2:$A$36,SMMLV!$D$2:$D$106),3))</f>
        <v/>
      </c>
    </row>
    <row r="1279" spans="5:6">
      <c r="E1279" s="92"/>
      <c r="F1279" s="119" t="str">
        <f>IF(OR(D1279="",E1279=""),"",ROUND(D1279/LOOKUP(E1279,SMMLV!$A$2:$A$36,SMMLV!$D$2:$D$106),3))</f>
        <v/>
      </c>
    </row>
    <row r="1280" spans="5:6">
      <c r="E1280" s="92"/>
      <c r="F1280" s="119" t="str">
        <f>IF(OR(D1280="",E1280=""),"",ROUND(D1280/LOOKUP(E1280,SMMLV!$A$2:$A$36,SMMLV!$D$2:$D$106),3))</f>
        <v/>
      </c>
    </row>
    <row r="1281" spans="5:6">
      <c r="E1281" s="92"/>
      <c r="F1281" s="119" t="str">
        <f>IF(OR(D1281="",E1281=""),"",ROUND(D1281/LOOKUP(E1281,SMMLV!$A$2:$A$36,SMMLV!$D$2:$D$106),3))</f>
        <v/>
      </c>
    </row>
    <row r="1282" spans="5:6">
      <c r="E1282" s="92"/>
      <c r="F1282" s="119" t="str">
        <f>IF(OR(D1282="",E1282=""),"",ROUND(D1282/LOOKUP(E1282,SMMLV!$A$2:$A$36,SMMLV!$D$2:$D$106),3))</f>
        <v/>
      </c>
    </row>
    <row r="1283" spans="5:6">
      <c r="E1283" s="92"/>
      <c r="F1283" s="119" t="str">
        <f>IF(OR(D1283="",E1283=""),"",ROUND(D1283/LOOKUP(E1283,SMMLV!$A$2:$A$36,SMMLV!$D$2:$D$106),3))</f>
        <v/>
      </c>
    </row>
    <row r="1284" spans="5:6">
      <c r="E1284" s="92"/>
      <c r="F1284" s="119" t="str">
        <f>IF(OR(D1284="",E1284=""),"",ROUND(D1284/LOOKUP(E1284,SMMLV!$A$2:$A$36,SMMLV!$D$2:$D$106),3))</f>
        <v/>
      </c>
    </row>
    <row r="1285" spans="5:6">
      <c r="E1285" s="92"/>
      <c r="F1285" s="119" t="str">
        <f>IF(OR(D1285="",E1285=""),"",ROUND(D1285/LOOKUP(E1285,SMMLV!$A$2:$A$36,SMMLV!$D$2:$D$106),3))</f>
        <v/>
      </c>
    </row>
    <row r="1286" spans="5:6">
      <c r="E1286" s="92"/>
      <c r="F1286" s="119" t="str">
        <f>IF(OR(D1286="",E1286=""),"",ROUND(D1286/LOOKUP(E1286,SMMLV!$A$2:$A$36,SMMLV!$D$2:$D$106),3))</f>
        <v/>
      </c>
    </row>
    <row r="1287" spans="5:6">
      <c r="E1287" s="92"/>
      <c r="F1287" s="119" t="str">
        <f>IF(OR(D1287="",E1287=""),"",ROUND(D1287/LOOKUP(E1287,SMMLV!$A$2:$A$36,SMMLV!$D$2:$D$106),3))</f>
        <v/>
      </c>
    </row>
    <row r="1288" spans="5:6">
      <c r="E1288" s="92"/>
      <c r="F1288" s="119" t="str">
        <f>IF(OR(D1288="",E1288=""),"",ROUND(D1288/LOOKUP(E1288,SMMLV!$A$2:$A$36,SMMLV!$D$2:$D$106),3))</f>
        <v/>
      </c>
    </row>
    <row r="1289" spans="5:6">
      <c r="E1289" s="92"/>
      <c r="F1289" s="119" t="str">
        <f>IF(OR(D1289="",E1289=""),"",ROUND(D1289/LOOKUP(E1289,SMMLV!$A$2:$A$36,SMMLV!$D$2:$D$106),3))</f>
        <v/>
      </c>
    </row>
    <row r="1290" spans="5:6">
      <c r="E1290" s="92"/>
      <c r="F1290" s="119" t="str">
        <f>IF(OR(D1290="",E1290=""),"",ROUND(D1290/LOOKUP(E1290,SMMLV!$A$2:$A$36,SMMLV!$D$2:$D$106),3))</f>
        <v/>
      </c>
    </row>
    <row r="1291" spans="5:6">
      <c r="E1291" s="92"/>
      <c r="F1291" s="119" t="str">
        <f>IF(OR(D1291="",E1291=""),"",ROUND(D1291/LOOKUP(E1291,SMMLV!$A$2:$A$36,SMMLV!$D$2:$D$106),3))</f>
        <v/>
      </c>
    </row>
    <row r="1292" spans="5:6">
      <c r="E1292" s="92"/>
      <c r="F1292" s="119" t="str">
        <f>IF(OR(D1292="",E1292=""),"",ROUND(D1292/LOOKUP(E1292,SMMLV!$A$2:$A$36,SMMLV!$D$2:$D$106),3))</f>
        <v/>
      </c>
    </row>
    <row r="1293" spans="5:6">
      <c r="E1293" s="92"/>
      <c r="F1293" s="119" t="str">
        <f>IF(OR(D1293="",E1293=""),"",ROUND(D1293/LOOKUP(E1293,SMMLV!$A$2:$A$36,SMMLV!$D$2:$D$106),3))</f>
        <v/>
      </c>
    </row>
    <row r="1294" spans="5:6">
      <c r="E1294" s="92"/>
      <c r="F1294" s="119" t="str">
        <f>IF(OR(D1294="",E1294=""),"",ROUND(D1294/LOOKUP(E1294,SMMLV!$A$2:$A$36,SMMLV!$D$2:$D$106),3))</f>
        <v/>
      </c>
    </row>
    <row r="1295" spans="5:6">
      <c r="E1295" s="92"/>
      <c r="F1295" s="119" t="str">
        <f>IF(OR(D1295="",E1295=""),"",ROUND(D1295/LOOKUP(E1295,SMMLV!$A$2:$A$36,SMMLV!$D$2:$D$106),3))</f>
        <v/>
      </c>
    </row>
    <row r="1296" spans="5:6">
      <c r="E1296" s="92"/>
      <c r="F1296" s="119" t="str">
        <f>IF(OR(D1296="",E1296=""),"",ROUND(D1296/LOOKUP(E1296,SMMLV!$A$2:$A$36,SMMLV!$D$2:$D$106),3))</f>
        <v/>
      </c>
    </row>
    <row r="1297" spans="5:6">
      <c r="E1297" s="92"/>
      <c r="F1297" s="119" t="str">
        <f>IF(OR(D1297="",E1297=""),"",ROUND(D1297/LOOKUP(E1297,SMMLV!$A$2:$A$36,SMMLV!$D$2:$D$106),3))</f>
        <v/>
      </c>
    </row>
    <row r="1298" spans="5:6">
      <c r="E1298" s="92"/>
      <c r="F1298" s="119" t="str">
        <f>IF(OR(D1298="",E1298=""),"",ROUND(D1298/LOOKUP(E1298,SMMLV!$A$2:$A$36,SMMLV!$D$2:$D$106),3))</f>
        <v/>
      </c>
    </row>
    <row r="1299" spans="5:6">
      <c r="E1299" s="92"/>
      <c r="F1299" s="119" t="str">
        <f>IF(OR(D1299="",E1299=""),"",ROUND(D1299/LOOKUP(E1299,SMMLV!$A$2:$A$36,SMMLV!$D$2:$D$106),3))</f>
        <v/>
      </c>
    </row>
    <row r="1300" spans="5:6">
      <c r="E1300" s="92"/>
      <c r="F1300" s="119" t="str">
        <f>IF(OR(D1300="",E1300=""),"",ROUND(D1300/LOOKUP(E1300,SMMLV!$A$2:$A$36,SMMLV!$D$2:$D$106),3))</f>
        <v/>
      </c>
    </row>
    <row r="1301" spans="5:6">
      <c r="E1301" s="92"/>
      <c r="F1301" s="119" t="str">
        <f>IF(OR(D1301="",E1301=""),"",ROUND(D1301/LOOKUP(E1301,SMMLV!$A$2:$A$36,SMMLV!$D$2:$D$106),3))</f>
        <v/>
      </c>
    </row>
    <row r="1302" spans="5:6">
      <c r="E1302" s="92"/>
      <c r="F1302" s="119" t="str">
        <f>IF(OR(D1302="",E1302=""),"",ROUND(D1302/LOOKUP(E1302,SMMLV!$A$2:$A$36,SMMLV!$D$2:$D$106),3))</f>
        <v/>
      </c>
    </row>
    <row r="1303" spans="5:6">
      <c r="E1303" s="92"/>
      <c r="F1303" s="119" t="str">
        <f>IF(OR(D1303="",E1303=""),"",ROUND(D1303/LOOKUP(E1303,SMMLV!$A$2:$A$36,SMMLV!$D$2:$D$106),3))</f>
        <v/>
      </c>
    </row>
    <row r="1304" spans="5:6">
      <c r="E1304" s="92"/>
      <c r="F1304" s="119" t="str">
        <f>IF(OR(D1304="",E1304=""),"",ROUND(D1304/LOOKUP(E1304,SMMLV!$A$2:$A$36,SMMLV!$D$2:$D$106),3))</f>
        <v/>
      </c>
    </row>
    <row r="1305" spans="5:6">
      <c r="E1305" s="92"/>
      <c r="F1305" s="119" t="str">
        <f>IF(OR(D1305="",E1305=""),"",ROUND(D1305/LOOKUP(E1305,SMMLV!$A$2:$A$36,SMMLV!$D$2:$D$106),3))</f>
        <v/>
      </c>
    </row>
    <row r="1306" spans="5:6">
      <c r="E1306" s="92"/>
      <c r="F1306" s="119" t="str">
        <f>IF(OR(D1306="",E1306=""),"",ROUND(D1306/LOOKUP(E1306,SMMLV!$A$2:$A$36,SMMLV!$D$2:$D$106),3))</f>
        <v/>
      </c>
    </row>
    <row r="1307" spans="5:6">
      <c r="E1307" s="92"/>
      <c r="F1307" s="119" t="str">
        <f>IF(OR(D1307="",E1307=""),"",ROUND(D1307/LOOKUP(E1307,SMMLV!$A$2:$A$36,SMMLV!$D$2:$D$106),3))</f>
        <v/>
      </c>
    </row>
    <row r="1308" spans="5:6">
      <c r="E1308" s="92"/>
      <c r="F1308" s="119" t="str">
        <f>IF(OR(D1308="",E1308=""),"",ROUND(D1308/LOOKUP(E1308,SMMLV!$A$2:$A$36,SMMLV!$D$2:$D$106),3))</f>
        <v/>
      </c>
    </row>
    <row r="1309" spans="5:6">
      <c r="E1309" s="92"/>
      <c r="F1309" s="119" t="str">
        <f>IF(OR(D1309="",E1309=""),"",ROUND(D1309/LOOKUP(E1309,SMMLV!$A$2:$A$36,SMMLV!$D$2:$D$106),3))</f>
        <v/>
      </c>
    </row>
    <row r="1310" spans="5:6">
      <c r="E1310" s="92"/>
      <c r="F1310" s="119" t="str">
        <f>IF(OR(D1310="",E1310=""),"",ROUND(D1310/LOOKUP(E1310,SMMLV!$A$2:$A$36,SMMLV!$D$2:$D$106),3))</f>
        <v/>
      </c>
    </row>
    <row r="1311" spans="5:6">
      <c r="E1311" s="92"/>
      <c r="F1311" s="119" t="str">
        <f>IF(OR(D1311="",E1311=""),"",ROUND(D1311/LOOKUP(E1311,SMMLV!$A$2:$A$36,SMMLV!$D$2:$D$106),3))</f>
        <v/>
      </c>
    </row>
    <row r="1312" spans="5:6">
      <c r="E1312" s="92"/>
      <c r="F1312" s="119" t="str">
        <f>IF(OR(D1312="",E1312=""),"",ROUND(D1312/LOOKUP(E1312,SMMLV!$A$2:$A$36,SMMLV!$D$2:$D$106),3))</f>
        <v/>
      </c>
    </row>
    <row r="1313" spans="5:6">
      <c r="E1313" s="92"/>
      <c r="F1313" s="119" t="str">
        <f>IF(OR(D1313="",E1313=""),"",ROUND(D1313/LOOKUP(E1313,SMMLV!$A$2:$A$36,SMMLV!$D$2:$D$106),3))</f>
        <v/>
      </c>
    </row>
    <row r="1314" spans="5:6">
      <c r="E1314" s="92"/>
      <c r="F1314" s="119" t="str">
        <f>IF(OR(D1314="",E1314=""),"",ROUND(D1314/LOOKUP(E1314,SMMLV!$A$2:$A$36,SMMLV!$D$2:$D$106),3))</f>
        <v/>
      </c>
    </row>
    <row r="1315" spans="5:6">
      <c r="E1315" s="92"/>
      <c r="F1315" s="119" t="str">
        <f>IF(OR(D1315="",E1315=""),"",ROUND(D1315/LOOKUP(E1315,SMMLV!$A$2:$A$36,SMMLV!$D$2:$D$106),3))</f>
        <v/>
      </c>
    </row>
    <row r="1316" spans="5:6">
      <c r="E1316" s="92"/>
      <c r="F1316" s="119" t="str">
        <f>IF(OR(D1316="",E1316=""),"",ROUND(D1316/LOOKUP(E1316,SMMLV!$A$2:$A$36,SMMLV!$D$2:$D$106),3))</f>
        <v/>
      </c>
    </row>
    <row r="1317" spans="5:6">
      <c r="E1317" s="92"/>
      <c r="F1317" s="119" t="str">
        <f>IF(OR(D1317="",E1317=""),"",ROUND(D1317/LOOKUP(E1317,SMMLV!$A$2:$A$36,SMMLV!$D$2:$D$106),3))</f>
        <v/>
      </c>
    </row>
    <row r="1318" spans="5:6">
      <c r="E1318" s="92"/>
      <c r="F1318" s="119" t="str">
        <f>IF(OR(D1318="",E1318=""),"",ROUND(D1318/LOOKUP(E1318,SMMLV!$A$2:$A$36,SMMLV!$D$2:$D$106),3))</f>
        <v/>
      </c>
    </row>
    <row r="1319" spans="5:6">
      <c r="E1319" s="92"/>
      <c r="F1319" s="119" t="str">
        <f>IF(OR(D1319="",E1319=""),"",ROUND(D1319/LOOKUP(E1319,SMMLV!$A$2:$A$36,SMMLV!$D$2:$D$106),3))</f>
        <v/>
      </c>
    </row>
    <row r="1320" spans="5:6">
      <c r="E1320" s="92"/>
      <c r="F1320" s="119" t="str">
        <f>IF(OR(D1320="",E1320=""),"",ROUND(D1320/LOOKUP(E1320,SMMLV!$A$2:$A$36,SMMLV!$D$2:$D$106),3))</f>
        <v/>
      </c>
    </row>
    <row r="1321" spans="5:6">
      <c r="E1321" s="92"/>
      <c r="F1321" s="119" t="str">
        <f>IF(OR(D1321="",E1321=""),"",ROUND(D1321/LOOKUP(E1321,SMMLV!$A$2:$A$36,SMMLV!$D$2:$D$106),3))</f>
        <v/>
      </c>
    </row>
    <row r="1322" spans="5:6">
      <c r="E1322" s="92"/>
      <c r="F1322" s="119" t="str">
        <f>IF(OR(D1322="",E1322=""),"",ROUND(D1322/LOOKUP(E1322,SMMLV!$A$2:$A$36,SMMLV!$D$2:$D$106),3))</f>
        <v/>
      </c>
    </row>
    <row r="1323" spans="5:6">
      <c r="E1323" s="92"/>
      <c r="F1323" s="119" t="str">
        <f>IF(OR(D1323="",E1323=""),"",ROUND(D1323/LOOKUP(E1323,SMMLV!$A$2:$A$36,SMMLV!$D$2:$D$106),3))</f>
        <v/>
      </c>
    </row>
    <row r="1324" spans="5:6">
      <c r="E1324" s="92"/>
      <c r="F1324" s="119" t="str">
        <f>IF(OR(D1324="",E1324=""),"",ROUND(D1324/LOOKUP(E1324,SMMLV!$A$2:$A$36,SMMLV!$D$2:$D$106),3))</f>
        <v/>
      </c>
    </row>
    <row r="1325" spans="5:6">
      <c r="E1325" s="92"/>
      <c r="F1325" s="119" t="str">
        <f>IF(OR(D1325="",E1325=""),"",ROUND(D1325/LOOKUP(E1325,SMMLV!$A$2:$A$36,SMMLV!$D$2:$D$106),3))</f>
        <v/>
      </c>
    </row>
    <row r="1326" spans="5:6">
      <c r="E1326" s="92"/>
      <c r="F1326" s="119" t="str">
        <f>IF(OR(D1326="",E1326=""),"",ROUND(D1326/LOOKUP(E1326,SMMLV!$A$2:$A$36,SMMLV!$D$2:$D$106),3))</f>
        <v/>
      </c>
    </row>
    <row r="1327" spans="5:6">
      <c r="E1327" s="92"/>
      <c r="F1327" s="119" t="str">
        <f>IF(OR(D1327="",E1327=""),"",ROUND(D1327/LOOKUP(E1327,SMMLV!$A$2:$A$36,SMMLV!$D$2:$D$106),3))</f>
        <v/>
      </c>
    </row>
    <row r="1328" spans="5:6">
      <c r="E1328" s="92"/>
      <c r="F1328" s="119" t="str">
        <f>IF(OR(D1328="",E1328=""),"",ROUND(D1328/LOOKUP(E1328,SMMLV!$A$2:$A$36,SMMLV!$D$2:$D$106),3))</f>
        <v/>
      </c>
    </row>
    <row r="1329" spans="5:6">
      <c r="E1329" s="92"/>
      <c r="F1329" s="119" t="str">
        <f>IF(OR(D1329="",E1329=""),"",ROUND(D1329/LOOKUP(E1329,SMMLV!$A$2:$A$36,SMMLV!$D$2:$D$106),3))</f>
        <v/>
      </c>
    </row>
    <row r="1330" spans="5:6">
      <c r="E1330" s="92"/>
      <c r="F1330" s="119" t="str">
        <f>IF(OR(D1330="",E1330=""),"",ROUND(D1330/LOOKUP(E1330,SMMLV!$A$2:$A$36,SMMLV!$D$2:$D$106),3))</f>
        <v/>
      </c>
    </row>
    <row r="1331" spans="5:6">
      <c r="E1331" s="92"/>
      <c r="F1331" s="119" t="str">
        <f>IF(OR(D1331="",E1331=""),"",ROUND(D1331/LOOKUP(E1331,SMMLV!$A$2:$A$36,SMMLV!$D$2:$D$106),3))</f>
        <v/>
      </c>
    </row>
    <row r="1332" spans="5:6">
      <c r="E1332" s="92"/>
      <c r="F1332" s="119" t="str">
        <f>IF(OR(D1332="",E1332=""),"",ROUND(D1332/LOOKUP(E1332,SMMLV!$A$2:$A$36,SMMLV!$D$2:$D$106),3))</f>
        <v/>
      </c>
    </row>
    <row r="1333" spans="5:6">
      <c r="E1333" s="92"/>
      <c r="F1333" s="119" t="str">
        <f>IF(OR(D1333="",E1333=""),"",ROUND(D1333/LOOKUP(E1333,SMMLV!$A$2:$A$36,SMMLV!$D$2:$D$106),3))</f>
        <v/>
      </c>
    </row>
    <row r="1334" spans="5:6">
      <c r="E1334" s="92"/>
      <c r="F1334" s="119" t="str">
        <f>IF(OR(D1334="",E1334=""),"",ROUND(D1334/LOOKUP(E1334,SMMLV!$A$2:$A$36,SMMLV!$D$2:$D$106),3))</f>
        <v/>
      </c>
    </row>
    <row r="1335" spans="5:6">
      <c r="E1335" s="92"/>
      <c r="F1335" s="119" t="str">
        <f>IF(OR(D1335="",E1335=""),"",ROUND(D1335/LOOKUP(E1335,SMMLV!$A$2:$A$36,SMMLV!$D$2:$D$106),3))</f>
        <v/>
      </c>
    </row>
    <row r="1336" spans="5:6">
      <c r="E1336" s="92"/>
      <c r="F1336" s="119" t="str">
        <f>IF(OR(D1336="",E1336=""),"",ROUND(D1336/LOOKUP(E1336,SMMLV!$A$2:$A$36,SMMLV!$D$2:$D$106),3))</f>
        <v/>
      </c>
    </row>
    <row r="1337" spans="5:6">
      <c r="E1337" s="92"/>
      <c r="F1337" s="119" t="str">
        <f>IF(OR(D1337="",E1337=""),"",ROUND(D1337/LOOKUP(E1337,SMMLV!$A$2:$A$36,SMMLV!$D$2:$D$106),3))</f>
        <v/>
      </c>
    </row>
    <row r="1338" spans="5:6">
      <c r="E1338" s="92"/>
      <c r="F1338" s="119" t="str">
        <f>IF(OR(D1338="",E1338=""),"",ROUND(D1338/LOOKUP(E1338,SMMLV!$A$2:$A$36,SMMLV!$D$2:$D$106),3))</f>
        <v/>
      </c>
    </row>
    <row r="1339" spans="5:6">
      <c r="E1339" s="92"/>
      <c r="F1339" s="119" t="str">
        <f>IF(OR(D1339="",E1339=""),"",ROUND(D1339/LOOKUP(E1339,SMMLV!$A$2:$A$36,SMMLV!$D$2:$D$106),3))</f>
        <v/>
      </c>
    </row>
    <row r="1340" spans="5:6">
      <c r="E1340" s="92"/>
      <c r="F1340" s="119" t="str">
        <f>IF(OR(D1340="",E1340=""),"",ROUND(D1340/LOOKUP(E1340,SMMLV!$A$2:$A$36,SMMLV!$D$2:$D$106),3))</f>
        <v/>
      </c>
    </row>
    <row r="1341" spans="5:6">
      <c r="E1341" s="92"/>
      <c r="F1341" s="119" t="str">
        <f>IF(OR(D1341="",E1341=""),"",ROUND(D1341/LOOKUP(E1341,SMMLV!$A$2:$A$36,SMMLV!$D$2:$D$106),3))</f>
        <v/>
      </c>
    </row>
    <row r="1342" spans="5:6">
      <c r="E1342" s="92"/>
      <c r="F1342" s="119" t="str">
        <f>IF(OR(D1342="",E1342=""),"",ROUND(D1342/LOOKUP(E1342,SMMLV!$A$2:$A$36,SMMLV!$D$2:$D$106),3))</f>
        <v/>
      </c>
    </row>
    <row r="1343" spans="5:6">
      <c r="E1343" s="92"/>
      <c r="F1343" s="119" t="str">
        <f>IF(OR(D1343="",E1343=""),"",ROUND(D1343/LOOKUP(E1343,SMMLV!$A$2:$A$36,SMMLV!$D$2:$D$106),3))</f>
        <v/>
      </c>
    </row>
    <row r="1344" spans="5:6">
      <c r="E1344" s="92"/>
      <c r="F1344" s="119" t="str">
        <f>IF(OR(D1344="",E1344=""),"",ROUND(D1344/LOOKUP(E1344,SMMLV!$A$2:$A$36,SMMLV!$D$2:$D$106),3))</f>
        <v/>
      </c>
    </row>
    <row r="1345" spans="5:6">
      <c r="E1345" s="92"/>
      <c r="F1345" s="119" t="str">
        <f>IF(OR(D1345="",E1345=""),"",ROUND(D1345/LOOKUP(E1345,SMMLV!$A$2:$A$36,SMMLV!$D$2:$D$106),3))</f>
        <v/>
      </c>
    </row>
    <row r="1346" spans="5:6">
      <c r="E1346" s="92"/>
      <c r="F1346" s="119" t="str">
        <f>IF(OR(D1346="",E1346=""),"",ROUND(D1346/LOOKUP(E1346,SMMLV!$A$2:$A$36,SMMLV!$D$2:$D$106),3))</f>
        <v/>
      </c>
    </row>
    <row r="1347" spans="5:6">
      <c r="E1347" s="92"/>
      <c r="F1347" s="119" t="str">
        <f>IF(OR(D1347="",E1347=""),"",ROUND(D1347/LOOKUP(E1347,SMMLV!$A$2:$A$36,SMMLV!$D$2:$D$106),3))</f>
        <v/>
      </c>
    </row>
    <row r="1348" spans="5:6">
      <c r="E1348" s="92"/>
      <c r="F1348" s="119" t="str">
        <f>IF(OR(D1348="",E1348=""),"",ROUND(D1348/LOOKUP(E1348,SMMLV!$A$2:$A$36,SMMLV!$D$2:$D$106),3))</f>
        <v/>
      </c>
    </row>
    <row r="1349" spans="5:6">
      <c r="E1349" s="92"/>
      <c r="F1349" s="119" t="str">
        <f>IF(OR(D1349="",E1349=""),"",ROUND(D1349/LOOKUP(E1349,SMMLV!$A$2:$A$36,SMMLV!$D$2:$D$106),3))</f>
        <v/>
      </c>
    </row>
    <row r="1350" spans="5:6">
      <c r="E1350" s="92"/>
      <c r="F1350" s="119" t="str">
        <f>IF(OR(D1350="",E1350=""),"",ROUND(D1350/LOOKUP(E1350,SMMLV!$A$2:$A$36,SMMLV!$D$2:$D$106),3))</f>
        <v/>
      </c>
    </row>
    <row r="1351" spans="5:6">
      <c r="E1351" s="92"/>
      <c r="F1351" s="119" t="str">
        <f>IF(OR(D1351="",E1351=""),"",ROUND(D1351/LOOKUP(E1351,SMMLV!$A$2:$A$36,SMMLV!$D$2:$D$106),3))</f>
        <v/>
      </c>
    </row>
    <row r="1352" spans="5:6">
      <c r="E1352" s="92"/>
      <c r="F1352" s="119" t="str">
        <f>IF(OR(D1352="",E1352=""),"",ROUND(D1352/LOOKUP(E1352,SMMLV!$A$2:$A$36,SMMLV!$D$2:$D$106),3))</f>
        <v/>
      </c>
    </row>
    <row r="1353" spans="5:6">
      <c r="E1353" s="92"/>
      <c r="F1353" s="119" t="str">
        <f>IF(OR(D1353="",E1353=""),"",ROUND(D1353/LOOKUP(E1353,SMMLV!$A$2:$A$36,SMMLV!$D$2:$D$106),3))</f>
        <v/>
      </c>
    </row>
    <row r="1354" spans="5:6">
      <c r="E1354" s="92"/>
      <c r="F1354" s="119" t="str">
        <f>IF(OR(D1354="",E1354=""),"",ROUND(D1354/LOOKUP(E1354,SMMLV!$A$2:$A$36,SMMLV!$D$2:$D$106),3))</f>
        <v/>
      </c>
    </row>
    <row r="1355" spans="5:6">
      <c r="E1355" s="92"/>
      <c r="F1355" s="119" t="str">
        <f>IF(OR(D1355="",E1355=""),"",ROUND(D1355/LOOKUP(E1355,SMMLV!$A$2:$A$36,SMMLV!$D$2:$D$106),3))</f>
        <v/>
      </c>
    </row>
    <row r="1356" spans="5:6">
      <c r="E1356" s="92"/>
      <c r="F1356" s="119" t="str">
        <f>IF(OR(D1356="",E1356=""),"",ROUND(D1356/LOOKUP(E1356,SMMLV!$A$2:$A$36,SMMLV!$D$2:$D$106),3))</f>
        <v/>
      </c>
    </row>
    <row r="1357" spans="5:6">
      <c r="E1357" s="92"/>
      <c r="F1357" s="119" t="str">
        <f>IF(OR(D1357="",E1357=""),"",ROUND(D1357/LOOKUP(E1357,SMMLV!$A$2:$A$36,SMMLV!$D$2:$D$106),3))</f>
        <v/>
      </c>
    </row>
    <row r="1358" spans="5:6">
      <c r="E1358" s="92"/>
      <c r="F1358" s="119" t="str">
        <f>IF(OR(D1358="",E1358=""),"",ROUND(D1358/LOOKUP(E1358,SMMLV!$A$2:$A$36,SMMLV!$D$2:$D$106),3))</f>
        <v/>
      </c>
    </row>
    <row r="1359" spans="5:6">
      <c r="E1359" s="92"/>
      <c r="F1359" s="119" t="str">
        <f>IF(OR(D1359="",E1359=""),"",ROUND(D1359/LOOKUP(E1359,SMMLV!$A$2:$A$36,SMMLV!$D$2:$D$106),3))</f>
        <v/>
      </c>
    </row>
    <row r="1360" spans="5:6">
      <c r="E1360" s="92"/>
      <c r="F1360" s="119" t="str">
        <f>IF(OR(D1360="",E1360=""),"",ROUND(D1360/LOOKUP(E1360,SMMLV!$A$2:$A$36,SMMLV!$D$2:$D$106),3))</f>
        <v/>
      </c>
    </row>
    <row r="1361" spans="5:6">
      <c r="E1361" s="92"/>
      <c r="F1361" s="119" t="str">
        <f>IF(OR(D1361="",E1361=""),"",ROUND(D1361/LOOKUP(E1361,SMMLV!$A$2:$A$36,SMMLV!$D$2:$D$106),3))</f>
        <v/>
      </c>
    </row>
    <row r="1362" spans="5:6">
      <c r="E1362" s="92"/>
      <c r="F1362" s="119" t="str">
        <f>IF(OR(D1362="",E1362=""),"",ROUND(D1362/LOOKUP(E1362,SMMLV!$A$2:$A$36,SMMLV!$D$2:$D$106),3))</f>
        <v/>
      </c>
    </row>
    <row r="1363" spans="5:6">
      <c r="E1363" s="92"/>
      <c r="F1363" s="119" t="str">
        <f>IF(OR(D1363="",E1363=""),"",ROUND(D1363/LOOKUP(E1363,SMMLV!$A$2:$A$36,SMMLV!$D$2:$D$106),3))</f>
        <v/>
      </c>
    </row>
    <row r="1364" spans="5:6">
      <c r="E1364" s="92"/>
      <c r="F1364" s="119" t="str">
        <f>IF(OR(D1364="",E1364=""),"",ROUND(D1364/LOOKUP(E1364,SMMLV!$A$2:$A$36,SMMLV!$D$2:$D$106),3))</f>
        <v/>
      </c>
    </row>
    <row r="1365" spans="5:6">
      <c r="E1365" s="92"/>
      <c r="F1365" s="119" t="str">
        <f>IF(OR(D1365="",E1365=""),"",ROUND(D1365/LOOKUP(E1365,SMMLV!$A$2:$A$36,SMMLV!$D$2:$D$106),3))</f>
        <v/>
      </c>
    </row>
    <row r="1366" spans="5:6">
      <c r="E1366" s="92"/>
      <c r="F1366" s="119" t="str">
        <f>IF(OR(D1366="",E1366=""),"",ROUND(D1366/LOOKUP(E1366,SMMLV!$A$2:$A$36,SMMLV!$D$2:$D$106),3))</f>
        <v/>
      </c>
    </row>
    <row r="1367" spans="5:6">
      <c r="E1367" s="92"/>
      <c r="F1367" s="119" t="str">
        <f>IF(OR(D1367="",E1367=""),"",ROUND(D1367/LOOKUP(E1367,SMMLV!$A$2:$A$36,SMMLV!$D$2:$D$106),3))</f>
        <v/>
      </c>
    </row>
    <row r="1368" spans="5:6">
      <c r="E1368" s="92"/>
      <c r="F1368" s="119" t="str">
        <f>IF(OR(D1368="",E1368=""),"",ROUND(D1368/LOOKUP(E1368,SMMLV!$A$2:$A$36,SMMLV!$D$2:$D$106),3))</f>
        <v/>
      </c>
    </row>
    <row r="1369" spans="5:6">
      <c r="E1369" s="92"/>
      <c r="F1369" s="119" t="str">
        <f>IF(OR(D1369="",E1369=""),"",ROUND(D1369/LOOKUP(E1369,SMMLV!$A$2:$A$36,SMMLV!$D$2:$D$106),3))</f>
        <v/>
      </c>
    </row>
    <row r="1370" spans="5:6">
      <c r="E1370" s="92"/>
      <c r="F1370" s="119" t="str">
        <f>IF(OR(D1370="",E1370=""),"",ROUND(D1370/LOOKUP(E1370,SMMLV!$A$2:$A$36,SMMLV!$D$2:$D$106),3))</f>
        <v/>
      </c>
    </row>
    <row r="1371" spans="5:6">
      <c r="E1371" s="92"/>
      <c r="F1371" s="119" t="str">
        <f>IF(OR(D1371="",E1371=""),"",ROUND(D1371/LOOKUP(E1371,SMMLV!$A$2:$A$36,SMMLV!$D$2:$D$106),3))</f>
        <v/>
      </c>
    </row>
    <row r="1372" spans="5:6">
      <c r="E1372" s="92"/>
      <c r="F1372" s="119" t="str">
        <f>IF(OR(D1372="",E1372=""),"",ROUND(D1372/LOOKUP(E1372,SMMLV!$A$2:$A$36,SMMLV!$D$2:$D$106),3))</f>
        <v/>
      </c>
    </row>
    <row r="1373" spans="5:6">
      <c r="E1373" s="92"/>
      <c r="F1373" s="119" t="str">
        <f>IF(OR(D1373="",E1373=""),"",ROUND(D1373/LOOKUP(E1373,SMMLV!$A$2:$A$36,SMMLV!$D$2:$D$106),3))</f>
        <v/>
      </c>
    </row>
    <row r="1374" spans="5:6">
      <c r="E1374" s="92"/>
      <c r="F1374" s="119" t="str">
        <f>IF(OR(D1374="",E1374=""),"",ROUND(D1374/LOOKUP(E1374,SMMLV!$A$2:$A$36,SMMLV!$D$2:$D$106),3))</f>
        <v/>
      </c>
    </row>
    <row r="1375" spans="5:6">
      <c r="E1375" s="92"/>
      <c r="F1375" s="119" t="str">
        <f>IF(OR(D1375="",E1375=""),"",ROUND(D1375/LOOKUP(E1375,SMMLV!$A$2:$A$36,SMMLV!$D$2:$D$106),3))</f>
        <v/>
      </c>
    </row>
    <row r="1376" spans="5:6">
      <c r="E1376" s="92"/>
      <c r="F1376" s="119" t="str">
        <f>IF(OR(D1376="",E1376=""),"",ROUND(D1376/LOOKUP(E1376,SMMLV!$A$2:$A$36,SMMLV!$D$2:$D$106),3))</f>
        <v/>
      </c>
    </row>
    <row r="1377" spans="5:6">
      <c r="E1377" s="92"/>
      <c r="F1377" s="119" t="str">
        <f>IF(OR(D1377="",E1377=""),"",ROUND(D1377/LOOKUP(E1377,SMMLV!$A$2:$A$36,SMMLV!$D$2:$D$106),3))</f>
        <v/>
      </c>
    </row>
    <row r="1378" spans="5:6">
      <c r="E1378" s="92"/>
      <c r="F1378" s="119" t="str">
        <f>IF(OR(D1378="",E1378=""),"",ROUND(D1378/LOOKUP(E1378,SMMLV!$A$2:$A$36,SMMLV!$D$2:$D$106),3))</f>
        <v/>
      </c>
    </row>
    <row r="1379" spans="5:6">
      <c r="E1379" s="92"/>
      <c r="F1379" s="119" t="str">
        <f>IF(OR(D1379="",E1379=""),"",ROUND(D1379/LOOKUP(E1379,SMMLV!$A$2:$A$36,SMMLV!$D$2:$D$106),3))</f>
        <v/>
      </c>
    </row>
    <row r="1380" spans="5:6">
      <c r="E1380" s="92"/>
      <c r="F1380" s="119" t="str">
        <f>IF(OR(D1380="",E1380=""),"",ROUND(D1380/LOOKUP(E1380,SMMLV!$A$2:$A$36,SMMLV!$D$2:$D$106),3))</f>
        <v/>
      </c>
    </row>
    <row r="1381" spans="5:6">
      <c r="E1381" s="92"/>
      <c r="F1381" s="119" t="str">
        <f>IF(OR(D1381="",E1381=""),"",ROUND(D1381/LOOKUP(E1381,SMMLV!$A$2:$A$36,SMMLV!$D$2:$D$106),3))</f>
        <v/>
      </c>
    </row>
    <row r="1382" spans="5:6">
      <c r="E1382" s="92"/>
      <c r="F1382" s="119" t="str">
        <f>IF(OR(D1382="",E1382=""),"",ROUND(D1382/LOOKUP(E1382,SMMLV!$A$2:$A$36,SMMLV!$D$2:$D$106),3))</f>
        <v/>
      </c>
    </row>
    <row r="1383" spans="5:6">
      <c r="E1383" s="92"/>
      <c r="F1383" s="119" t="str">
        <f>IF(OR(D1383="",E1383=""),"",ROUND(D1383/LOOKUP(E1383,SMMLV!$A$2:$A$36,SMMLV!$D$2:$D$106),3))</f>
        <v/>
      </c>
    </row>
    <row r="1384" spans="5:6">
      <c r="E1384" s="92"/>
      <c r="F1384" s="119" t="str">
        <f>IF(OR(D1384="",E1384=""),"",ROUND(D1384/LOOKUP(E1384,SMMLV!$A$2:$A$36,SMMLV!$D$2:$D$106),3))</f>
        <v/>
      </c>
    </row>
    <row r="1385" spans="5:6">
      <c r="E1385" s="92"/>
      <c r="F1385" s="119" t="str">
        <f>IF(OR(D1385="",E1385=""),"",ROUND(D1385/LOOKUP(E1385,SMMLV!$A$2:$A$36,SMMLV!$D$2:$D$106),3))</f>
        <v/>
      </c>
    </row>
    <row r="1386" spans="5:6">
      <c r="E1386" s="92"/>
      <c r="F1386" s="119" t="str">
        <f>IF(OR(D1386="",E1386=""),"",ROUND(D1386/LOOKUP(E1386,SMMLV!$A$2:$A$36,SMMLV!$D$2:$D$106),3))</f>
        <v/>
      </c>
    </row>
    <row r="1387" spans="5:6">
      <c r="E1387" s="92"/>
      <c r="F1387" s="119" t="str">
        <f>IF(OR(D1387="",E1387=""),"",ROUND(D1387/LOOKUP(E1387,SMMLV!$A$2:$A$36,SMMLV!$D$2:$D$106),3))</f>
        <v/>
      </c>
    </row>
    <row r="1388" spans="5:6">
      <c r="E1388" s="92"/>
      <c r="F1388" s="119" t="str">
        <f>IF(OR(D1388="",E1388=""),"",ROUND(D1388/LOOKUP(E1388,SMMLV!$A$2:$A$36,SMMLV!$D$2:$D$106),3))</f>
        <v/>
      </c>
    </row>
    <row r="1389" spans="5:6">
      <c r="E1389" s="92"/>
      <c r="F1389" s="119" t="str">
        <f>IF(OR(D1389="",E1389=""),"",ROUND(D1389/LOOKUP(E1389,SMMLV!$A$2:$A$36,SMMLV!$D$2:$D$106),3))</f>
        <v/>
      </c>
    </row>
    <row r="1390" spans="5:6">
      <c r="E1390" s="92"/>
      <c r="F1390" s="119" t="str">
        <f>IF(OR(D1390="",E1390=""),"",ROUND(D1390/LOOKUP(E1390,SMMLV!$A$2:$A$36,SMMLV!$D$2:$D$106),3))</f>
        <v/>
      </c>
    </row>
    <row r="1391" spans="5:6">
      <c r="E1391" s="92"/>
      <c r="F1391" s="119" t="str">
        <f>IF(OR(D1391="",E1391=""),"",ROUND(D1391/LOOKUP(E1391,SMMLV!$A$2:$A$36,SMMLV!$D$2:$D$106),3))</f>
        <v/>
      </c>
    </row>
    <row r="1392" spans="5:6">
      <c r="E1392" s="92"/>
      <c r="F1392" s="119" t="str">
        <f>IF(OR(D1392="",E1392=""),"",ROUND(D1392/LOOKUP(E1392,SMMLV!$A$2:$A$36,SMMLV!$D$2:$D$106),3))</f>
        <v/>
      </c>
    </row>
    <row r="1393" spans="5:6">
      <c r="E1393" s="92"/>
      <c r="F1393" s="119" t="str">
        <f>IF(OR(D1393="",E1393=""),"",ROUND(D1393/LOOKUP(E1393,SMMLV!$A$2:$A$36,SMMLV!$D$2:$D$106),3))</f>
        <v/>
      </c>
    </row>
    <row r="1394" spans="5:6">
      <c r="E1394" s="92"/>
      <c r="F1394" s="119" t="str">
        <f>IF(OR(D1394="",E1394=""),"",ROUND(D1394/LOOKUP(E1394,SMMLV!$A$2:$A$36,SMMLV!$D$2:$D$106),3))</f>
        <v/>
      </c>
    </row>
    <row r="1395" spans="5:6">
      <c r="E1395" s="92"/>
      <c r="F1395" s="119" t="str">
        <f>IF(OR(D1395="",E1395=""),"",ROUND(D1395/LOOKUP(E1395,SMMLV!$A$2:$A$36,SMMLV!$D$2:$D$106),3))</f>
        <v/>
      </c>
    </row>
    <row r="1396" spans="5:6">
      <c r="E1396" s="92"/>
      <c r="F1396" s="119" t="str">
        <f>IF(OR(D1396="",E1396=""),"",ROUND(D1396/LOOKUP(E1396,SMMLV!$A$2:$A$36,SMMLV!$D$2:$D$106),3))</f>
        <v/>
      </c>
    </row>
    <row r="1397" spans="5:6">
      <c r="E1397" s="92"/>
      <c r="F1397" s="119" t="str">
        <f>IF(OR(D1397="",E1397=""),"",ROUND(D1397/LOOKUP(E1397,SMMLV!$A$2:$A$36,SMMLV!$D$2:$D$106),3))</f>
        <v/>
      </c>
    </row>
    <row r="1398" spans="5:6">
      <c r="E1398" s="92"/>
      <c r="F1398" s="119" t="str">
        <f>IF(OR(D1398="",E1398=""),"",ROUND(D1398/LOOKUP(E1398,SMMLV!$A$2:$A$36,SMMLV!$D$2:$D$106),3))</f>
        <v/>
      </c>
    </row>
    <row r="1399" spans="5:6">
      <c r="E1399" s="92"/>
      <c r="F1399" s="119" t="str">
        <f>IF(OR(D1399="",E1399=""),"",ROUND(D1399/LOOKUP(E1399,SMMLV!$A$2:$A$36,SMMLV!$D$2:$D$106),3))</f>
        <v/>
      </c>
    </row>
    <row r="1400" spans="5:6">
      <c r="E1400" s="92"/>
      <c r="F1400" s="119" t="str">
        <f>IF(OR(D1400="",E1400=""),"",ROUND(D1400/LOOKUP(E1400,SMMLV!$A$2:$A$36,SMMLV!$D$2:$D$106),3))</f>
        <v/>
      </c>
    </row>
    <row r="1401" spans="5:6">
      <c r="E1401" s="92"/>
      <c r="F1401" s="119" t="str">
        <f>IF(OR(D1401="",E1401=""),"",ROUND(D1401/LOOKUP(E1401,SMMLV!$A$2:$A$36,SMMLV!$D$2:$D$106),3))</f>
        <v/>
      </c>
    </row>
    <row r="1402" spans="5:6">
      <c r="E1402" s="92"/>
      <c r="F1402" s="119" t="str">
        <f>IF(OR(D1402="",E1402=""),"",ROUND(D1402/LOOKUP(E1402,SMMLV!$A$2:$A$36,SMMLV!$D$2:$D$106),3))</f>
        <v/>
      </c>
    </row>
    <row r="1403" spans="5:6">
      <c r="E1403" s="92"/>
      <c r="F1403" s="119" t="str">
        <f>IF(OR(D1403="",E1403=""),"",ROUND(D1403/LOOKUP(E1403,SMMLV!$A$2:$A$36,SMMLV!$D$2:$D$106),3))</f>
        <v/>
      </c>
    </row>
    <row r="1404" spans="5:6">
      <c r="E1404" s="92"/>
      <c r="F1404" s="119" t="str">
        <f>IF(OR(D1404="",E1404=""),"",ROUND(D1404/LOOKUP(E1404,SMMLV!$A$2:$A$36,SMMLV!$D$2:$D$106),3))</f>
        <v/>
      </c>
    </row>
    <row r="1405" spans="5:6">
      <c r="E1405" s="92"/>
      <c r="F1405" s="119" t="str">
        <f>IF(OR(D1405="",E1405=""),"",ROUND(D1405/LOOKUP(E1405,SMMLV!$A$2:$A$36,SMMLV!$D$2:$D$106),3))</f>
        <v/>
      </c>
    </row>
    <row r="1406" spans="5:6">
      <c r="E1406" s="92"/>
      <c r="F1406" s="119" t="str">
        <f>IF(OR(D1406="",E1406=""),"",ROUND(D1406/LOOKUP(E1406,SMMLV!$A$2:$A$36,SMMLV!$D$2:$D$106),3))</f>
        <v/>
      </c>
    </row>
    <row r="1407" spans="5:6">
      <c r="E1407" s="92"/>
      <c r="F1407" s="119" t="str">
        <f>IF(OR(D1407="",E1407=""),"",ROUND(D1407/LOOKUP(E1407,SMMLV!$A$2:$A$36,SMMLV!$D$2:$D$106),3))</f>
        <v/>
      </c>
    </row>
    <row r="1408" spans="5:6">
      <c r="E1408" s="92"/>
      <c r="F1408" s="119" t="str">
        <f>IF(OR(D1408="",E1408=""),"",ROUND(D1408/LOOKUP(E1408,SMMLV!$A$2:$A$36,SMMLV!$D$2:$D$106),3))</f>
        <v/>
      </c>
    </row>
    <row r="1409" spans="5:6">
      <c r="E1409" s="92"/>
      <c r="F1409" s="119" t="str">
        <f>IF(OR(D1409="",E1409=""),"",ROUND(D1409/LOOKUP(E1409,SMMLV!$A$2:$A$36,SMMLV!$D$2:$D$106),3))</f>
        <v/>
      </c>
    </row>
    <row r="1410" spans="5:6">
      <c r="E1410" s="92"/>
      <c r="F1410" s="119" t="str">
        <f>IF(OR(D1410="",E1410=""),"",ROUND(D1410/LOOKUP(E1410,SMMLV!$A$2:$A$36,SMMLV!$D$2:$D$106),3))</f>
        <v/>
      </c>
    </row>
    <row r="1411" spans="5:6">
      <c r="E1411" s="92"/>
      <c r="F1411" s="119" t="str">
        <f>IF(OR(D1411="",E1411=""),"",ROUND(D1411/LOOKUP(E1411,SMMLV!$A$2:$A$36,SMMLV!$D$2:$D$106),3))</f>
        <v/>
      </c>
    </row>
    <row r="1412" spans="5:6">
      <c r="E1412" s="92"/>
      <c r="F1412" s="119" t="str">
        <f>IF(OR(D1412="",E1412=""),"",ROUND(D1412/LOOKUP(E1412,SMMLV!$A$2:$A$36,SMMLV!$D$2:$D$106),3))</f>
        <v/>
      </c>
    </row>
    <row r="1413" spans="5:6">
      <c r="E1413" s="92"/>
      <c r="F1413" s="119" t="str">
        <f>IF(OR(D1413="",E1413=""),"",ROUND(D1413/LOOKUP(E1413,SMMLV!$A$2:$A$36,SMMLV!$D$2:$D$106),3))</f>
        <v/>
      </c>
    </row>
    <row r="1414" spans="5:6">
      <c r="E1414" s="92"/>
      <c r="F1414" s="119" t="str">
        <f>IF(OR(D1414="",E1414=""),"",ROUND(D1414/LOOKUP(E1414,SMMLV!$A$2:$A$36,SMMLV!$D$2:$D$106),3))</f>
        <v/>
      </c>
    </row>
    <row r="1415" spans="5:6">
      <c r="E1415" s="92"/>
      <c r="F1415" s="119" t="str">
        <f>IF(OR(D1415="",E1415=""),"",ROUND(D1415/LOOKUP(E1415,SMMLV!$A$2:$A$36,SMMLV!$D$2:$D$106),3))</f>
        <v/>
      </c>
    </row>
    <row r="1416" spans="5:6">
      <c r="E1416" s="92"/>
      <c r="F1416" s="119" t="str">
        <f>IF(OR(D1416="",E1416=""),"",ROUND(D1416/LOOKUP(E1416,SMMLV!$A$2:$A$36,SMMLV!$D$2:$D$106),3))</f>
        <v/>
      </c>
    </row>
    <row r="1417" spans="5:6">
      <c r="E1417" s="92"/>
      <c r="F1417" s="119" t="str">
        <f>IF(OR(D1417="",E1417=""),"",ROUND(D1417/LOOKUP(E1417,SMMLV!$A$2:$A$36,SMMLV!$D$2:$D$106),3))</f>
        <v/>
      </c>
    </row>
    <row r="1418" spans="5:6">
      <c r="E1418" s="92"/>
      <c r="F1418" s="119" t="str">
        <f>IF(OR(D1418="",E1418=""),"",ROUND(D1418/LOOKUP(E1418,SMMLV!$A$2:$A$36,SMMLV!$D$2:$D$106),3))</f>
        <v/>
      </c>
    </row>
    <row r="1419" spans="5:6">
      <c r="E1419" s="92"/>
      <c r="F1419" s="119" t="str">
        <f>IF(OR(D1419="",E1419=""),"",ROUND(D1419/LOOKUP(E1419,SMMLV!$A$2:$A$36,SMMLV!$D$2:$D$106),3))</f>
        <v/>
      </c>
    </row>
    <row r="1420" spans="5:6">
      <c r="E1420" s="92"/>
      <c r="F1420" s="119" t="str">
        <f>IF(OR(D1420="",E1420=""),"",ROUND(D1420/LOOKUP(E1420,SMMLV!$A$2:$A$36,SMMLV!$D$2:$D$106),3))</f>
        <v/>
      </c>
    </row>
    <row r="1421" spans="5:6">
      <c r="E1421" s="92"/>
      <c r="F1421" s="119" t="str">
        <f>IF(OR(D1421="",E1421=""),"",ROUND(D1421/LOOKUP(E1421,SMMLV!$A$2:$A$36,SMMLV!$D$2:$D$106),3))</f>
        <v/>
      </c>
    </row>
    <row r="1422" spans="5:6">
      <c r="E1422" s="92"/>
      <c r="F1422" s="119" t="str">
        <f>IF(OR(D1422="",E1422=""),"",ROUND(D1422/LOOKUP(E1422,SMMLV!$A$2:$A$36,SMMLV!$D$2:$D$106),3))</f>
        <v/>
      </c>
    </row>
    <row r="1423" spans="5:6">
      <c r="E1423" s="92"/>
      <c r="F1423" s="119" t="str">
        <f>IF(OR(D1423="",E1423=""),"",ROUND(D1423/LOOKUP(E1423,SMMLV!$A$2:$A$36,SMMLV!$D$2:$D$106),3))</f>
        <v/>
      </c>
    </row>
    <row r="1424" spans="5:6">
      <c r="E1424" s="92"/>
      <c r="F1424" s="119" t="str">
        <f>IF(OR(D1424="",E1424=""),"",ROUND(D1424/LOOKUP(E1424,SMMLV!$A$2:$A$36,SMMLV!$D$2:$D$106),3))</f>
        <v/>
      </c>
    </row>
    <row r="1425" spans="5:6">
      <c r="E1425" s="92"/>
      <c r="F1425" s="119" t="str">
        <f>IF(OR(D1425="",E1425=""),"",ROUND(D1425/LOOKUP(E1425,SMMLV!$A$2:$A$36,SMMLV!$D$2:$D$106),3))</f>
        <v/>
      </c>
    </row>
    <row r="1426" spans="5:6">
      <c r="E1426" s="92"/>
      <c r="F1426" s="119" t="str">
        <f>IF(OR(D1426="",E1426=""),"",ROUND(D1426/LOOKUP(E1426,SMMLV!$A$2:$A$36,SMMLV!$D$2:$D$106),3))</f>
        <v/>
      </c>
    </row>
    <row r="1427" spans="5:6">
      <c r="E1427" s="92"/>
      <c r="F1427" s="119" t="str">
        <f>IF(OR(D1427="",E1427=""),"",ROUND(D1427/LOOKUP(E1427,SMMLV!$A$2:$A$36,SMMLV!$D$2:$D$106),3))</f>
        <v/>
      </c>
    </row>
    <row r="1428" spans="5:6">
      <c r="E1428" s="92"/>
      <c r="F1428" s="119" t="str">
        <f>IF(OR(D1428="",E1428=""),"",ROUND(D1428/LOOKUP(E1428,SMMLV!$A$2:$A$36,SMMLV!$D$2:$D$106),3))</f>
        <v/>
      </c>
    </row>
    <row r="1429" spans="5:6">
      <c r="E1429" s="92"/>
      <c r="F1429" s="119" t="str">
        <f>IF(OR(D1429="",E1429=""),"",ROUND(D1429/LOOKUP(E1429,SMMLV!$A$2:$A$36,SMMLV!$D$2:$D$106),3))</f>
        <v/>
      </c>
    </row>
    <row r="1430" spans="5:6">
      <c r="E1430" s="92"/>
      <c r="F1430" s="119" t="str">
        <f>IF(OR(D1430="",E1430=""),"",ROUND(D1430/LOOKUP(E1430,SMMLV!$A$2:$A$36,SMMLV!$D$2:$D$106),3))</f>
        <v/>
      </c>
    </row>
    <row r="1431" spans="5:6">
      <c r="E1431" s="92"/>
      <c r="F1431" s="119" t="str">
        <f>IF(OR(D1431="",E1431=""),"",ROUND(D1431/LOOKUP(E1431,SMMLV!$A$2:$A$36,SMMLV!$D$2:$D$106),3))</f>
        <v/>
      </c>
    </row>
    <row r="1432" spans="5:6">
      <c r="E1432" s="92"/>
      <c r="F1432" s="119" t="str">
        <f>IF(OR(D1432="",E1432=""),"",ROUND(D1432/LOOKUP(E1432,SMMLV!$A$2:$A$36,SMMLV!$D$2:$D$106),3))</f>
        <v/>
      </c>
    </row>
    <row r="1433" spans="5:6">
      <c r="E1433" s="92"/>
      <c r="F1433" s="119" t="str">
        <f>IF(OR(D1433="",E1433=""),"",ROUND(D1433/LOOKUP(E1433,SMMLV!$A$2:$A$36,SMMLV!$D$2:$D$106),3))</f>
        <v/>
      </c>
    </row>
    <row r="1434" spans="5:6">
      <c r="E1434" s="92"/>
      <c r="F1434" s="119" t="str">
        <f>IF(OR(D1434="",E1434=""),"",ROUND(D1434/LOOKUP(E1434,SMMLV!$A$2:$A$36,SMMLV!$D$2:$D$106),3))</f>
        <v/>
      </c>
    </row>
    <row r="1435" spans="5:6">
      <c r="E1435" s="92"/>
      <c r="F1435" s="119" t="str">
        <f>IF(OR(D1435="",E1435=""),"",ROUND(D1435/LOOKUP(E1435,SMMLV!$A$2:$A$36,SMMLV!$D$2:$D$106),3))</f>
        <v/>
      </c>
    </row>
    <row r="1436" spans="5:6">
      <c r="E1436" s="92"/>
      <c r="F1436" s="119" t="str">
        <f>IF(OR(D1436="",E1436=""),"",ROUND(D1436/LOOKUP(E1436,SMMLV!$A$2:$A$36,SMMLV!$D$2:$D$106),3))</f>
        <v/>
      </c>
    </row>
    <row r="1437" spans="5:6">
      <c r="E1437" s="92"/>
      <c r="F1437" s="119" t="str">
        <f>IF(OR(D1437="",E1437=""),"",ROUND(D1437/LOOKUP(E1437,SMMLV!$A$2:$A$36,SMMLV!$D$2:$D$106),3))</f>
        <v/>
      </c>
    </row>
    <row r="1438" spans="5:6">
      <c r="E1438" s="92"/>
      <c r="F1438" s="119" t="str">
        <f>IF(OR(D1438="",E1438=""),"",ROUND(D1438/LOOKUP(E1438,SMMLV!$A$2:$A$36,SMMLV!$D$2:$D$106),3))</f>
        <v/>
      </c>
    </row>
    <row r="1439" spans="5:6">
      <c r="E1439" s="92"/>
      <c r="F1439" s="119" t="str">
        <f>IF(OR(D1439="",E1439=""),"",ROUND(D1439/LOOKUP(E1439,SMMLV!$A$2:$A$36,SMMLV!$D$2:$D$106),3))</f>
        <v/>
      </c>
    </row>
    <row r="1440" spans="5:6">
      <c r="E1440" s="92"/>
      <c r="F1440" s="119" t="str">
        <f>IF(OR(D1440="",E1440=""),"",ROUND(D1440/LOOKUP(E1440,SMMLV!$A$2:$A$36,SMMLV!$D$2:$D$106),3))</f>
        <v/>
      </c>
    </row>
    <row r="1441" spans="5:6">
      <c r="E1441" s="92"/>
      <c r="F1441" s="119" t="str">
        <f>IF(OR(D1441="",E1441=""),"",ROUND(D1441/LOOKUP(E1441,SMMLV!$A$2:$A$36,SMMLV!$D$2:$D$106),3))</f>
        <v/>
      </c>
    </row>
    <row r="1442" spans="5:6">
      <c r="E1442" s="92"/>
      <c r="F1442" s="119" t="str">
        <f>IF(OR(D1442="",E1442=""),"",ROUND(D1442/LOOKUP(E1442,SMMLV!$A$2:$A$36,SMMLV!$D$2:$D$106),3))</f>
        <v/>
      </c>
    </row>
    <row r="1443" spans="5:6">
      <c r="E1443" s="92"/>
      <c r="F1443" s="119" t="str">
        <f>IF(OR(D1443="",E1443=""),"",ROUND(D1443/LOOKUP(E1443,SMMLV!$A$2:$A$36,SMMLV!$D$2:$D$106),3))</f>
        <v/>
      </c>
    </row>
    <row r="1444" spans="5:6">
      <c r="E1444" s="92"/>
      <c r="F1444" s="119" t="str">
        <f>IF(OR(D1444="",E1444=""),"",ROUND(D1444/LOOKUP(E1444,SMMLV!$A$2:$A$36,SMMLV!$D$2:$D$106),3))</f>
        <v/>
      </c>
    </row>
    <row r="1445" spans="5:6">
      <c r="E1445" s="92"/>
      <c r="F1445" s="119" t="str">
        <f>IF(OR(D1445="",E1445=""),"",ROUND(D1445/LOOKUP(E1445,SMMLV!$A$2:$A$36,SMMLV!$D$2:$D$106),3))</f>
        <v/>
      </c>
    </row>
    <row r="1446" spans="5:6">
      <c r="E1446" s="92"/>
      <c r="F1446" s="119" t="str">
        <f>IF(OR(D1446="",E1446=""),"",ROUND(D1446/LOOKUP(E1446,SMMLV!$A$2:$A$36,SMMLV!$D$2:$D$106),3))</f>
        <v/>
      </c>
    </row>
    <row r="1447" spans="5:6">
      <c r="E1447" s="92"/>
      <c r="F1447" s="119" t="str">
        <f>IF(OR(D1447="",E1447=""),"",ROUND(D1447/LOOKUP(E1447,SMMLV!$A$2:$A$36,SMMLV!$D$2:$D$106),3))</f>
        <v/>
      </c>
    </row>
    <row r="1448" spans="5:6">
      <c r="E1448" s="92"/>
      <c r="F1448" s="119" t="str">
        <f>IF(OR(D1448="",E1448=""),"",ROUND(D1448/LOOKUP(E1448,SMMLV!$A$2:$A$36,SMMLV!$D$2:$D$106),3))</f>
        <v/>
      </c>
    </row>
    <row r="1449" spans="5:6">
      <c r="E1449" s="92"/>
      <c r="F1449" s="119" t="str">
        <f>IF(OR(D1449="",E1449=""),"",ROUND(D1449/LOOKUP(E1449,SMMLV!$A$2:$A$36,SMMLV!$D$2:$D$106),3))</f>
        <v/>
      </c>
    </row>
    <row r="1450" spans="5:6">
      <c r="E1450" s="92"/>
      <c r="F1450" s="119" t="str">
        <f>IF(OR(D1450="",E1450=""),"",ROUND(D1450/LOOKUP(E1450,SMMLV!$A$2:$A$36,SMMLV!$D$2:$D$106),3))</f>
        <v/>
      </c>
    </row>
    <row r="1451" spans="5:6">
      <c r="E1451" s="92"/>
      <c r="F1451" s="119" t="str">
        <f>IF(OR(D1451="",E1451=""),"",ROUND(D1451/LOOKUP(E1451,SMMLV!$A$2:$A$36,SMMLV!$D$2:$D$106),3))</f>
        <v/>
      </c>
    </row>
    <row r="1452" spans="5:6">
      <c r="E1452" s="92"/>
      <c r="F1452" s="119" t="str">
        <f>IF(OR(D1452="",E1452=""),"",ROUND(D1452/LOOKUP(E1452,SMMLV!$A$2:$A$36,SMMLV!$D$2:$D$106),3))</f>
        <v/>
      </c>
    </row>
    <row r="1453" spans="5:6">
      <c r="E1453" s="92"/>
      <c r="F1453" s="119" t="str">
        <f>IF(OR(D1453="",E1453=""),"",ROUND(D1453/LOOKUP(E1453,SMMLV!$A$2:$A$36,SMMLV!$D$2:$D$106),3))</f>
        <v/>
      </c>
    </row>
    <row r="1454" spans="5:6">
      <c r="E1454" s="92"/>
      <c r="F1454" s="119" t="str">
        <f>IF(OR(D1454="",E1454=""),"",ROUND(D1454/LOOKUP(E1454,SMMLV!$A$2:$A$36,SMMLV!$D$2:$D$106),3))</f>
        <v/>
      </c>
    </row>
    <row r="1455" spans="5:6">
      <c r="E1455" s="92"/>
      <c r="F1455" s="119" t="str">
        <f>IF(OR(D1455="",E1455=""),"",ROUND(D1455/LOOKUP(E1455,SMMLV!$A$2:$A$36,SMMLV!$D$2:$D$106),3))</f>
        <v/>
      </c>
    </row>
    <row r="1456" spans="5:6">
      <c r="E1456" s="92"/>
      <c r="F1456" s="119" t="str">
        <f>IF(OR(D1456="",E1456=""),"",ROUND(D1456/LOOKUP(E1456,SMMLV!$A$2:$A$36,SMMLV!$D$2:$D$106),3))</f>
        <v/>
      </c>
    </row>
    <row r="1457" spans="5:6">
      <c r="E1457" s="92"/>
      <c r="F1457" s="119" t="str">
        <f>IF(OR(D1457="",E1457=""),"",ROUND(D1457/LOOKUP(E1457,SMMLV!$A$2:$A$36,SMMLV!$D$2:$D$106),3))</f>
        <v/>
      </c>
    </row>
    <row r="1458" spans="5:6">
      <c r="E1458" s="92"/>
      <c r="F1458" s="119" t="str">
        <f>IF(OR(D1458="",E1458=""),"",ROUND(D1458/LOOKUP(E1458,SMMLV!$A$2:$A$36,SMMLV!$D$2:$D$106),3))</f>
        <v/>
      </c>
    </row>
    <row r="1459" spans="5:6">
      <c r="E1459" s="92"/>
      <c r="F1459" s="119" t="str">
        <f>IF(OR(D1459="",E1459=""),"",ROUND(D1459/LOOKUP(E1459,SMMLV!$A$2:$A$36,SMMLV!$D$2:$D$106),3))</f>
        <v/>
      </c>
    </row>
    <row r="1460" spans="5:6">
      <c r="E1460" s="92"/>
      <c r="F1460" s="119" t="str">
        <f>IF(OR(D1460="",E1460=""),"",ROUND(D1460/LOOKUP(E1460,SMMLV!$A$2:$A$36,SMMLV!$D$2:$D$106),3))</f>
        <v/>
      </c>
    </row>
    <row r="1461" spans="5:6">
      <c r="E1461" s="92"/>
      <c r="F1461" s="119" t="str">
        <f>IF(OR(D1461="",E1461=""),"",ROUND(D1461/LOOKUP(E1461,SMMLV!$A$2:$A$36,SMMLV!$D$2:$D$106),3))</f>
        <v/>
      </c>
    </row>
    <row r="1462" spans="5:6">
      <c r="E1462" s="92"/>
      <c r="F1462" s="119" t="str">
        <f>IF(OR(D1462="",E1462=""),"",ROUND(D1462/LOOKUP(E1462,SMMLV!$A$2:$A$36,SMMLV!$D$2:$D$106),3))</f>
        <v/>
      </c>
    </row>
    <row r="1463" spans="5:6">
      <c r="E1463" s="92"/>
      <c r="F1463" s="119" t="str">
        <f>IF(OR(D1463="",E1463=""),"",ROUND(D1463/LOOKUP(E1463,SMMLV!$A$2:$A$36,SMMLV!$D$2:$D$106),3))</f>
        <v/>
      </c>
    </row>
    <row r="1464" spans="5:6">
      <c r="E1464" s="92"/>
      <c r="F1464" s="119" t="str">
        <f>IF(OR(D1464="",E1464=""),"",ROUND(D1464/LOOKUP(E1464,SMMLV!$A$2:$A$36,SMMLV!$D$2:$D$106),3))</f>
        <v/>
      </c>
    </row>
    <row r="1465" spans="5:6">
      <c r="E1465" s="92"/>
      <c r="F1465" s="119" t="str">
        <f>IF(OR(D1465="",E1465=""),"",ROUND(D1465/LOOKUP(E1465,SMMLV!$A$2:$A$36,SMMLV!$D$2:$D$106),3))</f>
        <v/>
      </c>
    </row>
    <row r="1466" spans="5:6">
      <c r="E1466" s="92"/>
      <c r="F1466" s="119" t="str">
        <f>IF(OR(D1466="",E1466=""),"",ROUND(D1466/LOOKUP(E1466,SMMLV!$A$2:$A$36,SMMLV!$D$2:$D$106),3))</f>
        <v/>
      </c>
    </row>
    <row r="1467" spans="5:6">
      <c r="E1467" s="92"/>
      <c r="F1467" s="119" t="str">
        <f>IF(OR(D1467="",E1467=""),"",ROUND(D1467/LOOKUP(E1467,SMMLV!$A$2:$A$36,SMMLV!$D$2:$D$106),3))</f>
        <v/>
      </c>
    </row>
    <row r="1468" spans="5:6">
      <c r="E1468" s="92"/>
      <c r="F1468" s="119" t="str">
        <f>IF(OR(D1468="",E1468=""),"",ROUND(D1468/LOOKUP(E1468,SMMLV!$A$2:$A$36,SMMLV!$D$2:$D$106),3))</f>
        <v/>
      </c>
    </row>
    <row r="1469" spans="5:6">
      <c r="E1469" s="92"/>
      <c r="F1469" s="119" t="str">
        <f>IF(OR(D1469="",E1469=""),"",ROUND(D1469/LOOKUP(E1469,SMMLV!$A$2:$A$36,SMMLV!$D$2:$D$106),3))</f>
        <v/>
      </c>
    </row>
    <row r="1470" spans="5:6">
      <c r="E1470" s="92"/>
      <c r="F1470" s="119" t="str">
        <f>IF(OR(D1470="",E1470=""),"",ROUND(D1470/LOOKUP(E1470,SMMLV!$A$2:$A$36,SMMLV!$D$2:$D$106),3))</f>
        <v/>
      </c>
    </row>
    <row r="1471" spans="5:6">
      <c r="E1471" s="92"/>
      <c r="F1471" s="119" t="str">
        <f>IF(OR(D1471="",E1471=""),"",ROUND(D1471/LOOKUP(E1471,SMMLV!$A$2:$A$36,SMMLV!$D$2:$D$106),3))</f>
        <v/>
      </c>
    </row>
    <row r="1472" spans="5:6">
      <c r="E1472" s="92"/>
      <c r="F1472" s="119" t="str">
        <f>IF(OR(D1472="",E1472=""),"",ROUND(D1472/LOOKUP(E1472,SMMLV!$A$2:$A$36,SMMLV!$D$2:$D$106),3))</f>
        <v/>
      </c>
    </row>
    <row r="1473" spans="5:6">
      <c r="E1473" s="92"/>
      <c r="F1473" s="119" t="str">
        <f>IF(OR(D1473="",E1473=""),"",ROUND(D1473/LOOKUP(E1473,SMMLV!$A$2:$A$36,SMMLV!$D$2:$D$106),3))</f>
        <v/>
      </c>
    </row>
    <row r="1474" spans="5:6">
      <c r="E1474" s="92"/>
      <c r="F1474" s="119" t="str">
        <f>IF(OR(D1474="",E1474=""),"",ROUND(D1474/LOOKUP(E1474,SMMLV!$A$2:$A$36,SMMLV!$D$2:$D$106),3))</f>
        <v/>
      </c>
    </row>
    <row r="1475" spans="5:6">
      <c r="E1475" s="92"/>
      <c r="F1475" s="119" t="str">
        <f>IF(OR(D1475="",E1475=""),"",ROUND(D1475/LOOKUP(E1475,SMMLV!$A$2:$A$36,SMMLV!$D$2:$D$106),3))</f>
        <v/>
      </c>
    </row>
    <row r="1476" spans="5:6">
      <c r="E1476" s="92"/>
      <c r="F1476" s="119" t="str">
        <f>IF(OR(D1476="",E1476=""),"",ROUND(D1476/LOOKUP(E1476,SMMLV!$A$2:$A$36,SMMLV!$D$2:$D$106),3))</f>
        <v/>
      </c>
    </row>
    <row r="1477" spans="5:6">
      <c r="E1477" s="92"/>
      <c r="F1477" s="119" t="str">
        <f>IF(OR(D1477="",E1477=""),"",ROUND(D1477/LOOKUP(E1477,SMMLV!$A$2:$A$36,SMMLV!$D$2:$D$106),3))</f>
        <v/>
      </c>
    </row>
    <row r="1478" spans="5:6">
      <c r="E1478" s="92"/>
      <c r="F1478" s="119" t="str">
        <f>IF(OR(D1478="",E1478=""),"",ROUND(D1478/LOOKUP(E1478,SMMLV!$A$2:$A$36,SMMLV!$D$2:$D$106),3))</f>
        <v/>
      </c>
    </row>
    <row r="1479" spans="5:6">
      <c r="E1479" s="92"/>
      <c r="F1479" s="119" t="str">
        <f>IF(OR(D1479="",E1479=""),"",ROUND(D1479/LOOKUP(E1479,SMMLV!$A$2:$A$36,SMMLV!$D$2:$D$106),3))</f>
        <v/>
      </c>
    </row>
    <row r="1480" spans="5:6">
      <c r="E1480" s="92"/>
      <c r="F1480" s="119" t="str">
        <f>IF(OR(D1480="",E1480=""),"",ROUND(D1480/LOOKUP(E1480,SMMLV!$A$2:$A$36,SMMLV!$D$2:$D$106),3))</f>
        <v/>
      </c>
    </row>
    <row r="1481" spans="5:6">
      <c r="E1481" s="92"/>
      <c r="F1481" s="119" t="str">
        <f>IF(OR(D1481="",E1481=""),"",ROUND(D1481/LOOKUP(E1481,SMMLV!$A$2:$A$36,SMMLV!$D$2:$D$106),3))</f>
        <v/>
      </c>
    </row>
    <row r="1482" spans="5:6">
      <c r="E1482" s="92"/>
      <c r="F1482" s="119" t="str">
        <f>IF(OR(D1482="",E1482=""),"",ROUND(D1482/LOOKUP(E1482,SMMLV!$A$2:$A$36,SMMLV!$D$2:$D$106),3))</f>
        <v/>
      </c>
    </row>
    <row r="1483" spans="5:6">
      <c r="E1483" s="92"/>
      <c r="F1483" s="119" t="str">
        <f>IF(OR(D1483="",E1483=""),"",ROUND(D1483/LOOKUP(E1483,SMMLV!$A$2:$A$36,SMMLV!$D$2:$D$106),3))</f>
        <v/>
      </c>
    </row>
    <row r="1484" spans="5:6">
      <c r="E1484" s="92"/>
      <c r="F1484" s="119" t="str">
        <f>IF(OR(D1484="",E1484=""),"",ROUND(D1484/LOOKUP(E1484,SMMLV!$A$2:$A$36,SMMLV!$D$2:$D$106),3))</f>
        <v/>
      </c>
    </row>
    <row r="1485" spans="5:6">
      <c r="E1485" s="92"/>
      <c r="F1485" s="119" t="str">
        <f>IF(OR(D1485="",E1485=""),"",ROUND(D1485/LOOKUP(E1485,SMMLV!$A$2:$A$36,SMMLV!$D$2:$D$106),3))</f>
        <v/>
      </c>
    </row>
    <row r="1486" spans="5:6">
      <c r="E1486" s="92"/>
      <c r="F1486" s="119" t="str">
        <f>IF(OR(D1486="",E1486=""),"",ROUND(D1486/LOOKUP(E1486,SMMLV!$A$2:$A$36,SMMLV!$D$2:$D$106),3))</f>
        <v/>
      </c>
    </row>
    <row r="1487" spans="5:6">
      <c r="E1487" s="92"/>
      <c r="F1487" s="119" t="str">
        <f>IF(OR(D1487="",E1487=""),"",ROUND(D1487/LOOKUP(E1487,SMMLV!$A$2:$A$36,SMMLV!$D$2:$D$106),3))</f>
        <v/>
      </c>
    </row>
    <row r="1488" spans="5:6">
      <c r="E1488" s="92"/>
      <c r="F1488" s="119" t="str">
        <f>IF(OR(D1488="",E1488=""),"",ROUND(D1488/LOOKUP(E1488,SMMLV!$A$2:$A$36,SMMLV!$D$2:$D$106),3))</f>
        <v/>
      </c>
    </row>
    <row r="1489" spans="5:6">
      <c r="E1489" s="92"/>
      <c r="F1489" s="119" t="str">
        <f>IF(OR(D1489="",E1489=""),"",ROUND(D1489/LOOKUP(E1489,SMMLV!$A$2:$A$36,SMMLV!$D$2:$D$106),3))</f>
        <v/>
      </c>
    </row>
    <row r="1490" spans="5:6">
      <c r="E1490" s="92"/>
      <c r="F1490" s="119" t="str">
        <f>IF(OR(D1490="",E1490=""),"",ROUND(D1490/LOOKUP(E1490,SMMLV!$A$2:$A$36,SMMLV!$D$2:$D$106),3))</f>
        <v/>
      </c>
    </row>
    <row r="1491" spans="5:6">
      <c r="E1491" s="92"/>
      <c r="F1491" s="119" t="str">
        <f>IF(OR(D1491="",E1491=""),"",ROUND(D1491/LOOKUP(E1491,SMMLV!$A$2:$A$36,SMMLV!$D$2:$D$106),3))</f>
        <v/>
      </c>
    </row>
    <row r="1492" spans="5:6">
      <c r="E1492" s="92"/>
      <c r="F1492" s="119" t="str">
        <f>IF(OR(D1492="",E1492=""),"",ROUND(D1492/LOOKUP(E1492,SMMLV!$A$2:$A$36,SMMLV!$D$2:$D$106),3))</f>
        <v/>
      </c>
    </row>
    <row r="1493" spans="5:6">
      <c r="E1493" s="92"/>
      <c r="F1493" s="119" t="str">
        <f>IF(OR(D1493="",E1493=""),"",ROUND(D1493/LOOKUP(E1493,SMMLV!$A$2:$A$36,SMMLV!$D$2:$D$106),3))</f>
        <v/>
      </c>
    </row>
    <row r="1494" spans="5:6">
      <c r="E1494" s="92"/>
      <c r="F1494" s="119" t="str">
        <f>IF(OR(D1494="",E1494=""),"",ROUND(D1494/LOOKUP(E1494,SMMLV!$A$2:$A$36,SMMLV!$D$2:$D$106),3))</f>
        <v/>
      </c>
    </row>
    <row r="1495" spans="5:6">
      <c r="E1495" s="92"/>
      <c r="F1495" s="119" t="str">
        <f>IF(OR(D1495="",E1495=""),"",ROUND(D1495/LOOKUP(E1495,SMMLV!$A$2:$A$36,SMMLV!$D$2:$D$106),3))</f>
        <v/>
      </c>
    </row>
    <row r="1496" spans="5:6">
      <c r="E1496" s="92"/>
      <c r="F1496" s="119" t="str">
        <f>IF(OR(D1496="",E1496=""),"",ROUND(D1496/LOOKUP(E1496,SMMLV!$A$2:$A$36,SMMLV!$D$2:$D$106),3))</f>
        <v/>
      </c>
    </row>
    <row r="1497" spans="5:6">
      <c r="E1497" s="92"/>
      <c r="F1497" s="119" t="str">
        <f>IF(OR(D1497="",E1497=""),"",ROUND(D1497/LOOKUP(E1497,SMMLV!$A$2:$A$36,SMMLV!$D$2:$D$106),3))</f>
        <v/>
      </c>
    </row>
    <row r="1498" spans="5:6">
      <c r="E1498" s="92"/>
      <c r="F1498" s="119" t="str">
        <f>IF(OR(D1498="",E1498=""),"",ROUND(D1498/LOOKUP(E1498,SMMLV!$A$2:$A$36,SMMLV!$D$2:$D$106),3))</f>
        <v/>
      </c>
    </row>
    <row r="1499" spans="5:6">
      <c r="E1499" s="92"/>
      <c r="F1499" s="119" t="str">
        <f>IF(OR(D1499="",E1499=""),"",ROUND(D1499/LOOKUP(E1499,SMMLV!$A$2:$A$36,SMMLV!$D$2:$D$106),3))</f>
        <v/>
      </c>
    </row>
    <row r="1500" spans="5:6">
      <c r="E1500" s="92"/>
      <c r="F1500" s="119" t="str">
        <f>IF(OR(D1500="",E1500=""),"",ROUND(D1500/LOOKUP(E1500,SMMLV!$A$2:$A$36,SMMLV!$D$2:$D$106),3))</f>
        <v/>
      </c>
    </row>
    <row r="1501" spans="5:6">
      <c r="E1501" s="92"/>
      <c r="F1501" s="119" t="str">
        <f>IF(OR(D1501="",E1501=""),"",ROUND(D1501/LOOKUP(E1501,SMMLV!$A$2:$A$36,SMMLV!$D$2:$D$106),3))</f>
        <v/>
      </c>
    </row>
    <row r="1502" spans="5:6">
      <c r="E1502" s="92"/>
      <c r="F1502" s="119" t="str">
        <f>IF(OR(D1502="",E1502=""),"",ROUND(D1502/LOOKUP(E1502,SMMLV!$A$2:$A$36,SMMLV!$D$2:$D$106),3))</f>
        <v/>
      </c>
    </row>
    <row r="1503" spans="5:6">
      <c r="E1503" s="92"/>
      <c r="F1503" s="119" t="str">
        <f>IF(OR(D1503="",E1503=""),"",ROUND(D1503/LOOKUP(E1503,SMMLV!$A$2:$A$36,SMMLV!$D$2:$D$106),3))</f>
        <v/>
      </c>
    </row>
    <row r="1504" spans="5:6">
      <c r="E1504" s="92"/>
      <c r="F1504" s="119" t="str">
        <f>IF(OR(D1504="",E1504=""),"",ROUND(D1504/LOOKUP(E1504,SMMLV!$A$2:$A$36,SMMLV!$D$2:$D$106),3))</f>
        <v/>
      </c>
    </row>
    <row r="1505" spans="5:6">
      <c r="E1505" s="92"/>
      <c r="F1505" s="119" t="str">
        <f>IF(OR(D1505="",E1505=""),"",ROUND(D1505/LOOKUP(E1505,SMMLV!$A$2:$A$36,SMMLV!$D$2:$D$106),3))</f>
        <v/>
      </c>
    </row>
    <row r="1506" spans="5:6">
      <c r="E1506" s="92"/>
      <c r="F1506" s="119" t="str">
        <f>IF(OR(D1506="",E1506=""),"",ROUND(D1506/LOOKUP(E1506,SMMLV!$A$2:$A$36,SMMLV!$D$2:$D$106),3))</f>
        <v/>
      </c>
    </row>
    <row r="1507" spans="5:6">
      <c r="E1507" s="92"/>
      <c r="F1507" s="119" t="str">
        <f>IF(OR(D1507="",E1507=""),"",ROUND(D1507/LOOKUP(E1507,SMMLV!$A$2:$A$36,SMMLV!$D$2:$D$106),3))</f>
        <v/>
      </c>
    </row>
    <row r="1508" spans="5:6">
      <c r="E1508" s="92"/>
      <c r="F1508" s="119" t="str">
        <f>IF(OR(D1508="",E1508=""),"",ROUND(D1508/LOOKUP(E1508,SMMLV!$A$2:$A$36,SMMLV!$D$2:$D$106),3))</f>
        <v/>
      </c>
    </row>
    <row r="1509" spans="5:6">
      <c r="E1509" s="92"/>
      <c r="F1509" s="119" t="str">
        <f>IF(OR(D1509="",E1509=""),"",ROUND(D1509/LOOKUP(E1509,SMMLV!$A$2:$A$36,SMMLV!$D$2:$D$106),3))</f>
        <v/>
      </c>
    </row>
    <row r="1510" spans="5:6">
      <c r="E1510" s="92"/>
      <c r="F1510" s="119" t="str">
        <f>IF(OR(D1510="",E1510=""),"",ROUND(D1510/LOOKUP(E1510,SMMLV!$A$2:$A$36,SMMLV!$D$2:$D$106),3))</f>
        <v/>
      </c>
    </row>
    <row r="1511" spans="5:6">
      <c r="E1511" s="92"/>
      <c r="F1511" s="119" t="str">
        <f>IF(OR(D1511="",E1511=""),"",ROUND(D1511/LOOKUP(E1511,SMMLV!$A$2:$A$36,SMMLV!$D$2:$D$106),3))</f>
        <v/>
      </c>
    </row>
    <row r="1512" spans="5:6">
      <c r="E1512" s="92"/>
      <c r="F1512" s="119" t="str">
        <f>IF(OR(D1512="",E1512=""),"",ROUND(D1512/LOOKUP(E1512,SMMLV!$A$2:$A$36,SMMLV!$D$2:$D$106),3))</f>
        <v/>
      </c>
    </row>
    <row r="1513" spans="5:6">
      <c r="E1513" s="92"/>
      <c r="F1513" s="119" t="str">
        <f>IF(OR(D1513="",E1513=""),"",ROUND(D1513/LOOKUP(E1513,SMMLV!$A$2:$A$36,SMMLV!$D$2:$D$106),3))</f>
        <v/>
      </c>
    </row>
    <row r="1514" spans="5:6">
      <c r="E1514" s="92"/>
      <c r="F1514" s="119" t="str">
        <f>IF(OR(D1514="",E1514=""),"",ROUND(D1514/LOOKUP(E1514,SMMLV!$A$2:$A$36,SMMLV!$D$2:$D$106),3))</f>
        <v/>
      </c>
    </row>
    <row r="1515" spans="5:6">
      <c r="E1515" s="92"/>
      <c r="F1515" s="119" t="str">
        <f>IF(OR(D1515="",E1515=""),"",ROUND(D1515/LOOKUP(E1515,SMMLV!$A$2:$A$36,SMMLV!$D$2:$D$106),3))</f>
        <v/>
      </c>
    </row>
    <row r="1516" spans="5:6">
      <c r="E1516" s="92"/>
      <c r="F1516" s="119" t="str">
        <f>IF(OR(D1516="",E1516=""),"",ROUND(D1516/LOOKUP(E1516,SMMLV!$A$2:$A$36,SMMLV!$D$2:$D$106),3))</f>
        <v/>
      </c>
    </row>
    <row r="1517" spans="5:6">
      <c r="E1517" s="92"/>
      <c r="F1517" s="119" t="str">
        <f>IF(OR(D1517="",E1517=""),"",ROUND(D1517/LOOKUP(E1517,SMMLV!$A$2:$A$36,SMMLV!$D$2:$D$106),3))</f>
        <v/>
      </c>
    </row>
    <row r="1518" spans="5:6">
      <c r="E1518" s="92"/>
      <c r="F1518" s="119" t="str">
        <f>IF(OR(D1518="",E1518=""),"",ROUND(D1518/LOOKUP(E1518,SMMLV!$A$2:$A$36,SMMLV!$D$2:$D$106),3))</f>
        <v/>
      </c>
    </row>
    <row r="1519" spans="5:6">
      <c r="E1519" s="92"/>
      <c r="F1519" s="119" t="str">
        <f>IF(OR(D1519="",E1519=""),"",ROUND(D1519/LOOKUP(E1519,SMMLV!$A$2:$A$36,SMMLV!$D$2:$D$106),3))</f>
        <v/>
      </c>
    </row>
    <row r="1520" spans="5:6">
      <c r="E1520" s="92"/>
      <c r="F1520" s="119" t="str">
        <f>IF(OR(D1520="",E1520=""),"",ROUND(D1520/LOOKUP(E1520,SMMLV!$A$2:$A$36,SMMLV!$D$2:$D$106),3))</f>
        <v/>
      </c>
    </row>
    <row r="1521" spans="5:6">
      <c r="E1521" s="92"/>
      <c r="F1521" s="119" t="str">
        <f>IF(OR(D1521="",E1521=""),"",ROUND(D1521/LOOKUP(E1521,SMMLV!$A$2:$A$36,SMMLV!$D$2:$D$106),3))</f>
        <v/>
      </c>
    </row>
    <row r="1522" spans="5:6">
      <c r="E1522" s="92"/>
      <c r="F1522" s="119" t="str">
        <f>IF(OR(D1522="",E1522=""),"",ROUND(D1522/LOOKUP(E1522,SMMLV!$A$2:$A$36,SMMLV!$D$2:$D$106),3))</f>
        <v/>
      </c>
    </row>
    <row r="1523" spans="5:6">
      <c r="E1523" s="92"/>
      <c r="F1523" s="119" t="str">
        <f>IF(OR(D1523="",E1523=""),"",ROUND(D1523/LOOKUP(E1523,SMMLV!$A$2:$A$36,SMMLV!$D$2:$D$106),3))</f>
        <v/>
      </c>
    </row>
    <row r="1524" spans="5:6">
      <c r="E1524" s="92"/>
      <c r="F1524" s="119" t="str">
        <f>IF(OR(D1524="",E1524=""),"",ROUND(D1524/LOOKUP(E1524,SMMLV!$A$2:$A$36,SMMLV!$D$2:$D$106),3))</f>
        <v/>
      </c>
    </row>
    <row r="1525" spans="5:6">
      <c r="E1525" s="92"/>
      <c r="F1525" s="119" t="str">
        <f>IF(OR(D1525="",E1525=""),"",ROUND(D1525/LOOKUP(E1525,SMMLV!$A$2:$A$36,SMMLV!$D$2:$D$106),3))</f>
        <v/>
      </c>
    </row>
    <row r="1526" spans="5:6">
      <c r="E1526" s="92"/>
      <c r="F1526" s="119" t="str">
        <f>IF(OR(D1526="",E1526=""),"",ROUND(D1526/LOOKUP(E1526,SMMLV!$A$2:$A$36,SMMLV!$D$2:$D$106),3))</f>
        <v/>
      </c>
    </row>
    <row r="1527" spans="5:6">
      <c r="E1527" s="92"/>
      <c r="F1527" s="119" t="str">
        <f>IF(OR(D1527="",E1527=""),"",ROUND(D1527/LOOKUP(E1527,SMMLV!$A$2:$A$36,SMMLV!$D$2:$D$106),3))</f>
        <v/>
      </c>
    </row>
    <row r="1528" spans="5:6">
      <c r="E1528" s="92"/>
      <c r="F1528" s="119" t="str">
        <f>IF(OR(D1528="",E1528=""),"",ROUND(D1528/LOOKUP(E1528,SMMLV!$A$2:$A$36,SMMLV!$D$2:$D$106),3))</f>
        <v/>
      </c>
    </row>
    <row r="1529" spans="5:6">
      <c r="E1529" s="92"/>
      <c r="F1529" s="119" t="str">
        <f>IF(OR(D1529="",E1529=""),"",ROUND(D1529/LOOKUP(E1529,SMMLV!$A$2:$A$36,SMMLV!$D$2:$D$106),3))</f>
        <v/>
      </c>
    </row>
    <row r="1530" spans="5:6">
      <c r="E1530" s="92"/>
      <c r="F1530" s="119" t="str">
        <f>IF(OR(D1530="",E1530=""),"",ROUND(D1530/LOOKUP(E1530,SMMLV!$A$2:$A$36,SMMLV!$D$2:$D$106),3))</f>
        <v/>
      </c>
    </row>
    <row r="1531" spans="5:6">
      <c r="E1531" s="92"/>
      <c r="F1531" s="119" t="str">
        <f>IF(OR(D1531="",E1531=""),"",ROUND(D1531/LOOKUP(E1531,SMMLV!$A$2:$A$36,SMMLV!$D$2:$D$106),3))</f>
        <v/>
      </c>
    </row>
    <row r="1532" spans="5:6">
      <c r="E1532" s="92"/>
      <c r="F1532" s="119" t="str">
        <f>IF(OR(D1532="",E1532=""),"",ROUND(D1532/LOOKUP(E1532,SMMLV!$A$2:$A$36,SMMLV!$D$2:$D$106),3))</f>
        <v/>
      </c>
    </row>
    <row r="1533" spans="5:6">
      <c r="E1533" s="92"/>
      <c r="F1533" s="119" t="str">
        <f>IF(OR(D1533="",E1533=""),"",ROUND(D1533/LOOKUP(E1533,SMMLV!$A$2:$A$36,SMMLV!$D$2:$D$106),3))</f>
        <v/>
      </c>
    </row>
    <row r="1534" spans="5:6">
      <c r="E1534" s="92"/>
      <c r="F1534" s="119" t="str">
        <f>IF(OR(D1534="",E1534=""),"",ROUND(D1534/LOOKUP(E1534,SMMLV!$A$2:$A$36,SMMLV!$D$2:$D$106),3))</f>
        <v/>
      </c>
    </row>
    <row r="1535" spans="5:6">
      <c r="E1535" s="92"/>
      <c r="F1535" s="119" t="str">
        <f>IF(OR(D1535="",E1535=""),"",ROUND(D1535/LOOKUP(E1535,SMMLV!$A$2:$A$36,SMMLV!$D$2:$D$106),3))</f>
        <v/>
      </c>
    </row>
    <row r="1536" spans="5:6">
      <c r="E1536" s="92"/>
      <c r="F1536" s="119" t="str">
        <f>IF(OR(D1536="",E1536=""),"",ROUND(D1536/LOOKUP(E1536,SMMLV!$A$2:$A$36,SMMLV!$D$2:$D$106),3))</f>
        <v/>
      </c>
    </row>
    <row r="1537" spans="5:6">
      <c r="E1537" s="92"/>
      <c r="F1537" s="119" t="str">
        <f>IF(OR(D1537="",E1537=""),"",ROUND(D1537/LOOKUP(E1537,SMMLV!$A$2:$A$36,SMMLV!$D$2:$D$106),3))</f>
        <v/>
      </c>
    </row>
    <row r="1538" spans="5:6">
      <c r="E1538" s="92"/>
      <c r="F1538" s="119" t="str">
        <f>IF(OR(D1538="",E1538=""),"",ROUND(D1538/LOOKUP(E1538,SMMLV!$A$2:$A$36,SMMLV!$D$2:$D$106),3))</f>
        <v/>
      </c>
    </row>
    <row r="1539" spans="5:6">
      <c r="E1539" s="92"/>
      <c r="F1539" s="119" t="str">
        <f>IF(OR(D1539="",E1539=""),"",ROUND(D1539/LOOKUP(E1539,SMMLV!$A$2:$A$36,SMMLV!$D$2:$D$106),3))</f>
        <v/>
      </c>
    </row>
    <row r="1540" spans="5:6">
      <c r="E1540" s="92"/>
      <c r="F1540" s="119" t="str">
        <f>IF(OR(D1540="",E1540=""),"",ROUND(D1540/LOOKUP(E1540,SMMLV!$A$2:$A$36,SMMLV!$D$2:$D$106),3))</f>
        <v/>
      </c>
    </row>
    <row r="1541" spans="5:6">
      <c r="E1541" s="92"/>
      <c r="F1541" s="119" t="str">
        <f>IF(OR(D1541="",E1541=""),"",ROUND(D1541/LOOKUP(E1541,SMMLV!$A$2:$A$36,SMMLV!$D$2:$D$106),3))</f>
        <v/>
      </c>
    </row>
    <row r="1542" spans="5:6">
      <c r="E1542" s="92"/>
      <c r="F1542" s="119" t="str">
        <f>IF(OR(D1542="",E1542=""),"",ROUND(D1542/LOOKUP(E1542,SMMLV!$A$2:$A$36,SMMLV!$D$2:$D$106),3))</f>
        <v/>
      </c>
    </row>
    <row r="1543" spans="5:6">
      <c r="E1543" s="92"/>
      <c r="F1543" s="119" t="str">
        <f>IF(OR(D1543="",E1543=""),"",ROUND(D1543/LOOKUP(E1543,SMMLV!$A$2:$A$36,SMMLV!$D$2:$D$106),3))</f>
        <v/>
      </c>
    </row>
    <row r="1544" spans="5:6">
      <c r="E1544" s="92"/>
      <c r="F1544" s="119" t="str">
        <f>IF(OR(D1544="",E1544=""),"",ROUND(D1544/LOOKUP(E1544,SMMLV!$A$2:$A$36,SMMLV!$D$2:$D$106),3))</f>
        <v/>
      </c>
    </row>
    <row r="1545" spans="5:6">
      <c r="E1545" s="92"/>
      <c r="F1545" s="119" t="str">
        <f>IF(OR(D1545="",E1545=""),"",ROUND(D1545/LOOKUP(E1545,SMMLV!$A$2:$A$36,SMMLV!$D$2:$D$106),3))</f>
        <v/>
      </c>
    </row>
    <row r="1546" spans="5:6">
      <c r="E1546" s="92"/>
      <c r="F1546" s="119" t="str">
        <f>IF(OR(D1546="",E1546=""),"",ROUND(D1546/LOOKUP(E1546,SMMLV!$A$2:$A$36,SMMLV!$D$2:$D$106),3))</f>
        <v/>
      </c>
    </row>
    <row r="1547" spans="5:6">
      <c r="E1547" s="92"/>
      <c r="F1547" s="119" t="str">
        <f>IF(OR(D1547="",E1547=""),"",ROUND(D1547/LOOKUP(E1547,SMMLV!$A$2:$A$36,SMMLV!$D$2:$D$106),3))</f>
        <v/>
      </c>
    </row>
    <row r="1548" spans="5:6">
      <c r="E1548" s="92"/>
      <c r="F1548" s="119" t="str">
        <f>IF(OR(D1548="",E1548=""),"",ROUND(D1548/LOOKUP(E1548,SMMLV!$A$2:$A$36,SMMLV!$D$2:$D$106),3))</f>
        <v/>
      </c>
    </row>
    <row r="1549" spans="5:6">
      <c r="E1549" s="92"/>
      <c r="F1549" s="119" t="str">
        <f>IF(OR(D1549="",E1549=""),"",ROUND(D1549/LOOKUP(E1549,SMMLV!$A$2:$A$36,SMMLV!$D$2:$D$106),3))</f>
        <v/>
      </c>
    </row>
    <row r="1550" spans="5:6">
      <c r="E1550" s="92"/>
      <c r="F1550" s="119" t="str">
        <f>IF(OR(D1550="",E1550=""),"",ROUND(D1550/LOOKUP(E1550,SMMLV!$A$2:$A$36,SMMLV!$D$2:$D$106),3))</f>
        <v/>
      </c>
    </row>
    <row r="1551" spans="5:6">
      <c r="E1551" s="92"/>
      <c r="F1551" s="119" t="str">
        <f>IF(OR(D1551="",E1551=""),"",ROUND(D1551/LOOKUP(E1551,SMMLV!$A$2:$A$36,SMMLV!$D$2:$D$106),3))</f>
        <v/>
      </c>
    </row>
    <row r="1552" spans="5:6">
      <c r="E1552" s="92"/>
      <c r="F1552" s="119" t="str">
        <f>IF(OR(D1552="",E1552=""),"",ROUND(D1552/LOOKUP(E1552,SMMLV!$A$2:$A$36,SMMLV!$D$2:$D$106),3))</f>
        <v/>
      </c>
    </row>
    <row r="1553" spans="5:6">
      <c r="E1553" s="92"/>
      <c r="F1553" s="119" t="str">
        <f>IF(OR(D1553="",E1553=""),"",ROUND(D1553/LOOKUP(E1553,SMMLV!$A$2:$A$36,SMMLV!$D$2:$D$106),3))</f>
        <v/>
      </c>
    </row>
    <row r="1554" spans="5:6">
      <c r="E1554" s="92"/>
      <c r="F1554" s="119" t="str">
        <f>IF(OR(D1554="",E1554=""),"",ROUND(D1554/LOOKUP(E1554,SMMLV!$A$2:$A$36,SMMLV!$D$2:$D$106),3))</f>
        <v/>
      </c>
    </row>
    <row r="1555" spans="5:6">
      <c r="E1555" s="92"/>
      <c r="F1555" s="119" t="str">
        <f>IF(OR(D1555="",E1555=""),"",ROUND(D1555/LOOKUP(E1555,SMMLV!$A$2:$A$36,SMMLV!$D$2:$D$106),3))</f>
        <v/>
      </c>
    </row>
    <row r="1556" spans="5:6">
      <c r="E1556" s="92"/>
      <c r="F1556" s="119" t="str">
        <f>IF(OR(D1556="",E1556=""),"",ROUND(D1556/LOOKUP(E1556,SMMLV!$A$2:$A$36,SMMLV!$D$2:$D$106),3))</f>
        <v/>
      </c>
    </row>
    <row r="1557" spans="5:6">
      <c r="E1557" s="92"/>
      <c r="F1557" s="119" t="str">
        <f>IF(OR(D1557="",E1557=""),"",ROUND(D1557/LOOKUP(E1557,SMMLV!$A$2:$A$36,SMMLV!$D$2:$D$106),3))</f>
        <v/>
      </c>
    </row>
    <row r="1558" spans="5:6">
      <c r="E1558" s="92"/>
      <c r="F1558" s="119" t="str">
        <f>IF(OR(D1558="",E1558=""),"",ROUND(D1558/LOOKUP(E1558,SMMLV!$A$2:$A$36,SMMLV!$D$2:$D$106),3))</f>
        <v/>
      </c>
    </row>
    <row r="1559" spans="5:6">
      <c r="E1559" s="92"/>
      <c r="F1559" s="119" t="str">
        <f>IF(OR(D1559="",E1559=""),"",ROUND(D1559/LOOKUP(E1559,SMMLV!$A$2:$A$36,SMMLV!$D$2:$D$106),3))</f>
        <v/>
      </c>
    </row>
    <row r="1560" spans="5:6">
      <c r="E1560" s="92"/>
      <c r="F1560" s="119" t="str">
        <f>IF(OR(D1560="",E1560=""),"",ROUND(D1560/LOOKUP(E1560,SMMLV!$A$2:$A$36,SMMLV!$D$2:$D$106),3))</f>
        <v/>
      </c>
    </row>
    <row r="1561" spans="5:6">
      <c r="E1561" s="92"/>
      <c r="F1561" s="119" t="str">
        <f>IF(OR(D1561="",E1561=""),"",ROUND(D1561/LOOKUP(E1561,SMMLV!$A$2:$A$36,SMMLV!$D$2:$D$106),3))</f>
        <v/>
      </c>
    </row>
    <row r="1562" spans="5:6">
      <c r="E1562" s="92"/>
      <c r="F1562" s="119" t="str">
        <f>IF(OR(D1562="",E1562=""),"",ROUND(D1562/LOOKUP(E1562,SMMLV!$A$2:$A$36,SMMLV!$D$2:$D$106),3))</f>
        <v/>
      </c>
    </row>
    <row r="1563" spans="5:6">
      <c r="E1563" s="92"/>
      <c r="F1563" s="119" t="str">
        <f>IF(OR(D1563="",E1563=""),"",ROUND(D1563/LOOKUP(E1563,SMMLV!$A$2:$A$36,SMMLV!$D$2:$D$106),3))</f>
        <v/>
      </c>
    </row>
    <row r="1564" spans="5:6">
      <c r="E1564" s="92"/>
      <c r="F1564" s="119" t="str">
        <f>IF(OR(D1564="",E1564=""),"",ROUND(D1564/LOOKUP(E1564,SMMLV!$A$2:$A$36,SMMLV!$D$2:$D$106),3))</f>
        <v/>
      </c>
    </row>
    <row r="1565" spans="5:6">
      <c r="E1565" s="92"/>
      <c r="F1565" s="119" t="str">
        <f>IF(OR(D1565="",E1565=""),"",ROUND(D1565/LOOKUP(E1565,SMMLV!$A$2:$A$36,SMMLV!$D$2:$D$106),3))</f>
        <v/>
      </c>
    </row>
    <row r="1566" spans="5:6">
      <c r="E1566" s="92"/>
      <c r="F1566" s="119" t="str">
        <f>IF(OR(D1566="",E1566=""),"",ROUND(D1566/LOOKUP(E1566,SMMLV!$A$2:$A$36,SMMLV!$D$2:$D$106),3))</f>
        <v/>
      </c>
    </row>
    <row r="1567" spans="5:6">
      <c r="E1567" s="92"/>
      <c r="F1567" s="119" t="str">
        <f>IF(OR(D1567="",E1567=""),"",ROUND(D1567/LOOKUP(E1567,SMMLV!$A$2:$A$36,SMMLV!$D$2:$D$106),3))</f>
        <v/>
      </c>
    </row>
    <row r="1568" spans="5:6">
      <c r="E1568" s="92"/>
      <c r="F1568" s="119" t="str">
        <f>IF(OR(D1568="",E1568=""),"",ROUND(D1568/LOOKUP(E1568,SMMLV!$A$2:$A$36,SMMLV!$D$2:$D$106),3))</f>
        <v/>
      </c>
    </row>
    <row r="1569" spans="5:6">
      <c r="E1569" s="92"/>
      <c r="F1569" s="119" t="str">
        <f>IF(OR(D1569="",E1569=""),"",ROUND(D1569/LOOKUP(E1569,SMMLV!$A$2:$A$36,SMMLV!$D$2:$D$106),3))</f>
        <v/>
      </c>
    </row>
    <row r="1570" spans="5:6">
      <c r="E1570" s="92"/>
      <c r="F1570" s="119" t="str">
        <f>IF(OR(D1570="",E1570=""),"",ROUND(D1570/LOOKUP(E1570,SMMLV!$A$2:$A$36,SMMLV!$D$2:$D$106),3))</f>
        <v/>
      </c>
    </row>
    <row r="1571" spans="5:6">
      <c r="E1571" s="92"/>
      <c r="F1571" s="119" t="str">
        <f>IF(OR(D1571="",E1571=""),"",ROUND(D1571/LOOKUP(E1571,SMMLV!$A$2:$A$36,SMMLV!$D$2:$D$106),3))</f>
        <v/>
      </c>
    </row>
    <row r="1572" spans="5:6">
      <c r="E1572" s="92"/>
      <c r="F1572" s="119" t="str">
        <f>IF(OR(D1572="",E1572=""),"",ROUND(D1572/LOOKUP(E1572,SMMLV!$A$2:$A$36,SMMLV!$D$2:$D$106),3))</f>
        <v/>
      </c>
    </row>
    <row r="1573" spans="5:6">
      <c r="E1573" s="92"/>
      <c r="F1573" s="119" t="str">
        <f>IF(OR(D1573="",E1573=""),"",ROUND(D1573/LOOKUP(E1573,SMMLV!$A$2:$A$36,SMMLV!$D$2:$D$106),3))</f>
        <v/>
      </c>
    </row>
    <row r="1574" spans="5:6">
      <c r="E1574" s="92"/>
      <c r="F1574" s="119" t="str">
        <f>IF(OR(D1574="",E1574=""),"",ROUND(D1574/LOOKUP(E1574,SMMLV!$A$2:$A$36,SMMLV!$D$2:$D$106),3))</f>
        <v/>
      </c>
    </row>
    <row r="1575" spans="5:6">
      <c r="E1575" s="92"/>
      <c r="F1575" s="119" t="str">
        <f>IF(OR(D1575="",E1575=""),"",ROUND(D1575/LOOKUP(E1575,SMMLV!$A$2:$A$36,SMMLV!$D$2:$D$106),3))</f>
        <v/>
      </c>
    </row>
    <row r="1576" spans="5:6">
      <c r="E1576" s="92"/>
      <c r="F1576" s="119" t="str">
        <f>IF(OR(D1576="",E1576=""),"",ROUND(D1576/LOOKUP(E1576,SMMLV!$A$2:$A$36,SMMLV!$D$2:$D$106),3))</f>
        <v/>
      </c>
    </row>
    <row r="1577" spans="5:6">
      <c r="E1577" s="92"/>
      <c r="F1577" s="119" t="str">
        <f>IF(OR(D1577="",E1577=""),"",ROUND(D1577/LOOKUP(E1577,SMMLV!$A$2:$A$36,SMMLV!$D$2:$D$106),3))</f>
        <v/>
      </c>
    </row>
    <row r="1578" spans="5:6">
      <c r="E1578" s="92"/>
      <c r="F1578" s="119" t="str">
        <f>IF(OR(D1578="",E1578=""),"",ROUND(D1578/LOOKUP(E1578,SMMLV!$A$2:$A$36,SMMLV!$D$2:$D$106),3))</f>
        <v/>
      </c>
    </row>
    <row r="1579" spans="5:6">
      <c r="E1579" s="92"/>
      <c r="F1579" s="119" t="str">
        <f>IF(OR(D1579="",E1579=""),"",ROUND(D1579/LOOKUP(E1579,SMMLV!$A$2:$A$36,SMMLV!$D$2:$D$106),3))</f>
        <v/>
      </c>
    </row>
    <row r="1580" spans="5:6">
      <c r="E1580" s="92"/>
      <c r="F1580" s="119" t="str">
        <f>IF(OR(D1580="",E1580=""),"",ROUND(D1580/LOOKUP(E1580,SMMLV!$A$2:$A$36,SMMLV!$D$2:$D$106),3))</f>
        <v/>
      </c>
    </row>
    <row r="1581" spans="5:6">
      <c r="E1581" s="92"/>
      <c r="F1581" s="119" t="str">
        <f>IF(OR(D1581="",E1581=""),"",ROUND(D1581/LOOKUP(E1581,SMMLV!$A$2:$A$36,SMMLV!$D$2:$D$106),3))</f>
        <v/>
      </c>
    </row>
    <row r="1582" spans="5:6">
      <c r="E1582" s="92"/>
      <c r="F1582" s="119" t="str">
        <f>IF(OR(D1582="",E1582=""),"",ROUND(D1582/LOOKUP(E1582,SMMLV!$A$2:$A$36,SMMLV!$D$2:$D$106),3))</f>
        <v/>
      </c>
    </row>
    <row r="1583" spans="5:6">
      <c r="E1583" s="92"/>
      <c r="F1583" s="119" t="str">
        <f>IF(OR(D1583="",E1583=""),"",ROUND(D1583/LOOKUP(E1583,SMMLV!$A$2:$A$36,SMMLV!$D$2:$D$106),3))</f>
        <v/>
      </c>
    </row>
    <row r="1584" spans="5:6">
      <c r="E1584" s="92"/>
      <c r="F1584" s="119" t="str">
        <f>IF(OR(D1584="",E1584=""),"",ROUND(D1584/LOOKUP(E1584,SMMLV!$A$2:$A$36,SMMLV!$D$2:$D$106),3))</f>
        <v/>
      </c>
    </row>
    <row r="1585" spans="5:6">
      <c r="E1585" s="92"/>
      <c r="F1585" s="119" t="str">
        <f>IF(OR(D1585="",E1585=""),"",ROUND(D1585/LOOKUP(E1585,SMMLV!$A$2:$A$36,SMMLV!$D$2:$D$106),3))</f>
        <v/>
      </c>
    </row>
    <row r="1586" spans="5:6">
      <c r="E1586" s="92"/>
      <c r="F1586" s="119" t="str">
        <f>IF(OR(D1586="",E1586=""),"",ROUND(D1586/LOOKUP(E1586,SMMLV!$A$2:$A$36,SMMLV!$D$2:$D$106),3))</f>
        <v/>
      </c>
    </row>
    <row r="1587" spans="5:6">
      <c r="E1587" s="92"/>
      <c r="F1587" s="119" t="str">
        <f>IF(OR(D1587="",E1587=""),"",ROUND(D1587/LOOKUP(E1587,SMMLV!$A$2:$A$36,SMMLV!$D$2:$D$106),3))</f>
        <v/>
      </c>
    </row>
    <row r="1588" spans="5:6">
      <c r="E1588" s="92"/>
      <c r="F1588" s="119" t="str">
        <f>IF(OR(D1588="",E1588=""),"",ROUND(D1588/LOOKUP(E1588,SMMLV!$A$2:$A$36,SMMLV!$D$2:$D$106),3))</f>
        <v/>
      </c>
    </row>
    <row r="1589" spans="5:6">
      <c r="E1589" s="92"/>
      <c r="F1589" s="119" t="str">
        <f>IF(OR(D1589="",E1589=""),"",ROUND(D1589/LOOKUP(E1589,SMMLV!$A$2:$A$36,SMMLV!$D$2:$D$106),3))</f>
        <v/>
      </c>
    </row>
    <row r="1590" spans="5:6">
      <c r="E1590" s="92"/>
      <c r="F1590" s="119" t="str">
        <f>IF(OR(D1590="",E1590=""),"",ROUND(D1590/LOOKUP(E1590,SMMLV!$A$2:$A$36,SMMLV!$D$2:$D$106),3))</f>
        <v/>
      </c>
    </row>
    <row r="1591" spans="5:6">
      <c r="E1591" s="92"/>
      <c r="F1591" s="119" t="str">
        <f>IF(OR(D1591="",E1591=""),"",ROUND(D1591/LOOKUP(E1591,SMMLV!$A$2:$A$36,SMMLV!$D$2:$D$106),3))</f>
        <v/>
      </c>
    </row>
    <row r="1592" spans="5:6">
      <c r="E1592" s="92"/>
      <c r="F1592" s="119" t="str">
        <f>IF(OR(D1592="",E1592=""),"",ROUND(D1592/LOOKUP(E1592,SMMLV!$A$2:$A$36,SMMLV!$D$2:$D$106),3))</f>
        <v/>
      </c>
    </row>
    <row r="1593" spans="5:6">
      <c r="E1593" s="92"/>
      <c r="F1593" s="119" t="str">
        <f>IF(OR(D1593="",E1593=""),"",ROUND(D1593/LOOKUP(E1593,SMMLV!$A$2:$A$36,SMMLV!$D$2:$D$106),3))</f>
        <v/>
      </c>
    </row>
    <row r="1594" spans="5:6">
      <c r="E1594" s="92"/>
      <c r="F1594" s="119" t="str">
        <f>IF(OR(D1594="",E1594=""),"",ROUND(D1594/LOOKUP(E1594,SMMLV!$A$2:$A$36,SMMLV!$D$2:$D$106),3))</f>
        <v/>
      </c>
    </row>
    <row r="1595" spans="5:6">
      <c r="E1595" s="92"/>
      <c r="F1595" s="119" t="str">
        <f>IF(OR(D1595="",E1595=""),"",ROUND(D1595/LOOKUP(E1595,SMMLV!$A$2:$A$36,SMMLV!$D$2:$D$106),3))</f>
        <v/>
      </c>
    </row>
    <row r="1596" spans="5:6">
      <c r="E1596" s="92"/>
      <c r="F1596" s="119" t="str">
        <f>IF(OR(D1596="",E1596=""),"",ROUND(D1596/LOOKUP(E1596,SMMLV!$A$2:$A$36,SMMLV!$D$2:$D$106),3))</f>
        <v/>
      </c>
    </row>
    <row r="1597" spans="5:6">
      <c r="E1597" s="92"/>
      <c r="F1597" s="119" t="str">
        <f>IF(OR(D1597="",E1597=""),"",ROUND(D1597/LOOKUP(E1597,SMMLV!$A$2:$A$36,SMMLV!$D$2:$D$106),3))</f>
        <v/>
      </c>
    </row>
    <row r="1598" spans="5:6">
      <c r="E1598" s="92"/>
      <c r="F1598" s="119" t="str">
        <f>IF(OR(D1598="",E1598=""),"",ROUND(D1598/LOOKUP(E1598,SMMLV!$A$2:$A$36,SMMLV!$D$2:$D$106),3))</f>
        <v/>
      </c>
    </row>
    <row r="1599" spans="5:6">
      <c r="E1599" s="92"/>
      <c r="F1599" s="119" t="str">
        <f>IF(OR(D1599="",E1599=""),"",ROUND(D1599/LOOKUP(E1599,SMMLV!$A$2:$A$36,SMMLV!$D$2:$D$106),3))</f>
        <v/>
      </c>
    </row>
    <row r="1600" spans="5:6">
      <c r="E1600" s="92"/>
      <c r="F1600" s="119" t="str">
        <f>IF(OR(D1600="",E1600=""),"",ROUND(D1600/LOOKUP(E1600,SMMLV!$A$2:$A$36,SMMLV!$D$2:$D$106),3))</f>
        <v/>
      </c>
    </row>
    <row r="1601" spans="5:6">
      <c r="E1601" s="92"/>
      <c r="F1601" s="119" t="str">
        <f>IF(OR(D1601="",E1601=""),"",ROUND(D1601/LOOKUP(E1601,SMMLV!$A$2:$A$36,SMMLV!$D$2:$D$106),3))</f>
        <v/>
      </c>
    </row>
    <row r="1602" spans="5:6">
      <c r="E1602" s="92"/>
      <c r="F1602" s="119" t="str">
        <f>IF(OR(D1602="",E1602=""),"",ROUND(D1602/LOOKUP(E1602,SMMLV!$A$2:$A$36,SMMLV!$D$2:$D$106),3))</f>
        <v/>
      </c>
    </row>
    <row r="1603" spans="5:6">
      <c r="E1603" s="92"/>
      <c r="F1603" s="119" t="str">
        <f>IF(OR(D1603="",E1603=""),"",ROUND(D1603/LOOKUP(E1603,SMMLV!$A$2:$A$36,SMMLV!$D$2:$D$106),3))</f>
        <v/>
      </c>
    </row>
    <row r="1604" spans="5:6">
      <c r="E1604" s="92"/>
      <c r="F1604" s="119" t="str">
        <f>IF(OR(D1604="",E1604=""),"",ROUND(D1604/LOOKUP(E1604,SMMLV!$A$2:$A$36,SMMLV!$D$2:$D$106),3))</f>
        <v/>
      </c>
    </row>
    <row r="1605" spans="5:6">
      <c r="E1605" s="92"/>
      <c r="F1605" s="119" t="str">
        <f>IF(OR(D1605="",E1605=""),"",ROUND(D1605/LOOKUP(E1605,SMMLV!$A$2:$A$36,SMMLV!$D$2:$D$106),3))</f>
        <v/>
      </c>
    </row>
    <row r="1606" spans="5:6">
      <c r="E1606" s="92"/>
      <c r="F1606" s="119" t="str">
        <f>IF(OR(D1606="",E1606=""),"",ROUND(D1606/LOOKUP(E1606,SMMLV!$A$2:$A$36,SMMLV!$D$2:$D$106),3))</f>
        <v/>
      </c>
    </row>
    <row r="1607" spans="5:6">
      <c r="E1607" s="92"/>
      <c r="F1607" s="119" t="str">
        <f>IF(OR(D1607="",E1607=""),"",ROUND(D1607/LOOKUP(E1607,SMMLV!$A$2:$A$36,SMMLV!$D$2:$D$106),3))</f>
        <v/>
      </c>
    </row>
    <row r="1608" spans="5:6">
      <c r="E1608" s="92"/>
      <c r="F1608" s="119" t="str">
        <f>IF(OR(D1608="",E1608=""),"",ROUND(D1608/LOOKUP(E1608,SMMLV!$A$2:$A$36,SMMLV!$D$2:$D$106),3))</f>
        <v/>
      </c>
    </row>
    <row r="1609" spans="5:6">
      <c r="E1609" s="92"/>
      <c r="F1609" s="119" t="str">
        <f>IF(OR(D1609="",E1609=""),"",ROUND(D1609/LOOKUP(E1609,SMMLV!$A$2:$A$36,SMMLV!$D$2:$D$106),3))</f>
        <v/>
      </c>
    </row>
    <row r="1610" spans="5:6">
      <c r="E1610" s="92"/>
      <c r="F1610" s="119" t="str">
        <f>IF(OR(D1610="",E1610=""),"",ROUND(D1610/LOOKUP(E1610,SMMLV!$A$2:$A$36,SMMLV!$D$2:$D$106),3))</f>
        <v/>
      </c>
    </row>
    <row r="1611" spans="5:6">
      <c r="E1611" s="92"/>
      <c r="F1611" s="119" t="str">
        <f>IF(OR(D1611="",E1611=""),"",ROUND(D1611/LOOKUP(E1611,SMMLV!$A$2:$A$36,SMMLV!$D$2:$D$106),3))</f>
        <v/>
      </c>
    </row>
    <row r="1612" spans="5:6">
      <c r="E1612" s="92"/>
      <c r="F1612" s="119" t="str">
        <f>IF(OR(D1612="",E1612=""),"",ROUND(D1612/LOOKUP(E1612,SMMLV!$A$2:$A$36,SMMLV!$D$2:$D$106),3))</f>
        <v/>
      </c>
    </row>
    <row r="1613" spans="5:6">
      <c r="E1613" s="92"/>
      <c r="F1613" s="119" t="str">
        <f>IF(OR(D1613="",E1613=""),"",ROUND(D1613/LOOKUP(E1613,SMMLV!$A$2:$A$36,SMMLV!$D$2:$D$106),3))</f>
        <v/>
      </c>
    </row>
    <row r="1614" spans="5:6">
      <c r="E1614" s="92"/>
      <c r="F1614" s="119" t="str">
        <f>IF(OR(D1614="",E1614=""),"",ROUND(D1614/LOOKUP(E1614,SMMLV!$A$2:$A$36,SMMLV!$D$2:$D$106),3))</f>
        <v/>
      </c>
    </row>
    <row r="1615" spans="5:6">
      <c r="E1615" s="92"/>
      <c r="F1615" s="119" t="str">
        <f>IF(OR(D1615="",E1615=""),"",ROUND(D1615/LOOKUP(E1615,SMMLV!$A$2:$A$36,SMMLV!$D$2:$D$106),3))</f>
        <v/>
      </c>
    </row>
    <row r="1616" spans="5:6">
      <c r="E1616" s="92"/>
      <c r="F1616" s="119" t="str">
        <f>IF(OR(D1616="",E1616=""),"",ROUND(D1616/LOOKUP(E1616,SMMLV!$A$2:$A$36,SMMLV!$D$2:$D$106),3))</f>
        <v/>
      </c>
    </row>
    <row r="1617" spans="5:6">
      <c r="E1617" s="92"/>
      <c r="F1617" s="119" t="str">
        <f>IF(OR(D1617="",E1617=""),"",ROUND(D1617/LOOKUP(E1617,SMMLV!$A$2:$A$36,SMMLV!$D$2:$D$106),3))</f>
        <v/>
      </c>
    </row>
    <row r="1618" spans="5:6">
      <c r="E1618" s="92"/>
      <c r="F1618" s="119" t="str">
        <f>IF(OR(D1618="",E1618=""),"",ROUND(D1618/LOOKUP(E1618,SMMLV!$A$2:$A$36,SMMLV!$D$2:$D$106),3))</f>
        <v/>
      </c>
    </row>
    <row r="1619" spans="5:6">
      <c r="E1619" s="92"/>
      <c r="F1619" s="119" t="str">
        <f>IF(OR(D1619="",E1619=""),"",ROUND(D1619/LOOKUP(E1619,SMMLV!$A$2:$A$36,SMMLV!$D$2:$D$106),3))</f>
        <v/>
      </c>
    </row>
    <row r="1620" spans="5:6">
      <c r="E1620" s="92"/>
      <c r="F1620" s="119" t="str">
        <f>IF(OR(D1620="",E1620=""),"",ROUND(D1620/LOOKUP(E1620,SMMLV!$A$2:$A$36,SMMLV!$D$2:$D$106),3))</f>
        <v/>
      </c>
    </row>
    <row r="1621" spans="5:6">
      <c r="E1621" s="92"/>
      <c r="F1621" s="119" t="str">
        <f>IF(OR(D1621="",E1621=""),"",ROUND(D1621/LOOKUP(E1621,SMMLV!$A$2:$A$36,SMMLV!$D$2:$D$106),3))</f>
        <v/>
      </c>
    </row>
    <row r="1622" spans="5:6">
      <c r="E1622" s="92"/>
      <c r="F1622" s="119" t="str">
        <f>IF(OR(D1622="",E1622=""),"",ROUND(D1622/LOOKUP(E1622,SMMLV!$A$2:$A$36,SMMLV!$D$2:$D$106),3))</f>
        <v/>
      </c>
    </row>
    <row r="1623" spans="5:6">
      <c r="E1623" s="92"/>
      <c r="F1623" s="119" t="str">
        <f>IF(OR(D1623="",E1623=""),"",ROUND(D1623/LOOKUP(E1623,SMMLV!$A$2:$A$36,SMMLV!$D$2:$D$106),3))</f>
        <v/>
      </c>
    </row>
    <row r="1624" spans="5:6">
      <c r="E1624" s="92"/>
      <c r="F1624" s="119" t="str">
        <f>IF(OR(D1624="",E1624=""),"",ROUND(D1624/LOOKUP(E1624,SMMLV!$A$2:$A$36,SMMLV!$D$2:$D$106),3))</f>
        <v/>
      </c>
    </row>
    <row r="1625" spans="5:6">
      <c r="E1625" s="92"/>
      <c r="F1625" s="119" t="str">
        <f>IF(OR(D1625="",E1625=""),"",ROUND(D1625/LOOKUP(E1625,SMMLV!$A$2:$A$36,SMMLV!$D$2:$D$106),3))</f>
        <v/>
      </c>
    </row>
    <row r="1626" spans="5:6">
      <c r="E1626" s="92"/>
      <c r="F1626" s="119" t="str">
        <f>IF(OR(D1626="",E1626=""),"",ROUND(D1626/LOOKUP(E1626,SMMLV!$A$2:$A$36,SMMLV!$D$2:$D$106),3))</f>
        <v/>
      </c>
    </row>
    <row r="1627" spans="5:6">
      <c r="E1627" s="92"/>
      <c r="F1627" s="119" t="str">
        <f>IF(OR(D1627="",E1627=""),"",ROUND(D1627/LOOKUP(E1627,SMMLV!$A$2:$A$36,SMMLV!$D$2:$D$106),3))</f>
        <v/>
      </c>
    </row>
    <row r="1628" spans="5:6">
      <c r="E1628" s="92"/>
      <c r="F1628" s="119" t="str">
        <f>IF(OR(D1628="",E1628=""),"",ROUND(D1628/LOOKUP(E1628,SMMLV!$A$2:$A$36,SMMLV!$D$2:$D$106),3))</f>
        <v/>
      </c>
    </row>
    <row r="1629" spans="5:6">
      <c r="E1629" s="92"/>
      <c r="F1629" s="119" t="str">
        <f>IF(OR(D1629="",E1629=""),"",ROUND(D1629/LOOKUP(E1629,SMMLV!$A$2:$A$36,SMMLV!$D$2:$D$106),3))</f>
        <v/>
      </c>
    </row>
    <row r="1630" spans="5:6">
      <c r="E1630" s="92"/>
      <c r="F1630" s="119" t="str">
        <f>IF(OR(D1630="",E1630=""),"",ROUND(D1630/LOOKUP(E1630,SMMLV!$A$2:$A$36,SMMLV!$D$2:$D$106),3))</f>
        <v/>
      </c>
    </row>
    <row r="1631" spans="5:6">
      <c r="E1631" s="92"/>
      <c r="F1631" s="119" t="str">
        <f>IF(OR(D1631="",E1631=""),"",ROUND(D1631/LOOKUP(E1631,SMMLV!$A$2:$A$36,SMMLV!$D$2:$D$106),3))</f>
        <v/>
      </c>
    </row>
    <row r="1632" spans="5:6">
      <c r="E1632" s="92"/>
      <c r="F1632" s="119" t="str">
        <f>IF(OR(D1632="",E1632=""),"",ROUND(D1632/LOOKUP(E1632,SMMLV!$A$2:$A$36,SMMLV!$D$2:$D$106),3))</f>
        <v/>
      </c>
    </row>
    <row r="1633" spans="5:6">
      <c r="E1633" s="92"/>
      <c r="F1633" s="119" t="str">
        <f>IF(OR(D1633="",E1633=""),"",ROUND(D1633/LOOKUP(E1633,SMMLV!$A$2:$A$36,SMMLV!$D$2:$D$106),3))</f>
        <v/>
      </c>
    </row>
    <row r="1634" spans="5:6">
      <c r="E1634" s="92"/>
      <c r="F1634" s="119" t="str">
        <f>IF(OR(D1634="",E1634=""),"",ROUND(D1634/LOOKUP(E1634,SMMLV!$A$2:$A$36,SMMLV!$D$2:$D$106),3))</f>
        <v/>
      </c>
    </row>
    <row r="1635" spans="5:6">
      <c r="E1635" s="92"/>
      <c r="F1635" s="119" t="str">
        <f>IF(OR(D1635="",E1635=""),"",ROUND(D1635/LOOKUP(E1635,SMMLV!$A$2:$A$36,SMMLV!$D$2:$D$106),3))</f>
        <v/>
      </c>
    </row>
    <row r="1636" spans="5:6">
      <c r="E1636" s="92"/>
      <c r="F1636" s="119" t="str">
        <f>IF(OR(D1636="",E1636=""),"",ROUND(D1636/LOOKUP(E1636,SMMLV!$A$2:$A$36,SMMLV!$D$2:$D$106),3))</f>
        <v/>
      </c>
    </row>
    <row r="1637" spans="5:6">
      <c r="E1637" s="92"/>
      <c r="F1637" s="119" t="str">
        <f>IF(OR(D1637="",E1637=""),"",ROUND(D1637/LOOKUP(E1637,SMMLV!$A$2:$A$36,SMMLV!$D$2:$D$106),3))</f>
        <v/>
      </c>
    </row>
    <row r="1638" spans="5:6">
      <c r="E1638" s="92"/>
      <c r="F1638" s="119" t="str">
        <f>IF(OR(D1638="",E1638=""),"",ROUND(D1638/LOOKUP(E1638,SMMLV!$A$2:$A$36,SMMLV!$D$2:$D$106),3))</f>
        <v/>
      </c>
    </row>
    <row r="1639" spans="5:6">
      <c r="E1639" s="92"/>
      <c r="F1639" s="119" t="str">
        <f>IF(OR(D1639="",E1639=""),"",ROUND(D1639/LOOKUP(E1639,SMMLV!$A$2:$A$36,SMMLV!$D$2:$D$106),3))</f>
        <v/>
      </c>
    </row>
    <row r="1640" spans="5:6">
      <c r="E1640" s="92"/>
      <c r="F1640" s="119" t="str">
        <f>IF(OR(D1640="",E1640=""),"",ROUND(D1640/LOOKUP(E1640,SMMLV!$A$2:$A$36,SMMLV!$D$2:$D$106),3))</f>
        <v/>
      </c>
    </row>
    <row r="1641" spans="5:6">
      <c r="E1641" s="92"/>
      <c r="F1641" s="119" t="str">
        <f>IF(OR(D1641="",E1641=""),"",ROUND(D1641/LOOKUP(E1641,SMMLV!$A$2:$A$36,SMMLV!$D$2:$D$106),3))</f>
        <v/>
      </c>
    </row>
    <row r="1642" spans="5:6">
      <c r="E1642" s="92"/>
      <c r="F1642" s="119" t="str">
        <f>IF(OR(D1642="",E1642=""),"",ROUND(D1642/LOOKUP(E1642,SMMLV!$A$2:$A$36,SMMLV!$D$2:$D$106),3))</f>
        <v/>
      </c>
    </row>
    <row r="1643" spans="5:6">
      <c r="E1643" s="92"/>
      <c r="F1643" s="119" t="str">
        <f>IF(OR(D1643="",E1643=""),"",ROUND(D1643/LOOKUP(E1643,SMMLV!$A$2:$A$36,SMMLV!$D$2:$D$106),3))</f>
        <v/>
      </c>
    </row>
    <row r="1644" spans="5:6">
      <c r="E1644" s="92"/>
      <c r="F1644" s="119" t="str">
        <f>IF(OR(D1644="",E1644=""),"",ROUND(D1644/LOOKUP(E1644,SMMLV!$A$2:$A$36,SMMLV!$D$2:$D$106),3))</f>
        <v/>
      </c>
    </row>
    <row r="1645" spans="5:6">
      <c r="E1645" s="92"/>
      <c r="F1645" s="119" t="str">
        <f>IF(OR(D1645="",E1645=""),"",ROUND(D1645/LOOKUP(E1645,SMMLV!$A$2:$A$36,SMMLV!$D$2:$D$106),3))</f>
        <v/>
      </c>
    </row>
    <row r="1646" spans="5:6">
      <c r="E1646" s="92"/>
      <c r="F1646" s="119" t="str">
        <f>IF(OR(D1646="",E1646=""),"",ROUND(D1646/LOOKUP(E1646,SMMLV!$A$2:$A$36,SMMLV!$D$2:$D$106),3))</f>
        <v/>
      </c>
    </row>
    <row r="1647" spans="5:6">
      <c r="E1647" s="92"/>
      <c r="F1647" s="119" t="str">
        <f>IF(OR(D1647="",E1647=""),"",ROUND(D1647/LOOKUP(E1647,SMMLV!$A$2:$A$36,SMMLV!$D$2:$D$106),3))</f>
        <v/>
      </c>
    </row>
    <row r="1648" spans="5:6">
      <c r="E1648" s="92"/>
      <c r="F1648" s="119" t="str">
        <f>IF(OR(D1648="",E1648=""),"",ROUND(D1648/LOOKUP(E1648,SMMLV!$A$2:$A$36,SMMLV!$D$2:$D$106),3))</f>
        <v/>
      </c>
    </row>
    <row r="1649" spans="5:6">
      <c r="E1649" s="92"/>
      <c r="F1649" s="119" t="str">
        <f>IF(OR(D1649="",E1649=""),"",ROUND(D1649/LOOKUP(E1649,SMMLV!$A$2:$A$36,SMMLV!$D$2:$D$106),3))</f>
        <v/>
      </c>
    </row>
    <row r="1650" spans="5:6">
      <c r="E1650" s="92"/>
      <c r="F1650" s="119" t="str">
        <f>IF(OR(D1650="",E1650=""),"",ROUND(D1650/LOOKUP(E1650,SMMLV!$A$2:$A$36,SMMLV!$D$2:$D$106),3))</f>
        <v/>
      </c>
    </row>
    <row r="1651" spans="5:6">
      <c r="E1651" s="92"/>
      <c r="F1651" s="119" t="str">
        <f>IF(OR(D1651="",E1651=""),"",ROUND(D1651/LOOKUP(E1651,SMMLV!$A$2:$A$36,SMMLV!$D$2:$D$106),3))</f>
        <v/>
      </c>
    </row>
    <row r="1652" spans="5:6">
      <c r="E1652" s="92"/>
      <c r="F1652" s="119" t="str">
        <f>IF(OR(D1652="",E1652=""),"",ROUND(D1652/LOOKUP(E1652,SMMLV!$A$2:$A$36,SMMLV!$D$2:$D$106),3))</f>
        <v/>
      </c>
    </row>
    <row r="1653" spans="5:6">
      <c r="E1653" s="92"/>
      <c r="F1653" s="119" t="str">
        <f>IF(OR(D1653="",E1653=""),"",ROUND(D1653/LOOKUP(E1653,SMMLV!$A$2:$A$36,SMMLV!$D$2:$D$106),3))</f>
        <v/>
      </c>
    </row>
    <row r="1654" spans="5:6">
      <c r="E1654" s="92"/>
      <c r="F1654" s="119" t="str">
        <f>IF(OR(D1654="",E1654=""),"",ROUND(D1654/LOOKUP(E1654,SMMLV!$A$2:$A$36,SMMLV!$D$2:$D$106),3))</f>
        <v/>
      </c>
    </row>
    <row r="1655" spans="5:6">
      <c r="E1655" s="92"/>
      <c r="F1655" s="119" t="str">
        <f>IF(OR(D1655="",E1655=""),"",ROUND(D1655/LOOKUP(E1655,SMMLV!$A$2:$A$36,SMMLV!$D$2:$D$106),3))</f>
        <v/>
      </c>
    </row>
    <row r="1656" spans="5:6">
      <c r="E1656" s="92"/>
      <c r="F1656" s="119" t="str">
        <f>IF(OR(D1656="",E1656=""),"",ROUND(D1656/LOOKUP(E1656,SMMLV!$A$2:$A$36,SMMLV!$D$2:$D$106),3))</f>
        <v/>
      </c>
    </row>
    <row r="1657" spans="5:6">
      <c r="E1657" s="92"/>
      <c r="F1657" s="119" t="str">
        <f>IF(OR(D1657="",E1657=""),"",ROUND(D1657/LOOKUP(E1657,SMMLV!$A$2:$A$36,SMMLV!$D$2:$D$106),3))</f>
        <v/>
      </c>
    </row>
    <row r="1658" spans="5:6">
      <c r="E1658" s="92"/>
      <c r="F1658" s="119" t="str">
        <f>IF(OR(D1658="",E1658=""),"",ROUND(D1658/LOOKUP(E1658,SMMLV!$A$2:$A$36,SMMLV!$D$2:$D$106),3))</f>
        <v/>
      </c>
    </row>
    <row r="1659" spans="5:6">
      <c r="E1659" s="92"/>
      <c r="F1659" s="119" t="str">
        <f>IF(OR(D1659="",E1659=""),"",ROUND(D1659/LOOKUP(E1659,SMMLV!$A$2:$A$36,SMMLV!$D$2:$D$106),3))</f>
        <v/>
      </c>
    </row>
    <row r="1660" spans="5:6">
      <c r="E1660" s="92"/>
      <c r="F1660" s="119" t="str">
        <f>IF(OR(D1660="",E1660=""),"",ROUND(D1660/LOOKUP(E1660,SMMLV!$A$2:$A$36,SMMLV!$D$2:$D$106),3))</f>
        <v/>
      </c>
    </row>
    <row r="1661" spans="5:6">
      <c r="E1661" s="92"/>
      <c r="F1661" s="119" t="str">
        <f>IF(OR(D1661="",E1661=""),"",ROUND(D1661/LOOKUP(E1661,SMMLV!$A$2:$A$36,SMMLV!$D$2:$D$106),3))</f>
        <v/>
      </c>
    </row>
    <row r="1662" spans="5:6">
      <c r="E1662" s="92"/>
      <c r="F1662" s="119" t="str">
        <f>IF(OR(D1662="",E1662=""),"",ROUND(D1662/LOOKUP(E1662,SMMLV!$A$2:$A$36,SMMLV!$D$2:$D$106),3))</f>
        <v/>
      </c>
    </row>
    <row r="1663" spans="5:6">
      <c r="E1663" s="92"/>
      <c r="F1663" s="119" t="str">
        <f>IF(OR(D1663="",E1663=""),"",ROUND(D1663/LOOKUP(E1663,SMMLV!$A$2:$A$36,SMMLV!$D$2:$D$106),3))</f>
        <v/>
      </c>
    </row>
    <row r="1664" spans="5:6">
      <c r="E1664" s="92"/>
      <c r="F1664" s="119" t="str">
        <f>IF(OR(D1664="",E1664=""),"",ROUND(D1664/LOOKUP(E1664,SMMLV!$A$2:$A$36,SMMLV!$D$2:$D$106),3))</f>
        <v/>
      </c>
    </row>
    <row r="1665" spans="5:6">
      <c r="E1665" s="92"/>
      <c r="F1665" s="119" t="str">
        <f>IF(OR(D1665="",E1665=""),"",ROUND(D1665/LOOKUP(E1665,SMMLV!$A$2:$A$36,SMMLV!$D$2:$D$106),3))</f>
        <v/>
      </c>
    </row>
    <row r="1666" spans="5:6">
      <c r="E1666" s="92"/>
      <c r="F1666" s="119" t="str">
        <f>IF(OR(D1666="",E1666=""),"",ROUND(D1666/LOOKUP(E1666,SMMLV!$A$2:$A$36,SMMLV!$D$2:$D$106),3))</f>
        <v/>
      </c>
    </row>
    <row r="1667" spans="5:6">
      <c r="E1667" s="92"/>
      <c r="F1667" s="119" t="str">
        <f>IF(OR(D1667="",E1667=""),"",ROUND(D1667/LOOKUP(E1667,SMMLV!$A$2:$A$36,SMMLV!$D$2:$D$106),3))</f>
        <v/>
      </c>
    </row>
    <row r="1668" spans="5:6">
      <c r="E1668" s="92"/>
      <c r="F1668" s="119" t="str">
        <f>IF(OR(D1668="",E1668=""),"",ROUND(D1668/LOOKUP(E1668,SMMLV!$A$2:$A$36,SMMLV!$D$2:$D$106),3))</f>
        <v/>
      </c>
    </row>
    <row r="1669" spans="5:6">
      <c r="E1669" s="92"/>
      <c r="F1669" s="119" t="str">
        <f>IF(OR(D1669="",E1669=""),"",ROUND(D1669/LOOKUP(E1669,SMMLV!$A$2:$A$36,SMMLV!$D$2:$D$106),3))</f>
        <v/>
      </c>
    </row>
    <row r="1670" spans="5:6">
      <c r="E1670" s="92"/>
      <c r="F1670" s="119" t="str">
        <f>IF(OR(D1670="",E1670=""),"",ROUND(D1670/LOOKUP(E1670,SMMLV!$A$2:$A$36,SMMLV!$D$2:$D$106),3))</f>
        <v/>
      </c>
    </row>
    <row r="1671" spans="5:6">
      <c r="E1671" s="92"/>
      <c r="F1671" s="119" t="str">
        <f>IF(OR(D1671="",E1671=""),"",ROUND(D1671/LOOKUP(E1671,SMMLV!$A$2:$A$36,SMMLV!$D$2:$D$106),3))</f>
        <v/>
      </c>
    </row>
    <row r="1672" spans="5:6">
      <c r="E1672" s="92"/>
      <c r="F1672" s="119" t="str">
        <f>IF(OR(D1672="",E1672=""),"",ROUND(D1672/LOOKUP(E1672,SMMLV!$A$2:$A$36,SMMLV!$D$2:$D$106),3))</f>
        <v/>
      </c>
    </row>
    <row r="1673" spans="5:6">
      <c r="E1673" s="92"/>
      <c r="F1673" s="119" t="str">
        <f>IF(OR(D1673="",E1673=""),"",ROUND(D1673/LOOKUP(E1673,SMMLV!$A$2:$A$36,SMMLV!$D$2:$D$106),3))</f>
        <v/>
      </c>
    </row>
    <row r="1674" spans="5:6">
      <c r="E1674" s="92"/>
      <c r="F1674" s="119" t="str">
        <f>IF(OR(D1674="",E1674=""),"",ROUND(D1674/LOOKUP(E1674,SMMLV!$A$2:$A$36,SMMLV!$D$2:$D$106),3))</f>
        <v/>
      </c>
    </row>
    <row r="1675" spans="5:6">
      <c r="E1675" s="92"/>
      <c r="F1675" s="119" t="str">
        <f>IF(OR(D1675="",E1675=""),"",ROUND(D1675/LOOKUP(E1675,SMMLV!$A$2:$A$36,SMMLV!$D$2:$D$106),3))</f>
        <v/>
      </c>
    </row>
    <row r="1676" spans="5:6">
      <c r="E1676" s="92"/>
      <c r="F1676" s="119" t="str">
        <f>IF(OR(D1676="",E1676=""),"",ROUND(D1676/LOOKUP(E1676,SMMLV!$A$2:$A$36,SMMLV!$D$2:$D$106),3))</f>
        <v/>
      </c>
    </row>
    <row r="1677" spans="5:6">
      <c r="E1677" s="92"/>
      <c r="F1677" s="119" t="str">
        <f>IF(OR(D1677="",E1677=""),"",ROUND(D1677/LOOKUP(E1677,SMMLV!$A$2:$A$36,SMMLV!$D$2:$D$106),3))</f>
        <v/>
      </c>
    </row>
    <row r="1678" spans="5:6">
      <c r="E1678" s="92"/>
      <c r="F1678" s="119" t="str">
        <f>IF(OR(D1678="",E1678=""),"",ROUND(D1678/LOOKUP(E1678,SMMLV!$A$2:$A$36,SMMLV!$D$2:$D$106),3))</f>
        <v/>
      </c>
    </row>
    <row r="1679" spans="5:6">
      <c r="E1679" s="92"/>
      <c r="F1679" s="119" t="str">
        <f>IF(OR(D1679="",E1679=""),"",ROUND(D1679/LOOKUP(E1679,SMMLV!$A$2:$A$36,SMMLV!$D$2:$D$106),3))</f>
        <v/>
      </c>
    </row>
    <row r="1680" spans="5:6">
      <c r="E1680" s="92"/>
      <c r="F1680" s="119" t="str">
        <f>IF(OR(D1680="",E1680=""),"",ROUND(D1680/LOOKUP(E1680,SMMLV!$A$2:$A$36,SMMLV!$D$2:$D$106),3))</f>
        <v/>
      </c>
    </row>
    <row r="1681" spans="5:6">
      <c r="E1681" s="92"/>
      <c r="F1681" s="119" t="str">
        <f>IF(OR(D1681="",E1681=""),"",ROUND(D1681/LOOKUP(E1681,SMMLV!$A$2:$A$36,SMMLV!$D$2:$D$106),3))</f>
        <v/>
      </c>
    </row>
    <row r="1682" spans="5:6">
      <c r="E1682" s="92"/>
      <c r="F1682" s="119" t="str">
        <f>IF(OR(D1682="",E1682=""),"",ROUND(D1682/LOOKUP(E1682,SMMLV!$A$2:$A$36,SMMLV!$D$2:$D$106),3))</f>
        <v/>
      </c>
    </row>
    <row r="1683" spans="5:6">
      <c r="E1683" s="92"/>
      <c r="F1683" s="119" t="str">
        <f>IF(OR(D1683="",E1683=""),"",ROUND(D1683/LOOKUP(E1683,SMMLV!$A$2:$A$36,SMMLV!$D$2:$D$106),3))</f>
        <v/>
      </c>
    </row>
    <row r="1684" spans="5:6">
      <c r="E1684" s="92"/>
      <c r="F1684" s="119" t="str">
        <f>IF(OR(D1684="",E1684=""),"",ROUND(D1684/LOOKUP(E1684,SMMLV!$A$2:$A$36,SMMLV!$D$2:$D$106),3))</f>
        <v/>
      </c>
    </row>
    <row r="1685" spans="5:6">
      <c r="E1685" s="92"/>
      <c r="F1685" s="119" t="str">
        <f>IF(OR(D1685="",E1685=""),"",ROUND(D1685/LOOKUP(E1685,SMMLV!$A$2:$A$36,SMMLV!$D$2:$D$106),3))</f>
        <v/>
      </c>
    </row>
    <row r="1686" spans="5:6">
      <c r="E1686" s="92"/>
      <c r="F1686" s="119" t="str">
        <f>IF(OR(D1686="",E1686=""),"",ROUND(D1686/LOOKUP(E1686,SMMLV!$A$2:$A$36,SMMLV!$D$2:$D$106),3))</f>
        <v/>
      </c>
    </row>
    <row r="1687" spans="5:6">
      <c r="E1687" s="92"/>
      <c r="F1687" s="119" t="str">
        <f>IF(OR(D1687="",E1687=""),"",ROUND(D1687/LOOKUP(E1687,SMMLV!$A$2:$A$36,SMMLV!$D$2:$D$106),3))</f>
        <v/>
      </c>
    </row>
    <row r="1688" spans="5:6">
      <c r="E1688" s="92"/>
      <c r="F1688" s="119" t="str">
        <f>IF(OR(D1688="",E1688=""),"",ROUND(D1688/LOOKUP(E1688,SMMLV!$A$2:$A$36,SMMLV!$D$2:$D$106),3))</f>
        <v/>
      </c>
    </row>
    <row r="1689" spans="5:6">
      <c r="E1689" s="92"/>
      <c r="F1689" s="119" t="str">
        <f>IF(OR(D1689="",E1689=""),"",ROUND(D1689/LOOKUP(E1689,SMMLV!$A$2:$A$36,SMMLV!$D$2:$D$106),3))</f>
        <v/>
      </c>
    </row>
    <row r="1690" spans="5:6">
      <c r="E1690" s="92"/>
      <c r="F1690" s="119" t="str">
        <f>IF(OR(D1690="",E1690=""),"",ROUND(D1690/LOOKUP(E1690,SMMLV!$A$2:$A$36,SMMLV!$D$2:$D$106),3))</f>
        <v/>
      </c>
    </row>
    <row r="1691" spans="5:6">
      <c r="E1691" s="92"/>
      <c r="F1691" s="119" t="str">
        <f>IF(OR(D1691="",E1691=""),"",ROUND(D1691/LOOKUP(E1691,SMMLV!$A$2:$A$36,SMMLV!$D$2:$D$106),3))</f>
        <v/>
      </c>
    </row>
    <row r="1692" spans="5:6">
      <c r="E1692" s="92"/>
      <c r="F1692" s="119" t="str">
        <f>IF(OR(D1692="",E1692=""),"",ROUND(D1692/LOOKUP(E1692,SMMLV!$A$2:$A$36,SMMLV!$D$2:$D$106),3))</f>
        <v/>
      </c>
    </row>
    <row r="1693" spans="5:6">
      <c r="E1693" s="92"/>
      <c r="F1693" s="119" t="str">
        <f>IF(OR(D1693="",E1693=""),"",ROUND(D1693/LOOKUP(E1693,SMMLV!$A$2:$A$36,SMMLV!$D$2:$D$106),3))</f>
        <v/>
      </c>
    </row>
    <row r="1694" spans="5:6">
      <c r="E1694" s="92"/>
      <c r="F1694" s="119" t="str">
        <f>IF(OR(D1694="",E1694=""),"",ROUND(D1694/LOOKUP(E1694,SMMLV!$A$2:$A$36,SMMLV!$D$2:$D$106),3))</f>
        <v/>
      </c>
    </row>
    <row r="1695" spans="5:6">
      <c r="E1695" s="92"/>
      <c r="F1695" s="119" t="str">
        <f>IF(OR(D1695="",E1695=""),"",ROUND(D1695/LOOKUP(E1695,SMMLV!$A$2:$A$36,SMMLV!$D$2:$D$106),3))</f>
        <v/>
      </c>
    </row>
    <row r="1696" spans="5:6">
      <c r="E1696" s="92"/>
      <c r="F1696" s="119" t="str">
        <f>IF(OR(D1696="",E1696=""),"",ROUND(D1696/LOOKUP(E1696,SMMLV!$A$2:$A$36,SMMLV!$D$2:$D$106),3))</f>
        <v/>
      </c>
    </row>
    <row r="1697" spans="5:6">
      <c r="E1697" s="92"/>
      <c r="F1697" s="119" t="str">
        <f>IF(OR(D1697="",E1697=""),"",ROUND(D1697/LOOKUP(E1697,SMMLV!$A$2:$A$36,SMMLV!$D$2:$D$106),3))</f>
        <v/>
      </c>
    </row>
    <row r="1698" spans="5:6">
      <c r="E1698" s="92"/>
      <c r="F1698" s="119" t="str">
        <f>IF(OR(D1698="",E1698=""),"",ROUND(D1698/LOOKUP(E1698,SMMLV!$A$2:$A$36,SMMLV!$D$2:$D$106),3))</f>
        <v/>
      </c>
    </row>
    <row r="1699" spans="5:6">
      <c r="E1699" s="92"/>
      <c r="F1699" s="119" t="str">
        <f>IF(OR(D1699="",E1699=""),"",ROUND(D1699/LOOKUP(E1699,SMMLV!$A$2:$A$36,SMMLV!$D$2:$D$106),3))</f>
        <v/>
      </c>
    </row>
    <row r="1700" spans="5:6">
      <c r="E1700" s="92"/>
      <c r="F1700" s="119" t="str">
        <f>IF(OR(D1700="",E1700=""),"",ROUND(D1700/LOOKUP(E1700,SMMLV!$A$2:$A$36,SMMLV!$D$2:$D$106),3))</f>
        <v/>
      </c>
    </row>
    <row r="1701" spans="5:6">
      <c r="E1701" s="92"/>
      <c r="F1701" s="119" t="str">
        <f>IF(OR(D1701="",E1701=""),"",ROUND(D1701/LOOKUP(E1701,SMMLV!$A$2:$A$36,SMMLV!$D$2:$D$106),3))</f>
        <v/>
      </c>
    </row>
    <row r="1702" spans="5:6">
      <c r="E1702" s="92"/>
      <c r="F1702" s="119" t="str">
        <f>IF(OR(D1702="",E1702=""),"",ROUND(D1702/LOOKUP(E1702,SMMLV!$A$2:$A$36,SMMLV!$D$2:$D$106),3))</f>
        <v/>
      </c>
    </row>
    <row r="1703" spans="5:6">
      <c r="E1703" s="92"/>
      <c r="F1703" s="119" t="str">
        <f>IF(OR(D1703="",E1703=""),"",ROUND(D1703/LOOKUP(E1703,SMMLV!$A$2:$A$36,SMMLV!$D$2:$D$106),3))</f>
        <v/>
      </c>
    </row>
    <row r="1704" spans="5:6">
      <c r="E1704" s="92"/>
      <c r="F1704" s="119" t="str">
        <f>IF(OR(D1704="",E1704=""),"",ROUND(D1704/LOOKUP(E1704,SMMLV!$A$2:$A$36,SMMLV!$D$2:$D$106),3))</f>
        <v/>
      </c>
    </row>
    <row r="1705" spans="5:6">
      <c r="E1705" s="92"/>
      <c r="F1705" s="119" t="str">
        <f>IF(OR(D1705="",E1705=""),"",ROUND(D1705/LOOKUP(E1705,SMMLV!$A$2:$A$36,SMMLV!$D$2:$D$106),3))</f>
        <v/>
      </c>
    </row>
    <row r="1706" spans="5:6">
      <c r="E1706" s="92"/>
      <c r="F1706" s="119" t="str">
        <f>IF(OR(D1706="",E1706=""),"",ROUND(D1706/LOOKUP(E1706,SMMLV!$A$2:$A$36,SMMLV!$D$2:$D$106),3))</f>
        <v/>
      </c>
    </row>
    <row r="1707" spans="5:6">
      <c r="E1707" s="92"/>
      <c r="F1707" s="119" t="str">
        <f>IF(OR(D1707="",E1707=""),"",ROUND(D1707/LOOKUP(E1707,SMMLV!$A$2:$A$36,SMMLV!$D$2:$D$106),3))</f>
        <v/>
      </c>
    </row>
    <row r="1708" spans="5:6">
      <c r="E1708" s="92"/>
      <c r="F1708" s="119" t="str">
        <f>IF(OR(D1708="",E1708=""),"",ROUND(D1708/LOOKUP(E1708,SMMLV!$A$2:$A$36,SMMLV!$D$2:$D$106),3))</f>
        <v/>
      </c>
    </row>
    <row r="1709" spans="5:6">
      <c r="E1709" s="92"/>
      <c r="F1709" s="119" t="str">
        <f>IF(OR(D1709="",E1709=""),"",ROUND(D1709/LOOKUP(E1709,SMMLV!$A$2:$A$36,SMMLV!$D$2:$D$106),3))</f>
        <v/>
      </c>
    </row>
    <row r="1710" spans="5:6">
      <c r="E1710" s="92"/>
      <c r="F1710" s="119" t="str">
        <f>IF(OR(D1710="",E1710=""),"",ROUND(D1710/LOOKUP(E1710,SMMLV!$A$2:$A$36,SMMLV!$D$2:$D$106),3))</f>
        <v/>
      </c>
    </row>
    <row r="1711" spans="5:6">
      <c r="E1711" s="92"/>
      <c r="F1711" s="119" t="str">
        <f>IF(OR(D1711="",E1711=""),"",ROUND(D1711/LOOKUP(E1711,SMMLV!$A$2:$A$36,SMMLV!$D$2:$D$106),3))</f>
        <v/>
      </c>
    </row>
    <row r="1712" spans="5:6">
      <c r="E1712" s="92"/>
      <c r="F1712" s="119" t="str">
        <f>IF(OR(D1712="",E1712=""),"",ROUND(D1712/LOOKUP(E1712,SMMLV!$A$2:$A$36,SMMLV!$D$2:$D$106),3))</f>
        <v/>
      </c>
    </row>
    <row r="1713" spans="5:6">
      <c r="E1713" s="92"/>
      <c r="F1713" s="119" t="str">
        <f>IF(OR(D1713="",E1713=""),"",ROUND(D1713/LOOKUP(E1713,SMMLV!$A$2:$A$36,SMMLV!$D$2:$D$106),3))</f>
        <v/>
      </c>
    </row>
    <row r="1714" spans="5:6">
      <c r="E1714" s="92"/>
      <c r="F1714" s="119" t="str">
        <f>IF(OR(D1714="",E1714=""),"",ROUND(D1714/LOOKUP(E1714,SMMLV!$A$2:$A$36,SMMLV!$D$2:$D$106),3))</f>
        <v/>
      </c>
    </row>
    <row r="1715" spans="5:6">
      <c r="E1715" s="92"/>
      <c r="F1715" s="119" t="str">
        <f>IF(OR(D1715="",E1715=""),"",ROUND(D1715/LOOKUP(E1715,SMMLV!$A$2:$A$36,SMMLV!$D$2:$D$106),3))</f>
        <v/>
      </c>
    </row>
    <row r="1716" spans="5:6">
      <c r="E1716" s="92"/>
      <c r="F1716" s="119" t="str">
        <f>IF(OR(D1716="",E1716=""),"",ROUND(D1716/LOOKUP(E1716,SMMLV!$A$2:$A$36,SMMLV!$D$2:$D$106),3))</f>
        <v/>
      </c>
    </row>
    <row r="1717" spans="5:6">
      <c r="E1717" s="92"/>
      <c r="F1717" s="119" t="str">
        <f>IF(OR(D1717="",E1717=""),"",ROUND(D1717/LOOKUP(E1717,SMMLV!$A$2:$A$36,SMMLV!$D$2:$D$106),3))</f>
        <v/>
      </c>
    </row>
    <row r="1718" spans="5:6">
      <c r="E1718" s="92"/>
      <c r="F1718" s="119" t="str">
        <f>IF(OR(D1718="",E1718=""),"",ROUND(D1718/LOOKUP(E1718,SMMLV!$A$2:$A$36,SMMLV!$D$2:$D$106),3))</f>
        <v/>
      </c>
    </row>
    <row r="1719" spans="5:6">
      <c r="E1719" s="92"/>
      <c r="F1719" s="119" t="str">
        <f>IF(OR(D1719="",E1719=""),"",ROUND(D1719/LOOKUP(E1719,SMMLV!$A$2:$A$36,SMMLV!$D$2:$D$106),3))</f>
        <v/>
      </c>
    </row>
    <row r="1720" spans="5:6">
      <c r="E1720" s="92"/>
      <c r="F1720" s="119" t="str">
        <f>IF(OR(D1720="",E1720=""),"",ROUND(D1720/LOOKUP(E1720,SMMLV!$A$2:$A$36,SMMLV!$D$2:$D$106),3))</f>
        <v/>
      </c>
    </row>
    <row r="1721" spans="5:6">
      <c r="E1721" s="92"/>
      <c r="F1721" s="119" t="str">
        <f>IF(OR(D1721="",E1721=""),"",ROUND(D1721/LOOKUP(E1721,SMMLV!$A$2:$A$36,SMMLV!$D$2:$D$106),3))</f>
        <v/>
      </c>
    </row>
    <row r="1722" spans="5:6">
      <c r="E1722" s="92"/>
      <c r="F1722" s="119" t="str">
        <f>IF(OR(D1722="",E1722=""),"",ROUND(D1722/LOOKUP(E1722,SMMLV!$A$2:$A$36,SMMLV!$D$2:$D$106),3))</f>
        <v/>
      </c>
    </row>
    <row r="1723" spans="5:6">
      <c r="E1723" s="92"/>
      <c r="F1723" s="119" t="str">
        <f>IF(OR(D1723="",E1723=""),"",ROUND(D1723/LOOKUP(E1723,SMMLV!$A$2:$A$36,SMMLV!$D$2:$D$106),3))</f>
        <v/>
      </c>
    </row>
    <row r="1724" spans="5:6">
      <c r="E1724" s="92"/>
      <c r="F1724" s="119" t="str">
        <f>IF(OR(D1724="",E1724=""),"",ROUND(D1724/LOOKUP(E1724,SMMLV!$A$2:$A$36,SMMLV!$D$2:$D$106),3))</f>
        <v/>
      </c>
    </row>
    <row r="1725" spans="5:6">
      <c r="E1725" s="92"/>
      <c r="F1725" s="119" t="str">
        <f>IF(OR(D1725="",E1725=""),"",ROUND(D1725/LOOKUP(E1725,SMMLV!$A$2:$A$36,SMMLV!$D$2:$D$106),3))</f>
        <v/>
      </c>
    </row>
    <row r="1726" spans="5:6">
      <c r="E1726" s="92"/>
      <c r="F1726" s="119" t="str">
        <f>IF(OR(D1726="",E1726=""),"",ROUND(D1726/LOOKUP(E1726,SMMLV!$A$2:$A$36,SMMLV!$D$2:$D$106),3))</f>
        <v/>
      </c>
    </row>
    <row r="1727" spans="5:6">
      <c r="E1727" s="92"/>
      <c r="F1727" s="119" t="str">
        <f>IF(OR(D1727="",E1727=""),"",ROUND(D1727/LOOKUP(E1727,SMMLV!$A$2:$A$36,SMMLV!$D$2:$D$106),3))</f>
        <v/>
      </c>
    </row>
    <row r="1728" spans="5:6">
      <c r="E1728" s="92"/>
      <c r="F1728" s="119" t="str">
        <f>IF(OR(D1728="",E1728=""),"",ROUND(D1728/LOOKUP(E1728,SMMLV!$A$2:$A$36,SMMLV!$D$2:$D$106),3))</f>
        <v/>
      </c>
    </row>
    <row r="1729" spans="5:6">
      <c r="E1729" s="92"/>
      <c r="F1729" s="119" t="str">
        <f>IF(OR(D1729="",E1729=""),"",ROUND(D1729/LOOKUP(E1729,SMMLV!$A$2:$A$36,SMMLV!$D$2:$D$106),3))</f>
        <v/>
      </c>
    </row>
    <row r="1730" spans="5:6">
      <c r="E1730" s="92"/>
      <c r="F1730" s="119" t="str">
        <f>IF(OR(D1730="",E1730=""),"",ROUND(D1730/LOOKUP(E1730,SMMLV!$A$2:$A$36,SMMLV!$D$2:$D$106),3))</f>
        <v/>
      </c>
    </row>
    <row r="1731" spans="5:6">
      <c r="E1731" s="92"/>
      <c r="F1731" s="119" t="str">
        <f>IF(OR(D1731="",E1731=""),"",ROUND(D1731/LOOKUP(E1731,SMMLV!$A$2:$A$36,SMMLV!$D$2:$D$106),3))</f>
        <v/>
      </c>
    </row>
    <row r="1732" spans="5:6">
      <c r="E1732" s="92"/>
      <c r="F1732" s="119" t="str">
        <f>IF(OR(D1732="",E1732=""),"",ROUND(D1732/LOOKUP(E1732,SMMLV!$A$2:$A$36,SMMLV!$D$2:$D$106),3))</f>
        <v/>
      </c>
    </row>
    <row r="1733" spans="5:6">
      <c r="E1733" s="92"/>
      <c r="F1733" s="119" t="str">
        <f>IF(OR(D1733="",E1733=""),"",ROUND(D1733/LOOKUP(E1733,SMMLV!$A$2:$A$36,SMMLV!$D$2:$D$106),3))</f>
        <v/>
      </c>
    </row>
    <row r="1734" spans="5:6">
      <c r="E1734" s="92"/>
      <c r="F1734" s="119" t="str">
        <f>IF(OR(D1734="",E1734=""),"",ROUND(D1734/LOOKUP(E1734,SMMLV!$A$2:$A$36,SMMLV!$D$2:$D$106),3))</f>
        <v/>
      </c>
    </row>
    <row r="1735" spans="5:6">
      <c r="E1735" s="92"/>
      <c r="F1735" s="119" t="str">
        <f>IF(OR(D1735="",E1735=""),"",ROUND(D1735/LOOKUP(E1735,SMMLV!$A$2:$A$36,SMMLV!$D$2:$D$106),3))</f>
        <v/>
      </c>
    </row>
    <row r="1736" spans="5:6">
      <c r="E1736" s="92"/>
      <c r="F1736" s="119" t="str">
        <f>IF(OR(D1736="",E1736=""),"",ROUND(D1736/LOOKUP(E1736,SMMLV!$A$2:$A$36,SMMLV!$D$2:$D$106),3))</f>
        <v/>
      </c>
    </row>
    <row r="1737" spans="5:6">
      <c r="E1737" s="92"/>
      <c r="F1737" s="119" t="str">
        <f>IF(OR(D1737="",E1737=""),"",ROUND(D1737/LOOKUP(E1737,SMMLV!$A$2:$A$36,SMMLV!$D$2:$D$106),3))</f>
        <v/>
      </c>
    </row>
    <row r="1738" spans="5:6">
      <c r="E1738" s="92"/>
      <c r="F1738" s="119" t="str">
        <f>IF(OR(D1738="",E1738=""),"",ROUND(D1738/LOOKUP(E1738,SMMLV!$A$2:$A$36,SMMLV!$D$2:$D$106),3))</f>
        <v/>
      </c>
    </row>
    <row r="1739" spans="5:6">
      <c r="E1739" s="92"/>
      <c r="F1739" s="119" t="str">
        <f>IF(OR(D1739="",E1739=""),"",ROUND(D1739/LOOKUP(E1739,SMMLV!$A$2:$A$36,SMMLV!$D$2:$D$106),3))</f>
        <v/>
      </c>
    </row>
    <row r="1740" spans="5:6">
      <c r="E1740" s="92"/>
      <c r="F1740" s="119" t="str">
        <f>IF(OR(D1740="",E1740=""),"",ROUND(D1740/LOOKUP(E1740,SMMLV!$A$2:$A$36,SMMLV!$D$2:$D$106),3))</f>
        <v/>
      </c>
    </row>
    <row r="1741" spans="5:6">
      <c r="E1741" s="92"/>
      <c r="F1741" s="119" t="str">
        <f>IF(OR(D1741="",E1741=""),"",ROUND(D1741/LOOKUP(E1741,SMMLV!$A$2:$A$36,SMMLV!$D$2:$D$106),3))</f>
        <v/>
      </c>
    </row>
    <row r="1742" spans="5:6">
      <c r="E1742" s="92"/>
      <c r="F1742" s="119" t="str">
        <f>IF(OR(D1742="",E1742=""),"",ROUND(D1742/LOOKUP(E1742,SMMLV!$A$2:$A$36,SMMLV!$D$2:$D$106),3))</f>
        <v/>
      </c>
    </row>
    <row r="1743" spans="5:6">
      <c r="E1743" s="92"/>
      <c r="F1743" s="119" t="str">
        <f>IF(OR(D1743="",E1743=""),"",ROUND(D1743/LOOKUP(E1743,SMMLV!$A$2:$A$36,SMMLV!$D$2:$D$106),3))</f>
        <v/>
      </c>
    </row>
    <row r="1744" spans="5:6">
      <c r="E1744" s="92"/>
      <c r="F1744" s="119" t="str">
        <f>IF(OR(D1744="",E1744=""),"",ROUND(D1744/LOOKUP(E1744,SMMLV!$A$2:$A$36,SMMLV!$D$2:$D$106),3))</f>
        <v/>
      </c>
    </row>
    <row r="1745" spans="5:6">
      <c r="E1745" s="92"/>
      <c r="F1745" s="119" t="str">
        <f>IF(OR(D1745="",E1745=""),"",ROUND(D1745/LOOKUP(E1745,SMMLV!$A$2:$A$36,SMMLV!$D$2:$D$106),3))</f>
        <v/>
      </c>
    </row>
    <row r="1746" spans="5:6">
      <c r="E1746" s="92"/>
      <c r="F1746" s="119" t="str">
        <f>IF(OR(D1746="",E1746=""),"",ROUND(D1746/LOOKUP(E1746,SMMLV!$A$2:$A$36,SMMLV!$D$2:$D$106),3))</f>
        <v/>
      </c>
    </row>
    <row r="1747" spans="5:6">
      <c r="E1747" s="92"/>
      <c r="F1747" s="119" t="str">
        <f>IF(OR(D1747="",E1747=""),"",ROUND(D1747/LOOKUP(E1747,SMMLV!$A$2:$A$36,SMMLV!$D$2:$D$106),3))</f>
        <v/>
      </c>
    </row>
    <row r="1748" spans="5:6">
      <c r="E1748" s="92"/>
      <c r="F1748" s="119" t="str">
        <f>IF(OR(D1748="",E1748=""),"",ROUND(D1748/LOOKUP(E1748,SMMLV!$A$2:$A$36,SMMLV!$D$2:$D$106),3))</f>
        <v/>
      </c>
    </row>
    <row r="1749" spans="5:6">
      <c r="E1749" s="92"/>
      <c r="F1749" s="119" t="str">
        <f>IF(OR(D1749="",E1749=""),"",ROUND(D1749/LOOKUP(E1749,SMMLV!$A$2:$A$36,SMMLV!$D$2:$D$106),3))</f>
        <v/>
      </c>
    </row>
    <row r="1750" spans="5:6">
      <c r="E1750" s="92"/>
      <c r="F1750" s="119" t="str">
        <f>IF(OR(D1750="",E1750=""),"",ROUND(D1750/LOOKUP(E1750,SMMLV!$A$2:$A$36,SMMLV!$D$2:$D$106),3))</f>
        <v/>
      </c>
    </row>
    <row r="1751" spans="5:6">
      <c r="E1751" s="92"/>
      <c r="F1751" s="119" t="str">
        <f>IF(OR(D1751="",E1751=""),"",ROUND(D1751/LOOKUP(E1751,SMMLV!$A$2:$A$36,SMMLV!$D$2:$D$106),3))</f>
        <v/>
      </c>
    </row>
    <row r="1752" spans="5:6">
      <c r="E1752" s="92"/>
      <c r="F1752" s="119" t="str">
        <f>IF(OR(D1752="",E1752=""),"",ROUND(D1752/LOOKUP(E1752,SMMLV!$A$2:$A$36,SMMLV!$D$2:$D$106),3))</f>
        <v/>
      </c>
    </row>
    <row r="1753" spans="5:6">
      <c r="E1753" s="92"/>
      <c r="F1753" s="119" t="str">
        <f>IF(OR(D1753="",E1753=""),"",ROUND(D1753/LOOKUP(E1753,SMMLV!$A$2:$A$36,SMMLV!$D$2:$D$106),3))</f>
        <v/>
      </c>
    </row>
    <row r="1754" spans="5:6">
      <c r="E1754" s="92"/>
      <c r="F1754" s="119" t="str">
        <f>IF(OR(D1754="",E1754=""),"",ROUND(D1754/LOOKUP(E1754,SMMLV!$A$2:$A$36,SMMLV!$D$2:$D$106),3))</f>
        <v/>
      </c>
    </row>
    <row r="1755" spans="5:6">
      <c r="E1755" s="92"/>
      <c r="F1755" s="119" t="str">
        <f>IF(OR(D1755="",E1755=""),"",ROUND(D1755/LOOKUP(E1755,SMMLV!$A$2:$A$36,SMMLV!$D$2:$D$106),3))</f>
        <v/>
      </c>
    </row>
    <row r="1756" spans="5:6">
      <c r="E1756" s="92"/>
      <c r="F1756" s="119" t="str">
        <f>IF(OR(D1756="",E1756=""),"",ROUND(D1756/LOOKUP(E1756,SMMLV!$A$2:$A$36,SMMLV!$D$2:$D$106),3))</f>
        <v/>
      </c>
    </row>
    <row r="1757" spans="5:6">
      <c r="E1757" s="92"/>
      <c r="F1757" s="119" t="str">
        <f>IF(OR(D1757="",E1757=""),"",ROUND(D1757/LOOKUP(E1757,SMMLV!$A$2:$A$36,SMMLV!$D$2:$D$106),3))</f>
        <v/>
      </c>
    </row>
    <row r="1758" spans="5:6">
      <c r="E1758" s="92"/>
      <c r="F1758" s="119" t="str">
        <f>IF(OR(D1758="",E1758=""),"",ROUND(D1758/LOOKUP(E1758,SMMLV!$A$2:$A$36,SMMLV!$D$2:$D$106),3))</f>
        <v/>
      </c>
    </row>
    <row r="1759" spans="5:6">
      <c r="E1759" s="92"/>
      <c r="F1759" s="119" t="str">
        <f>IF(OR(D1759="",E1759=""),"",ROUND(D1759/LOOKUP(E1759,SMMLV!$A$2:$A$36,SMMLV!$D$2:$D$106),3))</f>
        <v/>
      </c>
    </row>
    <row r="1760" spans="5:6">
      <c r="E1760" s="92"/>
      <c r="F1760" s="119" t="str">
        <f>IF(OR(D1760="",E1760=""),"",ROUND(D1760/LOOKUP(E1760,SMMLV!$A$2:$A$36,SMMLV!$D$2:$D$106),3))</f>
        <v/>
      </c>
    </row>
    <row r="1761" spans="5:6">
      <c r="E1761" s="92"/>
      <c r="F1761" s="119" t="str">
        <f>IF(OR(D1761="",E1761=""),"",ROUND(D1761/LOOKUP(E1761,SMMLV!$A$2:$A$36,SMMLV!$D$2:$D$106),3))</f>
        <v/>
      </c>
    </row>
    <row r="1762" spans="5:6">
      <c r="E1762" s="92"/>
      <c r="F1762" s="119" t="str">
        <f>IF(OR(D1762="",E1762=""),"",ROUND(D1762/LOOKUP(E1762,SMMLV!$A$2:$A$36,SMMLV!$D$2:$D$106),3))</f>
        <v/>
      </c>
    </row>
    <row r="1763" spans="5:6">
      <c r="E1763" s="92"/>
      <c r="F1763" s="119" t="str">
        <f>IF(OR(D1763="",E1763=""),"",ROUND(D1763/LOOKUP(E1763,SMMLV!$A$2:$A$36,SMMLV!$D$2:$D$106),3))</f>
        <v/>
      </c>
    </row>
    <row r="1764" spans="5:6">
      <c r="E1764" s="92"/>
      <c r="F1764" s="119" t="str">
        <f>IF(OR(D1764="",E1764=""),"",ROUND(D1764/LOOKUP(E1764,SMMLV!$A$2:$A$36,SMMLV!$D$2:$D$106),3))</f>
        <v/>
      </c>
    </row>
    <row r="1765" spans="5:6">
      <c r="E1765" s="92"/>
      <c r="F1765" s="119" t="str">
        <f>IF(OR(D1765="",E1765=""),"",ROUND(D1765/LOOKUP(E1765,SMMLV!$A$2:$A$36,SMMLV!$D$2:$D$106),3))</f>
        <v/>
      </c>
    </row>
    <row r="1766" spans="5:6">
      <c r="E1766" s="92"/>
      <c r="F1766" s="119" t="str">
        <f>IF(OR(D1766="",E1766=""),"",ROUND(D1766/LOOKUP(E1766,SMMLV!$A$2:$A$36,SMMLV!$D$2:$D$106),3))</f>
        <v/>
      </c>
    </row>
    <row r="1767" spans="5:6">
      <c r="E1767" s="92"/>
      <c r="F1767" s="119" t="str">
        <f>IF(OR(D1767="",E1767=""),"",ROUND(D1767/LOOKUP(E1767,SMMLV!$A$2:$A$36,SMMLV!$D$2:$D$106),3))</f>
        <v/>
      </c>
    </row>
    <row r="1768" spans="5:6">
      <c r="E1768" s="92"/>
      <c r="F1768" s="119" t="str">
        <f>IF(OR(D1768="",E1768=""),"",ROUND(D1768/LOOKUP(E1768,SMMLV!$A$2:$A$36,SMMLV!$D$2:$D$106),3))</f>
        <v/>
      </c>
    </row>
    <row r="1769" spans="5:6">
      <c r="E1769" s="92"/>
      <c r="F1769" s="119" t="str">
        <f>IF(OR(D1769="",E1769=""),"",ROUND(D1769/LOOKUP(E1769,SMMLV!$A$2:$A$36,SMMLV!$D$2:$D$106),3))</f>
        <v/>
      </c>
    </row>
    <row r="1770" spans="5:6">
      <c r="E1770" s="92"/>
      <c r="F1770" s="119" t="str">
        <f>IF(OR(D1770="",E1770=""),"",ROUND(D1770/LOOKUP(E1770,SMMLV!$A$2:$A$36,SMMLV!$D$2:$D$106),3))</f>
        <v/>
      </c>
    </row>
    <row r="1771" spans="5:6">
      <c r="E1771" s="92"/>
      <c r="F1771" s="119" t="str">
        <f>IF(OR(D1771="",E1771=""),"",ROUND(D1771/LOOKUP(E1771,SMMLV!$A$2:$A$36,SMMLV!$D$2:$D$106),3))</f>
        <v/>
      </c>
    </row>
    <row r="1772" spans="5:6">
      <c r="E1772" s="92"/>
      <c r="F1772" s="119" t="str">
        <f>IF(OR(D1772="",E1772=""),"",ROUND(D1772/LOOKUP(E1772,SMMLV!$A$2:$A$36,SMMLV!$D$2:$D$106),3))</f>
        <v/>
      </c>
    </row>
    <row r="1773" spans="5:6">
      <c r="E1773" s="92"/>
      <c r="F1773" s="119" t="str">
        <f>IF(OR(D1773="",E1773=""),"",ROUND(D1773/LOOKUP(E1773,SMMLV!$A$2:$A$36,SMMLV!$D$2:$D$106),3))</f>
        <v/>
      </c>
    </row>
    <row r="1774" spans="5:6">
      <c r="E1774" s="92"/>
      <c r="F1774" s="119" t="str">
        <f>IF(OR(D1774="",E1774=""),"",ROUND(D1774/LOOKUP(E1774,SMMLV!$A$2:$A$36,SMMLV!$D$2:$D$106),3))</f>
        <v/>
      </c>
    </row>
    <row r="1775" spans="5:6">
      <c r="E1775" s="92"/>
      <c r="F1775" s="119" t="str">
        <f>IF(OR(D1775="",E1775=""),"",ROUND(D1775/LOOKUP(E1775,SMMLV!$A$2:$A$36,SMMLV!$D$2:$D$106),3))</f>
        <v/>
      </c>
    </row>
    <row r="1776" spans="5:6">
      <c r="E1776" s="92"/>
      <c r="F1776" s="119" t="str">
        <f>IF(OR(D1776="",E1776=""),"",ROUND(D1776/LOOKUP(E1776,SMMLV!$A$2:$A$36,SMMLV!$D$2:$D$106),3))</f>
        <v/>
      </c>
    </row>
    <row r="1777" spans="5:6">
      <c r="E1777" s="92"/>
      <c r="F1777" s="119" t="str">
        <f>IF(OR(D1777="",E1777=""),"",ROUND(D1777/LOOKUP(E1777,SMMLV!$A$2:$A$36,SMMLV!$D$2:$D$106),3))</f>
        <v/>
      </c>
    </row>
    <row r="1778" spans="5:6">
      <c r="E1778" s="92"/>
      <c r="F1778" s="119" t="str">
        <f>IF(OR(D1778="",E1778=""),"",ROUND(D1778/LOOKUP(E1778,SMMLV!$A$2:$A$36,SMMLV!$D$2:$D$106),3))</f>
        <v/>
      </c>
    </row>
    <row r="1779" spans="5:6">
      <c r="E1779" s="92"/>
      <c r="F1779" s="119" t="str">
        <f>IF(OR(D1779="",E1779=""),"",ROUND(D1779/LOOKUP(E1779,SMMLV!$A$2:$A$36,SMMLV!$D$2:$D$106),3))</f>
        <v/>
      </c>
    </row>
    <row r="1780" spans="5:6">
      <c r="E1780" s="92"/>
      <c r="F1780" s="119" t="str">
        <f>IF(OR(D1780="",E1780=""),"",ROUND(D1780/LOOKUP(E1780,SMMLV!$A$2:$A$36,SMMLV!$D$2:$D$106),3))</f>
        <v/>
      </c>
    </row>
    <row r="1781" spans="5:6">
      <c r="E1781" s="92"/>
      <c r="F1781" s="119" t="str">
        <f>IF(OR(D1781="",E1781=""),"",ROUND(D1781/LOOKUP(E1781,SMMLV!$A$2:$A$36,SMMLV!$D$2:$D$106),3))</f>
        <v/>
      </c>
    </row>
    <row r="1782" spans="5:6">
      <c r="E1782" s="92"/>
      <c r="F1782" s="119" t="str">
        <f>IF(OR(D1782="",E1782=""),"",ROUND(D1782/LOOKUP(E1782,SMMLV!$A$2:$A$36,SMMLV!$D$2:$D$106),3))</f>
        <v/>
      </c>
    </row>
    <row r="1783" spans="5:6">
      <c r="E1783" s="92"/>
      <c r="F1783" s="119" t="str">
        <f>IF(OR(D1783="",E1783=""),"",ROUND(D1783/LOOKUP(E1783,SMMLV!$A$2:$A$36,SMMLV!$D$2:$D$106),3))</f>
        <v/>
      </c>
    </row>
    <row r="1784" spans="5:6">
      <c r="E1784" s="92"/>
      <c r="F1784" s="119" t="str">
        <f>IF(OR(D1784="",E1784=""),"",ROUND(D1784/LOOKUP(E1784,SMMLV!$A$2:$A$36,SMMLV!$D$2:$D$106),3))</f>
        <v/>
      </c>
    </row>
    <row r="1785" spans="5:6">
      <c r="E1785" s="92"/>
      <c r="F1785" s="119" t="str">
        <f>IF(OR(D1785="",E1785=""),"",ROUND(D1785/LOOKUP(E1785,SMMLV!$A$2:$A$36,SMMLV!$D$2:$D$106),3))</f>
        <v/>
      </c>
    </row>
    <row r="1786" spans="5:6">
      <c r="E1786" s="92"/>
      <c r="F1786" s="119" t="str">
        <f>IF(OR(D1786="",E1786=""),"",ROUND(D1786/LOOKUP(E1786,SMMLV!$A$2:$A$36,SMMLV!$D$2:$D$106),3))</f>
        <v/>
      </c>
    </row>
    <row r="1787" spans="5:6">
      <c r="E1787" s="92"/>
      <c r="F1787" s="119" t="str">
        <f>IF(OR(D1787="",E1787=""),"",ROUND(D1787/LOOKUP(E1787,SMMLV!$A$2:$A$36,SMMLV!$D$2:$D$106),3))</f>
        <v/>
      </c>
    </row>
    <row r="1788" spans="5:6">
      <c r="E1788" s="92"/>
      <c r="F1788" s="119" t="str">
        <f>IF(OR(D1788="",E1788=""),"",ROUND(D1788/LOOKUP(E1788,SMMLV!$A$2:$A$36,SMMLV!$D$2:$D$106),3))</f>
        <v/>
      </c>
    </row>
    <row r="1789" spans="5:6">
      <c r="E1789" s="92"/>
      <c r="F1789" s="119" t="str">
        <f>IF(OR(D1789="",E1789=""),"",ROUND(D1789/LOOKUP(E1789,SMMLV!$A$2:$A$36,SMMLV!$D$2:$D$106),3))</f>
        <v/>
      </c>
    </row>
    <row r="1790" spans="5:6">
      <c r="E1790" s="92"/>
      <c r="F1790" s="119" t="str">
        <f>IF(OR(D1790="",E1790=""),"",ROUND(D1790/LOOKUP(E1790,SMMLV!$A$2:$A$36,SMMLV!$D$2:$D$106),3))</f>
        <v/>
      </c>
    </row>
    <row r="1791" spans="5:6">
      <c r="E1791" s="92"/>
      <c r="F1791" s="119" t="str">
        <f>IF(OR(D1791="",E1791=""),"",ROUND(D1791/LOOKUP(E1791,SMMLV!$A$2:$A$36,SMMLV!$D$2:$D$106),3))</f>
        <v/>
      </c>
    </row>
    <row r="1792" spans="5:6">
      <c r="E1792" s="92"/>
      <c r="F1792" s="119" t="str">
        <f>IF(OR(D1792="",E1792=""),"",ROUND(D1792/LOOKUP(E1792,SMMLV!$A$2:$A$36,SMMLV!$D$2:$D$106),3))</f>
        <v/>
      </c>
    </row>
    <row r="1793" spans="5:6">
      <c r="E1793" s="92"/>
      <c r="F1793" s="119" t="str">
        <f>IF(OR(D1793="",E1793=""),"",ROUND(D1793/LOOKUP(E1793,SMMLV!$A$2:$A$36,SMMLV!$D$2:$D$106),3))</f>
        <v/>
      </c>
    </row>
    <row r="1794" spans="5:6">
      <c r="E1794" s="92"/>
      <c r="F1794" s="119" t="str">
        <f>IF(OR(D1794="",E1794=""),"",ROUND(D1794/LOOKUP(E1794,SMMLV!$A$2:$A$36,SMMLV!$D$2:$D$106),3))</f>
        <v/>
      </c>
    </row>
    <row r="1795" spans="5:6">
      <c r="E1795" s="92"/>
      <c r="F1795" s="119" t="str">
        <f>IF(OR(D1795="",E1795=""),"",ROUND(D1795/LOOKUP(E1795,SMMLV!$A$2:$A$36,SMMLV!$D$2:$D$106),3))</f>
        <v/>
      </c>
    </row>
    <row r="1796" spans="5:6">
      <c r="E1796" s="92"/>
      <c r="F1796" s="119" t="str">
        <f>IF(OR(D1796="",E1796=""),"",ROUND(D1796/LOOKUP(E1796,SMMLV!$A$2:$A$36,SMMLV!$D$2:$D$106),3))</f>
        <v/>
      </c>
    </row>
    <row r="1797" spans="5:6">
      <c r="E1797" s="92"/>
      <c r="F1797" s="119" t="str">
        <f>IF(OR(D1797="",E1797=""),"",ROUND(D1797/LOOKUP(E1797,SMMLV!$A$2:$A$36,SMMLV!$D$2:$D$106),3))</f>
        <v/>
      </c>
    </row>
    <row r="1798" spans="5:6">
      <c r="E1798" s="92"/>
      <c r="F1798" s="119" t="str">
        <f>IF(OR(D1798="",E1798=""),"",ROUND(D1798/LOOKUP(E1798,SMMLV!$A$2:$A$36,SMMLV!$D$2:$D$106),3))</f>
        <v/>
      </c>
    </row>
    <row r="1799" spans="5:6">
      <c r="E1799" s="92"/>
      <c r="F1799" s="119" t="str">
        <f>IF(OR(D1799="",E1799=""),"",ROUND(D1799/LOOKUP(E1799,SMMLV!$A$2:$A$36,SMMLV!$D$2:$D$106),3))</f>
        <v/>
      </c>
    </row>
    <row r="1800" spans="5:6">
      <c r="E1800" s="92"/>
      <c r="F1800" s="119" t="str">
        <f>IF(OR(D1800="",E1800=""),"",ROUND(D1800/LOOKUP(E1800,SMMLV!$A$2:$A$36,SMMLV!$D$2:$D$106),3))</f>
        <v/>
      </c>
    </row>
    <row r="1801" spans="5:6">
      <c r="E1801" s="92"/>
      <c r="F1801" s="119" t="str">
        <f>IF(OR(D1801="",E1801=""),"",ROUND(D1801/LOOKUP(E1801,SMMLV!$A$2:$A$36,SMMLV!$D$2:$D$106),3))</f>
        <v/>
      </c>
    </row>
    <row r="1802" spans="5:6">
      <c r="E1802" s="92"/>
      <c r="F1802" s="119" t="str">
        <f>IF(OR(D1802="",E1802=""),"",ROUND(D1802/LOOKUP(E1802,SMMLV!$A$2:$A$36,SMMLV!$D$2:$D$106),3))</f>
        <v/>
      </c>
    </row>
    <row r="1803" spans="5:6">
      <c r="E1803" s="92"/>
      <c r="F1803" s="119" t="str">
        <f>IF(OR(D1803="",E1803=""),"",ROUND(D1803/LOOKUP(E1803,SMMLV!$A$2:$A$36,SMMLV!$D$2:$D$106),3))</f>
        <v/>
      </c>
    </row>
    <row r="1804" spans="5:6">
      <c r="E1804" s="92"/>
      <c r="F1804" s="119" t="str">
        <f>IF(OR(D1804="",E1804=""),"",ROUND(D1804/LOOKUP(E1804,SMMLV!$A$2:$A$36,SMMLV!$D$2:$D$106),3))</f>
        <v/>
      </c>
    </row>
    <row r="1805" spans="5:6">
      <c r="E1805" s="92"/>
      <c r="F1805" s="119" t="str">
        <f>IF(OR(D1805="",E1805=""),"",ROUND(D1805/LOOKUP(E1805,SMMLV!$A$2:$A$36,SMMLV!$D$2:$D$106),3))</f>
        <v/>
      </c>
    </row>
    <row r="1806" spans="5:6">
      <c r="E1806" s="92"/>
      <c r="F1806" s="119" t="str">
        <f>IF(OR(D1806="",E1806=""),"",ROUND(D1806/LOOKUP(E1806,SMMLV!$A$2:$A$36,SMMLV!$D$2:$D$106),3))</f>
        <v/>
      </c>
    </row>
    <row r="1807" spans="5:6">
      <c r="E1807" s="92"/>
      <c r="F1807" s="119" t="str">
        <f>IF(OR(D1807="",E1807=""),"",ROUND(D1807/LOOKUP(E1807,SMMLV!$A$2:$A$36,SMMLV!$D$2:$D$106),3))</f>
        <v/>
      </c>
    </row>
    <row r="1808" spans="5:6">
      <c r="E1808" s="92"/>
      <c r="F1808" s="119" t="str">
        <f>IF(OR(D1808="",E1808=""),"",ROUND(D1808/LOOKUP(E1808,SMMLV!$A$2:$A$36,SMMLV!$D$2:$D$106),3))</f>
        <v/>
      </c>
    </row>
    <row r="1809" spans="5:6">
      <c r="E1809" s="92"/>
      <c r="F1809" s="119" t="str">
        <f>IF(OR(D1809="",E1809=""),"",ROUND(D1809/LOOKUP(E1809,SMMLV!$A$2:$A$36,SMMLV!$D$2:$D$106),3))</f>
        <v/>
      </c>
    </row>
    <row r="1810" spans="5:6">
      <c r="E1810" s="92"/>
      <c r="F1810" s="119" t="str">
        <f>IF(OR(D1810="",E1810=""),"",ROUND(D1810/LOOKUP(E1810,SMMLV!$A$2:$A$36,SMMLV!$D$2:$D$106),3))</f>
        <v/>
      </c>
    </row>
    <row r="1811" spans="5:6">
      <c r="E1811" s="92"/>
      <c r="F1811" s="119" t="str">
        <f>IF(OR(D1811="",E1811=""),"",ROUND(D1811/LOOKUP(E1811,SMMLV!$A$2:$A$36,SMMLV!$D$2:$D$106),3))</f>
        <v/>
      </c>
    </row>
    <row r="1812" spans="5:6">
      <c r="E1812" s="92"/>
      <c r="F1812" s="119" t="str">
        <f>IF(OR(D1812="",E1812=""),"",ROUND(D1812/LOOKUP(E1812,SMMLV!$A$2:$A$36,SMMLV!$D$2:$D$106),3))</f>
        <v/>
      </c>
    </row>
    <row r="1813" spans="5:6">
      <c r="E1813" s="92"/>
      <c r="F1813" s="119" t="str">
        <f>IF(OR(D1813="",E1813=""),"",ROUND(D1813/LOOKUP(E1813,SMMLV!$A$2:$A$36,SMMLV!$D$2:$D$106),3))</f>
        <v/>
      </c>
    </row>
    <row r="1814" spans="5:6">
      <c r="E1814" s="92"/>
      <c r="F1814" s="119" t="str">
        <f>IF(OR(D1814="",E1814=""),"",ROUND(D1814/LOOKUP(E1814,SMMLV!$A$2:$A$36,SMMLV!$D$2:$D$106),3))</f>
        <v/>
      </c>
    </row>
    <row r="1815" spans="5:6">
      <c r="E1815" s="92"/>
      <c r="F1815" s="119" t="str">
        <f>IF(OR(D1815="",E1815=""),"",ROUND(D1815/LOOKUP(E1815,SMMLV!$A$2:$A$36,SMMLV!$D$2:$D$106),3))</f>
        <v/>
      </c>
    </row>
    <row r="1816" spans="5:6">
      <c r="E1816" s="92"/>
      <c r="F1816" s="119" t="str">
        <f>IF(OR(D1816="",E1816=""),"",ROUND(D1816/LOOKUP(E1816,SMMLV!$A$2:$A$36,SMMLV!$D$2:$D$106),3))</f>
        <v/>
      </c>
    </row>
    <row r="1817" spans="5:6">
      <c r="E1817" s="92"/>
      <c r="F1817" s="119" t="str">
        <f>IF(OR(D1817="",E1817=""),"",ROUND(D1817/LOOKUP(E1817,SMMLV!$A$2:$A$36,SMMLV!$D$2:$D$106),3))</f>
        <v/>
      </c>
    </row>
    <row r="1818" spans="5:6">
      <c r="E1818" s="92"/>
      <c r="F1818" s="119" t="str">
        <f>IF(OR(D1818="",E1818=""),"",ROUND(D1818/LOOKUP(E1818,SMMLV!$A$2:$A$36,SMMLV!$D$2:$D$106),3))</f>
        <v/>
      </c>
    </row>
    <row r="1819" spans="5:6">
      <c r="E1819" s="92"/>
      <c r="F1819" s="119" t="str">
        <f>IF(OR(D1819="",E1819=""),"",ROUND(D1819/LOOKUP(E1819,SMMLV!$A$2:$A$36,SMMLV!$D$2:$D$106),3))</f>
        <v/>
      </c>
    </row>
    <row r="1820" spans="5:6">
      <c r="E1820" s="92"/>
      <c r="F1820" s="119" t="str">
        <f>IF(OR(D1820="",E1820=""),"",ROUND(D1820/LOOKUP(E1820,SMMLV!$A$2:$A$36,SMMLV!$D$2:$D$106),3))</f>
        <v/>
      </c>
    </row>
    <row r="1821" spans="5:6">
      <c r="E1821" s="92"/>
      <c r="F1821" s="119" t="str">
        <f>IF(OR(D1821="",E1821=""),"",ROUND(D1821/LOOKUP(E1821,SMMLV!$A$2:$A$36,SMMLV!$D$2:$D$106),3))</f>
        <v/>
      </c>
    </row>
    <row r="1822" spans="5:6">
      <c r="E1822" s="92"/>
      <c r="F1822" s="119" t="str">
        <f>IF(OR(D1822="",E1822=""),"",ROUND(D1822/LOOKUP(E1822,SMMLV!$A$2:$A$36,SMMLV!$D$2:$D$106),3))</f>
        <v/>
      </c>
    </row>
    <row r="1823" spans="5:6">
      <c r="E1823" s="92"/>
      <c r="F1823" s="119" t="str">
        <f>IF(OR(D1823="",E1823=""),"",ROUND(D1823/LOOKUP(E1823,SMMLV!$A$2:$A$36,SMMLV!$D$2:$D$106),3))</f>
        <v/>
      </c>
    </row>
    <row r="1824" spans="5:6">
      <c r="E1824" s="92"/>
      <c r="F1824" s="119" t="str">
        <f>IF(OR(D1824="",E1824=""),"",ROUND(D1824/LOOKUP(E1824,SMMLV!$A$2:$A$36,SMMLV!$D$2:$D$106),3))</f>
        <v/>
      </c>
    </row>
    <row r="1825" spans="5:6">
      <c r="E1825" s="92"/>
      <c r="F1825" s="119" t="str">
        <f>IF(OR(D1825="",E1825=""),"",ROUND(D1825/LOOKUP(E1825,SMMLV!$A$2:$A$36,SMMLV!$D$2:$D$106),3))</f>
        <v/>
      </c>
    </row>
    <row r="1826" spans="5:6">
      <c r="E1826" s="92"/>
      <c r="F1826" s="119" t="str">
        <f>IF(OR(D1826="",E1826=""),"",ROUND(D1826/LOOKUP(E1826,SMMLV!$A$2:$A$36,SMMLV!$D$2:$D$106),3))</f>
        <v/>
      </c>
    </row>
    <row r="1827" spans="5:6">
      <c r="E1827" s="92"/>
      <c r="F1827" s="119" t="str">
        <f>IF(OR(D1827="",E1827=""),"",ROUND(D1827/LOOKUP(E1827,SMMLV!$A$2:$A$36,SMMLV!$D$2:$D$106),3))</f>
        <v/>
      </c>
    </row>
    <row r="1828" spans="5:6">
      <c r="E1828" s="92"/>
      <c r="F1828" s="119" t="str">
        <f>IF(OR(D1828="",E1828=""),"",ROUND(D1828/LOOKUP(E1828,SMMLV!$A$2:$A$36,SMMLV!$D$2:$D$106),3))</f>
        <v/>
      </c>
    </row>
    <row r="1829" spans="5:6">
      <c r="E1829" s="92"/>
      <c r="F1829" s="119" t="str">
        <f>IF(OR(D1829="",E1829=""),"",ROUND(D1829/LOOKUP(E1829,SMMLV!$A$2:$A$36,SMMLV!$D$2:$D$106),3))</f>
        <v/>
      </c>
    </row>
    <row r="1830" spans="5:6">
      <c r="E1830" s="92"/>
      <c r="F1830" s="119" t="str">
        <f>IF(OR(D1830="",E1830=""),"",ROUND(D1830/LOOKUP(E1830,SMMLV!$A$2:$A$36,SMMLV!$D$2:$D$106),3))</f>
        <v/>
      </c>
    </row>
    <row r="1831" spans="5:6">
      <c r="E1831" s="92"/>
      <c r="F1831" s="119" t="str">
        <f>IF(OR(D1831="",E1831=""),"",ROUND(D1831/LOOKUP(E1831,SMMLV!$A$2:$A$36,SMMLV!$D$2:$D$106),3))</f>
        <v/>
      </c>
    </row>
    <row r="1832" spans="5:6">
      <c r="E1832" s="92"/>
      <c r="F1832" s="119" t="str">
        <f>IF(OR(D1832="",E1832=""),"",ROUND(D1832/LOOKUP(E1832,SMMLV!$A$2:$A$36,SMMLV!$D$2:$D$106),3))</f>
        <v/>
      </c>
    </row>
    <row r="1833" spans="5:6">
      <c r="E1833" s="92"/>
      <c r="F1833" s="119" t="str">
        <f>IF(OR(D1833="",E1833=""),"",ROUND(D1833/LOOKUP(E1833,SMMLV!$A$2:$A$36,SMMLV!$D$2:$D$106),3))</f>
        <v/>
      </c>
    </row>
    <row r="1834" spans="5:6">
      <c r="E1834" s="92"/>
      <c r="F1834" s="119" t="str">
        <f>IF(OR(D1834="",E1834=""),"",ROUND(D1834/LOOKUP(E1834,SMMLV!$A$2:$A$36,SMMLV!$D$2:$D$106),3))</f>
        <v/>
      </c>
    </row>
    <row r="1835" spans="5:6">
      <c r="E1835" s="92"/>
      <c r="F1835" s="119" t="str">
        <f>IF(OR(D1835="",E1835=""),"",ROUND(D1835/LOOKUP(E1835,SMMLV!$A$2:$A$36,SMMLV!$D$2:$D$106),3))</f>
        <v/>
      </c>
    </row>
    <row r="1836" spans="5:6">
      <c r="E1836" s="92"/>
      <c r="F1836" s="119" t="str">
        <f>IF(OR(D1836="",E1836=""),"",ROUND(D1836/LOOKUP(E1836,SMMLV!$A$2:$A$36,SMMLV!$D$2:$D$106),3))</f>
        <v/>
      </c>
    </row>
    <row r="1837" spans="5:6">
      <c r="E1837" s="92"/>
      <c r="F1837" s="119" t="str">
        <f>IF(OR(D1837="",E1837=""),"",ROUND(D1837/LOOKUP(E1837,SMMLV!$A$2:$A$36,SMMLV!$D$2:$D$106),3))</f>
        <v/>
      </c>
    </row>
    <row r="1838" spans="5:6">
      <c r="E1838" s="92"/>
      <c r="F1838" s="119" t="str">
        <f>IF(OR(D1838="",E1838=""),"",ROUND(D1838/LOOKUP(E1838,SMMLV!$A$2:$A$36,SMMLV!$D$2:$D$106),3))</f>
        <v/>
      </c>
    </row>
    <row r="1839" spans="5:6">
      <c r="E1839" s="92"/>
      <c r="F1839" s="119" t="str">
        <f>IF(OR(D1839="",E1839=""),"",ROUND(D1839/LOOKUP(E1839,SMMLV!$A$2:$A$36,SMMLV!$D$2:$D$106),3))</f>
        <v/>
      </c>
    </row>
    <row r="1840" spans="5:6">
      <c r="E1840" s="92"/>
      <c r="F1840" s="119" t="str">
        <f>IF(OR(D1840="",E1840=""),"",ROUND(D1840/LOOKUP(E1840,SMMLV!$A$2:$A$36,SMMLV!$D$2:$D$106),3))</f>
        <v/>
      </c>
    </row>
    <row r="1841" spans="5:6">
      <c r="E1841" s="92"/>
      <c r="F1841" s="119" t="str">
        <f>IF(OR(D1841="",E1841=""),"",ROUND(D1841/LOOKUP(E1841,SMMLV!$A$2:$A$36,SMMLV!$D$2:$D$106),3))</f>
        <v/>
      </c>
    </row>
    <row r="1842" spans="5:6">
      <c r="E1842" s="92"/>
      <c r="F1842" s="119" t="str">
        <f>IF(OR(D1842="",E1842=""),"",ROUND(D1842/LOOKUP(E1842,SMMLV!$A$2:$A$36,SMMLV!$D$2:$D$106),3))</f>
        <v/>
      </c>
    </row>
    <row r="1843" spans="5:6">
      <c r="E1843" s="92"/>
      <c r="F1843" s="119" t="str">
        <f>IF(OR(D1843="",E1843=""),"",ROUND(D1843/LOOKUP(E1843,SMMLV!$A$2:$A$36,SMMLV!$D$2:$D$106),3))</f>
        <v/>
      </c>
    </row>
    <row r="1844" spans="5:6">
      <c r="E1844" s="92"/>
      <c r="F1844" s="119" t="str">
        <f>IF(OR(D1844="",E1844=""),"",ROUND(D1844/LOOKUP(E1844,SMMLV!$A$2:$A$36,SMMLV!$D$2:$D$106),3))</f>
        <v/>
      </c>
    </row>
    <row r="1845" spans="5:6">
      <c r="E1845" s="92"/>
      <c r="F1845" s="119" t="str">
        <f>IF(OR(D1845="",E1845=""),"",ROUND(D1845/LOOKUP(E1845,SMMLV!$A$2:$A$36,SMMLV!$D$2:$D$106),3))</f>
        <v/>
      </c>
    </row>
    <row r="1846" spans="5:6">
      <c r="E1846" s="92"/>
      <c r="F1846" s="119" t="str">
        <f>IF(OR(D1846="",E1846=""),"",ROUND(D1846/LOOKUP(E1846,SMMLV!$A$2:$A$36,SMMLV!$D$2:$D$106),3))</f>
        <v/>
      </c>
    </row>
    <row r="1847" spans="5:6">
      <c r="E1847" s="92"/>
      <c r="F1847" s="119" t="str">
        <f>IF(OR(D1847="",E1847=""),"",ROUND(D1847/LOOKUP(E1847,SMMLV!$A$2:$A$36,SMMLV!$D$2:$D$106),3))</f>
        <v/>
      </c>
    </row>
    <row r="1848" spans="5:6">
      <c r="E1848" s="92"/>
      <c r="F1848" s="119" t="str">
        <f>IF(OR(D1848="",E1848=""),"",ROUND(D1848/LOOKUP(E1848,SMMLV!$A$2:$A$36,SMMLV!$D$2:$D$106),3))</f>
        <v/>
      </c>
    </row>
    <row r="1849" spans="5:6">
      <c r="E1849" s="92"/>
      <c r="F1849" s="119" t="str">
        <f>IF(OR(D1849="",E1849=""),"",ROUND(D1849/LOOKUP(E1849,SMMLV!$A$2:$A$36,SMMLV!$D$2:$D$106),3))</f>
        <v/>
      </c>
    </row>
    <row r="1850" spans="5:6">
      <c r="E1850" s="92"/>
      <c r="F1850" s="119" t="str">
        <f>IF(OR(D1850="",E1850=""),"",ROUND(D1850/LOOKUP(E1850,SMMLV!$A$2:$A$36,SMMLV!$D$2:$D$106),3))</f>
        <v/>
      </c>
    </row>
    <row r="1851" spans="5:6">
      <c r="E1851" s="92"/>
      <c r="F1851" s="119" t="str">
        <f>IF(OR(D1851="",E1851=""),"",ROUND(D1851/LOOKUP(E1851,SMMLV!$A$2:$A$36,SMMLV!$D$2:$D$106),3))</f>
        <v/>
      </c>
    </row>
    <row r="1852" spans="5:6">
      <c r="E1852" s="92"/>
      <c r="F1852" s="119" t="str">
        <f>IF(OR(D1852="",E1852=""),"",ROUND(D1852/LOOKUP(E1852,SMMLV!$A$2:$A$36,SMMLV!$D$2:$D$106),3))</f>
        <v/>
      </c>
    </row>
    <row r="1853" spans="5:6">
      <c r="E1853" s="92"/>
      <c r="F1853" s="119" t="str">
        <f>IF(OR(D1853="",E1853=""),"",ROUND(D1853/LOOKUP(E1853,SMMLV!$A$2:$A$36,SMMLV!$D$2:$D$106),3))</f>
        <v/>
      </c>
    </row>
    <row r="1854" spans="5:6">
      <c r="E1854" s="92"/>
      <c r="F1854" s="119" t="str">
        <f>IF(OR(D1854="",E1854=""),"",ROUND(D1854/LOOKUP(E1854,SMMLV!$A$2:$A$36,SMMLV!$D$2:$D$106),3))</f>
        <v/>
      </c>
    </row>
    <row r="1855" spans="5:6">
      <c r="E1855" s="92"/>
      <c r="F1855" s="119" t="str">
        <f>IF(OR(D1855="",E1855=""),"",ROUND(D1855/LOOKUP(E1855,SMMLV!$A$2:$A$36,SMMLV!$D$2:$D$106),3))</f>
        <v/>
      </c>
    </row>
    <row r="1856" spans="5:6">
      <c r="E1856" s="92"/>
      <c r="F1856" s="119" t="str">
        <f>IF(OR(D1856="",E1856=""),"",ROUND(D1856/LOOKUP(E1856,SMMLV!$A$2:$A$36,SMMLV!$D$2:$D$106),3))</f>
        <v/>
      </c>
    </row>
    <row r="1857" spans="5:6">
      <c r="E1857" s="92"/>
      <c r="F1857" s="119" t="str">
        <f>IF(OR(D1857="",E1857=""),"",ROUND(D1857/LOOKUP(E1857,SMMLV!$A$2:$A$36,SMMLV!$D$2:$D$106),3))</f>
        <v/>
      </c>
    </row>
    <row r="1858" spans="5:6">
      <c r="E1858" s="92"/>
      <c r="F1858" s="119" t="str">
        <f>IF(OR(D1858="",E1858=""),"",ROUND(D1858/LOOKUP(E1858,SMMLV!$A$2:$A$36,SMMLV!$D$2:$D$106),3))</f>
        <v/>
      </c>
    </row>
    <row r="1859" spans="5:6">
      <c r="E1859" s="92"/>
      <c r="F1859" s="119" t="str">
        <f>IF(OR(D1859="",E1859=""),"",ROUND(D1859/LOOKUP(E1859,SMMLV!$A$2:$A$36,SMMLV!$D$2:$D$106),3))</f>
        <v/>
      </c>
    </row>
    <row r="1860" spans="5:6">
      <c r="E1860" s="92"/>
      <c r="F1860" s="119" t="str">
        <f>IF(OR(D1860="",E1860=""),"",ROUND(D1860/LOOKUP(E1860,SMMLV!$A$2:$A$36,SMMLV!$D$2:$D$106),3))</f>
        <v/>
      </c>
    </row>
    <row r="1861" spans="5:6">
      <c r="E1861" s="92"/>
      <c r="F1861" s="119" t="str">
        <f>IF(OR(D1861="",E1861=""),"",ROUND(D1861/LOOKUP(E1861,SMMLV!$A$2:$A$36,SMMLV!$D$2:$D$106),3))</f>
        <v/>
      </c>
    </row>
    <row r="1862" spans="5:6">
      <c r="E1862" s="92"/>
      <c r="F1862" s="119" t="str">
        <f>IF(OR(D1862="",E1862=""),"",ROUND(D1862/LOOKUP(E1862,SMMLV!$A$2:$A$36,SMMLV!$D$2:$D$106),3))</f>
        <v/>
      </c>
    </row>
    <row r="1863" spans="5:6">
      <c r="E1863" s="92"/>
      <c r="F1863" s="119" t="str">
        <f>IF(OR(D1863="",E1863=""),"",ROUND(D1863/LOOKUP(E1863,SMMLV!$A$2:$A$36,SMMLV!$D$2:$D$106),3))</f>
        <v/>
      </c>
    </row>
    <row r="1864" spans="5:6">
      <c r="E1864" s="92"/>
      <c r="F1864" s="119" t="str">
        <f>IF(OR(D1864="",E1864=""),"",ROUND(D1864/LOOKUP(E1864,SMMLV!$A$2:$A$36,SMMLV!$D$2:$D$106),3))</f>
        <v/>
      </c>
    </row>
    <row r="1865" spans="5:6">
      <c r="E1865" s="92"/>
      <c r="F1865" s="119" t="str">
        <f>IF(OR(D1865="",E1865=""),"",ROUND(D1865/LOOKUP(E1865,SMMLV!$A$2:$A$36,SMMLV!$D$2:$D$106),3))</f>
        <v/>
      </c>
    </row>
    <row r="1866" spans="5:6">
      <c r="E1866" s="92"/>
      <c r="F1866" s="119" t="str">
        <f>IF(OR(D1866="",E1866=""),"",ROUND(D1866/LOOKUP(E1866,SMMLV!$A$2:$A$36,SMMLV!$D$2:$D$106),3))</f>
        <v/>
      </c>
    </row>
    <row r="1867" spans="5:6">
      <c r="E1867" s="92"/>
      <c r="F1867" s="119" t="str">
        <f>IF(OR(D1867="",E1867=""),"",ROUND(D1867/LOOKUP(E1867,SMMLV!$A$2:$A$36,SMMLV!$D$2:$D$106),3))</f>
        <v/>
      </c>
    </row>
    <row r="1868" spans="5:6">
      <c r="E1868" s="92"/>
      <c r="F1868" s="119" t="str">
        <f>IF(OR(D1868="",E1868=""),"",ROUND(D1868/LOOKUP(E1868,SMMLV!$A$2:$A$36,SMMLV!$D$2:$D$106),3))</f>
        <v/>
      </c>
    </row>
    <row r="1869" spans="5:6">
      <c r="E1869" s="92"/>
      <c r="F1869" s="119" t="str">
        <f>IF(OR(D1869="",E1869=""),"",ROUND(D1869/LOOKUP(E1869,SMMLV!$A$2:$A$36,SMMLV!$D$2:$D$106),3))</f>
        <v/>
      </c>
    </row>
    <row r="1870" spans="5:6">
      <c r="E1870" s="92"/>
      <c r="F1870" s="119" t="str">
        <f>IF(OR(D1870="",E1870=""),"",ROUND(D1870/LOOKUP(E1870,SMMLV!$A$2:$A$36,SMMLV!$D$2:$D$106),3))</f>
        <v/>
      </c>
    </row>
    <row r="1871" spans="5:6">
      <c r="E1871" s="92"/>
      <c r="F1871" s="119" t="str">
        <f>IF(OR(D1871="",E1871=""),"",ROUND(D1871/LOOKUP(E1871,SMMLV!$A$2:$A$36,SMMLV!$D$2:$D$106),3))</f>
        <v/>
      </c>
    </row>
    <row r="1872" spans="5:6">
      <c r="E1872" s="92"/>
      <c r="F1872" s="119" t="str">
        <f>IF(OR(D1872="",E1872=""),"",ROUND(D1872/LOOKUP(E1872,SMMLV!$A$2:$A$36,SMMLV!$D$2:$D$106),3))</f>
        <v/>
      </c>
    </row>
    <row r="1873" spans="5:6">
      <c r="E1873" s="92"/>
      <c r="F1873" s="119" t="str">
        <f>IF(OR(D1873="",E1873=""),"",ROUND(D1873/LOOKUP(E1873,SMMLV!$A$2:$A$36,SMMLV!$D$2:$D$106),3))</f>
        <v/>
      </c>
    </row>
    <row r="1874" spans="5:6">
      <c r="E1874" s="92"/>
      <c r="F1874" s="119" t="str">
        <f>IF(OR(D1874="",E1874=""),"",ROUND(D1874/LOOKUP(E1874,SMMLV!$A$2:$A$36,SMMLV!$D$2:$D$106),3))</f>
        <v/>
      </c>
    </row>
    <row r="1875" spans="5:6">
      <c r="E1875" s="92"/>
      <c r="F1875" s="119" t="str">
        <f>IF(OR(D1875="",E1875=""),"",ROUND(D1875/LOOKUP(E1875,SMMLV!$A$2:$A$36,SMMLV!$D$2:$D$106),3))</f>
        <v/>
      </c>
    </row>
    <row r="1876" spans="5:6">
      <c r="E1876" s="92"/>
      <c r="F1876" s="119" t="str">
        <f>IF(OR(D1876="",E1876=""),"",ROUND(D1876/LOOKUP(E1876,SMMLV!$A$2:$A$36,SMMLV!$D$2:$D$106),3))</f>
        <v/>
      </c>
    </row>
    <row r="1877" spans="5:6">
      <c r="E1877" s="92"/>
      <c r="F1877" s="119" t="str">
        <f>IF(OR(D1877="",E1877=""),"",ROUND(D1877/LOOKUP(E1877,SMMLV!$A$2:$A$36,SMMLV!$D$2:$D$106),3))</f>
        <v/>
      </c>
    </row>
    <row r="1878" spans="5:6">
      <c r="E1878" s="92"/>
      <c r="F1878" s="119" t="str">
        <f>IF(OR(D1878="",E1878=""),"",ROUND(D1878/LOOKUP(E1878,SMMLV!$A$2:$A$36,SMMLV!$D$2:$D$106),3))</f>
        <v/>
      </c>
    </row>
    <row r="1879" spans="5:6">
      <c r="E1879" s="92"/>
      <c r="F1879" s="119" t="str">
        <f>IF(OR(D1879="",E1879=""),"",ROUND(D1879/LOOKUP(E1879,SMMLV!$A$2:$A$36,SMMLV!$D$2:$D$106),3))</f>
        <v/>
      </c>
    </row>
    <row r="1880" spans="5:6">
      <c r="E1880" s="92"/>
      <c r="F1880" s="119" t="str">
        <f>IF(OR(D1880="",E1880=""),"",ROUND(D1880/LOOKUP(E1880,SMMLV!$A$2:$A$36,SMMLV!$D$2:$D$106),3))</f>
        <v/>
      </c>
    </row>
    <row r="1881" spans="5:6">
      <c r="E1881" s="92"/>
      <c r="F1881" s="119" t="str">
        <f>IF(OR(D1881="",E1881=""),"",ROUND(D1881/LOOKUP(E1881,SMMLV!$A$2:$A$36,SMMLV!$D$2:$D$106),3))</f>
        <v/>
      </c>
    </row>
    <row r="1882" spans="5:6">
      <c r="E1882" s="92"/>
      <c r="F1882" s="119" t="str">
        <f>IF(OR(D1882="",E1882=""),"",ROUND(D1882/LOOKUP(E1882,SMMLV!$A$2:$A$36,SMMLV!$D$2:$D$106),3))</f>
        <v/>
      </c>
    </row>
    <row r="1883" spans="5:6">
      <c r="E1883" s="92"/>
      <c r="F1883" s="119" t="str">
        <f>IF(OR(D1883="",E1883=""),"",ROUND(D1883/LOOKUP(E1883,SMMLV!$A$2:$A$36,SMMLV!$D$2:$D$106),3))</f>
        <v/>
      </c>
    </row>
    <row r="1884" spans="5:6">
      <c r="E1884" s="92"/>
      <c r="F1884" s="119" t="str">
        <f>IF(OR(D1884="",E1884=""),"",ROUND(D1884/LOOKUP(E1884,SMMLV!$A$2:$A$36,SMMLV!$D$2:$D$106),3))</f>
        <v/>
      </c>
    </row>
    <row r="1885" spans="5:6">
      <c r="E1885" s="92"/>
      <c r="F1885" s="119" t="str">
        <f>IF(OR(D1885="",E1885=""),"",ROUND(D1885/LOOKUP(E1885,SMMLV!$A$2:$A$36,SMMLV!$D$2:$D$106),3))</f>
        <v/>
      </c>
    </row>
    <row r="1886" spans="5:6">
      <c r="F1886" s="119" t="str">
        <f>IF(OR(D1886="",E1886=""),"",ROUND(D1886/LOOKUP(E1886,SMMLV!$A$2:$A$36,SMMLV!$D$2:$D$106),3))</f>
        <v/>
      </c>
    </row>
    <row r="1887" spans="5:6">
      <c r="F1887" s="119" t="str">
        <f>IF(OR(D1887="",E1887=""),"",ROUND(D1887/LOOKUP(E1887,SMMLV!$A$2:$A$36,SMMLV!$D$2:$D$106),3))</f>
        <v/>
      </c>
    </row>
    <row r="1888" spans="5:6">
      <c r="F1888" s="119" t="str">
        <f>IF(OR(D1888="",E1888=""),"",ROUND(D1888/LOOKUP(E1888,SMMLV!$A$2:$A$36,SMMLV!$D$2:$D$106),3))</f>
        <v/>
      </c>
    </row>
    <row r="1889" spans="6:6">
      <c r="F1889" s="119" t="str">
        <f>IF(OR(D1889="",E1889=""),"",ROUND(D1889/LOOKUP(E1889,SMMLV!$A$2:$A$36,SMMLV!$D$2:$D$106),3))</f>
        <v/>
      </c>
    </row>
    <row r="1890" spans="6:6">
      <c r="F1890" s="119" t="str">
        <f>IF(OR(D1890="",E1890=""),"",ROUND(D1890/LOOKUP(E1890,SMMLV!$A$2:$A$36,SMMLV!$D$2:$D$106),3))</f>
        <v/>
      </c>
    </row>
    <row r="1891" spans="6:6">
      <c r="F1891" s="119" t="str">
        <f>IF(OR(D1891="",E1891=""),"",ROUND(D1891/LOOKUP(E1891,SMMLV!$A$2:$A$36,SMMLV!$D$2:$D$106),3))</f>
        <v/>
      </c>
    </row>
    <row r="1892" spans="6:6">
      <c r="F1892" s="119" t="str">
        <f>IF(OR(D1892="",E1892=""),"",ROUND(D1892/LOOKUP(E1892,SMMLV!$A$2:$A$36,SMMLV!$D$2:$D$106),3))</f>
        <v/>
      </c>
    </row>
    <row r="1893" spans="6:6">
      <c r="F1893" s="119" t="str">
        <f>IF(OR(D1893="",E1893=""),"",ROUND(D1893/LOOKUP(E1893,SMMLV!$A$2:$A$36,SMMLV!$D$2:$D$106),3))</f>
        <v/>
      </c>
    </row>
    <row r="1894" spans="6:6">
      <c r="F1894" s="119" t="str">
        <f>IF(OR(D1894="",E1894=""),"",ROUND(D1894/LOOKUP(E1894,SMMLV!$A$2:$A$36,SMMLV!$D$2:$D$106),3))</f>
        <v/>
      </c>
    </row>
    <row r="1895" spans="6:6">
      <c r="F1895" s="119" t="str">
        <f>IF(OR(D1895="",E1895=""),"",ROUND(D1895/LOOKUP(E1895,SMMLV!$A$2:$A$36,SMMLV!$D$2:$D$106),3))</f>
        <v/>
      </c>
    </row>
    <row r="1896" spans="6:6">
      <c r="F1896" s="119" t="str">
        <f>IF(OR(D1896="",E1896=""),"",ROUND(D1896/LOOKUP(E1896,SMMLV!$A$2:$A$36,SMMLV!$D$2:$D$106),3))</f>
        <v/>
      </c>
    </row>
    <row r="1897" spans="6:6">
      <c r="F1897" s="119" t="str">
        <f>IF(OR(D1897="",E1897=""),"",ROUND(D1897/LOOKUP(E1897,SMMLV!$A$2:$A$36,SMMLV!$D$2:$D$106),3))</f>
        <v/>
      </c>
    </row>
    <row r="1898" spans="6:6">
      <c r="F1898" s="119" t="str">
        <f>IF(OR(D1898="",E1898=""),"",ROUND(D1898/LOOKUP(E1898,SMMLV!$A$2:$A$36,SMMLV!$D$2:$D$106),3))</f>
        <v/>
      </c>
    </row>
    <row r="1899" spans="6:6">
      <c r="F1899" s="119" t="str">
        <f>IF(OR(D1899="",E1899=""),"",ROUND(D1899/LOOKUP(E1899,SMMLV!$A$2:$A$36,SMMLV!$D$2:$D$106),3))</f>
        <v/>
      </c>
    </row>
    <row r="1900" spans="6:6">
      <c r="F1900" s="119" t="str">
        <f>IF(OR(D1900="",E1900=""),"",ROUND(D1900/LOOKUP(E1900,SMMLV!$A$2:$A$36,SMMLV!$D$2:$D$106),3))</f>
        <v/>
      </c>
    </row>
    <row r="1901" spans="6:6">
      <c r="F1901" s="119" t="str">
        <f>IF(OR(D1901="",E1901=""),"",ROUND(D1901/LOOKUP(E1901,SMMLV!$A$2:$A$36,SMMLV!$D$2:$D$106),3))</f>
        <v/>
      </c>
    </row>
    <row r="1902" spans="6:6">
      <c r="F1902" s="119" t="str">
        <f>IF(OR(D1902="",E1902=""),"",ROUND(D1902/LOOKUP(E1902,SMMLV!$A$2:$A$36,SMMLV!$D$2:$D$106),3))</f>
        <v/>
      </c>
    </row>
    <row r="1903" spans="6:6">
      <c r="F1903" s="119" t="str">
        <f>IF(OR(D1903="",E1903=""),"",ROUND(D1903/LOOKUP(E1903,SMMLV!$A$2:$A$36,SMMLV!$D$2:$D$106),3))</f>
        <v/>
      </c>
    </row>
    <row r="1904" spans="6:6">
      <c r="F1904" s="119" t="str">
        <f>IF(OR(D1904="",E1904=""),"",ROUND(D1904/LOOKUP(E1904,SMMLV!$A$2:$A$36,SMMLV!$D$2:$D$106),3))</f>
        <v/>
      </c>
    </row>
    <row r="1905" spans="6:6">
      <c r="F1905" s="119" t="str">
        <f>IF(OR(D1905="",E1905=""),"",ROUND(D1905/LOOKUP(E1905,SMMLV!$A$2:$A$36,SMMLV!$D$2:$D$106),3))</f>
        <v/>
      </c>
    </row>
    <row r="1906" spans="6:6">
      <c r="F1906" s="119" t="str">
        <f>IF(OR(D1906="",E1906=""),"",ROUND(D1906/LOOKUP(E1906,SMMLV!$A$2:$A$36,SMMLV!$D$2:$D$106),3))</f>
        <v/>
      </c>
    </row>
    <row r="1907" spans="6:6">
      <c r="F1907" s="119" t="str">
        <f>IF(OR(D1907="",E1907=""),"",ROUND(D1907/LOOKUP(E1907,SMMLV!$A$2:$A$36,SMMLV!$D$2:$D$106),3))</f>
        <v/>
      </c>
    </row>
    <row r="1908" spans="6:6">
      <c r="F1908" s="119" t="str">
        <f>IF(OR(D1908="",E1908=""),"",ROUND(D1908/LOOKUP(E1908,SMMLV!$A$2:$A$36,SMMLV!$D$2:$D$106),3))</f>
        <v/>
      </c>
    </row>
    <row r="1909" spans="6:6">
      <c r="F1909" s="119" t="str">
        <f>IF(OR(D1909="",E1909=""),"",ROUND(D1909/LOOKUP(E1909,SMMLV!$A$2:$A$36,SMMLV!$D$2:$D$106),3))</f>
        <v/>
      </c>
    </row>
    <row r="1910" spans="6:6">
      <c r="F1910" s="119" t="str">
        <f>IF(OR(D1910="",E1910=""),"",ROUND(D1910/LOOKUP(E1910,SMMLV!$A$2:$A$36,SMMLV!$D$2:$D$106),3))</f>
        <v/>
      </c>
    </row>
    <row r="1911" spans="6:6">
      <c r="F1911" s="119" t="str">
        <f>IF(OR(D1911="",E1911=""),"",ROUND(D1911/LOOKUP(E1911,SMMLV!$A$2:$A$36,SMMLV!$D$2:$D$106),3))</f>
        <v/>
      </c>
    </row>
    <row r="1912" spans="6:6">
      <c r="F1912" s="119" t="str">
        <f>IF(OR(D1912="",E1912=""),"",ROUND(D1912/LOOKUP(E1912,SMMLV!$A$2:$A$36,SMMLV!$D$2:$D$106),3))</f>
        <v/>
      </c>
    </row>
    <row r="1913" spans="6:6">
      <c r="F1913" s="119" t="str">
        <f>IF(OR(D1913="",E1913=""),"",ROUND(D1913/LOOKUP(E1913,SMMLV!$A$2:$A$36,SMMLV!$D$2:$D$106),3))</f>
        <v/>
      </c>
    </row>
    <row r="1914" spans="6:6">
      <c r="F1914" s="119" t="str">
        <f>IF(OR(D1914="",E1914=""),"",ROUND(D1914/LOOKUP(E1914,SMMLV!$A$2:$A$36,SMMLV!$D$2:$D$106),3))</f>
        <v/>
      </c>
    </row>
    <row r="1915" spans="6:6">
      <c r="F1915" s="119" t="str">
        <f>IF(OR(D1915="",E1915=""),"",ROUND(D1915/LOOKUP(E1915,SMMLV!$A$2:$A$36,SMMLV!$D$2:$D$106),3))</f>
        <v/>
      </c>
    </row>
    <row r="1916" spans="6:6">
      <c r="F1916" s="119" t="str">
        <f>IF(OR(D1916="",E1916=""),"",ROUND(D1916/LOOKUP(E1916,SMMLV!$A$2:$A$36,SMMLV!$D$2:$D$106),3))</f>
        <v/>
      </c>
    </row>
    <row r="1917" spans="6:6">
      <c r="F1917" s="119" t="str">
        <f>IF(OR(D1917="",E1917=""),"",ROUND(D1917/LOOKUP(E1917,SMMLV!$A$2:$A$36,SMMLV!$D$2:$D$106),3))</f>
        <v/>
      </c>
    </row>
    <row r="1918" spans="6:6">
      <c r="F1918" s="119" t="str">
        <f>IF(OR(D1918="",E1918=""),"",ROUND(D1918/LOOKUP(E1918,SMMLV!$A$2:$A$36,SMMLV!$D$2:$D$106),3))</f>
        <v/>
      </c>
    </row>
    <row r="1919" spans="6:6">
      <c r="F1919" s="119" t="str">
        <f>IF(OR(D1919="",E1919=""),"",ROUND(D1919/LOOKUP(E1919,SMMLV!$A$2:$A$36,SMMLV!$D$2:$D$106),3))</f>
        <v/>
      </c>
    </row>
    <row r="1920" spans="6:6">
      <c r="F1920" s="119" t="str">
        <f>IF(OR(D1920="",E1920=""),"",ROUND(D1920/LOOKUP(E1920,SMMLV!$A$2:$A$36,SMMLV!$D$2:$D$106),3))</f>
        <v/>
      </c>
    </row>
    <row r="1921" spans="6:6">
      <c r="F1921" s="119" t="str">
        <f>IF(OR(D1921="",E1921=""),"",ROUND(D1921/LOOKUP(E1921,SMMLV!$A$2:$A$36,SMMLV!$D$2:$D$106),3))</f>
        <v/>
      </c>
    </row>
    <row r="1922" spans="6:6">
      <c r="F1922" s="119" t="str">
        <f>IF(OR(D1922="",E1922=""),"",ROUND(D1922/LOOKUP(E1922,SMMLV!$A$2:$A$36,SMMLV!$D$2:$D$106),3))</f>
        <v/>
      </c>
    </row>
    <row r="1923" spans="6:6">
      <c r="F1923" s="119" t="str">
        <f>IF(OR(D1923="",E1923=""),"",ROUND(D1923/LOOKUP(E1923,SMMLV!$A$2:$A$36,SMMLV!$D$2:$D$106),3))</f>
        <v/>
      </c>
    </row>
    <row r="1924" spans="6:6">
      <c r="F1924" s="119" t="str">
        <f>IF(OR(D1924="",E1924=""),"",ROUND(D1924/LOOKUP(E1924,SMMLV!$A$2:$A$36,SMMLV!$D$2:$D$106),3))</f>
        <v/>
      </c>
    </row>
    <row r="1925" spans="6:6">
      <c r="F1925" s="119" t="str">
        <f>IF(OR(D1925="",E1925=""),"",ROUND(D1925/LOOKUP(E1925,SMMLV!$A$2:$A$36,SMMLV!$D$2:$D$106),3))</f>
        <v/>
      </c>
    </row>
    <row r="1926" spans="6:6">
      <c r="F1926" s="119" t="str">
        <f>IF(OR(D1926="",E1926=""),"",ROUND(D1926/LOOKUP(E1926,SMMLV!$A$2:$A$36,SMMLV!$D$2:$D$106),3))</f>
        <v/>
      </c>
    </row>
    <row r="1927" spans="6:6">
      <c r="F1927" s="119" t="str">
        <f>IF(OR(D1927="",E1927=""),"",ROUND(D1927/LOOKUP(E1927,SMMLV!$A$2:$A$36,SMMLV!$D$2:$D$106),3))</f>
        <v/>
      </c>
    </row>
    <row r="1928" spans="6:6">
      <c r="F1928" s="119" t="str">
        <f>IF(OR(D1928="",E1928=""),"",ROUND(D1928/LOOKUP(E1928,SMMLV!$A$2:$A$36,SMMLV!$D$2:$D$106),3))</f>
        <v/>
      </c>
    </row>
    <row r="1929" spans="6:6">
      <c r="F1929" s="119" t="str">
        <f>IF(OR(D1929="",E1929=""),"",ROUND(D1929/LOOKUP(E1929,SMMLV!$A$2:$A$36,SMMLV!$D$2:$D$106),3))</f>
        <v/>
      </c>
    </row>
    <row r="1930" spans="6:6">
      <c r="F1930" s="119" t="str">
        <f>IF(OR(D1930="",E1930=""),"",ROUND(D1930/LOOKUP(E1930,SMMLV!$A$2:$A$36,SMMLV!$D$2:$D$106),3))</f>
        <v/>
      </c>
    </row>
    <row r="1931" spans="6:6">
      <c r="F1931" s="119" t="str">
        <f>IF(OR(D1931="",E1931=""),"",ROUND(D1931/LOOKUP(E1931,SMMLV!$A$2:$A$36,SMMLV!$D$2:$D$106),3))</f>
        <v/>
      </c>
    </row>
    <row r="1932" spans="6:6">
      <c r="F1932" s="119" t="str">
        <f>IF(OR(D1932="",E1932=""),"",ROUND(D1932/LOOKUP(E1932,SMMLV!$A$2:$A$36,SMMLV!$D$2:$D$106),3))</f>
        <v/>
      </c>
    </row>
    <row r="1933" spans="6:6">
      <c r="F1933" s="119" t="str">
        <f>IF(OR(D1933="",E1933=""),"",ROUND(D1933/LOOKUP(E1933,SMMLV!$A$2:$A$36,SMMLV!$D$2:$D$106),3))</f>
        <v/>
      </c>
    </row>
    <row r="1934" spans="6:6">
      <c r="F1934" s="119" t="str">
        <f>IF(OR(D1934="",E1934=""),"",ROUND(D1934/LOOKUP(E1934,SMMLV!$A$2:$A$36,SMMLV!$D$2:$D$106),3))</f>
        <v/>
      </c>
    </row>
    <row r="1935" spans="6:6">
      <c r="F1935" s="119" t="str">
        <f>IF(OR(D1935="",E1935=""),"",ROUND(D1935/LOOKUP(E1935,SMMLV!$A$2:$A$36,SMMLV!$D$2:$D$106),3))</f>
        <v/>
      </c>
    </row>
    <row r="1936" spans="6:6">
      <c r="F1936" s="119" t="str">
        <f>IF(OR(D1936="",E1936=""),"",ROUND(D1936/LOOKUP(E1936,SMMLV!$A$2:$A$36,SMMLV!$D$2:$D$106),3))</f>
        <v/>
      </c>
    </row>
    <row r="1937" spans="6:6">
      <c r="F1937" s="119" t="str">
        <f>IF(OR(D1937="",E1937=""),"",ROUND(D1937/LOOKUP(E1937,SMMLV!$A$2:$A$36,SMMLV!$D$2:$D$106),3))</f>
        <v/>
      </c>
    </row>
    <row r="1938" spans="6:6">
      <c r="F1938" s="119" t="str">
        <f>IF(OR(D1938="",E1938=""),"",ROUND(D1938/LOOKUP(E1938,SMMLV!$A$2:$A$36,SMMLV!$D$2:$D$106),3))</f>
        <v/>
      </c>
    </row>
    <row r="1939" spans="6:6">
      <c r="F1939" s="119" t="str">
        <f>IF(OR(D1939="",E1939=""),"",ROUND(D1939/LOOKUP(E1939,SMMLV!$A$2:$A$36,SMMLV!$D$2:$D$106),3))</f>
        <v/>
      </c>
    </row>
    <row r="1940" spans="6:6">
      <c r="F1940" s="119" t="str">
        <f>IF(OR(D1940="",E1940=""),"",ROUND(D1940/LOOKUP(E1940,SMMLV!$A$2:$A$36,SMMLV!$D$2:$D$106),3))</f>
        <v/>
      </c>
    </row>
    <row r="1941" spans="6:6">
      <c r="F1941" s="119" t="str">
        <f>IF(OR(D1941="",E1941=""),"",ROUND(D1941/LOOKUP(E1941,SMMLV!$A$2:$A$36,SMMLV!$D$2:$D$106),3))</f>
        <v/>
      </c>
    </row>
    <row r="1942" spans="6:6">
      <c r="F1942" s="119" t="str">
        <f>IF(OR(D1942="",E1942=""),"",ROUND(D1942/LOOKUP(E1942,SMMLV!$A$2:$A$36,SMMLV!$D$2:$D$106),3))</f>
        <v/>
      </c>
    </row>
    <row r="1943" spans="6:6">
      <c r="F1943" s="119" t="str">
        <f>IF(OR(D1943="",E1943=""),"",ROUND(D1943/LOOKUP(E1943,SMMLV!$A$2:$A$36,SMMLV!$D$2:$D$106),3))</f>
        <v/>
      </c>
    </row>
    <row r="1944" spans="6:6">
      <c r="F1944" s="119" t="str">
        <f>IF(OR(D1944="",E1944=""),"",ROUND(D1944/LOOKUP(E1944,SMMLV!$A$2:$A$36,SMMLV!$D$2:$D$106),3))</f>
        <v/>
      </c>
    </row>
    <row r="1945" spans="6:6">
      <c r="F1945" s="119" t="str">
        <f>IF(OR(D1945="",E1945=""),"",ROUND(D1945/LOOKUP(E1945,SMMLV!$A$2:$A$36,SMMLV!$D$2:$D$106),3))</f>
        <v/>
      </c>
    </row>
    <row r="1946" spans="6:6">
      <c r="F1946" s="119" t="str">
        <f>IF(OR(D1946="",E1946=""),"",ROUND(D1946/LOOKUP(E1946,SMMLV!$A$2:$A$36,SMMLV!$D$2:$D$106),3))</f>
        <v/>
      </c>
    </row>
    <row r="1947" spans="6:6">
      <c r="F1947" s="119" t="str">
        <f>IF(OR(D1947="",E1947=""),"",ROUND(D1947/LOOKUP(E1947,SMMLV!$A$2:$A$36,SMMLV!$D$2:$D$106),3))</f>
        <v/>
      </c>
    </row>
    <row r="1948" spans="6:6">
      <c r="F1948" s="119" t="str">
        <f>IF(OR(D1948="",E1948=""),"",ROUND(D1948/LOOKUP(E1948,SMMLV!$A$2:$A$36,SMMLV!$D$2:$D$106),3))</f>
        <v/>
      </c>
    </row>
    <row r="1949" spans="6:6">
      <c r="F1949" s="119" t="str">
        <f>IF(OR(D1949="",E1949=""),"",ROUND(D1949/LOOKUP(E1949,SMMLV!$A$2:$A$36,SMMLV!$D$2:$D$106),3))</f>
        <v/>
      </c>
    </row>
    <row r="1950" spans="6:6">
      <c r="F1950" s="119" t="str">
        <f>IF(OR(D1950="",E1950=""),"",ROUND(D1950/LOOKUP(E1950,SMMLV!$A$2:$A$36,SMMLV!$D$2:$D$106),3))</f>
        <v/>
      </c>
    </row>
    <row r="1951" spans="6:6">
      <c r="F1951" s="119" t="str">
        <f>IF(OR(D1951="",E1951=""),"",ROUND(D1951/LOOKUP(E1951,SMMLV!$A$2:$A$36,SMMLV!$D$2:$D$106),3))</f>
        <v/>
      </c>
    </row>
    <row r="1952" spans="6:6">
      <c r="F1952" s="119" t="str">
        <f>IF(OR(D1952="",E1952=""),"",ROUND(D1952/LOOKUP(E1952,SMMLV!$A$2:$A$36,SMMLV!$D$2:$D$106),3))</f>
        <v/>
      </c>
    </row>
    <row r="1953" spans="6:6">
      <c r="F1953" s="119" t="str">
        <f>IF(OR(D1953="",E1953=""),"",ROUND(D1953/LOOKUP(E1953,SMMLV!$A$2:$A$36,SMMLV!$D$2:$D$106),3))</f>
        <v/>
      </c>
    </row>
    <row r="1954" spans="6:6">
      <c r="F1954" s="119" t="str">
        <f>IF(OR(D1954="",E1954=""),"",ROUND(D1954/LOOKUP(E1954,SMMLV!$A$2:$A$36,SMMLV!$D$2:$D$106),3))</f>
        <v/>
      </c>
    </row>
    <row r="1955" spans="6:6">
      <c r="F1955" s="119" t="str">
        <f>IF(OR(D1955="",E1955=""),"",ROUND(D1955/LOOKUP(E1955,SMMLV!$A$2:$A$36,SMMLV!$D$2:$D$106),3))</f>
        <v/>
      </c>
    </row>
    <row r="1956" spans="6:6">
      <c r="F1956" s="119" t="str">
        <f>IF(OR(D1956="",E1956=""),"",ROUND(D1956/LOOKUP(E1956,SMMLV!$A$2:$A$36,SMMLV!$D$2:$D$106),3))</f>
        <v/>
      </c>
    </row>
    <row r="1957" spans="6:6">
      <c r="F1957" s="119" t="str">
        <f>IF(OR(D1957="",E1957=""),"",ROUND(D1957/LOOKUP(E1957,SMMLV!$A$2:$A$36,SMMLV!$D$2:$D$106),3))</f>
        <v/>
      </c>
    </row>
    <row r="1958" spans="6:6">
      <c r="F1958" s="119" t="str">
        <f>IF(OR(D1958="",E1958=""),"",ROUND(D1958/LOOKUP(E1958,SMMLV!$A$2:$A$36,SMMLV!$D$2:$D$106),3))</f>
        <v/>
      </c>
    </row>
    <row r="1959" spans="6:6">
      <c r="F1959" s="119" t="str">
        <f>IF(OR(D1959="",E1959=""),"",ROUND(D1959/LOOKUP(E1959,SMMLV!$A$2:$A$36,SMMLV!$D$2:$D$106),3))</f>
        <v/>
      </c>
    </row>
    <row r="1960" spans="6:6">
      <c r="F1960" s="119" t="str">
        <f>IF(OR(D1960="",E1960=""),"",ROUND(D1960/LOOKUP(E1960,SMMLV!$A$2:$A$36,SMMLV!$D$2:$D$106),3))</f>
        <v/>
      </c>
    </row>
    <row r="1961" spans="6:6">
      <c r="F1961" s="119" t="str">
        <f>IF(OR(D1961="",E1961=""),"",ROUND(D1961/LOOKUP(E1961,SMMLV!$A$2:$A$36,SMMLV!$D$2:$D$106),3))</f>
        <v/>
      </c>
    </row>
    <row r="1962" spans="6:6">
      <c r="F1962" s="119" t="str">
        <f>IF(OR(D1962="",E1962=""),"",ROUND(D1962/LOOKUP(E1962,SMMLV!$A$2:$A$36,SMMLV!$D$2:$D$106),3))</f>
        <v/>
      </c>
    </row>
    <row r="1963" spans="6:6">
      <c r="F1963" s="119" t="str">
        <f>IF(OR(D1963="",E1963=""),"",ROUND(D1963/LOOKUP(E1963,SMMLV!$A$2:$A$36,SMMLV!$D$2:$D$106),3))</f>
        <v/>
      </c>
    </row>
    <row r="1964" spans="6:6">
      <c r="F1964" s="119" t="str">
        <f>IF(OR(D1964="",E1964=""),"",ROUND(D1964/LOOKUP(E1964,SMMLV!$A$2:$A$36,SMMLV!$D$2:$D$106),3))</f>
        <v/>
      </c>
    </row>
    <row r="1965" spans="6:6">
      <c r="F1965" s="119" t="str">
        <f>IF(OR(D1965="",E1965=""),"",ROUND(D1965/LOOKUP(E1965,SMMLV!$A$2:$A$36,SMMLV!$D$2:$D$106),3))</f>
        <v/>
      </c>
    </row>
    <row r="1966" spans="6:6">
      <c r="F1966" s="119" t="str">
        <f>IF(OR(D1966="",E1966=""),"",ROUND(D1966/LOOKUP(E1966,SMMLV!$A$2:$A$36,SMMLV!$D$2:$D$106),3))</f>
        <v/>
      </c>
    </row>
    <row r="1967" spans="6:6">
      <c r="F1967" s="119" t="str">
        <f>IF(OR(D1967="",E1967=""),"",ROUND(D1967/LOOKUP(E1967,SMMLV!$A$2:$A$36,SMMLV!$D$2:$D$106),3))</f>
        <v/>
      </c>
    </row>
    <row r="1968" spans="6:6">
      <c r="F1968" s="119" t="str">
        <f>IF(OR(D1968="",E1968=""),"",ROUND(D1968/LOOKUP(E1968,SMMLV!$A$2:$A$36,SMMLV!$D$2:$D$106),3))</f>
        <v/>
      </c>
    </row>
    <row r="1969" spans="6:6">
      <c r="F1969" s="119" t="str">
        <f>IF(OR(D1969="",E1969=""),"",ROUND(D1969/LOOKUP(E1969,SMMLV!$A$2:$A$36,SMMLV!$D$2:$D$106),3))</f>
        <v/>
      </c>
    </row>
    <row r="1970" spans="6:6">
      <c r="F1970" s="119" t="str">
        <f>IF(OR(D1970="",E1970=""),"",ROUND(D1970/LOOKUP(E1970,SMMLV!$A$2:$A$36,SMMLV!$D$2:$D$106),3))</f>
        <v/>
      </c>
    </row>
    <row r="1971" spans="6:6">
      <c r="F1971" s="119" t="str">
        <f>IF(OR(D1971="",E1971=""),"",ROUND(D1971/LOOKUP(E1971,SMMLV!$A$2:$A$36,SMMLV!$D$2:$D$106),3))</f>
        <v/>
      </c>
    </row>
    <row r="1972" spans="6:6">
      <c r="F1972" s="119" t="str">
        <f>IF(OR(D1972="",E1972=""),"",ROUND(D1972/LOOKUP(E1972,SMMLV!$A$2:$A$36,SMMLV!$D$2:$D$106),3))</f>
        <v/>
      </c>
    </row>
    <row r="1973" spans="6:6">
      <c r="F1973" s="119" t="str">
        <f>IF(OR(D1973="",E1973=""),"",ROUND(D1973/LOOKUP(E1973,SMMLV!$A$2:$A$36,SMMLV!$D$2:$D$106),3))</f>
        <v/>
      </c>
    </row>
    <row r="1974" spans="6:6">
      <c r="F1974" s="119" t="str">
        <f>IF(OR(D1974="",E1974=""),"",ROUND(D1974/LOOKUP(E1974,SMMLV!$A$2:$A$36,SMMLV!$D$2:$D$106),3))</f>
        <v/>
      </c>
    </row>
    <row r="1975" spans="6:6">
      <c r="F1975" s="119" t="str">
        <f>IF(OR(D1975="",E1975=""),"",ROUND(D1975/LOOKUP(E1975,SMMLV!$A$2:$A$36,SMMLV!$D$2:$D$106),3))</f>
        <v/>
      </c>
    </row>
    <row r="1976" spans="6:6">
      <c r="F1976" s="119" t="str">
        <f>IF(OR(D1976="",E1976=""),"",ROUND(D1976/LOOKUP(E1976,SMMLV!$A$2:$A$36,SMMLV!$D$2:$D$106),3))</f>
        <v/>
      </c>
    </row>
    <row r="1977" spans="6:6">
      <c r="F1977" s="119" t="str">
        <f>IF(OR(D1977="",E1977=""),"",ROUND(D1977/LOOKUP(E1977,SMMLV!$A$2:$A$36,SMMLV!$D$2:$D$106),3))</f>
        <v/>
      </c>
    </row>
    <row r="1978" spans="6:6">
      <c r="F1978" s="119" t="str">
        <f>IF(OR(D1978="",E1978=""),"",ROUND(D1978/LOOKUP(E1978,SMMLV!$A$2:$A$36,SMMLV!$D$2:$D$106),3))</f>
        <v/>
      </c>
    </row>
    <row r="1979" spans="6:6">
      <c r="F1979" s="119" t="str">
        <f>IF(OR(D1979="",E1979=""),"",ROUND(D1979/LOOKUP(E1979,SMMLV!$A$2:$A$36,SMMLV!$D$2:$D$106),3))</f>
        <v/>
      </c>
    </row>
    <row r="1980" spans="6:6">
      <c r="F1980" s="119" t="str">
        <f>IF(OR(D1980="",E1980=""),"",ROUND(D1980/LOOKUP(E1980,SMMLV!$A$2:$A$36,SMMLV!$D$2:$D$106),3))</f>
        <v/>
      </c>
    </row>
    <row r="1981" spans="6:6">
      <c r="F1981" s="119" t="str">
        <f>IF(OR(D1981="",E1981=""),"",ROUND(D1981/LOOKUP(E1981,SMMLV!$A$2:$A$36,SMMLV!$D$2:$D$106),3))</f>
        <v/>
      </c>
    </row>
    <row r="1982" spans="6:6">
      <c r="F1982" s="119" t="str">
        <f>IF(OR(D1982="",E1982=""),"",ROUND(D1982/LOOKUP(E1982,SMMLV!$A$2:$A$36,SMMLV!$D$2:$D$106),3))</f>
        <v/>
      </c>
    </row>
    <row r="1983" spans="6:6">
      <c r="F1983" s="119" t="str">
        <f>IF(OR(D1983="",E1983=""),"",ROUND(D1983/LOOKUP(E1983,SMMLV!$A$2:$A$36,SMMLV!$D$2:$D$106),3))</f>
        <v/>
      </c>
    </row>
    <row r="1984" spans="6:6">
      <c r="F1984" s="119" t="str">
        <f>IF(OR(D1984="",E1984=""),"",ROUND(D1984/LOOKUP(E1984,SMMLV!$A$2:$A$36,SMMLV!$D$2:$D$106),3))</f>
        <v/>
      </c>
    </row>
    <row r="1985" spans="6:6">
      <c r="F1985" s="119" t="str">
        <f>IF(OR(D1985="",E1985=""),"",ROUND(D1985/LOOKUP(E1985,SMMLV!$A$2:$A$36,SMMLV!$D$2:$D$106),3))</f>
        <v/>
      </c>
    </row>
    <row r="1986" spans="6:6">
      <c r="F1986" s="119" t="str">
        <f>IF(OR(D1986="",E1986=""),"",ROUND(D1986/LOOKUP(E1986,SMMLV!$A$2:$A$36,SMMLV!$D$2:$D$106),3))</f>
        <v/>
      </c>
    </row>
    <row r="1987" spans="6:6">
      <c r="F1987" s="119" t="str">
        <f>IF(OR(D1987="",E1987=""),"",ROUND(D1987/LOOKUP(E1987,SMMLV!$A$2:$A$36,SMMLV!$D$2:$D$106),3))</f>
        <v/>
      </c>
    </row>
    <row r="1988" spans="6:6">
      <c r="F1988" s="119" t="str">
        <f>IF(OR(D1988="",E1988=""),"",ROUND(D1988/LOOKUP(E1988,SMMLV!$A$2:$A$36,SMMLV!$D$2:$D$106),3))</f>
        <v/>
      </c>
    </row>
    <row r="1989" spans="6:6">
      <c r="F1989" s="119" t="str">
        <f>IF(OR(D1989="",E1989=""),"",ROUND(D1989/LOOKUP(E1989,SMMLV!$A$2:$A$36,SMMLV!$D$2:$D$106),3))</f>
        <v/>
      </c>
    </row>
    <row r="1990" spans="6:6">
      <c r="F1990" s="119" t="str">
        <f>IF(OR(D1990="",E1990=""),"",ROUND(D1990/LOOKUP(E1990,SMMLV!$A$2:$A$36,SMMLV!$D$2:$D$106),3))</f>
        <v/>
      </c>
    </row>
    <row r="1991" spans="6:6">
      <c r="F1991" s="119" t="str">
        <f>IF(OR(D1991="",E1991=""),"",ROUND(D1991/LOOKUP(E1991,SMMLV!$A$2:$A$36,SMMLV!$D$2:$D$106),3))</f>
        <v/>
      </c>
    </row>
    <row r="1992" spans="6:6">
      <c r="F1992" s="119" t="str">
        <f>IF(OR(D1992="",E1992=""),"",ROUND(D1992/LOOKUP(E1992,SMMLV!$A$2:$A$36,SMMLV!$D$2:$D$106),3))</f>
        <v/>
      </c>
    </row>
    <row r="1993" spans="6:6">
      <c r="F1993" s="119" t="str">
        <f>IF(OR(D1993="",E1993=""),"",ROUND(D1993/LOOKUP(E1993,SMMLV!$A$2:$A$36,SMMLV!$D$2:$D$106),3))</f>
        <v/>
      </c>
    </row>
    <row r="1994" spans="6:6">
      <c r="F1994" s="119" t="str">
        <f>IF(OR(D1994="",E1994=""),"",ROUND(D1994/LOOKUP(E1994,SMMLV!$A$2:$A$36,SMMLV!$D$2:$D$106),3))</f>
        <v/>
      </c>
    </row>
    <row r="1995" spans="6:6">
      <c r="F1995" s="119" t="str">
        <f>IF(OR(D1995="",E1995=""),"",ROUND(D1995/LOOKUP(E1995,SMMLV!$A$2:$A$36,SMMLV!$D$2:$D$106),3))</f>
        <v/>
      </c>
    </row>
    <row r="1996" spans="6:6">
      <c r="F1996" s="119" t="str">
        <f>IF(OR(D1996="",E1996=""),"",ROUND(D1996/LOOKUP(E1996,SMMLV!$A$2:$A$36,SMMLV!$D$2:$D$106),3))</f>
        <v/>
      </c>
    </row>
    <row r="1997" spans="6:6">
      <c r="F1997" s="119" t="str">
        <f>IF(OR(D1997="",E1997=""),"",ROUND(D1997/LOOKUP(E1997,SMMLV!$A$2:$A$36,SMMLV!$D$2:$D$106),3))</f>
        <v/>
      </c>
    </row>
    <row r="1998" spans="6:6">
      <c r="F1998" s="119" t="str">
        <f>IF(OR(D1998="",E1998=""),"",ROUND(D1998/LOOKUP(E1998,SMMLV!$A$2:$A$36,SMMLV!$D$2:$D$106),3))</f>
        <v/>
      </c>
    </row>
    <row r="1999" spans="6:6">
      <c r="F1999" s="119" t="str">
        <f>IF(OR(D1999="",E1999=""),"",ROUND(D1999/LOOKUP(E1999,SMMLV!$A$2:$A$36,SMMLV!$D$2:$D$106),3))</f>
        <v/>
      </c>
    </row>
    <row r="2000" spans="6:6">
      <c r="F2000" s="119" t="str">
        <f>IF(OR(D2000="",E2000=""),"",ROUND(D2000/LOOKUP(E2000,SMMLV!$A$2:$A$36,SMMLV!$D$2:$D$106),3))</f>
        <v/>
      </c>
    </row>
    <row r="2001" spans="6:6">
      <c r="F2001" s="119" t="str">
        <f>IF(OR(D2001="",E2001=""),"",ROUND(D2001/LOOKUP(E2001,SMMLV!$A$2:$A$36,SMMLV!$D$2:$D$106),3))</f>
        <v/>
      </c>
    </row>
    <row r="2002" spans="6:6">
      <c r="F2002" s="119" t="str">
        <f>IF(OR(D2002="",E2002=""),"",ROUND(D2002/LOOKUP(E2002,SMMLV!$A$2:$A$36,SMMLV!$D$2:$D$106),3))</f>
        <v/>
      </c>
    </row>
    <row r="2003" spans="6:6">
      <c r="F2003" s="119" t="str">
        <f>IF(OR(D2003="",E2003=""),"",ROUND(D2003/LOOKUP(E2003,SMMLV!$A$2:$A$36,SMMLV!$D$2:$D$106),3))</f>
        <v/>
      </c>
    </row>
    <row r="2004" spans="6:6">
      <c r="F2004" s="119" t="str">
        <f>IF(OR(D2004="",E2004=""),"",ROUND(D2004/LOOKUP(E2004,SMMLV!$A$2:$A$36,SMMLV!$D$2:$D$106),3))</f>
        <v/>
      </c>
    </row>
    <row r="2005" spans="6:6">
      <c r="F2005" s="119" t="str">
        <f>IF(OR(D2005="",E2005=""),"",ROUND(D2005/LOOKUP(E2005,SMMLV!$A$2:$A$36,SMMLV!$D$2:$D$106),3))</f>
        <v/>
      </c>
    </row>
    <row r="2006" spans="6:6">
      <c r="F2006" s="119" t="str">
        <f>IF(OR(D2006="",E2006=""),"",ROUND(D2006/LOOKUP(E2006,SMMLV!$A$2:$A$36,SMMLV!$D$2:$D$106),3))</f>
        <v/>
      </c>
    </row>
    <row r="2007" spans="6:6">
      <c r="F2007" s="119" t="str">
        <f>IF(OR(D2007="",E2007=""),"",ROUND(D2007/LOOKUP(E2007,SMMLV!$A$2:$A$36,SMMLV!$D$2:$D$106),3))</f>
        <v/>
      </c>
    </row>
    <row r="2008" spans="6:6">
      <c r="F2008" s="119" t="str">
        <f>IF(OR(D2008="",E2008=""),"",ROUND(D2008/LOOKUP(E2008,SMMLV!$A$2:$A$36,SMMLV!$D$2:$D$106),3))</f>
        <v/>
      </c>
    </row>
    <row r="2009" spans="6:6">
      <c r="F2009" s="119" t="str">
        <f>IF(OR(D2009="",E2009=""),"",ROUND(D2009/LOOKUP(E2009,SMMLV!$A$2:$A$36,SMMLV!$D$2:$D$106),3))</f>
        <v/>
      </c>
    </row>
    <row r="2010" spans="6:6">
      <c r="F2010" s="119" t="str">
        <f>IF(OR(D2010="",E2010=""),"",ROUND(D2010/LOOKUP(E2010,SMMLV!$A$2:$A$36,SMMLV!$D$2:$D$106),3))</f>
        <v/>
      </c>
    </row>
    <row r="2011" spans="6:6">
      <c r="F2011" s="119" t="str">
        <f>IF(OR(D2011="",E2011=""),"",ROUND(D2011/LOOKUP(E2011,SMMLV!$A$2:$A$36,SMMLV!$D$2:$D$106),3))</f>
        <v/>
      </c>
    </row>
    <row r="2012" spans="6:6">
      <c r="F2012" s="119" t="str">
        <f>IF(OR(D2012="",E2012=""),"",ROUND(D2012/LOOKUP(E2012,SMMLV!$A$2:$A$36,SMMLV!$D$2:$D$106),3))</f>
        <v/>
      </c>
    </row>
    <row r="2013" spans="6:6">
      <c r="F2013" s="119" t="str">
        <f>IF(OR(D2013="",E2013=""),"",ROUND(D2013/LOOKUP(E2013,SMMLV!$A$2:$A$36,SMMLV!$D$2:$D$106),3))</f>
        <v/>
      </c>
    </row>
    <row r="2014" spans="6:6">
      <c r="F2014" s="119" t="str">
        <f>IF(OR(D2014="",E2014=""),"",ROUND(D2014/LOOKUP(E2014,SMMLV!$A$2:$A$36,SMMLV!$D$2:$D$106),3))</f>
        <v/>
      </c>
    </row>
    <row r="2015" spans="6:6">
      <c r="F2015" s="119" t="str">
        <f>IF(OR(D2015="",E2015=""),"",ROUND(D2015/LOOKUP(E2015,SMMLV!$A$2:$A$36,SMMLV!$D$2:$D$106),3))</f>
        <v/>
      </c>
    </row>
    <row r="2016" spans="6:6">
      <c r="F2016" s="119" t="str">
        <f>IF(OR(D2016="",E2016=""),"",ROUND(D2016/LOOKUP(E2016,SMMLV!$A$2:$A$36,SMMLV!$D$2:$D$106),3))</f>
        <v/>
      </c>
    </row>
    <row r="2017" spans="6:6">
      <c r="F2017" s="119" t="str">
        <f>IF(OR(D2017="",E2017=""),"",ROUND(D2017/LOOKUP(E2017,SMMLV!$A$2:$A$36,SMMLV!$D$2:$D$106),3))</f>
        <v/>
      </c>
    </row>
    <row r="2018" spans="6:6">
      <c r="F2018" s="119" t="str">
        <f>IF(OR(D2018="",E2018=""),"",ROUND(D2018/LOOKUP(E2018,SMMLV!$A$2:$A$36,SMMLV!$D$2:$D$106),3))</f>
        <v/>
      </c>
    </row>
    <row r="2019" spans="6:6">
      <c r="F2019" s="119" t="str">
        <f>IF(OR(D2019="",E2019=""),"",ROUND(D2019/LOOKUP(E2019,SMMLV!$A$2:$A$36,SMMLV!$D$2:$D$106),3))</f>
        <v/>
      </c>
    </row>
    <row r="2020" spans="6:6">
      <c r="F2020" s="119" t="str">
        <f>IF(OR(D2020="",E2020=""),"",ROUND(D2020/LOOKUP(E2020,SMMLV!$A$2:$A$36,SMMLV!$D$2:$D$106),3))</f>
        <v/>
      </c>
    </row>
    <row r="2021" spans="6:6">
      <c r="F2021" s="119" t="str">
        <f>IF(OR(D2021="",E2021=""),"",ROUND(D2021/LOOKUP(E2021,SMMLV!$A$2:$A$36,SMMLV!$D$2:$D$106),3))</f>
        <v/>
      </c>
    </row>
    <row r="2022" spans="6:6">
      <c r="F2022" s="119" t="str">
        <f>IF(OR(D2022="",E2022=""),"",ROUND(D2022/LOOKUP(E2022,SMMLV!$A$2:$A$36,SMMLV!$D$2:$D$106),3))</f>
        <v/>
      </c>
    </row>
    <row r="2023" spans="6:6">
      <c r="F2023" s="119" t="str">
        <f>IF(OR(D2023="",E2023=""),"",ROUND(D2023/LOOKUP(E2023,SMMLV!$A$2:$A$36,SMMLV!$D$2:$D$106),3))</f>
        <v/>
      </c>
    </row>
    <row r="2024" spans="6:6">
      <c r="F2024" s="119" t="str">
        <f>IF(OR(D2024="",E2024=""),"",ROUND(D2024/LOOKUP(E2024,SMMLV!$A$2:$A$36,SMMLV!$D$2:$D$106),3))</f>
        <v/>
      </c>
    </row>
    <row r="2025" spans="6:6">
      <c r="F2025" s="119" t="str">
        <f>IF(OR(D2025="",E2025=""),"",ROUND(D2025/LOOKUP(E2025,SMMLV!$A$2:$A$36,SMMLV!$D$2:$D$106),3))</f>
        <v/>
      </c>
    </row>
    <row r="2026" spans="6:6">
      <c r="F2026" s="119" t="str">
        <f>IF(OR(D2026="",E2026=""),"",ROUND(D2026/LOOKUP(E2026,SMMLV!$A$2:$A$36,SMMLV!$D$2:$D$106),3))</f>
        <v/>
      </c>
    </row>
    <row r="2027" spans="6:6">
      <c r="F2027" s="119" t="str">
        <f>IF(OR(D2027="",E2027=""),"",ROUND(D2027/LOOKUP(E2027,SMMLV!$A$2:$A$36,SMMLV!$D$2:$D$106),3))</f>
        <v/>
      </c>
    </row>
    <row r="2028" spans="6:6">
      <c r="F2028" s="119" t="str">
        <f>IF(OR(D2028="",E2028=""),"",ROUND(D2028/LOOKUP(E2028,SMMLV!$A$2:$A$36,SMMLV!$D$2:$D$106),3))</f>
        <v/>
      </c>
    </row>
    <row r="2029" spans="6:6">
      <c r="F2029" s="119" t="str">
        <f>IF(OR(D2029="",E2029=""),"",ROUND(D2029/LOOKUP(E2029,SMMLV!$A$2:$A$36,SMMLV!$D$2:$D$106),3))</f>
        <v/>
      </c>
    </row>
    <row r="2030" spans="6:6">
      <c r="F2030" s="119" t="str">
        <f>IF(OR(D2030="",E2030=""),"",ROUND(D2030/LOOKUP(E2030,SMMLV!$A$2:$A$36,SMMLV!$D$2:$D$106),3))</f>
        <v/>
      </c>
    </row>
    <row r="2031" spans="6:6">
      <c r="F2031" s="119" t="str">
        <f>IF(OR(D2031="",E2031=""),"",ROUND(D2031/LOOKUP(E2031,SMMLV!$A$2:$A$36,SMMLV!$D$2:$D$106),3))</f>
        <v/>
      </c>
    </row>
    <row r="2032" spans="6:6">
      <c r="F2032" s="119" t="str">
        <f>IF(OR(D2032="",E2032=""),"",ROUND(D2032/LOOKUP(E2032,SMMLV!$A$2:$A$36,SMMLV!$D$2:$D$106),3))</f>
        <v/>
      </c>
    </row>
    <row r="2033" spans="6:6">
      <c r="F2033" s="119" t="str">
        <f>IF(OR(D2033="",E2033=""),"",ROUND(D2033/LOOKUP(E2033,SMMLV!$A$2:$A$36,SMMLV!$D$2:$D$106),3))</f>
        <v/>
      </c>
    </row>
    <row r="2034" spans="6:6">
      <c r="F2034" s="119" t="str">
        <f>IF(OR(D2034="",E2034=""),"",ROUND(D2034/LOOKUP(E2034,SMMLV!$A$2:$A$36,SMMLV!$D$2:$D$106),3))</f>
        <v/>
      </c>
    </row>
    <row r="2035" spans="6:6">
      <c r="F2035" s="119" t="str">
        <f>IF(OR(D2035="",E2035=""),"",ROUND(D2035/LOOKUP(E2035,SMMLV!$A$2:$A$36,SMMLV!$D$2:$D$106),3))</f>
        <v/>
      </c>
    </row>
    <row r="2036" spans="6:6">
      <c r="F2036" s="119" t="str">
        <f>IF(OR(D2036="",E2036=""),"",ROUND(D2036/LOOKUP(E2036,SMMLV!$A$2:$A$36,SMMLV!$D$2:$D$106),3))</f>
        <v/>
      </c>
    </row>
    <row r="2037" spans="6:6">
      <c r="F2037" s="119" t="str">
        <f>IF(OR(D2037="",E2037=""),"",ROUND(D2037/LOOKUP(E2037,SMMLV!$A$2:$A$36,SMMLV!$D$2:$D$106),3))</f>
        <v/>
      </c>
    </row>
    <row r="2038" spans="6:6">
      <c r="F2038" s="119" t="str">
        <f>IF(OR(D2038="",E2038=""),"",ROUND(D2038/LOOKUP(E2038,SMMLV!$A$2:$A$36,SMMLV!$D$2:$D$106),3))</f>
        <v/>
      </c>
    </row>
    <row r="2039" spans="6:6">
      <c r="F2039" s="119" t="str">
        <f>IF(OR(D2039="",E2039=""),"",ROUND(D2039/LOOKUP(E2039,SMMLV!$A$2:$A$36,SMMLV!$D$2:$D$106),3))</f>
        <v/>
      </c>
    </row>
    <row r="2040" spans="6:6">
      <c r="F2040" s="119" t="str">
        <f>IF(OR(D2040="",E2040=""),"",ROUND(D2040/LOOKUP(E2040,SMMLV!$A$2:$A$36,SMMLV!$D$2:$D$106),3))</f>
        <v/>
      </c>
    </row>
    <row r="2041" spans="6:6">
      <c r="F2041" s="119" t="str">
        <f>IF(OR(D2041="",E2041=""),"",ROUND(D2041/LOOKUP(E2041,SMMLV!$A$2:$A$36,SMMLV!$D$2:$D$106),3))</f>
        <v/>
      </c>
    </row>
    <row r="2042" spans="6:6">
      <c r="F2042" s="119" t="str">
        <f>IF(OR(D2042="",E2042=""),"",ROUND(D2042/LOOKUP(E2042,SMMLV!$A$2:$A$36,SMMLV!$D$2:$D$106),3))</f>
        <v/>
      </c>
    </row>
    <row r="2043" spans="6:6">
      <c r="F2043" s="119" t="str">
        <f>IF(OR(D2043="",E2043=""),"",ROUND(D2043/LOOKUP(E2043,SMMLV!$A$2:$A$36,SMMLV!$D$2:$D$106),3))</f>
        <v/>
      </c>
    </row>
    <row r="2044" spans="6:6">
      <c r="F2044" s="119" t="str">
        <f>IF(OR(D2044="",E2044=""),"",ROUND(D2044/LOOKUP(E2044,SMMLV!$A$2:$A$36,SMMLV!$D$2:$D$106),3))</f>
        <v/>
      </c>
    </row>
    <row r="2045" spans="6:6">
      <c r="F2045" s="119" t="str">
        <f>IF(OR(D2045="",E2045=""),"",ROUND(D2045/LOOKUP(E2045,SMMLV!$A$2:$A$36,SMMLV!$D$2:$D$106),3))</f>
        <v/>
      </c>
    </row>
    <row r="2046" spans="6:6">
      <c r="F2046" s="119" t="str">
        <f>IF(OR(D2046="",E2046=""),"",ROUND(D2046/LOOKUP(E2046,SMMLV!$A$2:$A$36,SMMLV!$D$2:$D$106),3))</f>
        <v/>
      </c>
    </row>
    <row r="2047" spans="6:6">
      <c r="F2047" s="119" t="str">
        <f>IF(OR(D2047="",E2047=""),"",ROUND(D2047/LOOKUP(E2047,SMMLV!$A$2:$A$36,SMMLV!$D$2:$D$106),3))</f>
        <v/>
      </c>
    </row>
    <row r="2048" spans="6:6">
      <c r="F2048" s="119" t="str">
        <f>IF(OR(D2048="",E2048=""),"",ROUND(D2048/LOOKUP(E2048,SMMLV!$A$2:$A$36,SMMLV!$D$2:$D$106),3))</f>
        <v/>
      </c>
    </row>
    <row r="2049" spans="6:6">
      <c r="F2049" s="119" t="str">
        <f>IF(OR(D2049="",E2049=""),"",ROUND(D2049/LOOKUP(E2049,SMMLV!$A$2:$A$36,SMMLV!$D$2:$D$106),3))</f>
        <v/>
      </c>
    </row>
    <row r="2050" spans="6:6">
      <c r="F2050" s="119" t="str">
        <f>IF(OR(D2050="",E2050=""),"",ROUND(D2050/LOOKUP(E2050,SMMLV!$A$2:$A$36,SMMLV!$D$2:$D$106),3))</f>
        <v/>
      </c>
    </row>
    <row r="2051" spans="6:6">
      <c r="F2051" s="119" t="str">
        <f>IF(OR(D2051="",E2051=""),"",ROUND(D2051/LOOKUP(E2051,SMMLV!$A$2:$A$36,SMMLV!$D$2:$D$106),3))</f>
        <v/>
      </c>
    </row>
    <row r="2052" spans="6:6">
      <c r="F2052" s="119" t="str">
        <f>IF(OR(D2052="",E2052=""),"",ROUND(D2052/LOOKUP(E2052,SMMLV!$A$2:$A$36,SMMLV!$D$2:$D$106),3))</f>
        <v/>
      </c>
    </row>
    <row r="2053" spans="6:6">
      <c r="F2053" s="119" t="str">
        <f>IF(OR(D2053="",E2053=""),"",ROUND(D2053/LOOKUP(E2053,SMMLV!$A$2:$A$36,SMMLV!$D$2:$D$106),3))</f>
        <v/>
      </c>
    </row>
    <row r="2054" spans="6:6">
      <c r="F2054" s="119" t="str">
        <f>IF(OR(D2054="",E2054=""),"",ROUND(D2054/LOOKUP(E2054,SMMLV!$A$2:$A$36,SMMLV!$D$2:$D$106),3))</f>
        <v/>
      </c>
    </row>
    <row r="2055" spans="6:6">
      <c r="F2055" s="119" t="str">
        <f>IF(OR(D2055="",E2055=""),"",ROUND(D2055/LOOKUP(E2055,SMMLV!$A$2:$A$36,SMMLV!$D$2:$D$106),3))</f>
        <v/>
      </c>
    </row>
    <row r="2056" spans="6:6">
      <c r="F2056" s="119" t="str">
        <f>IF(OR(D2056="",E2056=""),"",ROUND(D2056/LOOKUP(E2056,SMMLV!$A$2:$A$36,SMMLV!$D$2:$D$106),3))</f>
        <v/>
      </c>
    </row>
    <row r="2057" spans="6:6">
      <c r="F2057" s="119" t="str">
        <f>IF(OR(D2057="",E2057=""),"",ROUND(D2057/LOOKUP(E2057,SMMLV!$A$2:$A$36,SMMLV!$D$2:$D$106),3))</f>
        <v/>
      </c>
    </row>
    <row r="2058" spans="6:6">
      <c r="F2058" s="119" t="str">
        <f>IF(OR(D2058="",E2058=""),"",ROUND(D2058/LOOKUP(E2058,SMMLV!$A$2:$A$36,SMMLV!$D$2:$D$106),3))</f>
        <v/>
      </c>
    </row>
    <row r="2059" spans="6:6">
      <c r="F2059" s="119" t="str">
        <f>IF(OR(D2059="",E2059=""),"",ROUND(D2059/LOOKUP(E2059,SMMLV!$A$2:$A$36,SMMLV!$D$2:$D$106),3))</f>
        <v/>
      </c>
    </row>
    <row r="2060" spans="6:6">
      <c r="F2060" s="119" t="str">
        <f>IF(OR(D2060="",E2060=""),"",ROUND(D2060/LOOKUP(E2060,SMMLV!$A$2:$A$36,SMMLV!$D$2:$D$106),3))</f>
        <v/>
      </c>
    </row>
    <row r="2061" spans="6:6">
      <c r="F2061" s="119" t="str">
        <f>IF(OR(D2061="",E2061=""),"",ROUND(D2061/LOOKUP(E2061,SMMLV!$A$2:$A$36,SMMLV!$D$2:$D$106),3))</f>
        <v/>
      </c>
    </row>
    <row r="2062" spans="6:6">
      <c r="F2062" s="119" t="str">
        <f>IF(OR(D2062="",E2062=""),"",ROUND(D2062/LOOKUP(E2062,SMMLV!$A$2:$A$36,SMMLV!$D$2:$D$106),3))</f>
        <v/>
      </c>
    </row>
    <row r="2063" spans="6:6">
      <c r="F2063" s="119" t="str">
        <f>IF(OR(D2063="",E2063=""),"",ROUND(D2063/LOOKUP(E2063,SMMLV!$A$2:$A$36,SMMLV!$D$2:$D$106),3))</f>
        <v/>
      </c>
    </row>
    <row r="2064" spans="6:6">
      <c r="F2064" s="119" t="str">
        <f>IF(OR(D2064="",E2064=""),"",ROUND(D2064/LOOKUP(E2064,SMMLV!$A$2:$A$36,SMMLV!$D$2:$D$106),3))</f>
        <v/>
      </c>
    </row>
    <row r="2065" spans="6:6">
      <c r="F2065" s="119" t="str">
        <f>IF(OR(D2065="",E2065=""),"",ROUND(D2065/LOOKUP(E2065,SMMLV!$A$2:$A$36,SMMLV!$D$2:$D$106),3))</f>
        <v/>
      </c>
    </row>
    <row r="2066" spans="6:6">
      <c r="F2066" s="119" t="str">
        <f>IF(OR(D2066="",E2066=""),"",ROUND(D2066/LOOKUP(E2066,SMMLV!$A$2:$A$36,SMMLV!$D$2:$D$106),3))</f>
        <v/>
      </c>
    </row>
    <row r="2067" spans="6:6">
      <c r="F2067" s="119" t="str">
        <f>IF(OR(D2067="",E2067=""),"",ROUND(D2067/LOOKUP(E2067,SMMLV!$A$2:$A$36,SMMLV!$D$2:$D$106),3))</f>
        <v/>
      </c>
    </row>
    <row r="2068" spans="6:6">
      <c r="F2068" s="119" t="str">
        <f>IF(OR(D2068="",E2068=""),"",ROUND(D2068/LOOKUP(E2068,SMMLV!$A$2:$A$36,SMMLV!$D$2:$D$106),3))</f>
        <v/>
      </c>
    </row>
    <row r="2069" spans="6:6">
      <c r="F2069" s="119" t="str">
        <f>IF(OR(D2069="",E2069=""),"",ROUND(D2069/LOOKUP(E2069,SMMLV!$A$2:$A$36,SMMLV!$D$2:$D$106),3))</f>
        <v/>
      </c>
    </row>
    <row r="2070" spans="6:6">
      <c r="F2070" s="119" t="str">
        <f>IF(OR(D2070="",E2070=""),"",ROUND(D2070/LOOKUP(E2070,SMMLV!$A$2:$A$36,SMMLV!$D$2:$D$106),3))</f>
        <v/>
      </c>
    </row>
    <row r="2071" spans="6:6">
      <c r="F2071" s="119" t="str">
        <f>IF(OR(D2071="",E2071=""),"",ROUND(D2071/LOOKUP(E2071,SMMLV!$A$2:$A$36,SMMLV!$D$2:$D$106),3))</f>
        <v/>
      </c>
    </row>
    <row r="2072" spans="6:6">
      <c r="F2072" s="119" t="str">
        <f>IF(OR(D2072="",E2072=""),"",ROUND(D2072/LOOKUP(E2072,SMMLV!$A$2:$A$36,SMMLV!$D$2:$D$106),3))</f>
        <v/>
      </c>
    </row>
    <row r="2073" spans="6:6">
      <c r="F2073" s="119" t="str">
        <f>IF(OR(D2073="",E2073=""),"",ROUND(D2073/LOOKUP(E2073,SMMLV!$A$2:$A$36,SMMLV!$D$2:$D$106),3))</f>
        <v/>
      </c>
    </row>
    <row r="2074" spans="6:6">
      <c r="F2074" s="119" t="str">
        <f>IF(OR(D2074="",E2074=""),"",ROUND(D2074/LOOKUP(E2074,SMMLV!$A$2:$A$36,SMMLV!$D$2:$D$106),3))</f>
        <v/>
      </c>
    </row>
    <row r="2075" spans="6:6">
      <c r="F2075" s="119" t="str">
        <f>IF(OR(D2075="",E2075=""),"",ROUND(D2075/LOOKUP(E2075,SMMLV!$A$2:$A$36,SMMLV!$D$2:$D$106),3))</f>
        <v/>
      </c>
    </row>
    <row r="2076" spans="6:6">
      <c r="F2076" s="119" t="str">
        <f>IF(OR(D2076="",E2076=""),"",ROUND(D2076/LOOKUP(E2076,SMMLV!$A$2:$A$36,SMMLV!$D$2:$D$106),3))</f>
        <v/>
      </c>
    </row>
    <row r="2077" spans="6:6">
      <c r="F2077" s="119" t="str">
        <f>IF(OR(D2077="",E2077=""),"",ROUND(D2077/LOOKUP(E2077,SMMLV!$A$2:$A$36,SMMLV!$D$2:$D$106),3))</f>
        <v/>
      </c>
    </row>
    <row r="2078" spans="6:6">
      <c r="F2078" s="119" t="str">
        <f>IF(OR(D2078="",E2078=""),"",ROUND(D2078/LOOKUP(E2078,SMMLV!$A$2:$A$36,SMMLV!$D$2:$D$106),3))</f>
        <v/>
      </c>
    </row>
    <row r="2079" spans="6:6">
      <c r="F2079" s="119" t="str">
        <f>IF(OR(D2079="",E2079=""),"",ROUND(D2079/LOOKUP(E2079,SMMLV!$A$2:$A$36,SMMLV!$D$2:$D$106),3))</f>
        <v/>
      </c>
    </row>
    <row r="2080" spans="6:6">
      <c r="F2080" s="119" t="str">
        <f>IF(OR(D2080="",E2080=""),"",ROUND(D2080/LOOKUP(E2080,SMMLV!$A$2:$A$36,SMMLV!$D$2:$D$106),3))</f>
        <v/>
      </c>
    </row>
    <row r="2081" spans="6:6">
      <c r="F2081" s="119" t="str">
        <f>IF(OR(D2081="",E2081=""),"",ROUND(D2081/LOOKUP(E2081,SMMLV!$A$2:$A$36,SMMLV!$D$2:$D$106),3))</f>
        <v/>
      </c>
    </row>
    <row r="2082" spans="6:6">
      <c r="F2082" s="119" t="str">
        <f>IF(OR(D2082="",E2082=""),"",ROUND(D2082/LOOKUP(E2082,SMMLV!$A$2:$A$36,SMMLV!$D$2:$D$106),3))</f>
        <v/>
      </c>
    </row>
    <row r="2083" spans="6:6">
      <c r="F2083" s="119" t="str">
        <f>IF(OR(D2083="",E2083=""),"",ROUND(D2083/LOOKUP(E2083,SMMLV!$A$2:$A$36,SMMLV!$D$2:$D$106),3))</f>
        <v/>
      </c>
    </row>
    <row r="2084" spans="6:6">
      <c r="F2084" s="119" t="str">
        <f>IF(OR(D2084="",E2084=""),"",ROUND(D2084/LOOKUP(E2084,SMMLV!$A$2:$A$36,SMMLV!$D$2:$D$106),3))</f>
        <v/>
      </c>
    </row>
    <row r="2085" spans="6:6">
      <c r="F2085" s="119" t="str">
        <f>IF(OR(D2085="",E2085=""),"",ROUND(D2085/LOOKUP(E2085,SMMLV!$A$2:$A$36,SMMLV!$D$2:$D$106),3))</f>
        <v/>
      </c>
    </row>
    <row r="2086" spans="6:6">
      <c r="F2086" s="119" t="str">
        <f>IF(OR(D2086="",E2086=""),"",ROUND(D2086/LOOKUP(E2086,SMMLV!$A$2:$A$36,SMMLV!$D$2:$D$106),3))</f>
        <v/>
      </c>
    </row>
    <row r="2087" spans="6:6">
      <c r="F2087" s="119" t="str">
        <f>IF(OR(D2087="",E2087=""),"",ROUND(D2087/LOOKUP(E2087,SMMLV!$A$2:$A$36,SMMLV!$D$2:$D$106),3))</f>
        <v/>
      </c>
    </row>
    <row r="2088" spans="6:6">
      <c r="F2088" s="119" t="str">
        <f>IF(OR(D2088="",E2088=""),"",ROUND(D2088/LOOKUP(E2088,SMMLV!$A$2:$A$36,SMMLV!$D$2:$D$106),3))</f>
        <v/>
      </c>
    </row>
    <row r="2089" spans="6:6">
      <c r="F2089" s="119" t="str">
        <f>IF(OR(D2089="",E2089=""),"",ROUND(D2089/LOOKUP(E2089,SMMLV!$A$2:$A$36,SMMLV!$D$2:$D$106),3))</f>
        <v/>
      </c>
    </row>
    <row r="2090" spans="6:6">
      <c r="F2090" s="119" t="str">
        <f>IF(OR(D2090="",E2090=""),"",ROUND(D2090/LOOKUP(E2090,SMMLV!$A$2:$A$36,SMMLV!$D$2:$D$106),3))</f>
        <v/>
      </c>
    </row>
    <row r="2091" spans="6:6">
      <c r="F2091" s="119" t="str">
        <f>IF(OR(D2091="",E2091=""),"",ROUND(D2091/LOOKUP(E2091,SMMLV!$A$2:$A$36,SMMLV!$D$2:$D$106),3))</f>
        <v/>
      </c>
    </row>
    <row r="2092" spans="6:6">
      <c r="F2092" s="119" t="str">
        <f>IF(OR(D2092="",E2092=""),"",ROUND(D2092/LOOKUP(E2092,SMMLV!$A$2:$A$36,SMMLV!$D$2:$D$106),3))</f>
        <v/>
      </c>
    </row>
    <row r="2093" spans="6:6">
      <c r="F2093" s="119" t="str">
        <f>IF(OR(D2093="",E2093=""),"",ROUND(D2093/LOOKUP(E2093,SMMLV!$A$2:$A$36,SMMLV!$D$2:$D$106),3))</f>
        <v/>
      </c>
    </row>
    <row r="2094" spans="6:6">
      <c r="F2094" s="119" t="str">
        <f>IF(OR(D2094="",E2094=""),"",ROUND(D2094/LOOKUP(E2094,SMMLV!$A$2:$A$36,SMMLV!$D$2:$D$106),3))</f>
        <v/>
      </c>
    </row>
    <row r="2095" spans="6:6">
      <c r="F2095" s="119" t="str">
        <f>IF(OR(D2095="",E2095=""),"",ROUND(D2095/LOOKUP(E2095,SMMLV!$A$2:$A$36,SMMLV!$D$2:$D$106),3))</f>
        <v/>
      </c>
    </row>
    <row r="2096" spans="6:6">
      <c r="F2096" s="119" t="str">
        <f>IF(OR(D2096="",E2096=""),"",ROUND(D2096/LOOKUP(E2096,SMMLV!$A$2:$A$36,SMMLV!$D$2:$D$106),3))</f>
        <v/>
      </c>
    </row>
    <row r="2097" spans="6:6">
      <c r="F2097" s="119" t="str">
        <f>IF(OR(D2097="",E2097=""),"",ROUND(D2097/LOOKUP(E2097,SMMLV!$A$2:$A$36,SMMLV!$D$2:$D$106),3))</f>
        <v/>
      </c>
    </row>
    <row r="2098" spans="6:6">
      <c r="F2098" s="119" t="str">
        <f>IF(OR(D2098="",E2098=""),"",ROUND(D2098/LOOKUP(E2098,SMMLV!$A$2:$A$36,SMMLV!$D$2:$D$106),3))</f>
        <v/>
      </c>
    </row>
    <row r="2099" spans="6:6">
      <c r="F2099" s="119" t="str">
        <f>IF(OR(D2099="",E2099=""),"",ROUND(D2099/LOOKUP(E2099,SMMLV!$A$2:$A$36,SMMLV!$D$2:$D$106),3))</f>
        <v/>
      </c>
    </row>
    <row r="2100" spans="6:6">
      <c r="F2100" s="119" t="str">
        <f>IF(OR(D2100="",E2100=""),"",ROUND(D2100/LOOKUP(E2100,SMMLV!$A$2:$A$36,SMMLV!$D$2:$D$106),3))</f>
        <v/>
      </c>
    </row>
    <row r="2101" spans="6:6">
      <c r="F2101" s="119" t="str">
        <f>IF(OR(D2101="",E2101=""),"",ROUND(D2101/LOOKUP(E2101,SMMLV!$A$2:$A$36,SMMLV!$D$2:$D$106),3))</f>
        <v/>
      </c>
    </row>
    <row r="2102" spans="6:6">
      <c r="F2102" s="119" t="str">
        <f>IF(OR(D2102="",E2102=""),"",ROUND(D2102/LOOKUP(E2102,SMMLV!$A$2:$A$36,SMMLV!$D$2:$D$106),3))</f>
        <v/>
      </c>
    </row>
    <row r="2103" spans="6:6">
      <c r="F2103" s="119" t="str">
        <f>IF(OR(D2103="",E2103=""),"",ROUND(D2103/LOOKUP(E2103,SMMLV!$A$2:$A$36,SMMLV!$D$2:$D$106),3))</f>
        <v/>
      </c>
    </row>
    <row r="2104" spans="6:6">
      <c r="F2104" s="119" t="str">
        <f>IF(OR(D2104="",E2104=""),"",ROUND(D2104/LOOKUP(E2104,SMMLV!$A$2:$A$36,SMMLV!$D$2:$D$106),3))</f>
        <v/>
      </c>
    </row>
  </sheetData>
  <mergeCells count="1105">
    <mergeCell ref="M1005:N1005"/>
    <mergeCell ref="M993:N993"/>
    <mergeCell ref="M994:N994"/>
    <mergeCell ref="M995:N995"/>
    <mergeCell ref="K996:K1005"/>
    <mergeCell ref="M996:N996"/>
    <mergeCell ref="M997:N997"/>
    <mergeCell ref="M998:N998"/>
    <mergeCell ref="M999:N999"/>
    <mergeCell ref="M1000:N1000"/>
    <mergeCell ref="M1001:N1001"/>
    <mergeCell ref="M1002:N1002"/>
    <mergeCell ref="M1003:N1003"/>
    <mergeCell ref="M1004:N1004"/>
    <mergeCell ref="M985:N985"/>
    <mergeCell ref="K986:K995"/>
    <mergeCell ref="M986:N986"/>
    <mergeCell ref="M987:N987"/>
    <mergeCell ref="M988:N988"/>
    <mergeCell ref="M989:N989"/>
    <mergeCell ref="M990:N990"/>
    <mergeCell ref="M991:N991"/>
    <mergeCell ref="M992:N992"/>
    <mergeCell ref="K976:K985"/>
    <mergeCell ref="M976:N976"/>
    <mergeCell ref="M977:N977"/>
    <mergeCell ref="M978:N978"/>
    <mergeCell ref="M979:N979"/>
    <mergeCell ref="M980:N980"/>
    <mergeCell ref="M981:N981"/>
    <mergeCell ref="M982:N982"/>
    <mergeCell ref="M983:N983"/>
    <mergeCell ref="M984:N984"/>
    <mergeCell ref="M970:N970"/>
    <mergeCell ref="M971:N971"/>
    <mergeCell ref="M972:N972"/>
    <mergeCell ref="M973:N973"/>
    <mergeCell ref="M974:N974"/>
    <mergeCell ref="M975:N975"/>
    <mergeCell ref="M961:N961"/>
    <mergeCell ref="M962:N962"/>
    <mergeCell ref="M963:N963"/>
    <mergeCell ref="M964:N964"/>
    <mergeCell ref="M965:N965"/>
    <mergeCell ref="K966:K975"/>
    <mergeCell ref="M966:N966"/>
    <mergeCell ref="M967:N967"/>
    <mergeCell ref="M968:N968"/>
    <mergeCell ref="M969:N969"/>
    <mergeCell ref="M952:N952"/>
    <mergeCell ref="M953:N953"/>
    <mergeCell ref="M954:N954"/>
    <mergeCell ref="M955:N955"/>
    <mergeCell ref="K956:K965"/>
    <mergeCell ref="M956:N956"/>
    <mergeCell ref="M957:N957"/>
    <mergeCell ref="M958:N958"/>
    <mergeCell ref="M959:N959"/>
    <mergeCell ref="M960:N960"/>
    <mergeCell ref="M943:N943"/>
    <mergeCell ref="M944:N944"/>
    <mergeCell ref="M945:N945"/>
    <mergeCell ref="K946:K955"/>
    <mergeCell ref="M946:N946"/>
    <mergeCell ref="M947:N947"/>
    <mergeCell ref="M948:N948"/>
    <mergeCell ref="M949:N949"/>
    <mergeCell ref="M950:N950"/>
    <mergeCell ref="M951:N951"/>
    <mergeCell ref="M934:N934"/>
    <mergeCell ref="M935:N935"/>
    <mergeCell ref="K936:K945"/>
    <mergeCell ref="M936:N936"/>
    <mergeCell ref="M937:N937"/>
    <mergeCell ref="M938:N938"/>
    <mergeCell ref="M939:N939"/>
    <mergeCell ref="M940:N940"/>
    <mergeCell ref="M941:N941"/>
    <mergeCell ref="M942:N942"/>
    <mergeCell ref="M925:N925"/>
    <mergeCell ref="K926:K935"/>
    <mergeCell ref="M926:N926"/>
    <mergeCell ref="M927:N927"/>
    <mergeCell ref="M928:N928"/>
    <mergeCell ref="M929:N929"/>
    <mergeCell ref="M930:N930"/>
    <mergeCell ref="M931:N931"/>
    <mergeCell ref="M932:N932"/>
    <mergeCell ref="M933:N933"/>
    <mergeCell ref="K916:K925"/>
    <mergeCell ref="M916:N916"/>
    <mergeCell ref="M917:N917"/>
    <mergeCell ref="M918:N918"/>
    <mergeCell ref="M919:N919"/>
    <mergeCell ref="M920:N920"/>
    <mergeCell ref="M921:N921"/>
    <mergeCell ref="M922:N922"/>
    <mergeCell ref="M923:N923"/>
    <mergeCell ref="M924:N924"/>
    <mergeCell ref="M910:N910"/>
    <mergeCell ref="M911:N911"/>
    <mergeCell ref="M912:N912"/>
    <mergeCell ref="M913:N913"/>
    <mergeCell ref="M914:N914"/>
    <mergeCell ref="M915:N915"/>
    <mergeCell ref="M901:N901"/>
    <mergeCell ref="M902:N902"/>
    <mergeCell ref="M903:N903"/>
    <mergeCell ref="M904:N904"/>
    <mergeCell ref="M905:N905"/>
    <mergeCell ref="K906:K915"/>
    <mergeCell ref="M906:N906"/>
    <mergeCell ref="M907:N907"/>
    <mergeCell ref="M908:N908"/>
    <mergeCell ref="M909:N909"/>
    <mergeCell ref="M892:N892"/>
    <mergeCell ref="M893:N893"/>
    <mergeCell ref="M894:N894"/>
    <mergeCell ref="M895:N895"/>
    <mergeCell ref="K896:K905"/>
    <mergeCell ref="M896:N896"/>
    <mergeCell ref="M897:N897"/>
    <mergeCell ref="M898:N898"/>
    <mergeCell ref="M899:N899"/>
    <mergeCell ref="M900:N900"/>
    <mergeCell ref="M883:N883"/>
    <mergeCell ref="M884:N884"/>
    <mergeCell ref="M885:N885"/>
    <mergeCell ref="K886:K895"/>
    <mergeCell ref="M886:N886"/>
    <mergeCell ref="M887:N887"/>
    <mergeCell ref="M888:N888"/>
    <mergeCell ref="M889:N889"/>
    <mergeCell ref="M890:N890"/>
    <mergeCell ref="M891:N891"/>
    <mergeCell ref="M874:N874"/>
    <mergeCell ref="M875:N875"/>
    <mergeCell ref="K876:K885"/>
    <mergeCell ref="M876:N876"/>
    <mergeCell ref="M877:N877"/>
    <mergeCell ref="M878:N878"/>
    <mergeCell ref="M879:N879"/>
    <mergeCell ref="M880:N880"/>
    <mergeCell ref="M881:N881"/>
    <mergeCell ref="M882:N882"/>
    <mergeCell ref="M865:N865"/>
    <mergeCell ref="K866:K875"/>
    <mergeCell ref="M866:N866"/>
    <mergeCell ref="M867:N867"/>
    <mergeCell ref="M868:N868"/>
    <mergeCell ref="M869:N869"/>
    <mergeCell ref="M870:N870"/>
    <mergeCell ref="M871:N871"/>
    <mergeCell ref="M872:N872"/>
    <mergeCell ref="M873:N873"/>
    <mergeCell ref="K856:K865"/>
    <mergeCell ref="M856:N856"/>
    <mergeCell ref="M857:N857"/>
    <mergeCell ref="M858:N858"/>
    <mergeCell ref="M859:N859"/>
    <mergeCell ref="M860:N860"/>
    <mergeCell ref="M861:N861"/>
    <mergeCell ref="M862:N862"/>
    <mergeCell ref="M863:N863"/>
    <mergeCell ref="M864:N864"/>
    <mergeCell ref="M850:N850"/>
    <mergeCell ref="M851:N851"/>
    <mergeCell ref="M852:N852"/>
    <mergeCell ref="M853:N853"/>
    <mergeCell ref="M854:N854"/>
    <mergeCell ref="M855:N855"/>
    <mergeCell ref="M841:N841"/>
    <mergeCell ref="M842:N842"/>
    <mergeCell ref="M843:N843"/>
    <mergeCell ref="M844:N844"/>
    <mergeCell ref="M845:N845"/>
    <mergeCell ref="K846:K855"/>
    <mergeCell ref="M846:N846"/>
    <mergeCell ref="M847:N847"/>
    <mergeCell ref="M848:N848"/>
    <mergeCell ref="M849:N849"/>
    <mergeCell ref="M832:N832"/>
    <mergeCell ref="M833:N833"/>
    <mergeCell ref="M834:N834"/>
    <mergeCell ref="M835:N835"/>
    <mergeCell ref="K836:K845"/>
    <mergeCell ref="M836:N836"/>
    <mergeCell ref="M837:N837"/>
    <mergeCell ref="M838:N838"/>
    <mergeCell ref="M839:N839"/>
    <mergeCell ref="M840:N840"/>
    <mergeCell ref="M823:N823"/>
    <mergeCell ref="M824:N824"/>
    <mergeCell ref="M825:N825"/>
    <mergeCell ref="K826:K835"/>
    <mergeCell ref="M826:N826"/>
    <mergeCell ref="M827:N827"/>
    <mergeCell ref="M828:N828"/>
    <mergeCell ref="M829:N829"/>
    <mergeCell ref="M830:N830"/>
    <mergeCell ref="M831:N831"/>
    <mergeCell ref="M814:N814"/>
    <mergeCell ref="M815:N815"/>
    <mergeCell ref="K816:K825"/>
    <mergeCell ref="M816:N816"/>
    <mergeCell ref="M817:N817"/>
    <mergeCell ref="M818:N818"/>
    <mergeCell ref="M819:N819"/>
    <mergeCell ref="M820:N820"/>
    <mergeCell ref="M821:N821"/>
    <mergeCell ref="M822:N822"/>
    <mergeCell ref="M805:N805"/>
    <mergeCell ref="K806:K815"/>
    <mergeCell ref="M806:N806"/>
    <mergeCell ref="M807:N807"/>
    <mergeCell ref="M808:N808"/>
    <mergeCell ref="M809:N809"/>
    <mergeCell ref="M810:N810"/>
    <mergeCell ref="M811:N811"/>
    <mergeCell ref="M812:N812"/>
    <mergeCell ref="M813:N813"/>
    <mergeCell ref="K796:K805"/>
    <mergeCell ref="M796:N796"/>
    <mergeCell ref="M797:N797"/>
    <mergeCell ref="M798:N798"/>
    <mergeCell ref="M799:N799"/>
    <mergeCell ref="M800:N800"/>
    <mergeCell ref="M801:N801"/>
    <mergeCell ref="M802:N802"/>
    <mergeCell ref="M803:N803"/>
    <mergeCell ref="M804:N804"/>
    <mergeCell ref="M790:N790"/>
    <mergeCell ref="M791:N791"/>
    <mergeCell ref="M792:N792"/>
    <mergeCell ref="M793:N793"/>
    <mergeCell ref="M794:N794"/>
    <mergeCell ref="M795:N795"/>
    <mergeCell ref="M781:N781"/>
    <mergeCell ref="M782:N782"/>
    <mergeCell ref="M783:N783"/>
    <mergeCell ref="M784:N784"/>
    <mergeCell ref="M785:N785"/>
    <mergeCell ref="K786:K795"/>
    <mergeCell ref="M786:N786"/>
    <mergeCell ref="M787:N787"/>
    <mergeCell ref="M788:N788"/>
    <mergeCell ref="M789:N789"/>
    <mergeCell ref="M772:N772"/>
    <mergeCell ref="M773:N773"/>
    <mergeCell ref="M774:N774"/>
    <mergeCell ref="M775:N775"/>
    <mergeCell ref="K776:K785"/>
    <mergeCell ref="M776:N776"/>
    <mergeCell ref="M777:N777"/>
    <mergeCell ref="M778:N778"/>
    <mergeCell ref="M779:N779"/>
    <mergeCell ref="M780:N780"/>
    <mergeCell ref="M763:N763"/>
    <mergeCell ref="M764:N764"/>
    <mergeCell ref="M765:N765"/>
    <mergeCell ref="K766:K775"/>
    <mergeCell ref="M766:N766"/>
    <mergeCell ref="M767:N767"/>
    <mergeCell ref="M768:N768"/>
    <mergeCell ref="M769:N769"/>
    <mergeCell ref="M770:N770"/>
    <mergeCell ref="M771:N771"/>
    <mergeCell ref="M754:N754"/>
    <mergeCell ref="M755:N755"/>
    <mergeCell ref="K756:K765"/>
    <mergeCell ref="M756:N756"/>
    <mergeCell ref="M757:N757"/>
    <mergeCell ref="M758:N758"/>
    <mergeCell ref="M759:N759"/>
    <mergeCell ref="M760:N760"/>
    <mergeCell ref="M761:N761"/>
    <mergeCell ref="M762:N762"/>
    <mergeCell ref="M745:N745"/>
    <mergeCell ref="K746:K755"/>
    <mergeCell ref="M746:N746"/>
    <mergeCell ref="M747:N747"/>
    <mergeCell ref="M748:N748"/>
    <mergeCell ref="M749:N749"/>
    <mergeCell ref="M750:N750"/>
    <mergeCell ref="M751:N751"/>
    <mergeCell ref="M752:N752"/>
    <mergeCell ref="M753:N753"/>
    <mergeCell ref="K736:K745"/>
    <mergeCell ref="M736:N736"/>
    <mergeCell ref="M737:N737"/>
    <mergeCell ref="M738:N738"/>
    <mergeCell ref="M739:N739"/>
    <mergeCell ref="M740:N740"/>
    <mergeCell ref="M741:N741"/>
    <mergeCell ref="M742:N742"/>
    <mergeCell ref="M743:N743"/>
    <mergeCell ref="M744:N744"/>
    <mergeCell ref="M730:N730"/>
    <mergeCell ref="M731:N731"/>
    <mergeCell ref="M732:N732"/>
    <mergeCell ref="M733:N733"/>
    <mergeCell ref="M734:N734"/>
    <mergeCell ref="M735:N735"/>
    <mergeCell ref="M721:N721"/>
    <mergeCell ref="M722:N722"/>
    <mergeCell ref="M723:N723"/>
    <mergeCell ref="M724:N724"/>
    <mergeCell ref="M725:N725"/>
    <mergeCell ref="K726:K735"/>
    <mergeCell ref="M726:N726"/>
    <mergeCell ref="M727:N727"/>
    <mergeCell ref="M728:N728"/>
    <mergeCell ref="M729:N729"/>
    <mergeCell ref="M712:N712"/>
    <mergeCell ref="M713:N713"/>
    <mergeCell ref="M714:N714"/>
    <mergeCell ref="M715:N715"/>
    <mergeCell ref="K716:K725"/>
    <mergeCell ref="M716:N716"/>
    <mergeCell ref="M717:N717"/>
    <mergeCell ref="M718:N718"/>
    <mergeCell ref="M719:N719"/>
    <mergeCell ref="M720:N720"/>
    <mergeCell ref="M703:N703"/>
    <mergeCell ref="M704:N704"/>
    <mergeCell ref="M705:N705"/>
    <mergeCell ref="K706:K715"/>
    <mergeCell ref="M706:N706"/>
    <mergeCell ref="M707:N707"/>
    <mergeCell ref="M708:N708"/>
    <mergeCell ref="M709:N709"/>
    <mergeCell ref="M710:N710"/>
    <mergeCell ref="M711:N711"/>
    <mergeCell ref="M694:N694"/>
    <mergeCell ref="M695:N695"/>
    <mergeCell ref="K696:K705"/>
    <mergeCell ref="M696:N696"/>
    <mergeCell ref="M697:N697"/>
    <mergeCell ref="M698:N698"/>
    <mergeCell ref="M699:N699"/>
    <mergeCell ref="M700:N700"/>
    <mergeCell ref="M701:N701"/>
    <mergeCell ref="M702:N702"/>
    <mergeCell ref="M685:N685"/>
    <mergeCell ref="K686:K695"/>
    <mergeCell ref="M686:N686"/>
    <mergeCell ref="M687:N687"/>
    <mergeCell ref="M688:N688"/>
    <mergeCell ref="M689:N689"/>
    <mergeCell ref="M690:N690"/>
    <mergeCell ref="M691:N691"/>
    <mergeCell ref="M692:N692"/>
    <mergeCell ref="M693:N693"/>
    <mergeCell ref="K676:K685"/>
    <mergeCell ref="M676:N676"/>
    <mergeCell ref="M677:N677"/>
    <mergeCell ref="M678:N678"/>
    <mergeCell ref="M679:N679"/>
    <mergeCell ref="M680:N680"/>
    <mergeCell ref="M681:N681"/>
    <mergeCell ref="M682:N682"/>
    <mergeCell ref="M683:N683"/>
    <mergeCell ref="M684:N684"/>
    <mergeCell ref="M670:N670"/>
    <mergeCell ref="M671:N671"/>
    <mergeCell ref="M672:N672"/>
    <mergeCell ref="M673:N673"/>
    <mergeCell ref="M674:N674"/>
    <mergeCell ref="M675:N675"/>
    <mergeCell ref="M661:N661"/>
    <mergeCell ref="M662:N662"/>
    <mergeCell ref="M663:N663"/>
    <mergeCell ref="M664:N664"/>
    <mergeCell ref="M665:N665"/>
    <mergeCell ref="K666:K675"/>
    <mergeCell ref="M666:N666"/>
    <mergeCell ref="M667:N667"/>
    <mergeCell ref="M668:N668"/>
    <mergeCell ref="M669:N669"/>
    <mergeCell ref="M652:N652"/>
    <mergeCell ref="M653:N653"/>
    <mergeCell ref="M654:N654"/>
    <mergeCell ref="M655:N655"/>
    <mergeCell ref="K656:K665"/>
    <mergeCell ref="M656:N656"/>
    <mergeCell ref="M657:N657"/>
    <mergeCell ref="M658:N658"/>
    <mergeCell ref="M659:N659"/>
    <mergeCell ref="M660:N660"/>
    <mergeCell ref="M643:N643"/>
    <mergeCell ref="M644:N644"/>
    <mergeCell ref="M645:N645"/>
    <mergeCell ref="K646:K655"/>
    <mergeCell ref="M646:N646"/>
    <mergeCell ref="M647:N647"/>
    <mergeCell ref="M648:N648"/>
    <mergeCell ref="M649:N649"/>
    <mergeCell ref="M650:N650"/>
    <mergeCell ref="M651:N651"/>
    <mergeCell ref="M634:N634"/>
    <mergeCell ref="M635:N635"/>
    <mergeCell ref="K636:K645"/>
    <mergeCell ref="M636:N636"/>
    <mergeCell ref="M637:N637"/>
    <mergeCell ref="M638:N638"/>
    <mergeCell ref="M639:N639"/>
    <mergeCell ref="M640:N640"/>
    <mergeCell ref="M641:N641"/>
    <mergeCell ref="M642:N642"/>
    <mergeCell ref="M625:N625"/>
    <mergeCell ref="K626:K635"/>
    <mergeCell ref="M626:N626"/>
    <mergeCell ref="M627:N627"/>
    <mergeCell ref="M628:N628"/>
    <mergeCell ref="M629:N629"/>
    <mergeCell ref="M630:N630"/>
    <mergeCell ref="M631:N631"/>
    <mergeCell ref="M632:N632"/>
    <mergeCell ref="M633:N633"/>
    <mergeCell ref="K616:K625"/>
    <mergeCell ref="M616:N616"/>
    <mergeCell ref="M617:N617"/>
    <mergeCell ref="M618:N618"/>
    <mergeCell ref="M619:N619"/>
    <mergeCell ref="M620:N620"/>
    <mergeCell ref="M621:N621"/>
    <mergeCell ref="M622:N622"/>
    <mergeCell ref="M623:N623"/>
    <mergeCell ref="M624:N624"/>
    <mergeCell ref="M610:N610"/>
    <mergeCell ref="M611:N611"/>
    <mergeCell ref="M612:N612"/>
    <mergeCell ref="M613:N613"/>
    <mergeCell ref="M614:N614"/>
    <mergeCell ref="M615:N615"/>
    <mergeCell ref="M601:N601"/>
    <mergeCell ref="M602:N602"/>
    <mergeCell ref="M603:N603"/>
    <mergeCell ref="M604:N604"/>
    <mergeCell ref="M605:N605"/>
    <mergeCell ref="K606:K615"/>
    <mergeCell ref="M606:N606"/>
    <mergeCell ref="M607:N607"/>
    <mergeCell ref="M608:N608"/>
    <mergeCell ref="M609:N609"/>
    <mergeCell ref="M592:N592"/>
    <mergeCell ref="M593:N593"/>
    <mergeCell ref="M594:N594"/>
    <mergeCell ref="M595:N595"/>
    <mergeCell ref="K596:K605"/>
    <mergeCell ref="M596:N596"/>
    <mergeCell ref="M597:N597"/>
    <mergeCell ref="M598:N598"/>
    <mergeCell ref="M599:N599"/>
    <mergeCell ref="M600:N600"/>
    <mergeCell ref="M583:N583"/>
    <mergeCell ref="M584:N584"/>
    <mergeCell ref="M585:N585"/>
    <mergeCell ref="K586:K595"/>
    <mergeCell ref="M586:N586"/>
    <mergeCell ref="M587:N587"/>
    <mergeCell ref="M588:N588"/>
    <mergeCell ref="M589:N589"/>
    <mergeCell ref="M590:N590"/>
    <mergeCell ref="M591:N591"/>
    <mergeCell ref="M574:N574"/>
    <mergeCell ref="M575:N575"/>
    <mergeCell ref="K576:K585"/>
    <mergeCell ref="M576:N576"/>
    <mergeCell ref="M577:N577"/>
    <mergeCell ref="M578:N578"/>
    <mergeCell ref="M579:N579"/>
    <mergeCell ref="M580:N580"/>
    <mergeCell ref="M581:N581"/>
    <mergeCell ref="M582:N582"/>
    <mergeCell ref="M565:N565"/>
    <mergeCell ref="K566:K575"/>
    <mergeCell ref="M566:N566"/>
    <mergeCell ref="M567:N567"/>
    <mergeCell ref="M568:N568"/>
    <mergeCell ref="M569:N569"/>
    <mergeCell ref="M570:N570"/>
    <mergeCell ref="M571:N571"/>
    <mergeCell ref="M572:N572"/>
    <mergeCell ref="M573:N573"/>
    <mergeCell ref="K556:K565"/>
    <mergeCell ref="M556:N556"/>
    <mergeCell ref="M557:N557"/>
    <mergeCell ref="M558:N558"/>
    <mergeCell ref="M559:N559"/>
    <mergeCell ref="M560:N560"/>
    <mergeCell ref="M561:N561"/>
    <mergeCell ref="M562:N562"/>
    <mergeCell ref="M563:N563"/>
    <mergeCell ref="M564:N564"/>
    <mergeCell ref="M550:N550"/>
    <mergeCell ref="M551:N551"/>
    <mergeCell ref="M552:N552"/>
    <mergeCell ref="M553:N553"/>
    <mergeCell ref="M554:N554"/>
    <mergeCell ref="M555:N555"/>
    <mergeCell ref="M541:N541"/>
    <mergeCell ref="M542:N542"/>
    <mergeCell ref="M543:N543"/>
    <mergeCell ref="M544:N544"/>
    <mergeCell ref="M545:N545"/>
    <mergeCell ref="K546:K555"/>
    <mergeCell ref="M546:N546"/>
    <mergeCell ref="M547:N547"/>
    <mergeCell ref="M548:N548"/>
    <mergeCell ref="M549:N549"/>
    <mergeCell ref="M532:N532"/>
    <mergeCell ref="M533:N533"/>
    <mergeCell ref="M534:N534"/>
    <mergeCell ref="M535:N535"/>
    <mergeCell ref="K536:K545"/>
    <mergeCell ref="M536:N536"/>
    <mergeCell ref="M537:N537"/>
    <mergeCell ref="M538:N538"/>
    <mergeCell ref="M539:N539"/>
    <mergeCell ref="M540:N540"/>
    <mergeCell ref="M523:N523"/>
    <mergeCell ref="M524:N524"/>
    <mergeCell ref="M525:N525"/>
    <mergeCell ref="K526:K535"/>
    <mergeCell ref="M526:N526"/>
    <mergeCell ref="M527:N527"/>
    <mergeCell ref="M528:N528"/>
    <mergeCell ref="M529:N529"/>
    <mergeCell ref="M530:N530"/>
    <mergeCell ref="M531:N531"/>
    <mergeCell ref="M514:N514"/>
    <mergeCell ref="M515:N515"/>
    <mergeCell ref="K516:K525"/>
    <mergeCell ref="M516:N516"/>
    <mergeCell ref="M517:N517"/>
    <mergeCell ref="M518:N518"/>
    <mergeCell ref="M519:N519"/>
    <mergeCell ref="M520:N520"/>
    <mergeCell ref="M521:N521"/>
    <mergeCell ref="M522:N522"/>
    <mergeCell ref="M505:N505"/>
    <mergeCell ref="K506:K515"/>
    <mergeCell ref="M506:N506"/>
    <mergeCell ref="M507:N507"/>
    <mergeCell ref="M508:N508"/>
    <mergeCell ref="M509:N509"/>
    <mergeCell ref="M510:N510"/>
    <mergeCell ref="M511:N511"/>
    <mergeCell ref="M512:N512"/>
    <mergeCell ref="M513:N513"/>
    <mergeCell ref="K496:K505"/>
    <mergeCell ref="M496:N496"/>
    <mergeCell ref="M497:N497"/>
    <mergeCell ref="M498:N498"/>
    <mergeCell ref="M499:N499"/>
    <mergeCell ref="M500:N500"/>
    <mergeCell ref="M501:N501"/>
    <mergeCell ref="M502:N502"/>
    <mergeCell ref="M503:N503"/>
    <mergeCell ref="M504:N504"/>
    <mergeCell ref="M490:N490"/>
    <mergeCell ref="M491:N491"/>
    <mergeCell ref="M492:N492"/>
    <mergeCell ref="M493:N493"/>
    <mergeCell ref="M494:N494"/>
    <mergeCell ref="M495:N495"/>
    <mergeCell ref="M481:N481"/>
    <mergeCell ref="M482:N482"/>
    <mergeCell ref="M483:N483"/>
    <mergeCell ref="M484:N484"/>
    <mergeCell ref="M485:N485"/>
    <mergeCell ref="K486:K495"/>
    <mergeCell ref="M486:N486"/>
    <mergeCell ref="M487:N487"/>
    <mergeCell ref="M488:N488"/>
    <mergeCell ref="M489:N489"/>
    <mergeCell ref="M472:N472"/>
    <mergeCell ref="M473:N473"/>
    <mergeCell ref="M474:N474"/>
    <mergeCell ref="M475:N475"/>
    <mergeCell ref="K476:K485"/>
    <mergeCell ref="M476:N476"/>
    <mergeCell ref="M477:N477"/>
    <mergeCell ref="M478:N478"/>
    <mergeCell ref="M479:N479"/>
    <mergeCell ref="M480:N480"/>
    <mergeCell ref="M463:N463"/>
    <mergeCell ref="M464:N464"/>
    <mergeCell ref="M465:N465"/>
    <mergeCell ref="K466:K475"/>
    <mergeCell ref="M466:N466"/>
    <mergeCell ref="M467:N467"/>
    <mergeCell ref="M468:N468"/>
    <mergeCell ref="M469:N469"/>
    <mergeCell ref="M470:N470"/>
    <mergeCell ref="M471:N471"/>
    <mergeCell ref="M454:N454"/>
    <mergeCell ref="M455:N455"/>
    <mergeCell ref="K456:K465"/>
    <mergeCell ref="M456:N456"/>
    <mergeCell ref="M457:N457"/>
    <mergeCell ref="M458:N458"/>
    <mergeCell ref="M459:N459"/>
    <mergeCell ref="M460:N460"/>
    <mergeCell ref="M461:N461"/>
    <mergeCell ref="M462:N462"/>
    <mergeCell ref="M445:N445"/>
    <mergeCell ref="K446:K455"/>
    <mergeCell ref="M446:N446"/>
    <mergeCell ref="M447:N447"/>
    <mergeCell ref="M448:N448"/>
    <mergeCell ref="M449:N449"/>
    <mergeCell ref="M450:N450"/>
    <mergeCell ref="M451:N451"/>
    <mergeCell ref="M452:N452"/>
    <mergeCell ref="M453:N453"/>
    <mergeCell ref="K436:K445"/>
    <mergeCell ref="M436:N436"/>
    <mergeCell ref="M437:N437"/>
    <mergeCell ref="M438:N438"/>
    <mergeCell ref="M439:N439"/>
    <mergeCell ref="M440:N440"/>
    <mergeCell ref="M441:N441"/>
    <mergeCell ref="M442:N442"/>
    <mergeCell ref="M443:N443"/>
    <mergeCell ref="M444:N444"/>
    <mergeCell ref="M430:N430"/>
    <mergeCell ref="M431:N431"/>
    <mergeCell ref="M432:N432"/>
    <mergeCell ref="M433:N433"/>
    <mergeCell ref="M434:N434"/>
    <mergeCell ref="M435:N435"/>
    <mergeCell ref="M421:N421"/>
    <mergeCell ref="M422:N422"/>
    <mergeCell ref="M423:N423"/>
    <mergeCell ref="M424:N424"/>
    <mergeCell ref="M425:N425"/>
    <mergeCell ref="K426:K435"/>
    <mergeCell ref="M426:N426"/>
    <mergeCell ref="M427:N427"/>
    <mergeCell ref="M428:N428"/>
    <mergeCell ref="M429:N429"/>
    <mergeCell ref="M412:N412"/>
    <mergeCell ref="M413:N413"/>
    <mergeCell ref="M414:N414"/>
    <mergeCell ref="M415:N415"/>
    <mergeCell ref="K416:K425"/>
    <mergeCell ref="M416:N416"/>
    <mergeCell ref="M417:N417"/>
    <mergeCell ref="M418:N418"/>
    <mergeCell ref="M419:N419"/>
    <mergeCell ref="M420:N420"/>
    <mergeCell ref="M403:N403"/>
    <mergeCell ref="M404:N404"/>
    <mergeCell ref="M405:N405"/>
    <mergeCell ref="K406:K415"/>
    <mergeCell ref="M406:N406"/>
    <mergeCell ref="M407:N407"/>
    <mergeCell ref="M408:N408"/>
    <mergeCell ref="M409:N409"/>
    <mergeCell ref="M410:N410"/>
    <mergeCell ref="M411:N411"/>
    <mergeCell ref="M394:N394"/>
    <mergeCell ref="M395:N395"/>
    <mergeCell ref="K396:K405"/>
    <mergeCell ref="M396:N396"/>
    <mergeCell ref="M397:N397"/>
    <mergeCell ref="M398:N398"/>
    <mergeCell ref="M399:N399"/>
    <mergeCell ref="M400:N400"/>
    <mergeCell ref="M401:N401"/>
    <mergeCell ref="M402:N402"/>
    <mergeCell ref="M385:N385"/>
    <mergeCell ref="K386:K395"/>
    <mergeCell ref="M386:N386"/>
    <mergeCell ref="M387:N387"/>
    <mergeCell ref="M388:N388"/>
    <mergeCell ref="M389:N389"/>
    <mergeCell ref="M390:N390"/>
    <mergeCell ref="M391:N391"/>
    <mergeCell ref="M392:N392"/>
    <mergeCell ref="M393:N393"/>
    <mergeCell ref="K376:K385"/>
    <mergeCell ref="M376:N376"/>
    <mergeCell ref="M377:N377"/>
    <mergeCell ref="M378:N378"/>
    <mergeCell ref="M379:N379"/>
    <mergeCell ref="M380:N380"/>
    <mergeCell ref="M381:N381"/>
    <mergeCell ref="M382:N382"/>
    <mergeCell ref="M383:N383"/>
    <mergeCell ref="M384:N384"/>
    <mergeCell ref="M370:N370"/>
    <mergeCell ref="M371:N371"/>
    <mergeCell ref="M372:N372"/>
    <mergeCell ref="M373:N373"/>
    <mergeCell ref="M374:N374"/>
    <mergeCell ref="M375:N375"/>
    <mergeCell ref="M361:N361"/>
    <mergeCell ref="M362:N362"/>
    <mergeCell ref="M363:N363"/>
    <mergeCell ref="M364:N364"/>
    <mergeCell ref="M365:N365"/>
    <mergeCell ref="K366:K375"/>
    <mergeCell ref="M366:N366"/>
    <mergeCell ref="M367:N367"/>
    <mergeCell ref="M368:N368"/>
    <mergeCell ref="M369:N369"/>
    <mergeCell ref="M352:N352"/>
    <mergeCell ref="M353:N353"/>
    <mergeCell ref="M354:N354"/>
    <mergeCell ref="M355:N355"/>
    <mergeCell ref="K356:K365"/>
    <mergeCell ref="M356:N356"/>
    <mergeCell ref="M357:N357"/>
    <mergeCell ref="M358:N358"/>
    <mergeCell ref="M359:N359"/>
    <mergeCell ref="M360:N360"/>
    <mergeCell ref="M343:N343"/>
    <mergeCell ref="M344:N344"/>
    <mergeCell ref="M345:N345"/>
    <mergeCell ref="K346:K355"/>
    <mergeCell ref="M346:N346"/>
    <mergeCell ref="M347:N347"/>
    <mergeCell ref="M348:N348"/>
    <mergeCell ref="M349:N349"/>
    <mergeCell ref="M350:N350"/>
    <mergeCell ref="M351:N351"/>
    <mergeCell ref="M334:N334"/>
    <mergeCell ref="M335:N335"/>
    <mergeCell ref="K336:K345"/>
    <mergeCell ref="M336:N336"/>
    <mergeCell ref="M337:N337"/>
    <mergeCell ref="M338:N338"/>
    <mergeCell ref="M339:N339"/>
    <mergeCell ref="M340:N340"/>
    <mergeCell ref="M341:N341"/>
    <mergeCell ref="M342:N342"/>
    <mergeCell ref="M325:N325"/>
    <mergeCell ref="K326:K335"/>
    <mergeCell ref="M326:N326"/>
    <mergeCell ref="M327:N327"/>
    <mergeCell ref="M328:N328"/>
    <mergeCell ref="M329:N329"/>
    <mergeCell ref="M330:N330"/>
    <mergeCell ref="M331:N331"/>
    <mergeCell ref="M332:N332"/>
    <mergeCell ref="M333:N333"/>
    <mergeCell ref="K316:K325"/>
    <mergeCell ref="M316:N316"/>
    <mergeCell ref="M317:N317"/>
    <mergeCell ref="M318:N318"/>
    <mergeCell ref="M319:N319"/>
    <mergeCell ref="M320:N320"/>
    <mergeCell ref="M321:N321"/>
    <mergeCell ref="M322:N322"/>
    <mergeCell ref="M323:N323"/>
    <mergeCell ref="M324:N324"/>
    <mergeCell ref="M310:N310"/>
    <mergeCell ref="M311:N311"/>
    <mergeCell ref="M312:N312"/>
    <mergeCell ref="M313:N313"/>
    <mergeCell ref="M314:N314"/>
    <mergeCell ref="M315:N315"/>
    <mergeCell ref="M301:N301"/>
    <mergeCell ref="M302:N302"/>
    <mergeCell ref="M303:N303"/>
    <mergeCell ref="M304:N304"/>
    <mergeCell ref="M305:N305"/>
    <mergeCell ref="K306:K315"/>
    <mergeCell ref="M306:N306"/>
    <mergeCell ref="M307:N307"/>
    <mergeCell ref="M308:N308"/>
    <mergeCell ref="M309:N309"/>
    <mergeCell ref="M292:N292"/>
    <mergeCell ref="M293:N293"/>
    <mergeCell ref="M294:N294"/>
    <mergeCell ref="M295:N295"/>
    <mergeCell ref="K296:K305"/>
    <mergeCell ref="M296:N296"/>
    <mergeCell ref="M297:N297"/>
    <mergeCell ref="M298:N298"/>
    <mergeCell ref="M299:N299"/>
    <mergeCell ref="M300:N300"/>
    <mergeCell ref="M283:N283"/>
    <mergeCell ref="M284:N284"/>
    <mergeCell ref="M285:N285"/>
    <mergeCell ref="K286:K295"/>
    <mergeCell ref="M286:N286"/>
    <mergeCell ref="M287:N287"/>
    <mergeCell ref="M288:N288"/>
    <mergeCell ref="M289:N289"/>
    <mergeCell ref="M290:N290"/>
    <mergeCell ref="M291:N291"/>
    <mergeCell ref="M274:N274"/>
    <mergeCell ref="M275:N275"/>
    <mergeCell ref="K276:K285"/>
    <mergeCell ref="M276:N276"/>
    <mergeCell ref="M277:N277"/>
    <mergeCell ref="M278:N278"/>
    <mergeCell ref="M279:N279"/>
    <mergeCell ref="M280:N280"/>
    <mergeCell ref="M281:N281"/>
    <mergeCell ref="M282:N282"/>
    <mergeCell ref="M265:N265"/>
    <mergeCell ref="K266:K275"/>
    <mergeCell ref="M266:N266"/>
    <mergeCell ref="M267:N267"/>
    <mergeCell ref="M268:N268"/>
    <mergeCell ref="M269:N269"/>
    <mergeCell ref="M270:N270"/>
    <mergeCell ref="M271:N271"/>
    <mergeCell ref="M272:N272"/>
    <mergeCell ref="M273:N273"/>
    <mergeCell ref="K256:K265"/>
    <mergeCell ref="M256:N256"/>
    <mergeCell ref="M257:N257"/>
    <mergeCell ref="M258:N258"/>
    <mergeCell ref="M259:N259"/>
    <mergeCell ref="M260:N260"/>
    <mergeCell ref="M261:N261"/>
    <mergeCell ref="M262:N262"/>
    <mergeCell ref="M263:N263"/>
    <mergeCell ref="M264:N264"/>
    <mergeCell ref="M250:N250"/>
    <mergeCell ref="M251:N251"/>
    <mergeCell ref="M252:N252"/>
    <mergeCell ref="M253:N253"/>
    <mergeCell ref="M254:N254"/>
    <mergeCell ref="M255:N255"/>
    <mergeCell ref="M241:N241"/>
    <mergeCell ref="M242:N242"/>
    <mergeCell ref="M243:N243"/>
    <mergeCell ref="M244:N244"/>
    <mergeCell ref="M245:N245"/>
    <mergeCell ref="K246:K255"/>
    <mergeCell ref="M246:N246"/>
    <mergeCell ref="M247:N247"/>
    <mergeCell ref="M248:N248"/>
    <mergeCell ref="M249:N249"/>
    <mergeCell ref="M232:N232"/>
    <mergeCell ref="M233:N233"/>
    <mergeCell ref="M234:N234"/>
    <mergeCell ref="M235:N235"/>
    <mergeCell ref="K236:K245"/>
    <mergeCell ref="M236:N236"/>
    <mergeCell ref="M237:N237"/>
    <mergeCell ref="M238:N238"/>
    <mergeCell ref="M239:N239"/>
    <mergeCell ref="M240:N240"/>
    <mergeCell ref="M223:N223"/>
    <mergeCell ref="M224:N224"/>
    <mergeCell ref="M225:N225"/>
    <mergeCell ref="K226:K235"/>
    <mergeCell ref="M226:N226"/>
    <mergeCell ref="M227:N227"/>
    <mergeCell ref="M228:N228"/>
    <mergeCell ref="M229:N229"/>
    <mergeCell ref="M230:N230"/>
    <mergeCell ref="M231:N231"/>
    <mergeCell ref="M214:N214"/>
    <mergeCell ref="M215:N215"/>
    <mergeCell ref="K216:K225"/>
    <mergeCell ref="M216:N216"/>
    <mergeCell ref="M217:N217"/>
    <mergeCell ref="M218:N218"/>
    <mergeCell ref="M219:N219"/>
    <mergeCell ref="M220:N220"/>
    <mergeCell ref="M221:N221"/>
    <mergeCell ref="M222:N222"/>
    <mergeCell ref="M205:N205"/>
    <mergeCell ref="K206:K21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K196:K205"/>
    <mergeCell ref="M196:N196"/>
    <mergeCell ref="M197:N197"/>
    <mergeCell ref="M198:N198"/>
    <mergeCell ref="M199:N199"/>
    <mergeCell ref="M200:N200"/>
    <mergeCell ref="M201:N201"/>
    <mergeCell ref="M202:N202"/>
    <mergeCell ref="M203:N203"/>
    <mergeCell ref="M204:N204"/>
    <mergeCell ref="M190:N190"/>
    <mergeCell ref="M191:N191"/>
    <mergeCell ref="M192:N192"/>
    <mergeCell ref="M193:N193"/>
    <mergeCell ref="M194:N194"/>
    <mergeCell ref="M195:N195"/>
    <mergeCell ref="M181:N181"/>
    <mergeCell ref="M182:N182"/>
    <mergeCell ref="M183:N183"/>
    <mergeCell ref="M184:N184"/>
    <mergeCell ref="M185:N185"/>
    <mergeCell ref="K186:K195"/>
    <mergeCell ref="M186:N186"/>
    <mergeCell ref="M187:N187"/>
    <mergeCell ref="M188:N188"/>
    <mergeCell ref="M189:N189"/>
    <mergeCell ref="M172:N172"/>
    <mergeCell ref="M173:N173"/>
    <mergeCell ref="M174:N174"/>
    <mergeCell ref="M175:N175"/>
    <mergeCell ref="K176:K185"/>
    <mergeCell ref="M176:N176"/>
    <mergeCell ref="M177:N177"/>
    <mergeCell ref="M178:N178"/>
    <mergeCell ref="M179:N179"/>
    <mergeCell ref="M180:N180"/>
    <mergeCell ref="M163:N163"/>
    <mergeCell ref="M164:N164"/>
    <mergeCell ref="M165:N165"/>
    <mergeCell ref="K166:K175"/>
    <mergeCell ref="M166:N166"/>
    <mergeCell ref="M167:N167"/>
    <mergeCell ref="M168:N168"/>
    <mergeCell ref="M169:N169"/>
    <mergeCell ref="M170:N170"/>
    <mergeCell ref="M171:N171"/>
    <mergeCell ref="M154:N154"/>
    <mergeCell ref="M155:N155"/>
    <mergeCell ref="K156:K165"/>
    <mergeCell ref="M156:N156"/>
    <mergeCell ref="M157:N157"/>
    <mergeCell ref="M158:N158"/>
    <mergeCell ref="M159:N159"/>
    <mergeCell ref="M160:N160"/>
    <mergeCell ref="M161:N161"/>
    <mergeCell ref="M162:N162"/>
    <mergeCell ref="M145:N145"/>
    <mergeCell ref="K146:K155"/>
    <mergeCell ref="M146:N146"/>
    <mergeCell ref="M147:N147"/>
    <mergeCell ref="M148:N148"/>
    <mergeCell ref="M149:N149"/>
    <mergeCell ref="M150:N150"/>
    <mergeCell ref="M151:N151"/>
    <mergeCell ref="M152:N152"/>
    <mergeCell ref="M153:N153"/>
    <mergeCell ref="K136:K14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44:N144"/>
    <mergeCell ref="M130:N130"/>
    <mergeCell ref="M131:N131"/>
    <mergeCell ref="M132:N132"/>
    <mergeCell ref="M133:N133"/>
    <mergeCell ref="M134:N134"/>
    <mergeCell ref="M135:N135"/>
    <mergeCell ref="M121:N121"/>
    <mergeCell ref="M122:N122"/>
    <mergeCell ref="M123:N123"/>
    <mergeCell ref="M124:N124"/>
    <mergeCell ref="M125:N125"/>
    <mergeCell ref="K126:K135"/>
    <mergeCell ref="M126:N126"/>
    <mergeCell ref="M127:N127"/>
    <mergeCell ref="M128:N128"/>
    <mergeCell ref="M129:N129"/>
    <mergeCell ref="M112:N112"/>
    <mergeCell ref="M113:N113"/>
    <mergeCell ref="M114:N114"/>
    <mergeCell ref="M115:N115"/>
    <mergeCell ref="K116:K125"/>
    <mergeCell ref="M116:N116"/>
    <mergeCell ref="M117:N117"/>
    <mergeCell ref="M118:N118"/>
    <mergeCell ref="M119:N119"/>
    <mergeCell ref="M120:N120"/>
    <mergeCell ref="M103:N103"/>
    <mergeCell ref="M104:N104"/>
    <mergeCell ref="M105:N105"/>
    <mergeCell ref="K106:K115"/>
    <mergeCell ref="M106:N106"/>
    <mergeCell ref="M107:N107"/>
    <mergeCell ref="M108:N108"/>
    <mergeCell ref="M109:N109"/>
    <mergeCell ref="M110:N110"/>
    <mergeCell ref="M111:N111"/>
    <mergeCell ref="M94:N94"/>
    <mergeCell ref="M95:N95"/>
    <mergeCell ref="K96:K105"/>
    <mergeCell ref="M96:N96"/>
    <mergeCell ref="M97:N97"/>
    <mergeCell ref="M98:N98"/>
    <mergeCell ref="M99:N99"/>
    <mergeCell ref="M100:N100"/>
    <mergeCell ref="M101:N101"/>
    <mergeCell ref="M102:N102"/>
    <mergeCell ref="M85:N85"/>
    <mergeCell ref="K86:K95"/>
    <mergeCell ref="M86:N86"/>
    <mergeCell ref="M87:N87"/>
    <mergeCell ref="M88:N88"/>
    <mergeCell ref="M89:N89"/>
    <mergeCell ref="M90:N90"/>
    <mergeCell ref="M91:N91"/>
    <mergeCell ref="M92:N92"/>
    <mergeCell ref="M93:N93"/>
    <mergeCell ref="K76:K85"/>
    <mergeCell ref="M76:N76"/>
    <mergeCell ref="M77:N77"/>
    <mergeCell ref="M78:N78"/>
    <mergeCell ref="M79:N79"/>
    <mergeCell ref="M80:N80"/>
    <mergeCell ref="M81:N81"/>
    <mergeCell ref="M82:N82"/>
    <mergeCell ref="M83:N83"/>
    <mergeCell ref="M84:N84"/>
    <mergeCell ref="M70:N70"/>
    <mergeCell ref="M71:N71"/>
    <mergeCell ref="M72:N72"/>
    <mergeCell ref="M73:N73"/>
    <mergeCell ref="M74:N74"/>
    <mergeCell ref="M75:N75"/>
    <mergeCell ref="M61:N61"/>
    <mergeCell ref="M62:N62"/>
    <mergeCell ref="M63:N63"/>
    <mergeCell ref="M64:N64"/>
    <mergeCell ref="M65:N65"/>
    <mergeCell ref="K66:K75"/>
    <mergeCell ref="M66:N66"/>
    <mergeCell ref="M67:N67"/>
    <mergeCell ref="M68:N68"/>
    <mergeCell ref="M69:N69"/>
    <mergeCell ref="M52:N52"/>
    <mergeCell ref="M53:N53"/>
    <mergeCell ref="M54:N54"/>
    <mergeCell ref="M55:N55"/>
    <mergeCell ref="K56:K65"/>
    <mergeCell ref="M56:N56"/>
    <mergeCell ref="M57:N57"/>
    <mergeCell ref="M58:N58"/>
    <mergeCell ref="M59:N59"/>
    <mergeCell ref="M60:N60"/>
    <mergeCell ref="M16:N16"/>
    <mergeCell ref="M17:N17"/>
    <mergeCell ref="M18:N18"/>
    <mergeCell ref="M19:N19"/>
    <mergeCell ref="M43:N43"/>
    <mergeCell ref="M44:N44"/>
    <mergeCell ref="M45:N45"/>
    <mergeCell ref="K46:K55"/>
    <mergeCell ref="M46:N46"/>
    <mergeCell ref="M47:N47"/>
    <mergeCell ref="M48:N48"/>
    <mergeCell ref="M49:N49"/>
    <mergeCell ref="M50:N50"/>
    <mergeCell ref="M51:N51"/>
    <mergeCell ref="M34:N34"/>
    <mergeCell ref="M35:N35"/>
    <mergeCell ref="K36:K45"/>
    <mergeCell ref="M36:N36"/>
    <mergeCell ref="M37:N37"/>
    <mergeCell ref="M38:N38"/>
    <mergeCell ref="M39:N39"/>
    <mergeCell ref="M40:N40"/>
    <mergeCell ref="M41:N41"/>
    <mergeCell ref="M42:N42"/>
    <mergeCell ref="B2:N2"/>
    <mergeCell ref="H4:I4"/>
    <mergeCell ref="K4:N4"/>
    <mergeCell ref="M5:N5"/>
    <mergeCell ref="K6:K15"/>
    <mergeCell ref="M6:N6"/>
    <mergeCell ref="M7:N7"/>
    <mergeCell ref="M8:N8"/>
    <mergeCell ref="M9:N9"/>
    <mergeCell ref="M10:N10"/>
    <mergeCell ref="M25:N25"/>
    <mergeCell ref="K26:K35"/>
    <mergeCell ref="M26:N26"/>
    <mergeCell ref="M27:N27"/>
    <mergeCell ref="M28:N28"/>
    <mergeCell ref="M29:N29"/>
    <mergeCell ref="M30:N30"/>
    <mergeCell ref="M31:N31"/>
    <mergeCell ref="M32:N32"/>
    <mergeCell ref="M33:N33"/>
    <mergeCell ref="H20:I21"/>
    <mergeCell ref="M20:N20"/>
    <mergeCell ref="M21:N21"/>
    <mergeCell ref="M22:N22"/>
    <mergeCell ref="M23:N23"/>
    <mergeCell ref="M24:N24"/>
    <mergeCell ref="M11:N11"/>
    <mergeCell ref="M12:N12"/>
    <mergeCell ref="M13:N13"/>
    <mergeCell ref="M14:N14"/>
    <mergeCell ref="M15:N15"/>
    <mergeCell ref="K16:K25"/>
  </mergeCells>
  <conditionalFormatting sqref="F5:F2104">
    <cfRule type="cellIs" dxfId="53" priority="4" stopIfTrue="1" operator="notEqual">
      <formula>""</formula>
    </cfRule>
  </conditionalFormatting>
  <conditionalFormatting sqref="D5:E1139">
    <cfRule type="cellIs" dxfId="52" priority="3" stopIfTrue="1" operator="notEqual">
      <formula>""</formula>
    </cfRule>
  </conditionalFormatting>
  <conditionalFormatting sqref="D1140:E1196">
    <cfRule type="cellIs" dxfId="51" priority="2" stopIfTrue="1" operator="notEqual">
      <formula>""</formula>
    </cfRule>
  </conditionalFormatting>
  <conditionalFormatting sqref="B5:C1357">
    <cfRule type="cellIs" dxfId="50" priority="1" stopIfTrue="1" operator="notEqual">
      <formula>""</formula>
    </cfRule>
  </conditionalFormatting>
  <pageMargins left="0.7" right="0.7" top="0.75" bottom="0.75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1">
    <tabColor theme="6" tint="0.39997558519241921"/>
    <pageSetUpPr fitToPage="1"/>
  </sheetPr>
  <dimension ref="A1:AK145"/>
  <sheetViews>
    <sheetView showGridLines="0" topLeftCell="A29" zoomScale="70" zoomScaleNormal="70" workbookViewId="0">
      <selection activeCell="J19" sqref="J19"/>
    </sheetView>
  </sheetViews>
  <sheetFormatPr baseColWidth="10" defaultColWidth="11.44140625" defaultRowHeight="0" customHeight="1" zeroHeight="1"/>
  <cols>
    <col min="1" max="1" width="4.33203125" style="181" customWidth="1"/>
    <col min="2" max="2" width="6.6640625" style="136" customWidth="1"/>
    <col min="3" max="3" width="13" style="136" customWidth="1"/>
    <col min="4" max="4" width="44.33203125" style="136" customWidth="1"/>
    <col min="5" max="8" width="22.6640625" style="136" customWidth="1"/>
    <col min="9" max="9" width="18.44140625" style="136" customWidth="1"/>
    <col min="10" max="10" width="29" style="181" customWidth="1"/>
    <col min="11" max="11" width="25.6640625" style="181" hidden="1" customWidth="1"/>
    <col min="12" max="27" width="16.33203125" style="185" customWidth="1"/>
    <col min="28" max="28" width="13.6640625" style="135" customWidth="1"/>
    <col min="29" max="29" width="22.33203125" style="138" hidden="1" customWidth="1"/>
    <col min="30" max="30" width="22.33203125" style="137" hidden="1" customWidth="1"/>
    <col min="31" max="31" width="23.33203125" style="137" hidden="1" customWidth="1"/>
    <col min="32" max="32" width="22.33203125" style="137" hidden="1" customWidth="1"/>
    <col min="33" max="33" width="22.33203125" style="136" hidden="1" customWidth="1"/>
    <col min="34" max="34" width="22.33203125" style="145" hidden="1" customWidth="1"/>
    <col min="35" max="35" width="22.33203125" style="136" hidden="1" customWidth="1"/>
    <col min="36" max="36" width="22.33203125" style="137" hidden="1" customWidth="1"/>
    <col min="37" max="37" width="22.33203125" style="145" hidden="1" customWidth="1"/>
    <col min="38" max="16384" width="11.44140625" style="145"/>
  </cols>
  <sheetData>
    <row r="1" spans="2:30" ht="17.399999999999999">
      <c r="B1" s="807"/>
      <c r="C1" s="807"/>
      <c r="D1" s="807"/>
      <c r="E1" s="807"/>
      <c r="F1" s="807"/>
      <c r="G1" s="807"/>
      <c r="H1" s="807"/>
      <c r="I1" s="807"/>
      <c r="J1" s="807"/>
      <c r="K1" s="192"/>
    </row>
    <row r="2" spans="2:30" ht="18" thickBot="1">
      <c r="B2" s="362"/>
      <c r="C2" s="362"/>
      <c r="D2" s="362"/>
      <c r="E2" s="362"/>
      <c r="F2" s="362"/>
      <c r="G2" s="362"/>
      <c r="H2" s="362"/>
      <c r="I2" s="362"/>
      <c r="J2" s="362"/>
      <c r="K2" s="362"/>
    </row>
    <row r="3" spans="2:30" ht="17.399999999999999">
      <c r="B3" s="557"/>
      <c r="C3" s="558"/>
      <c r="D3" s="558"/>
      <c r="E3" s="558"/>
      <c r="F3" s="558"/>
      <c r="G3" s="558"/>
      <c r="H3" s="558"/>
      <c r="I3" s="558"/>
      <c r="J3" s="559"/>
      <c r="K3" s="362"/>
    </row>
    <row r="4" spans="2:30" ht="17.399999999999999" customHeight="1">
      <c r="B4" s="692" t="s">
        <v>251</v>
      </c>
      <c r="C4" s="693"/>
      <c r="D4" s="693"/>
      <c r="E4" s="693"/>
      <c r="F4" s="693"/>
      <c r="G4" s="693"/>
      <c r="H4" s="693"/>
      <c r="I4" s="693"/>
      <c r="J4" s="694"/>
      <c r="K4" s="362"/>
    </row>
    <row r="5" spans="2:30" ht="17.399999999999999">
      <c r="B5" s="692"/>
      <c r="C5" s="693"/>
      <c r="D5" s="693"/>
      <c r="E5" s="693"/>
      <c r="F5" s="693"/>
      <c r="G5" s="693"/>
      <c r="H5" s="693"/>
      <c r="I5" s="693"/>
      <c r="J5" s="694"/>
      <c r="K5" s="362"/>
    </row>
    <row r="6" spans="2:30" ht="17.399999999999999" customHeight="1">
      <c r="B6" s="692" t="s">
        <v>116</v>
      </c>
      <c r="C6" s="693"/>
      <c r="D6" s="693"/>
      <c r="E6" s="693"/>
      <c r="F6" s="693"/>
      <c r="G6" s="693"/>
      <c r="H6" s="693"/>
      <c r="I6" s="693"/>
      <c r="J6" s="694"/>
      <c r="K6" s="362"/>
    </row>
    <row r="7" spans="2:30" ht="17.399999999999999" customHeight="1">
      <c r="B7" s="692" t="s">
        <v>252</v>
      </c>
      <c r="C7" s="693"/>
      <c r="D7" s="693"/>
      <c r="E7" s="693"/>
      <c r="F7" s="693"/>
      <c r="G7" s="693"/>
      <c r="H7" s="693"/>
      <c r="I7" s="693"/>
      <c r="J7" s="694"/>
      <c r="K7" s="362"/>
    </row>
    <row r="8" spans="2:30" ht="13.2">
      <c r="B8" s="560"/>
      <c r="C8" s="561"/>
      <c r="D8" s="561"/>
      <c r="E8" s="561"/>
      <c r="F8" s="561"/>
      <c r="G8" s="561"/>
      <c r="H8" s="561"/>
      <c r="I8" s="561"/>
      <c r="J8" s="562"/>
      <c r="K8" s="193"/>
    </row>
    <row r="9" spans="2:30" ht="40.200000000000003" customHeight="1">
      <c r="B9" s="692" t="s">
        <v>272</v>
      </c>
      <c r="C9" s="693"/>
      <c r="D9" s="693"/>
      <c r="E9" s="693"/>
      <c r="F9" s="693"/>
      <c r="G9" s="693"/>
      <c r="H9" s="693"/>
      <c r="I9" s="693"/>
      <c r="J9" s="694"/>
      <c r="K9" s="193"/>
    </row>
    <row r="10" spans="2:30" ht="13.8" thickBot="1">
      <c r="B10" s="563"/>
      <c r="C10" s="564"/>
      <c r="D10" s="564"/>
      <c r="E10" s="564"/>
      <c r="F10" s="564"/>
      <c r="G10" s="564"/>
      <c r="H10" s="564"/>
      <c r="I10" s="564"/>
      <c r="J10" s="565"/>
      <c r="K10" s="193"/>
    </row>
    <row r="11" spans="2:30" ht="13.2">
      <c r="B11" s="556"/>
      <c r="C11" s="556"/>
      <c r="D11" s="556"/>
      <c r="E11" s="556"/>
      <c r="F11" s="556"/>
      <c r="G11" s="556"/>
      <c r="H11" s="556"/>
      <c r="I11" s="556"/>
      <c r="J11" s="556"/>
      <c r="K11" s="193"/>
    </row>
    <row r="12" spans="2:30" ht="13.2">
      <c r="B12" s="808"/>
      <c r="C12" s="808"/>
      <c r="D12" s="808"/>
      <c r="E12" s="808"/>
      <c r="F12" s="808"/>
      <c r="G12" s="808"/>
      <c r="H12" s="808"/>
      <c r="I12" s="808"/>
      <c r="J12" s="808"/>
      <c r="K12" s="193"/>
    </row>
    <row r="13" spans="2:30" ht="15.6" hidden="1">
      <c r="B13" s="139"/>
      <c r="C13" s="139"/>
      <c r="D13" s="140"/>
      <c r="E13" s="140"/>
      <c r="F13" s="140"/>
      <c r="G13" s="140"/>
      <c r="H13" s="140"/>
      <c r="I13" s="140"/>
      <c r="J13" s="140"/>
      <c r="K13" s="140"/>
    </row>
    <row r="14" spans="2:30" ht="15.75" customHeight="1">
      <c r="B14" s="809" t="s">
        <v>233</v>
      </c>
      <c r="C14" s="809"/>
      <c r="D14" s="809"/>
      <c r="E14" s="809"/>
      <c r="F14" s="809"/>
      <c r="G14" s="809"/>
      <c r="H14" s="809"/>
      <c r="I14" s="809"/>
      <c r="J14" s="809"/>
      <c r="K14" s="194"/>
    </row>
    <row r="15" spans="2:30" ht="16.5" customHeight="1">
      <c r="B15" s="766" t="s">
        <v>148</v>
      </c>
      <c r="C15" s="766"/>
      <c r="D15" s="766"/>
      <c r="E15" s="766"/>
      <c r="F15" s="766"/>
      <c r="G15" s="766"/>
      <c r="H15" s="766"/>
      <c r="I15" s="766"/>
      <c r="J15" s="766"/>
      <c r="K15" s="195"/>
      <c r="AD15" s="141"/>
    </row>
    <row r="16" spans="2:30" ht="16.2" thickBot="1">
      <c r="B16" s="142"/>
      <c r="C16" s="142"/>
      <c r="D16" s="140"/>
      <c r="E16" s="140"/>
      <c r="F16" s="140"/>
      <c r="G16" s="140"/>
      <c r="H16" s="140"/>
      <c r="I16" s="140"/>
      <c r="J16" s="140"/>
      <c r="K16" s="140"/>
    </row>
    <row r="17" spans="1:36" ht="24.9" customHeight="1">
      <c r="B17" s="767" t="s">
        <v>226</v>
      </c>
      <c r="C17" s="768"/>
      <c r="D17" s="287" t="s">
        <v>149</v>
      </c>
      <c r="E17" s="772" t="s">
        <v>150</v>
      </c>
      <c r="F17" s="773"/>
      <c r="G17" s="773"/>
      <c r="H17" s="773"/>
      <c r="I17" s="773"/>
      <c r="J17" s="309">
        <v>45502</v>
      </c>
      <c r="K17" s="211"/>
    </row>
    <row r="18" spans="1:36" ht="24.9" customHeight="1">
      <c r="B18" s="769"/>
      <c r="C18" s="770"/>
      <c r="D18" s="307">
        <v>1</v>
      </c>
      <c r="E18" s="771" t="s">
        <v>151</v>
      </c>
      <c r="F18" s="771"/>
      <c r="G18" s="771"/>
      <c r="H18" s="771"/>
      <c r="I18" s="143" t="s">
        <v>152</v>
      </c>
      <c r="J18" s="310">
        <v>4014.56</v>
      </c>
      <c r="K18" s="207"/>
    </row>
    <row r="19" spans="1:36" ht="24.9" customHeight="1">
      <c r="B19" s="784">
        <v>1</v>
      </c>
      <c r="C19" s="785"/>
      <c r="D19" s="288" t="s">
        <v>153</v>
      </c>
      <c r="E19" s="144"/>
      <c r="F19" s="144"/>
      <c r="G19" s="144"/>
      <c r="H19" s="144"/>
      <c r="I19" s="144" t="s">
        <v>154</v>
      </c>
      <c r="J19" s="228">
        <v>55.999999999994543</v>
      </c>
      <c r="K19" s="212"/>
    </row>
    <row r="20" spans="1:36" ht="24.9" customHeight="1" thickBot="1">
      <c r="B20" s="786"/>
      <c r="C20" s="787"/>
      <c r="D20" s="308" t="s">
        <v>133</v>
      </c>
      <c r="E20" s="788" t="s">
        <v>156</v>
      </c>
      <c r="F20" s="788"/>
      <c r="G20" s="788" t="s">
        <v>180</v>
      </c>
      <c r="H20" s="788"/>
      <c r="I20" s="788"/>
      <c r="J20" s="789"/>
      <c r="K20" s="194"/>
    </row>
    <row r="21" spans="1:36" ht="9.9" customHeight="1" thickBot="1">
      <c r="B21" s="142"/>
      <c r="C21" s="142"/>
      <c r="D21" s="140"/>
      <c r="E21" s="140"/>
      <c r="F21" s="140"/>
      <c r="G21" s="140"/>
      <c r="H21" s="140"/>
      <c r="I21" s="140"/>
      <c r="J21" s="140"/>
      <c r="K21" s="190"/>
    </row>
    <row r="22" spans="1:36" ht="24.9" customHeight="1">
      <c r="B22" s="790" t="s">
        <v>157</v>
      </c>
      <c r="C22" s="791"/>
      <c r="D22" s="791"/>
      <c r="E22" s="791"/>
      <c r="F22" s="791"/>
      <c r="G22" s="791"/>
      <c r="H22" s="791"/>
      <c r="I22" s="791"/>
      <c r="J22" s="792"/>
      <c r="K22" s="211"/>
    </row>
    <row r="23" spans="1:36" ht="18" customHeight="1">
      <c r="B23" s="146"/>
      <c r="C23" s="143"/>
      <c r="D23" s="147"/>
      <c r="E23" s="147"/>
      <c r="F23" s="148"/>
      <c r="G23" s="148"/>
      <c r="H23" s="148"/>
      <c r="I23" s="143" t="s">
        <v>158</v>
      </c>
      <c r="J23" s="149">
        <v>11</v>
      </c>
      <c r="K23" s="208"/>
    </row>
    <row r="24" spans="1:36" ht="18" customHeight="1">
      <c r="B24" s="150"/>
      <c r="C24" s="143"/>
      <c r="D24" s="147"/>
      <c r="E24" s="147"/>
      <c r="F24" s="148"/>
      <c r="G24" s="148"/>
      <c r="H24" s="148"/>
      <c r="I24" s="143" t="s">
        <v>159</v>
      </c>
      <c r="J24" s="151">
        <v>196.20360000000002</v>
      </c>
      <c r="K24" s="213"/>
    </row>
    <row r="25" spans="1:36" ht="18" customHeight="1">
      <c r="B25" s="150"/>
      <c r="C25" s="143"/>
      <c r="D25" s="147"/>
      <c r="E25" s="147"/>
      <c r="F25" s="148"/>
      <c r="G25" s="148"/>
      <c r="H25" s="148"/>
      <c r="I25" s="143" t="s">
        <v>185</v>
      </c>
      <c r="J25" s="151">
        <v>6532.0619999999999</v>
      </c>
      <c r="K25" s="213"/>
    </row>
    <row r="26" spans="1:36" ht="18" customHeight="1">
      <c r="B26" s="146"/>
      <c r="C26" s="144"/>
      <c r="D26" s="147"/>
      <c r="E26" s="147"/>
      <c r="F26" s="148"/>
      <c r="G26" s="148"/>
      <c r="H26" s="148"/>
      <c r="I26" s="143" t="s">
        <v>160</v>
      </c>
      <c r="J26" s="151">
        <v>691.2838266</v>
      </c>
      <c r="K26" s="213"/>
    </row>
    <row r="27" spans="1:36" ht="18" customHeight="1">
      <c r="B27" s="146"/>
      <c r="C27" s="144"/>
      <c r="D27" s="147"/>
      <c r="E27" s="147"/>
      <c r="F27" s="148"/>
      <c r="G27" s="148"/>
      <c r="H27" s="148"/>
      <c r="I27" s="143" t="s">
        <v>161</v>
      </c>
      <c r="J27" s="151">
        <v>650.77200000000005</v>
      </c>
      <c r="K27" s="213"/>
    </row>
    <row r="28" spans="1:36" ht="18" customHeight="1">
      <c r="B28" s="152"/>
      <c r="C28" s="153"/>
      <c r="D28" s="147"/>
      <c r="E28" s="147"/>
      <c r="F28" s="148"/>
      <c r="G28" s="148"/>
      <c r="H28" s="148"/>
      <c r="I28" s="143" t="s">
        <v>162</v>
      </c>
      <c r="J28" s="151">
        <v>230.76923076923077</v>
      </c>
      <c r="K28" s="213"/>
      <c r="AG28" s="1"/>
      <c r="AH28" s="154"/>
      <c r="AI28" s="1"/>
      <c r="AJ28" s="234"/>
    </row>
    <row r="29" spans="1:36" ht="18" customHeight="1" thickBot="1">
      <c r="B29" s="155"/>
      <c r="C29" s="156"/>
      <c r="D29" s="157"/>
      <c r="E29" s="157"/>
      <c r="F29" s="158"/>
      <c r="G29" s="158"/>
      <c r="H29" s="158"/>
      <c r="I29" s="159" t="s">
        <v>207</v>
      </c>
      <c r="J29" s="269">
        <v>67.75</v>
      </c>
      <c r="K29" s="209"/>
    </row>
    <row r="30" spans="1:36" s="154" customFormat="1" ht="9.9" customHeight="1" thickBot="1">
      <c r="A30" s="13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27"/>
      <c r="AD30" s="141"/>
      <c r="AE30" s="141"/>
      <c r="AF30" s="141"/>
      <c r="AG30" s="136"/>
      <c r="AH30" s="145"/>
      <c r="AI30" s="136"/>
      <c r="AJ30" s="141"/>
    </row>
    <row r="31" spans="1:36" ht="18" customHeight="1">
      <c r="B31" s="793" t="s">
        <v>163</v>
      </c>
      <c r="C31" s="794"/>
      <c r="D31" s="794"/>
      <c r="E31" s="794"/>
      <c r="F31" s="794"/>
      <c r="G31" s="794"/>
      <c r="H31" s="794"/>
      <c r="I31" s="794"/>
      <c r="J31" s="795"/>
      <c r="K31" s="214"/>
    </row>
    <row r="32" spans="1:36" ht="18" customHeight="1">
      <c r="B32" s="796" t="s">
        <v>164</v>
      </c>
      <c r="C32" s="797"/>
      <c r="D32" s="797"/>
      <c r="E32" s="797"/>
      <c r="F32" s="797"/>
      <c r="G32" s="797"/>
      <c r="H32" s="797"/>
      <c r="I32" s="798"/>
      <c r="J32" s="160" t="s">
        <v>248</v>
      </c>
      <c r="K32" s="215"/>
    </row>
    <row r="33" spans="1:36" ht="18" customHeight="1">
      <c r="B33" s="796" t="s">
        <v>249</v>
      </c>
      <c r="C33" s="797"/>
      <c r="D33" s="797"/>
      <c r="E33" s="797"/>
      <c r="F33" s="797"/>
      <c r="G33" s="797"/>
      <c r="H33" s="797"/>
      <c r="I33" s="798"/>
      <c r="J33" s="160">
        <v>650.77200000000005</v>
      </c>
      <c r="K33" s="215"/>
    </row>
    <row r="34" spans="1:36" ht="18" customHeight="1">
      <c r="B34" s="799" t="s">
        <v>165</v>
      </c>
      <c r="C34" s="800"/>
      <c r="D34" s="800"/>
      <c r="E34" s="800"/>
      <c r="F34" s="800"/>
      <c r="G34" s="800"/>
      <c r="H34" s="800"/>
      <c r="I34" s="800"/>
      <c r="J34" s="801"/>
      <c r="K34" s="214"/>
    </row>
    <row r="35" spans="1:36" ht="18" customHeight="1">
      <c r="B35" s="796" t="s">
        <v>166</v>
      </c>
      <c r="C35" s="797"/>
      <c r="D35" s="797"/>
      <c r="E35" s="797"/>
      <c r="F35" s="797"/>
      <c r="G35" s="797"/>
      <c r="H35" s="797"/>
      <c r="I35" s="798"/>
      <c r="J35" s="161">
        <v>750.6395</v>
      </c>
      <c r="K35" s="21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</row>
    <row r="36" spans="1:36" ht="18" customHeight="1">
      <c r="B36" s="796" t="s">
        <v>167</v>
      </c>
      <c r="C36" s="797"/>
      <c r="D36" s="797"/>
      <c r="E36" s="797"/>
      <c r="F36" s="797"/>
      <c r="G36" s="797"/>
      <c r="H36" s="797"/>
      <c r="I36" s="798"/>
      <c r="J36" s="162">
        <v>746.9682500902627</v>
      </c>
      <c r="K36" s="213"/>
      <c r="L36" s="187"/>
      <c r="M36" s="187"/>
      <c r="N36" s="187"/>
      <c r="O36" s="187"/>
      <c r="P36" s="187"/>
      <c r="Q36" s="187"/>
      <c r="R36" s="187"/>
      <c r="S36" s="187"/>
      <c r="T36" s="187"/>
      <c r="U36" s="187"/>
      <c r="V36" s="187"/>
      <c r="W36" s="187"/>
      <c r="X36" s="187"/>
      <c r="Y36" s="187"/>
      <c r="Z36" s="187"/>
      <c r="AA36" s="187"/>
    </row>
    <row r="37" spans="1:36" ht="18" customHeight="1">
      <c r="B37" s="799" t="s">
        <v>178</v>
      </c>
      <c r="C37" s="800"/>
      <c r="D37" s="800"/>
      <c r="E37" s="800"/>
      <c r="F37" s="800"/>
      <c r="G37" s="800"/>
      <c r="H37" s="800"/>
      <c r="I37" s="800"/>
      <c r="J37" s="801"/>
      <c r="K37" s="214"/>
      <c r="L37" s="187"/>
      <c r="M37" s="187"/>
      <c r="N37" s="187"/>
      <c r="O37" s="187"/>
      <c r="P37" s="187"/>
      <c r="Q37" s="187"/>
      <c r="R37" s="187"/>
      <c r="S37" s="187"/>
      <c r="T37" s="187"/>
      <c r="U37" s="187"/>
      <c r="V37" s="187"/>
      <c r="W37" s="187"/>
      <c r="X37" s="187"/>
      <c r="Y37" s="187"/>
      <c r="Z37" s="187"/>
      <c r="AA37" s="187"/>
    </row>
    <row r="38" spans="1:36" ht="18" customHeight="1">
      <c r="B38" s="796" t="s">
        <v>208</v>
      </c>
      <c r="C38" s="797"/>
      <c r="D38" s="797"/>
      <c r="E38" s="797"/>
      <c r="F38" s="797"/>
      <c r="G38" s="797"/>
      <c r="H38" s="797"/>
      <c r="I38" s="798"/>
      <c r="J38" s="160">
        <v>3611.6729132999999</v>
      </c>
      <c r="K38" s="215"/>
      <c r="L38" s="187"/>
      <c r="M38" s="187"/>
      <c r="N38" s="187"/>
      <c r="O38" s="187"/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187"/>
      <c r="AA38" s="187"/>
    </row>
    <row r="39" spans="1:36" ht="18" customHeight="1" thickBot="1">
      <c r="B39" s="164"/>
      <c r="C39" s="164"/>
      <c r="D39" s="164"/>
      <c r="E39" s="164"/>
      <c r="F39" s="165"/>
      <c r="G39" s="165"/>
      <c r="H39" s="165"/>
      <c r="I39" s="140"/>
      <c r="J39" s="140"/>
      <c r="K39" s="19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36" s="163" customFormat="1" ht="24.9" customHeight="1" thickBot="1">
      <c r="A40" s="278"/>
      <c r="B40" s="802" t="s">
        <v>168</v>
      </c>
      <c r="C40" s="803"/>
      <c r="D40" s="803"/>
      <c r="E40" s="289"/>
      <c r="F40" s="804" t="s">
        <v>180</v>
      </c>
      <c r="G40" s="804"/>
      <c r="H40" s="804"/>
      <c r="I40" s="804"/>
      <c r="J40" s="290">
        <v>746.9682500902627</v>
      </c>
      <c r="K40" s="217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35"/>
      <c r="AC40" s="167"/>
      <c r="AD40" s="166"/>
      <c r="AE40" s="166"/>
      <c r="AF40" s="166"/>
      <c r="AG40" s="136"/>
      <c r="AH40" s="145"/>
      <c r="AI40" s="136"/>
      <c r="AJ40" s="166"/>
    </row>
    <row r="41" spans="1:36" ht="18" customHeight="1" thickBot="1">
      <c r="B41" s="142"/>
      <c r="C41" s="142"/>
      <c r="D41" s="140"/>
      <c r="E41" s="140"/>
      <c r="F41" s="168"/>
      <c r="G41" s="140"/>
      <c r="H41" s="190"/>
      <c r="I41" s="140"/>
      <c r="J41" s="260"/>
      <c r="K41" s="140"/>
    </row>
    <row r="42" spans="1:36" ht="15" customHeight="1">
      <c r="B42" s="291" t="s">
        <v>182</v>
      </c>
      <c r="C42" s="292"/>
      <c r="D42" s="293"/>
      <c r="E42" s="293"/>
      <c r="F42" s="293"/>
      <c r="G42" s="293"/>
      <c r="H42" s="293"/>
      <c r="I42" s="294"/>
      <c r="J42" s="295"/>
      <c r="K42" s="265"/>
    </row>
    <row r="43" spans="1:36" ht="15" customHeight="1">
      <c r="A43" s="763" t="s">
        <v>231</v>
      </c>
      <c r="B43" s="774" t="s">
        <v>169</v>
      </c>
      <c r="C43" s="805" t="s">
        <v>170</v>
      </c>
      <c r="D43" s="776" t="s">
        <v>13</v>
      </c>
      <c r="E43" s="778" t="s">
        <v>70</v>
      </c>
      <c r="F43" s="778" t="s">
        <v>212</v>
      </c>
      <c r="G43" s="778" t="s">
        <v>72</v>
      </c>
      <c r="H43" s="778" t="s">
        <v>140</v>
      </c>
      <c r="I43" s="780" t="s">
        <v>202</v>
      </c>
      <c r="J43" s="781"/>
      <c r="K43" s="266"/>
    </row>
    <row r="44" spans="1:36" ht="55.5" customHeight="1" thickBot="1">
      <c r="A44" s="763"/>
      <c r="B44" s="774"/>
      <c r="C44" s="805"/>
      <c r="D44" s="776"/>
      <c r="E44" s="778"/>
      <c r="F44" s="778"/>
      <c r="G44" s="778"/>
      <c r="H44" s="778"/>
      <c r="I44" s="296" t="s">
        <v>201</v>
      </c>
      <c r="J44" s="297" t="s">
        <v>200</v>
      </c>
      <c r="K44" s="267" t="s">
        <v>199</v>
      </c>
      <c r="L44" s="810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810"/>
    </row>
    <row r="45" spans="1:36" ht="27" customHeight="1" thickBot="1">
      <c r="A45" s="763"/>
      <c r="B45" s="775"/>
      <c r="C45" s="806"/>
      <c r="D45" s="777"/>
      <c r="E45" s="299" t="s">
        <v>183</v>
      </c>
      <c r="F45" s="298" t="s">
        <v>184</v>
      </c>
      <c r="G45" s="779"/>
      <c r="H45" s="298" t="s">
        <v>88</v>
      </c>
      <c r="I45" s="300" t="s">
        <v>60</v>
      </c>
      <c r="J45" s="301" t="s">
        <v>73</v>
      </c>
      <c r="K45" s="268" t="s">
        <v>73</v>
      </c>
      <c r="L45" s="810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810"/>
      <c r="AC45" s="764" t="s">
        <v>210</v>
      </c>
      <c r="AD45" s="765"/>
      <c r="AE45" s="765"/>
      <c r="AF45" s="235"/>
      <c r="AG45" s="782" t="s">
        <v>211</v>
      </c>
      <c r="AH45" s="782"/>
      <c r="AI45" s="783"/>
    </row>
    <row r="46" spans="1:36" ht="6.75" customHeight="1" thickBot="1">
      <c r="B46" s="302"/>
      <c r="C46" s="303"/>
      <c r="D46" s="304"/>
      <c r="E46" s="305"/>
      <c r="F46" s="304"/>
      <c r="G46" s="304"/>
      <c r="H46" s="304"/>
      <c r="I46" s="304"/>
      <c r="J46" s="306"/>
      <c r="K46" s="21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236"/>
      <c r="AG46" s="169"/>
      <c r="AI46" s="237"/>
    </row>
    <row r="47" spans="1:36" ht="26.25" customHeight="1">
      <c r="B47" s="225">
        <v>1</v>
      </c>
      <c r="C47" s="170">
        <v>1</v>
      </c>
      <c r="D47" s="171" t="str">
        <f>+PROPONENTES!D15</f>
        <v>APOLO CONSTRUCCIONES E INGENIERIA S.A.S</v>
      </c>
      <c r="E47" s="172" t="s">
        <v>21</v>
      </c>
      <c r="F47" s="42"/>
      <c r="G47" s="182"/>
      <c r="H47" s="173"/>
      <c r="I47" s="183"/>
      <c r="J47" s="174"/>
      <c r="K47" s="229">
        <v>31.979903425765965</v>
      </c>
      <c r="L47" s="189"/>
      <c r="M47" s="189"/>
      <c r="N47" s="189"/>
      <c r="O47" s="189"/>
      <c r="P47" s="189"/>
      <c r="Q47" s="189"/>
      <c r="R47" s="189"/>
      <c r="S47" s="189"/>
      <c r="T47" s="189"/>
      <c r="U47" s="189"/>
      <c r="V47" s="189"/>
      <c r="W47" s="189"/>
      <c r="X47" s="189"/>
      <c r="Y47" s="189"/>
      <c r="Z47" s="189"/>
      <c r="AA47" s="189"/>
      <c r="AB47" s="189"/>
      <c r="AC47" s="238" t="s">
        <v>247</v>
      </c>
      <c r="AD47" s="239" t="s">
        <v>247</v>
      </c>
      <c r="AE47" s="239" t="s">
        <v>247</v>
      </c>
      <c r="AF47" s="240" t="s">
        <v>247</v>
      </c>
      <c r="AG47" s="184">
        <v>394.37825009026272</v>
      </c>
      <c r="AH47" s="241" t="s">
        <v>247</v>
      </c>
      <c r="AI47" s="242" t="s">
        <v>247</v>
      </c>
      <c r="AJ47" s="175"/>
    </row>
    <row r="48" spans="1:36" ht="26.25" customHeight="1">
      <c r="B48" s="225">
        <v>2</v>
      </c>
      <c r="C48" s="170">
        <v>2</v>
      </c>
      <c r="D48" s="171" t="str">
        <f>+PROPONENTES!D16</f>
        <v>CONSORCIO PITALITO 2025</v>
      </c>
      <c r="E48" s="172" t="s">
        <v>22</v>
      </c>
      <c r="F48" s="42"/>
      <c r="G48" s="182"/>
      <c r="H48" s="173"/>
      <c r="I48" s="183"/>
      <c r="J48" s="174"/>
      <c r="K48" s="230">
        <v>0</v>
      </c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238" t="s">
        <v>247</v>
      </c>
      <c r="AD48" s="239" t="s">
        <v>247</v>
      </c>
      <c r="AE48" s="239" t="s">
        <v>247</v>
      </c>
      <c r="AF48" s="240" t="s">
        <v>247</v>
      </c>
      <c r="AG48" s="184" t="s">
        <v>247</v>
      </c>
      <c r="AH48" s="241" t="s">
        <v>247</v>
      </c>
      <c r="AI48" s="242" t="s">
        <v>247</v>
      </c>
      <c r="AJ48" s="175"/>
    </row>
    <row r="49" spans="1:36" ht="26.25" customHeight="1">
      <c r="B49" s="225">
        <v>3</v>
      </c>
      <c r="C49" s="170">
        <v>3</v>
      </c>
      <c r="D49" s="171" t="str">
        <f>+PROPONENTES!D17</f>
        <v>CONSORCIO GJ VIAS PITALITO</v>
      </c>
      <c r="E49" s="172" t="s">
        <v>22</v>
      </c>
      <c r="F49" s="42"/>
      <c r="G49" s="182"/>
      <c r="H49" s="173"/>
      <c r="I49" s="183"/>
      <c r="J49" s="174"/>
      <c r="K49" s="230">
        <v>0</v>
      </c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238" t="s">
        <v>247</v>
      </c>
      <c r="AD49" s="239" t="s">
        <v>247</v>
      </c>
      <c r="AE49" s="239" t="s">
        <v>247</v>
      </c>
      <c r="AF49" s="240" t="s">
        <v>247</v>
      </c>
      <c r="AG49" s="184" t="s">
        <v>247</v>
      </c>
      <c r="AH49" s="241" t="s">
        <v>247</v>
      </c>
      <c r="AI49" s="242" t="s">
        <v>247</v>
      </c>
      <c r="AJ49" s="175"/>
    </row>
    <row r="50" spans="1:36" ht="26.25" customHeight="1">
      <c r="B50" s="225">
        <v>4</v>
      </c>
      <c r="C50" s="170">
        <v>4</v>
      </c>
      <c r="D50" s="171" t="str">
        <f>+PROPONENTES!D18</f>
        <v>SAICON S.A.S.</v>
      </c>
      <c r="E50" s="172" t="s">
        <v>21</v>
      </c>
      <c r="F50" s="42"/>
      <c r="G50" s="182"/>
      <c r="H50" s="173"/>
      <c r="I50" s="183"/>
      <c r="J50" s="174"/>
      <c r="K50" s="230">
        <v>47.630727835872847</v>
      </c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238" t="s">
        <v>247</v>
      </c>
      <c r="AD50" s="239" t="s">
        <v>247</v>
      </c>
      <c r="AE50" s="239" t="s">
        <v>247</v>
      </c>
      <c r="AF50" s="240" t="s">
        <v>247</v>
      </c>
      <c r="AG50" s="184">
        <v>221.82225124026263</v>
      </c>
      <c r="AH50" s="241" t="s">
        <v>247</v>
      </c>
      <c r="AI50" s="242" t="s">
        <v>247</v>
      </c>
      <c r="AJ50" s="175"/>
    </row>
    <row r="51" spans="1:36" ht="26.25" customHeight="1">
      <c r="B51" s="225">
        <v>5</v>
      </c>
      <c r="C51" s="170">
        <v>5</v>
      </c>
      <c r="D51" s="171" t="str">
        <f>+PROPONENTES!D19</f>
        <v>CONSORCIO HUILA 2025</v>
      </c>
      <c r="E51" s="172" t="s">
        <v>21</v>
      </c>
      <c r="F51" s="42"/>
      <c r="G51" s="182"/>
      <c r="H51" s="173"/>
      <c r="I51" s="183"/>
      <c r="J51" s="174"/>
      <c r="K51" s="230">
        <v>0</v>
      </c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238" t="s">
        <v>247</v>
      </c>
      <c r="AD51" s="239" t="s">
        <v>247</v>
      </c>
      <c r="AE51" s="239" t="s">
        <v>247</v>
      </c>
      <c r="AF51" s="240" t="s">
        <v>247</v>
      </c>
      <c r="AG51" s="184" t="s">
        <v>247</v>
      </c>
      <c r="AH51" s="241" t="s">
        <v>247</v>
      </c>
      <c r="AI51" s="242" t="s">
        <v>247</v>
      </c>
      <c r="AJ51" s="175"/>
    </row>
    <row r="52" spans="1:36" ht="26.25" customHeight="1">
      <c r="B52" s="225">
        <v>6</v>
      </c>
      <c r="C52" s="170">
        <v>6</v>
      </c>
      <c r="D52" s="171" t="str">
        <f>+PROPONENTES!D20</f>
        <v>CONSORCIO CRAM</v>
      </c>
      <c r="E52" s="172" t="s">
        <v>22</v>
      </c>
      <c r="F52" s="42"/>
      <c r="G52" s="182"/>
      <c r="H52" s="173"/>
      <c r="I52" s="183"/>
      <c r="J52" s="174"/>
      <c r="K52" s="230">
        <v>0</v>
      </c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238" t="s">
        <v>247</v>
      </c>
      <c r="AD52" s="239" t="s">
        <v>247</v>
      </c>
      <c r="AE52" s="239" t="s">
        <v>247</v>
      </c>
      <c r="AF52" s="240" t="s">
        <v>247</v>
      </c>
      <c r="AG52" s="184">
        <v>5785.0937499097372</v>
      </c>
      <c r="AH52" s="241" t="s">
        <v>247</v>
      </c>
      <c r="AI52" s="242" t="s">
        <v>247</v>
      </c>
      <c r="AJ52" s="175"/>
    </row>
    <row r="53" spans="1:36" ht="26.25" customHeight="1">
      <c r="B53" s="225">
        <v>7</v>
      </c>
      <c r="C53" s="170">
        <v>7</v>
      </c>
      <c r="D53" s="171" t="str">
        <f>+PROPONENTES!D21</f>
        <v>CONSORCIO VIAS 2025</v>
      </c>
      <c r="E53" s="172" t="s">
        <v>21</v>
      </c>
      <c r="F53" s="42"/>
      <c r="G53" s="182"/>
      <c r="H53" s="173"/>
      <c r="I53" s="183"/>
      <c r="J53" s="174"/>
      <c r="K53" s="230">
        <v>0</v>
      </c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238" t="s">
        <v>247</v>
      </c>
      <c r="AD53" s="239" t="s">
        <v>247</v>
      </c>
      <c r="AE53" s="239" t="s">
        <v>247</v>
      </c>
      <c r="AF53" s="240" t="s">
        <v>247</v>
      </c>
      <c r="AG53" s="184" t="s">
        <v>247</v>
      </c>
      <c r="AH53" s="241" t="s">
        <v>247</v>
      </c>
      <c r="AI53" s="242" t="s">
        <v>247</v>
      </c>
      <c r="AJ53" s="175"/>
    </row>
    <row r="54" spans="1:36" s="154" customFormat="1" ht="13.2">
      <c r="A54" s="133"/>
      <c r="B54" s="813" t="s">
        <v>172</v>
      </c>
      <c r="C54" s="814"/>
      <c r="D54" s="814"/>
      <c r="E54" s="814"/>
      <c r="F54" s="814"/>
      <c r="G54" s="814"/>
      <c r="H54" s="814"/>
      <c r="I54" s="814"/>
      <c r="J54" s="176"/>
      <c r="K54" s="219" t="e">
        <v>#REF!</v>
      </c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336"/>
      <c r="AD54" s="337"/>
      <c r="AE54" s="337"/>
      <c r="AF54" s="240"/>
      <c r="AG54" s="338"/>
      <c r="AH54" s="339"/>
      <c r="AI54" s="340"/>
      <c r="AJ54" s="175"/>
    </row>
    <row r="55" spans="1:36" ht="13.2" customHeight="1">
      <c r="B55" s="813" t="s">
        <v>173</v>
      </c>
      <c r="C55" s="814"/>
      <c r="D55" s="814"/>
      <c r="E55" s="814"/>
      <c r="F55" s="814"/>
      <c r="G55" s="814"/>
      <c r="H55" s="814"/>
      <c r="I55" s="814"/>
      <c r="J55" s="177"/>
      <c r="K55" s="220" t="e">
        <v>#REF!</v>
      </c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36"/>
      <c r="AD55" s="337"/>
      <c r="AE55" s="337"/>
      <c r="AF55" s="240"/>
      <c r="AG55" s="341"/>
      <c r="AH55" s="241"/>
      <c r="AI55" s="342"/>
      <c r="AJ55" s="175"/>
    </row>
    <row r="56" spans="1:36" ht="13.2" customHeight="1">
      <c r="B56" s="813" t="s">
        <v>174</v>
      </c>
      <c r="C56" s="814"/>
      <c r="D56" s="814"/>
      <c r="E56" s="814"/>
      <c r="F56" s="814"/>
      <c r="G56" s="814"/>
      <c r="H56" s="814"/>
      <c r="I56" s="814"/>
      <c r="J56" s="177"/>
      <c r="K56" s="220" t="e">
        <v>#REF!</v>
      </c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336"/>
      <c r="AD56" s="337"/>
      <c r="AE56" s="337"/>
      <c r="AF56" s="240"/>
      <c r="AG56" s="341"/>
      <c r="AH56" s="241"/>
      <c r="AI56" s="342"/>
      <c r="AJ56" s="175"/>
    </row>
    <row r="57" spans="1:36" ht="13.95" customHeight="1" thickBot="1">
      <c r="B57" s="815" t="s">
        <v>175</v>
      </c>
      <c r="C57" s="816"/>
      <c r="D57" s="816"/>
      <c r="E57" s="816"/>
      <c r="F57" s="816"/>
      <c r="G57" s="816"/>
      <c r="H57" s="816"/>
      <c r="I57" s="816"/>
      <c r="J57" s="191"/>
      <c r="K57" s="221" t="e">
        <v>#VALUE!</v>
      </c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336"/>
      <c r="AD57" s="337"/>
      <c r="AE57" s="337"/>
      <c r="AF57" s="240"/>
      <c r="AG57" s="341"/>
      <c r="AH57" s="241"/>
      <c r="AI57" s="342"/>
      <c r="AJ57" s="175"/>
    </row>
    <row r="58" spans="1:36" s="163" customFormat="1" ht="33.75" customHeight="1" thickBot="1">
      <c r="A58" s="278"/>
      <c r="B58" s="811" t="s">
        <v>176</v>
      </c>
      <c r="C58" s="812"/>
      <c r="D58" s="812"/>
      <c r="E58" s="812"/>
      <c r="F58" s="812"/>
      <c r="G58" s="812"/>
      <c r="H58" s="812"/>
      <c r="I58" s="812"/>
      <c r="J58" s="196"/>
      <c r="K58" s="222" t="e">
        <v>#VALUE!</v>
      </c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243"/>
      <c r="AD58" s="240"/>
      <c r="AE58" s="240"/>
      <c r="AF58" s="240"/>
      <c r="AG58" s="135"/>
      <c r="AI58" s="244"/>
      <c r="AJ58" s="175"/>
    </row>
    <row r="59" spans="1:36" ht="3" customHeight="1" thickBot="1">
      <c r="B59" s="141" t="s">
        <v>142</v>
      </c>
      <c r="C59" s="1"/>
      <c r="D59" s="1"/>
      <c r="E59" s="1"/>
      <c r="F59" s="1"/>
      <c r="G59" s="1"/>
      <c r="H59" s="1"/>
      <c r="J59" s="136"/>
      <c r="K59" s="210" t="s">
        <v>247</v>
      </c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"/>
      <c r="AC59" s="243"/>
      <c r="AD59" s="240"/>
      <c r="AE59" s="240"/>
      <c r="AF59" s="240"/>
      <c r="AI59" s="237"/>
      <c r="AJ59" s="175"/>
    </row>
    <row r="60" spans="1:36" ht="20.399999999999999">
      <c r="B60" s="1"/>
      <c r="C60" s="1"/>
      <c r="D60" s="1"/>
      <c r="E60" s="1"/>
      <c r="F60" s="1"/>
      <c r="G60" s="1"/>
      <c r="H60" s="1"/>
      <c r="I60" s="178" t="s">
        <v>171</v>
      </c>
      <c r="J60" s="178" t="s">
        <v>200</v>
      </c>
      <c r="K60" s="178" t="s">
        <v>199</v>
      </c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"/>
      <c r="AC60" s="243"/>
      <c r="AD60" s="240"/>
      <c r="AE60" s="240"/>
      <c r="AF60" s="240"/>
      <c r="AI60" s="237"/>
      <c r="AJ60" s="175"/>
    </row>
    <row r="61" spans="1:36" ht="13.5" customHeight="1" thickBot="1">
      <c r="B61" s="1"/>
      <c r="C61" s="1"/>
      <c r="D61" s="1"/>
      <c r="E61" s="1"/>
      <c r="F61" s="1"/>
      <c r="G61" s="1"/>
      <c r="H61" s="1"/>
      <c r="I61" s="179" t="s">
        <v>177</v>
      </c>
      <c r="J61" s="180">
        <v>67.75</v>
      </c>
      <c r="K61" s="231" t="e">
        <v>#REF!</v>
      </c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"/>
      <c r="AC61" s="243"/>
      <c r="AD61" s="240"/>
      <c r="AE61" s="240"/>
      <c r="AF61" s="240"/>
      <c r="AI61" s="237"/>
      <c r="AJ61" s="175"/>
    </row>
    <row r="62" spans="1:36" ht="3.9" customHeight="1" thickBot="1">
      <c r="B62" s="1" t="s">
        <v>142</v>
      </c>
      <c r="C62" s="1"/>
      <c r="D62" s="1"/>
      <c r="E62" s="1"/>
      <c r="F62" s="1"/>
      <c r="G62" s="1"/>
      <c r="H62" s="1"/>
      <c r="J62" s="136"/>
      <c r="K62" s="232" t="s">
        <v>247</v>
      </c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"/>
      <c r="AC62" s="245"/>
      <c r="AD62" s="246"/>
      <c r="AE62" s="246"/>
      <c r="AF62" s="246"/>
      <c r="AG62" s="247"/>
      <c r="AH62" s="248"/>
      <c r="AI62" s="249"/>
      <c r="AJ62" s="175"/>
    </row>
    <row r="63" spans="1:36" ht="13.5" customHeight="1">
      <c r="B63" s="1"/>
      <c r="C63" s="1"/>
      <c r="D63" s="1"/>
      <c r="E63" s="1"/>
      <c r="F63" s="1"/>
      <c r="G63" s="1"/>
      <c r="H63" s="1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"/>
      <c r="AC63" s="175"/>
      <c r="AD63" s="175"/>
      <c r="AE63" s="175"/>
      <c r="AF63" s="175"/>
      <c r="AJ63" s="175"/>
    </row>
    <row r="64" spans="1:36" ht="13.5" customHeight="1">
      <c r="B64" s="1"/>
      <c r="C64" s="1"/>
      <c r="D64" s="1"/>
      <c r="E64" s="1"/>
      <c r="F64" s="1"/>
      <c r="G64" s="1"/>
      <c r="H64" s="1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"/>
      <c r="AC64" s="175"/>
      <c r="AD64" s="175"/>
      <c r="AE64" s="175"/>
      <c r="AF64" s="175"/>
      <c r="AJ64" s="175"/>
    </row>
    <row r="65" spans="2:28" ht="13.5" customHeight="1">
      <c r="B65" s="1"/>
      <c r="C65" s="1"/>
      <c r="D65" s="1"/>
      <c r="E65" s="1"/>
      <c r="F65" s="1"/>
      <c r="G65" s="1"/>
      <c r="H65" s="1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  <c r="AA65" s="136"/>
      <c r="AB65" s="1"/>
    </row>
    <row r="66" spans="2:28" ht="12.75" hidden="1" customHeight="1"/>
    <row r="67" spans="2:28" ht="24.9" hidden="1" customHeight="1">
      <c r="G67" s="197"/>
      <c r="J67" s="198" t="e">
        <v>#REF!</v>
      </c>
      <c r="K67" s="198"/>
    </row>
    <row r="68" spans="2:28" ht="24.9" hidden="1" customHeight="1" thickBot="1">
      <c r="D68" s="136">
        <v>87</v>
      </c>
      <c r="E68" s="199" t="s">
        <v>248</v>
      </c>
      <c r="G68" s="197"/>
    </row>
    <row r="69" spans="2:28" ht="24.9" hidden="1" customHeight="1" thickBot="1">
      <c r="C69" s="136" t="e">
        <v>#REF!</v>
      </c>
      <c r="D69" s="200"/>
      <c r="E69" s="201" t="s">
        <v>192</v>
      </c>
      <c r="F69" s="202" t="e">
        <v>#REF!</v>
      </c>
    </row>
    <row r="70" spans="2:28" ht="24.9" hidden="1" customHeight="1" thickBot="1">
      <c r="C70" s="136" t="e">
        <v>#REF!</v>
      </c>
      <c r="D70" s="200"/>
      <c r="E70" s="201" t="s">
        <v>193</v>
      </c>
      <c r="F70" s="202" t="e">
        <v>#REF!</v>
      </c>
    </row>
    <row r="71" spans="2:28" ht="24.9" hidden="1" customHeight="1" thickBot="1">
      <c r="C71" s="136" t="e">
        <v>#REF!</v>
      </c>
      <c r="D71" s="200"/>
      <c r="E71" s="201" t="s">
        <v>194</v>
      </c>
      <c r="F71" s="202" t="e">
        <v>#REF!</v>
      </c>
    </row>
    <row r="72" spans="2:28" ht="24.9" hidden="1" customHeight="1" thickBot="1">
      <c r="C72" s="136" t="e">
        <v>#REF!</v>
      </c>
      <c r="D72" s="200">
        <v>70</v>
      </c>
      <c r="E72" s="201" t="s">
        <v>195</v>
      </c>
      <c r="F72" s="202" t="e">
        <v>#REF!</v>
      </c>
    </row>
    <row r="73" spans="2:28" ht="24.9" hidden="1" customHeight="1" thickBot="1">
      <c r="C73" s="136" t="e">
        <v>#REF!</v>
      </c>
      <c r="D73" s="200">
        <v>71</v>
      </c>
      <c r="E73" s="201" t="s">
        <v>196</v>
      </c>
      <c r="F73" s="202" t="e">
        <v>#REF!</v>
      </c>
    </row>
    <row r="74" spans="2:28" ht="24.9" hidden="1" customHeight="1" thickBot="1">
      <c r="C74" s="136" t="e">
        <v>#REF!</v>
      </c>
      <c r="D74" s="200">
        <v>72</v>
      </c>
      <c r="E74" s="201" t="s">
        <v>197</v>
      </c>
      <c r="F74" s="202" t="e">
        <v>#REF!</v>
      </c>
    </row>
    <row r="75" spans="2:28" ht="24.9" hidden="1" customHeight="1" thickBot="1">
      <c r="C75" s="136" t="e">
        <v>#REF!</v>
      </c>
      <c r="D75" s="200">
        <v>73</v>
      </c>
      <c r="E75" s="201" t="s">
        <v>198</v>
      </c>
      <c r="F75" s="202" t="e">
        <v>#REF!</v>
      </c>
    </row>
    <row r="76" spans="2:28" ht="24.9" hidden="1" customHeight="1">
      <c r="B76" s="203">
        <v>0</v>
      </c>
      <c r="C76" s="136" t="s">
        <v>247</v>
      </c>
      <c r="D76" s="200"/>
    </row>
    <row r="77" spans="2:28" ht="24.9" hidden="1" customHeight="1">
      <c r="C77" s="136" t="s">
        <v>247</v>
      </c>
      <c r="D77" s="200"/>
      <c r="E77" s="136" t="s">
        <v>179</v>
      </c>
      <c r="F77" s="204" t="e">
        <v>#REF!</v>
      </c>
    </row>
    <row r="78" spans="2:28" ht="24.9" hidden="1" customHeight="1">
      <c r="C78" s="136" t="s">
        <v>247</v>
      </c>
      <c r="D78" s="200"/>
      <c r="E78" s="136" t="s">
        <v>180</v>
      </c>
      <c r="F78" s="205" t="e">
        <v>#REF!</v>
      </c>
    </row>
    <row r="79" spans="2:28" ht="24.9" hidden="1" customHeight="1">
      <c r="C79" s="136" t="e">
        <v>#REF!</v>
      </c>
      <c r="D79" s="200"/>
      <c r="E79" s="136" t="s">
        <v>181</v>
      </c>
      <c r="F79" s="200" t="e">
        <v>#REF!</v>
      </c>
    </row>
    <row r="80" spans="2:28" ht="24.9" hidden="1" customHeight="1">
      <c r="D80" s="200"/>
      <c r="E80" s="136" t="s">
        <v>155</v>
      </c>
      <c r="F80" s="206" t="e">
        <v>#REF!</v>
      </c>
    </row>
    <row r="81" ht="24.9" hidden="1" customHeight="1"/>
    <row r="82" ht="12.75" hidden="1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3.2" hidden="1"/>
    <row r="96" ht="13.2" hidden="1"/>
    <row r="97" ht="13.2" hidden="1"/>
    <row r="98" ht="13.2" hidden="1"/>
    <row r="99" ht="13.2" hidden="1"/>
    <row r="100" ht="13.2" hidden="1"/>
    <row r="101" ht="13.2" hidden="1"/>
    <row r="102" ht="13.2" hidden="1"/>
    <row r="103" ht="13.2" hidden="1"/>
    <row r="104" ht="13.2" hidden="1"/>
    <row r="105" ht="13.2" hidden="1"/>
    <row r="106" ht="13.2" hidden="1"/>
    <row r="107" ht="13.2" hidden="1"/>
    <row r="108" ht="13.2" hidden="1"/>
    <row r="109" ht="13.2" hidden="1"/>
    <row r="110" ht="13.2" hidden="1"/>
    <row r="111" ht="13.2" hidden="1"/>
    <row r="112" ht="13.2" hidden="1"/>
    <row r="113" ht="13.2" hidden="1"/>
    <row r="114" ht="13.2" hidden="1"/>
    <row r="115" ht="13.2" hidden="1"/>
    <row r="116" ht="13.2" hidden="1"/>
    <row r="117" ht="13.2" hidden="1"/>
    <row r="118" ht="13.2" hidden="1"/>
    <row r="119" ht="13.2" hidden="1"/>
    <row r="120" ht="13.2" hidden="1"/>
    <row r="121" ht="13.2" hidden="1"/>
    <row r="122" ht="13.2" hidden="1"/>
    <row r="123" ht="13.2" hidden="1"/>
    <row r="124" ht="13.2" hidden="1"/>
    <row r="125" ht="13.2" hidden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</sheetData>
  <sheetProtection selectLockedCells="1"/>
  <dataConsolidate link="1"/>
  <mergeCells count="44">
    <mergeCell ref="B58:I58"/>
    <mergeCell ref="B54:I54"/>
    <mergeCell ref="B55:I55"/>
    <mergeCell ref="B56:I56"/>
    <mergeCell ref="B57:I57"/>
    <mergeCell ref="B1:J1"/>
    <mergeCell ref="B4:J4"/>
    <mergeCell ref="B5:J5"/>
    <mergeCell ref="B12:J12"/>
    <mergeCell ref="B14:J14"/>
    <mergeCell ref="B6:J6"/>
    <mergeCell ref="B7:J7"/>
    <mergeCell ref="B9:J9"/>
    <mergeCell ref="AG45:AI45"/>
    <mergeCell ref="B19:C20"/>
    <mergeCell ref="E20:F20"/>
    <mergeCell ref="G20:J20"/>
    <mergeCell ref="B22:J22"/>
    <mergeCell ref="B31:J31"/>
    <mergeCell ref="B32:I32"/>
    <mergeCell ref="B33:I33"/>
    <mergeCell ref="B34:J34"/>
    <mergeCell ref="B35:I35"/>
    <mergeCell ref="B36:I36"/>
    <mergeCell ref="B37:J37"/>
    <mergeCell ref="B38:I38"/>
    <mergeCell ref="B40:D40"/>
    <mergeCell ref="F40:I40"/>
    <mergeCell ref="C43:C45"/>
    <mergeCell ref="A43:A45"/>
    <mergeCell ref="AC45:AE45"/>
    <mergeCell ref="B15:J15"/>
    <mergeCell ref="B17:C18"/>
    <mergeCell ref="E18:H18"/>
    <mergeCell ref="E17:I17"/>
    <mergeCell ref="B43:B45"/>
    <mergeCell ref="D43:D45"/>
    <mergeCell ref="E43:E44"/>
    <mergeCell ref="F43:F44"/>
    <mergeCell ref="G43:G45"/>
    <mergeCell ref="H43:H44"/>
    <mergeCell ref="I43:J43"/>
    <mergeCell ref="L44:L45"/>
    <mergeCell ref="AB44:AB45"/>
  </mergeCells>
  <conditionalFormatting sqref="F48:F53">
    <cfRule type="cellIs" dxfId="49" priority="92" stopIfTrue="1" operator="equal">
      <formula>"NO HÁBIL"</formula>
    </cfRule>
    <cfRule type="cellIs" dxfId="48" priority="96" stopIfTrue="1" operator="equal">
      <formula>"CUMPLE"</formula>
    </cfRule>
    <cfRule type="cellIs" dxfId="47" priority="97" stopIfTrue="1" operator="equal">
      <formula>"NO CUMPLE"</formula>
    </cfRule>
    <cfRule type="cellIs" dxfId="46" priority="98" stopIfTrue="1" operator="equal">
      <formula>"PENDIENTE"</formula>
    </cfRule>
  </conditionalFormatting>
  <conditionalFormatting sqref="C69:C78">
    <cfRule type="cellIs" dxfId="45" priority="94" operator="equal">
      <formula>#REF!</formula>
    </cfRule>
  </conditionalFormatting>
  <conditionalFormatting sqref="E77:E80">
    <cfRule type="cellIs" dxfId="44" priority="93" operator="equal">
      <formula>$F$40</formula>
    </cfRule>
  </conditionalFormatting>
  <conditionalFormatting sqref="F48:F53 C48:C53">
    <cfRule type="expression" dxfId="43" priority="99" stopIfTrue="1">
      <formula>MOD(ROW(),2)</formula>
    </cfRule>
  </conditionalFormatting>
  <conditionalFormatting sqref="F48:F53 C48:C53">
    <cfRule type="expression" dxfId="42" priority="25" stopIfTrue="1">
      <formula>MOD(ROW(),2)</formula>
    </cfRule>
  </conditionalFormatting>
  <conditionalFormatting sqref="E47 H47">
    <cfRule type="cellIs" dxfId="41" priority="18" stopIfTrue="1" operator="equal">
      <formula>"NO ADMISIBLE"</formula>
    </cfRule>
  </conditionalFormatting>
  <conditionalFormatting sqref="E47 H47">
    <cfRule type="cellIs" dxfId="40" priority="17" stopIfTrue="1" operator="equal">
      <formula>"DESCARTADO"</formula>
    </cfRule>
  </conditionalFormatting>
  <conditionalFormatting sqref="F47:G47 F48:F53">
    <cfRule type="cellIs" dxfId="39" priority="11" stopIfTrue="1" operator="equal">
      <formula>"NO HÁBIL"</formula>
    </cfRule>
    <cfRule type="cellIs" dxfId="38" priority="13" stopIfTrue="1" operator="equal">
      <formula>"CUMPLE"</formula>
    </cfRule>
    <cfRule type="cellIs" dxfId="37" priority="14" stopIfTrue="1" operator="equal">
      <formula>"NO CUMPLE"</formula>
    </cfRule>
    <cfRule type="cellIs" dxfId="36" priority="15" stopIfTrue="1" operator="equal">
      <formula>"PENDIENTE"</formula>
    </cfRule>
  </conditionalFormatting>
  <conditionalFormatting sqref="F47:F53">
    <cfRule type="cellIs" dxfId="35" priority="12" stopIfTrue="1" operator="equal">
      <formula>"NO APLICA"</formula>
    </cfRule>
  </conditionalFormatting>
  <conditionalFormatting sqref="J47">
    <cfRule type="cellIs" dxfId="34" priority="10" operator="lessThan">
      <formula>0</formula>
    </cfRule>
  </conditionalFormatting>
  <conditionalFormatting sqref="C47:K47 A47 F48:F53 D48:D53">
    <cfRule type="expression" dxfId="33" priority="16" stopIfTrue="1">
      <formula>MOD(ROW(),2)</formula>
    </cfRule>
  </conditionalFormatting>
  <conditionalFormatting sqref="H48:H53 E48:E53">
    <cfRule type="cellIs" dxfId="32" priority="9" stopIfTrue="1" operator="equal">
      <formula>"NO ADMISIBLE"</formula>
    </cfRule>
  </conditionalFormatting>
  <conditionalFormatting sqref="H48:H53 E48:E53">
    <cfRule type="cellIs" dxfId="31" priority="8" stopIfTrue="1" operator="equal">
      <formula>"DESCARTADO"</formula>
    </cfRule>
  </conditionalFormatting>
  <conditionalFormatting sqref="G48:G53">
    <cfRule type="cellIs" dxfId="30" priority="2" stopIfTrue="1" operator="equal">
      <formula>"NO HÁBIL"</formula>
    </cfRule>
    <cfRule type="cellIs" dxfId="29" priority="4" stopIfTrue="1" operator="equal">
      <formula>"CUMPLE"</formula>
    </cfRule>
    <cfRule type="cellIs" dxfId="28" priority="5" stopIfTrue="1" operator="equal">
      <formula>"NO CUMPLE"</formula>
    </cfRule>
    <cfRule type="cellIs" dxfId="27" priority="6" stopIfTrue="1" operator="equal">
      <formula>"PENDIENTE"</formula>
    </cfRule>
  </conditionalFormatting>
  <conditionalFormatting sqref="J48:J53">
    <cfRule type="cellIs" dxfId="26" priority="1" operator="lessThan">
      <formula>0</formula>
    </cfRule>
  </conditionalFormatting>
  <conditionalFormatting sqref="A47:J47 A48:B53 D48:J53">
    <cfRule type="expression" dxfId="25" priority="7" stopIfTrue="1">
      <formula>MOD(ROW(),2)</formula>
    </cfRule>
  </conditionalFormatting>
  <dataValidations disablePrompts="1" count="2">
    <dataValidation type="whole" allowBlank="1" showInputMessage="1" showErrorMessage="1" errorTitle="ERROR" error="&quot;EL NUMERO DE MODULO ESTA POR FUERA DEL RANGO&quot;" sqref="B19:C20" xr:uid="{00000000-0002-0000-0500-000000000000}">
      <formula1>1</formula1>
      <formula2>D18</formula2>
    </dataValidation>
    <dataValidation type="list" allowBlank="1" showInputMessage="1" showErrorMessage="1" sqref="D20" xr:uid="{00000000-0002-0000-0500-000001000000}">
      <formula1>METEVA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7" fitToHeight="0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3">
    <tabColor theme="6" tint="0.39997558519241921"/>
    <pageSetUpPr fitToPage="1"/>
  </sheetPr>
  <dimension ref="A1:H21"/>
  <sheetViews>
    <sheetView showGridLines="0" topLeftCell="A2" zoomScale="115" zoomScaleNormal="115" workbookViewId="0">
      <selection activeCell="E16" sqref="E16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62.109375" style="69" customWidth="1"/>
    <col min="4" max="4" width="17.77734375" style="69" customWidth="1"/>
    <col min="5" max="5" width="14.44140625" style="69" customWidth="1"/>
    <col min="6" max="7" width="11.44140625" style="69" customWidth="1"/>
    <col min="8" max="8" width="0" style="69" hidden="1" customWidth="1"/>
    <col min="9" max="16384" width="11.44140625" style="69" hidden="1"/>
  </cols>
  <sheetData>
    <row r="1" spans="1:6" ht="13.2" customHeight="1" thickBot="1"/>
    <row r="2" spans="1:6" s="3" customFormat="1" ht="13.8">
      <c r="A2" s="63"/>
      <c r="B2" s="689" t="s">
        <v>251</v>
      </c>
      <c r="C2" s="690"/>
      <c r="D2" s="690"/>
      <c r="E2" s="691"/>
      <c r="F2" s="359"/>
    </row>
    <row r="3" spans="1:6" s="1" customFormat="1" ht="13.8">
      <c r="A3" s="65"/>
      <c r="B3" s="440"/>
      <c r="C3" s="380"/>
      <c r="D3" s="380"/>
      <c r="E3" s="381"/>
      <c r="F3" s="349"/>
    </row>
    <row r="4" spans="1:6" s="1" customFormat="1" ht="18.600000000000001" customHeight="1">
      <c r="A4" s="65"/>
      <c r="B4" s="692" t="s">
        <v>116</v>
      </c>
      <c r="C4" s="693"/>
      <c r="D4" s="693"/>
      <c r="E4" s="694"/>
      <c r="F4" s="359"/>
    </row>
    <row r="5" spans="1:6" s="1" customFormat="1" ht="13.2" customHeight="1">
      <c r="A5" s="65"/>
      <c r="B5" s="692" t="s">
        <v>252</v>
      </c>
      <c r="C5" s="693"/>
      <c r="D5" s="693"/>
      <c r="E5" s="694"/>
      <c r="F5" s="359"/>
    </row>
    <row r="6" spans="1:6" s="1" customFormat="1" ht="13.8">
      <c r="A6" s="65"/>
      <c r="B6" s="440"/>
      <c r="C6" s="380"/>
      <c r="D6" s="380"/>
      <c r="E6" s="381"/>
      <c r="F6" s="349"/>
    </row>
    <row r="7" spans="1:6" s="1" customFormat="1" ht="42" customHeight="1" thickBot="1">
      <c r="A7" s="65"/>
      <c r="B7" s="686" t="s">
        <v>272</v>
      </c>
      <c r="C7" s="687"/>
      <c r="D7" s="687"/>
      <c r="E7" s="688"/>
      <c r="F7" s="359"/>
    </row>
    <row r="8" spans="1:6" s="1" customFormat="1" thickBot="1">
      <c r="A8" s="65"/>
      <c r="B8" s="351"/>
      <c r="C8" s="351"/>
      <c r="D8" s="351"/>
      <c r="E8" s="351"/>
      <c r="F8" s="359"/>
    </row>
    <row r="9" spans="1:6" s="1" customFormat="1" ht="13.8" thickBot="1">
      <c r="A9" s="65"/>
      <c r="B9" s="819" t="s">
        <v>134</v>
      </c>
      <c r="C9" s="820"/>
      <c r="D9" s="820"/>
      <c r="E9" s="821"/>
    </row>
    <row r="10" spans="1:6" ht="15" thickBot="1"/>
    <row r="11" spans="1:6">
      <c r="B11" s="822" t="s">
        <v>325</v>
      </c>
      <c r="C11" s="817" t="s">
        <v>13</v>
      </c>
      <c r="D11" s="817" t="s">
        <v>317</v>
      </c>
      <c r="E11" s="824" t="s">
        <v>20</v>
      </c>
    </row>
    <row r="12" spans="1:6">
      <c r="B12" s="823"/>
      <c r="C12" s="818"/>
      <c r="D12" s="818"/>
      <c r="E12" s="825"/>
    </row>
    <row r="13" spans="1:6">
      <c r="B13" s="444"/>
      <c r="C13" s="71"/>
      <c r="D13" s="71"/>
      <c r="E13" s="445"/>
    </row>
    <row r="14" spans="1:6">
      <c r="B14" s="457">
        <v>1</v>
      </c>
      <c r="C14" s="442" t="str">
        <f>+PROPONENTES!D15</f>
        <v>APOLO CONSTRUCCIONES E INGENIERIA S.A.S</v>
      </c>
      <c r="D14" s="443" t="s">
        <v>4</v>
      </c>
      <c r="E14" s="446">
        <v>20</v>
      </c>
    </row>
    <row r="15" spans="1:6">
      <c r="B15" s="457">
        <v>2</v>
      </c>
      <c r="C15" s="442" t="str">
        <f>+PROPONENTES!D16</f>
        <v>CONSORCIO PITALITO 2025</v>
      </c>
      <c r="D15" s="443" t="s">
        <v>4</v>
      </c>
      <c r="E15" s="446">
        <v>20</v>
      </c>
    </row>
    <row r="16" spans="1:6">
      <c r="B16" s="457">
        <v>3</v>
      </c>
      <c r="C16" s="442" t="str">
        <f>+PROPONENTES!D17</f>
        <v>CONSORCIO GJ VIAS PITALITO</v>
      </c>
      <c r="D16" s="443" t="s">
        <v>4</v>
      </c>
      <c r="E16" s="446">
        <v>20</v>
      </c>
    </row>
    <row r="17" spans="2:5">
      <c r="B17" s="457">
        <v>4</v>
      </c>
      <c r="C17" s="442" t="str">
        <f>+PROPONENTES!D18</f>
        <v>SAICON S.A.S.</v>
      </c>
      <c r="D17" s="443" t="s">
        <v>4</v>
      </c>
      <c r="E17" s="446">
        <v>20</v>
      </c>
    </row>
    <row r="18" spans="2:5">
      <c r="B18" s="457">
        <v>5</v>
      </c>
      <c r="C18" s="442" t="str">
        <f>+PROPONENTES!D19</f>
        <v>CONSORCIO HUILA 2025</v>
      </c>
      <c r="D18" s="443" t="s">
        <v>4</v>
      </c>
      <c r="E18" s="446">
        <v>20</v>
      </c>
    </row>
    <row r="19" spans="2:5">
      <c r="B19" s="457">
        <v>6</v>
      </c>
      <c r="C19" s="442" t="str">
        <f>+PROPONENTES!D20</f>
        <v>CONSORCIO CRAM</v>
      </c>
      <c r="D19" s="443" t="s">
        <v>4</v>
      </c>
      <c r="E19" s="446">
        <v>20</v>
      </c>
    </row>
    <row r="20" spans="2:5">
      <c r="B20" s="457">
        <v>7</v>
      </c>
      <c r="C20" s="442" t="str">
        <f>+PROPONENTES!D21</f>
        <v>CONSORCIO VIAS 2025</v>
      </c>
      <c r="D20" s="443" t="s">
        <v>4</v>
      </c>
      <c r="E20" s="446">
        <v>20</v>
      </c>
    </row>
    <row r="21" spans="2:5" ht="15" thickBot="1">
      <c r="B21" s="447" t="s">
        <v>142</v>
      </c>
      <c r="C21" s="448"/>
      <c r="D21" s="448"/>
      <c r="E21" s="449"/>
    </row>
  </sheetData>
  <mergeCells count="9">
    <mergeCell ref="B2:E2"/>
    <mergeCell ref="B4:E4"/>
    <mergeCell ref="B5:E5"/>
    <mergeCell ref="B7:E7"/>
    <mergeCell ref="D11:D12"/>
    <mergeCell ref="B9:E9"/>
    <mergeCell ref="B11:B12"/>
    <mergeCell ref="C11:C12"/>
    <mergeCell ref="E11:E12"/>
  </mergeCells>
  <printOptions horizontalCentered="1"/>
  <pageMargins left="0.70866141732283472" right="0.70866141732283472" top="0.74803149606299213" bottom="0.74803149606299213" header="0.31496062992125984" footer="0.31496062992125984"/>
  <pageSetup scale="80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9">
    <tabColor theme="6" tint="0.39997558519241921"/>
    <pageSetUpPr fitToPage="1"/>
  </sheetPr>
  <dimension ref="A1:H22"/>
  <sheetViews>
    <sheetView showGridLines="0" topLeftCell="A2" zoomScale="112" zoomScaleNormal="112" workbookViewId="0">
      <selection activeCell="D20" sqref="D20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57" style="69" customWidth="1"/>
    <col min="4" max="4" width="20" style="69" customWidth="1"/>
    <col min="5" max="5" width="12" style="69" customWidth="1"/>
    <col min="6" max="7" width="11.44140625" style="69" customWidth="1"/>
    <col min="8" max="8" width="0" style="69" hidden="1" customWidth="1"/>
    <col min="9" max="16384" width="11.44140625" style="69" hidden="1"/>
  </cols>
  <sheetData>
    <row r="1" spans="1:6" ht="15" thickBot="1"/>
    <row r="2" spans="1:6" s="3" customFormat="1" ht="13.8" customHeight="1">
      <c r="A2" s="63"/>
      <c r="B2" s="689" t="s">
        <v>251</v>
      </c>
      <c r="C2" s="690"/>
      <c r="D2" s="690"/>
      <c r="E2" s="691"/>
      <c r="F2" s="359"/>
    </row>
    <row r="3" spans="1:6" s="65" customFormat="1" ht="6.6">
      <c r="B3" s="831"/>
      <c r="C3" s="832"/>
      <c r="D3" s="832"/>
      <c r="E3" s="833"/>
      <c r="F3" s="441"/>
    </row>
    <row r="4" spans="1:6" s="1" customFormat="1" ht="13.8" customHeight="1">
      <c r="A4" s="65"/>
      <c r="B4" s="692" t="s">
        <v>116</v>
      </c>
      <c r="C4" s="693"/>
      <c r="D4" s="693"/>
      <c r="E4" s="694"/>
      <c r="F4" s="359"/>
    </row>
    <row r="5" spans="1:6" s="1" customFormat="1" ht="13.8" customHeight="1">
      <c r="A5" s="65"/>
      <c r="B5" s="692" t="s">
        <v>252</v>
      </c>
      <c r="C5" s="693"/>
      <c r="D5" s="693"/>
      <c r="E5" s="694"/>
      <c r="F5" s="359"/>
    </row>
    <row r="6" spans="1:6" s="65" customFormat="1" ht="6.6">
      <c r="B6" s="831"/>
      <c r="C6" s="832"/>
      <c r="D6" s="832"/>
      <c r="E6" s="833"/>
      <c r="F6" s="441"/>
    </row>
    <row r="7" spans="1:6" s="1" customFormat="1" ht="42.6" customHeight="1" thickBot="1">
      <c r="A7" s="65"/>
      <c r="B7" s="686" t="s">
        <v>272</v>
      </c>
      <c r="C7" s="687"/>
      <c r="D7" s="687"/>
      <c r="E7" s="688"/>
      <c r="F7" s="359"/>
    </row>
    <row r="8" spans="1:6" s="1" customFormat="1" ht="15.6">
      <c r="A8" s="65"/>
      <c r="B8" s="66"/>
      <c r="C8" s="67"/>
      <c r="D8" s="38"/>
    </row>
    <row r="9" spans="1:6" s="1" customFormat="1" ht="13.2">
      <c r="A9" s="65"/>
      <c r="B9" s="826" t="s">
        <v>135</v>
      </c>
      <c r="C9" s="826"/>
      <c r="D9" s="826"/>
      <c r="E9" s="826"/>
    </row>
    <row r="10" spans="1:6">
      <c r="A10" s="68"/>
      <c r="B10" s="826" t="s">
        <v>186</v>
      </c>
      <c r="C10" s="826"/>
      <c r="D10" s="826"/>
      <c r="E10" s="826"/>
    </row>
    <row r="11" spans="1:6" ht="15" thickBot="1"/>
    <row r="12" spans="1:6">
      <c r="B12" s="827" t="s">
        <v>74</v>
      </c>
      <c r="C12" s="829" t="s">
        <v>13</v>
      </c>
      <c r="D12" s="454" t="s">
        <v>205</v>
      </c>
      <c r="E12" s="834" t="s">
        <v>20</v>
      </c>
    </row>
    <row r="13" spans="1:6">
      <c r="B13" s="828"/>
      <c r="C13" s="830"/>
      <c r="D13" s="451" t="s">
        <v>326</v>
      </c>
      <c r="E13" s="835"/>
    </row>
    <row r="14" spans="1:6">
      <c r="B14" s="444"/>
      <c r="C14" s="71"/>
      <c r="D14" s="71"/>
      <c r="E14" s="445"/>
    </row>
    <row r="15" spans="1:6">
      <c r="B15" s="457">
        <v>1</v>
      </c>
      <c r="C15" s="442" t="str">
        <f>+PROPONENTES!D15</f>
        <v>APOLO CONSTRUCCIONES E INGENIERIA S.A.S</v>
      </c>
      <c r="D15" s="489" t="s">
        <v>4</v>
      </c>
      <c r="E15" s="535">
        <v>10</v>
      </c>
    </row>
    <row r="16" spans="1:6">
      <c r="B16" s="457">
        <v>2</v>
      </c>
      <c r="C16" s="442" t="str">
        <f>+PROPONENTES!D16</f>
        <v>CONSORCIO PITALITO 2025</v>
      </c>
      <c r="D16" s="489" t="s">
        <v>4</v>
      </c>
      <c r="E16" s="535">
        <v>10</v>
      </c>
    </row>
    <row r="17" spans="2:5">
      <c r="B17" s="457">
        <v>3</v>
      </c>
      <c r="C17" s="442" t="str">
        <f>+PROPONENTES!D17</f>
        <v>CONSORCIO GJ VIAS PITALITO</v>
      </c>
      <c r="D17" s="489" t="s">
        <v>4</v>
      </c>
      <c r="E17" s="535">
        <v>10</v>
      </c>
    </row>
    <row r="18" spans="2:5">
      <c r="B18" s="457">
        <v>4</v>
      </c>
      <c r="C18" s="442" t="str">
        <f>+PROPONENTES!D18</f>
        <v>SAICON S.A.S.</v>
      </c>
      <c r="D18" s="489" t="s">
        <v>4</v>
      </c>
      <c r="E18" s="535">
        <v>10</v>
      </c>
    </row>
    <row r="19" spans="2:5">
      <c r="B19" s="457">
        <v>5</v>
      </c>
      <c r="C19" s="442" t="str">
        <f>+PROPONENTES!D19</f>
        <v>CONSORCIO HUILA 2025</v>
      </c>
      <c r="D19" s="489" t="s">
        <v>4</v>
      </c>
      <c r="E19" s="535">
        <v>10</v>
      </c>
    </row>
    <row r="20" spans="2:5">
      <c r="B20" s="457">
        <v>6</v>
      </c>
      <c r="C20" s="442" t="str">
        <f>+PROPONENTES!D20</f>
        <v>CONSORCIO CRAM</v>
      </c>
      <c r="D20" s="489" t="s">
        <v>4</v>
      </c>
      <c r="E20" s="535">
        <v>10</v>
      </c>
    </row>
    <row r="21" spans="2:5">
      <c r="B21" s="457">
        <v>7</v>
      </c>
      <c r="C21" s="442" t="str">
        <f>+PROPONENTES!D21</f>
        <v>CONSORCIO VIAS 2025</v>
      </c>
      <c r="D21" s="489" t="s">
        <v>4</v>
      </c>
      <c r="E21" s="535">
        <v>10</v>
      </c>
    </row>
    <row r="22" spans="2:5" ht="15" thickBot="1">
      <c r="B22" s="447" t="s">
        <v>142</v>
      </c>
      <c r="C22" s="448"/>
      <c r="D22" s="448"/>
      <c r="E22" s="449"/>
    </row>
  </sheetData>
  <mergeCells count="11">
    <mergeCell ref="B2:E2"/>
    <mergeCell ref="B4:E4"/>
    <mergeCell ref="B5:E5"/>
    <mergeCell ref="B3:E3"/>
    <mergeCell ref="B9:E9"/>
    <mergeCell ref="B10:E10"/>
    <mergeCell ref="B12:B13"/>
    <mergeCell ref="C12:C13"/>
    <mergeCell ref="B7:E7"/>
    <mergeCell ref="B6:E6"/>
    <mergeCell ref="E12:E13"/>
  </mergeCells>
  <phoneticPr fontId="73" type="noConversion"/>
  <dataValidations count="2">
    <dataValidation type="list" allowBlank="1" showInputMessage="1" showErrorMessage="1" sqref="D22" xr:uid="{00000000-0002-0000-0700-000000000000}">
      <formula1>CUMPLIMIENTO</formula1>
    </dataValidation>
    <dataValidation type="list" allowBlank="1" showInputMessage="1" showErrorMessage="1" sqref="D15:D21" xr:uid="{00000000-0002-0000-0700-000001000000}">
      <formula1>EQUIPO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5">
    <tabColor theme="6" tint="0.39997558519241921"/>
    <pageSetUpPr fitToPage="1"/>
  </sheetPr>
  <dimension ref="A1:H23"/>
  <sheetViews>
    <sheetView showGridLines="0" topLeftCell="A5" zoomScale="112" zoomScaleNormal="112" workbookViewId="0">
      <selection activeCell="D21" sqref="D21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61.44140625" style="69" customWidth="1"/>
    <col min="4" max="5" width="14.44140625" style="69" customWidth="1"/>
    <col min="6" max="7" width="11.44140625" style="69" customWidth="1"/>
    <col min="8" max="8" width="0" style="69" hidden="1" customWidth="1"/>
    <col min="9" max="16384" width="11.44140625" style="69" hidden="1"/>
  </cols>
  <sheetData>
    <row r="1" spans="1:6" ht="15" thickBot="1"/>
    <row r="2" spans="1:6" s="3" customFormat="1" ht="13.8" customHeight="1">
      <c r="A2" s="63"/>
      <c r="B2" s="689" t="s">
        <v>251</v>
      </c>
      <c r="C2" s="690"/>
      <c r="D2" s="690"/>
      <c r="E2" s="691"/>
      <c r="F2" s="359"/>
    </row>
    <row r="3" spans="1:6" s="65" customFormat="1" ht="6.6">
      <c r="B3" s="463"/>
      <c r="C3" s="464"/>
      <c r="D3" s="464"/>
      <c r="E3" s="465"/>
      <c r="F3" s="441"/>
    </row>
    <row r="4" spans="1:6" s="1" customFormat="1" ht="13.8" customHeight="1">
      <c r="A4" s="65"/>
      <c r="B4" s="692" t="s">
        <v>116</v>
      </c>
      <c r="C4" s="693"/>
      <c r="D4" s="693"/>
      <c r="E4" s="694"/>
      <c r="F4" s="359"/>
    </row>
    <row r="5" spans="1:6" s="1" customFormat="1" ht="13.8" customHeight="1">
      <c r="A5" s="65"/>
      <c r="B5" s="692" t="s">
        <v>252</v>
      </c>
      <c r="C5" s="693"/>
      <c r="D5" s="693"/>
      <c r="E5" s="694"/>
      <c r="F5" s="359"/>
    </row>
    <row r="6" spans="1:6" s="65" customFormat="1" ht="6.6">
      <c r="B6" s="463"/>
      <c r="C6" s="464"/>
      <c r="D6" s="464"/>
      <c r="E6" s="465"/>
      <c r="F6" s="441"/>
    </row>
    <row r="7" spans="1:6" s="1" customFormat="1" ht="38.4" customHeight="1">
      <c r="A7" s="65"/>
      <c r="B7" s="692" t="s">
        <v>272</v>
      </c>
      <c r="C7" s="693"/>
      <c r="D7" s="693"/>
      <c r="E7" s="694"/>
      <c r="F7" s="359"/>
    </row>
    <row r="8" spans="1:6" s="1" customFormat="1" ht="13.8" thickBot="1">
      <c r="A8" s="65"/>
      <c r="B8" s="466"/>
      <c r="C8" s="467"/>
      <c r="D8" s="468"/>
      <c r="E8" s="469"/>
    </row>
    <row r="9" spans="1:6" s="1" customFormat="1" ht="15.6">
      <c r="A9" s="65"/>
      <c r="B9" s="66"/>
      <c r="C9" s="67"/>
      <c r="D9" s="38"/>
      <c r="E9" s="38"/>
    </row>
    <row r="10" spans="1:6" s="1" customFormat="1" ht="13.2">
      <c r="A10" s="65"/>
      <c r="B10" s="826" t="s">
        <v>138</v>
      </c>
      <c r="C10" s="826"/>
      <c r="D10" s="826"/>
      <c r="E10" s="826"/>
    </row>
    <row r="11" spans="1:6">
      <c r="A11" s="68"/>
      <c r="B11" s="826" t="s">
        <v>220</v>
      </c>
      <c r="C11" s="826"/>
      <c r="D11" s="826"/>
      <c r="E11" s="826"/>
    </row>
    <row r="12" spans="1:6" ht="15" thickBot="1"/>
    <row r="13" spans="1:6" ht="25.2" customHeight="1">
      <c r="B13" s="827" t="s">
        <v>74</v>
      </c>
      <c r="C13" s="829" t="s">
        <v>13</v>
      </c>
      <c r="D13" s="454" t="s">
        <v>221</v>
      </c>
      <c r="E13" s="836" t="s">
        <v>20</v>
      </c>
    </row>
    <row r="14" spans="1:6" ht="36.6" customHeight="1">
      <c r="B14" s="828"/>
      <c r="C14" s="830"/>
      <c r="D14" s="452" t="s">
        <v>327</v>
      </c>
      <c r="E14" s="837"/>
    </row>
    <row r="15" spans="1:6">
      <c r="B15" s="455"/>
      <c r="C15" s="453"/>
      <c r="D15" s="453"/>
      <c r="E15" s="456"/>
    </row>
    <row r="16" spans="1:6">
      <c r="B16" s="462">
        <v>1</v>
      </c>
      <c r="C16" s="450" t="str">
        <f>+PROPONENTES!D15</f>
        <v>APOLO CONSTRUCCIONES E INGENIERIA S.A.S</v>
      </c>
      <c r="D16" s="443" t="s">
        <v>22</v>
      </c>
      <c r="E16" s="446">
        <v>1</v>
      </c>
    </row>
    <row r="17" spans="2:5">
      <c r="B17" s="462">
        <v>2</v>
      </c>
      <c r="C17" s="450" t="str">
        <f>+PROPONENTES!D16</f>
        <v>CONSORCIO PITALITO 2025</v>
      </c>
      <c r="D17" s="443" t="s">
        <v>22</v>
      </c>
      <c r="E17" s="446">
        <v>1</v>
      </c>
    </row>
    <row r="18" spans="2:5">
      <c r="B18" s="462">
        <v>3</v>
      </c>
      <c r="C18" s="450" t="str">
        <f>+PROPONENTES!D17</f>
        <v>CONSORCIO GJ VIAS PITALITO</v>
      </c>
      <c r="D18" s="443" t="s">
        <v>22</v>
      </c>
      <c r="E18" s="446">
        <v>1</v>
      </c>
    </row>
    <row r="19" spans="2:5">
      <c r="B19" s="462">
        <v>4</v>
      </c>
      <c r="C19" s="450" t="str">
        <f>+PROPONENTES!D18</f>
        <v>SAICON S.A.S.</v>
      </c>
      <c r="D19" s="443" t="s">
        <v>22</v>
      </c>
      <c r="E19" s="446">
        <v>1</v>
      </c>
    </row>
    <row r="20" spans="2:5">
      <c r="B20" s="462">
        <v>5</v>
      </c>
      <c r="C20" s="450" t="str">
        <f>+PROPONENTES!D19</f>
        <v>CONSORCIO HUILA 2025</v>
      </c>
      <c r="D20" s="443" t="s">
        <v>22</v>
      </c>
      <c r="E20" s="446">
        <v>1</v>
      </c>
    </row>
    <row r="21" spans="2:5">
      <c r="B21" s="462">
        <v>6</v>
      </c>
      <c r="C21" s="450" t="str">
        <f>+PROPONENTES!D20</f>
        <v>CONSORCIO CRAM</v>
      </c>
      <c r="D21" s="443" t="s">
        <v>22</v>
      </c>
      <c r="E21" s="446">
        <v>1</v>
      </c>
    </row>
    <row r="22" spans="2:5">
      <c r="B22" s="462">
        <v>7</v>
      </c>
      <c r="C22" s="450" t="str">
        <f>+PROPONENTES!D21</f>
        <v>CONSORCIO VIAS 2025</v>
      </c>
      <c r="D22" s="443" t="s">
        <v>22</v>
      </c>
      <c r="E22" s="446">
        <v>1</v>
      </c>
    </row>
    <row r="23" spans="2:5" ht="15" thickBot="1">
      <c r="B23" s="458" t="s">
        <v>142</v>
      </c>
      <c r="C23" s="459"/>
      <c r="D23" s="460"/>
      <c r="E23" s="461"/>
    </row>
  </sheetData>
  <mergeCells count="9">
    <mergeCell ref="B4:E4"/>
    <mergeCell ref="B2:E2"/>
    <mergeCell ref="B10:E10"/>
    <mergeCell ref="B11:E11"/>
    <mergeCell ref="B13:B14"/>
    <mergeCell ref="C13:C14"/>
    <mergeCell ref="E13:E14"/>
    <mergeCell ref="B7:E7"/>
    <mergeCell ref="B5:E5"/>
  </mergeCells>
  <dataValidations count="2">
    <dataValidation type="list" allowBlank="1" showInputMessage="1" showErrorMessage="1" sqref="D23" xr:uid="{00000000-0002-0000-0800-000000000000}">
      <formula1>CUMPLIMIENTO</formula1>
    </dataValidation>
    <dataValidation type="list" allowBlank="1" showInputMessage="1" showErrorMessage="1" sqref="D16:D22" xr:uid="{00000000-0002-0000-0800-000001000000}">
      <formula1>FSOSTENIBILIDAD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5">
    <tabColor theme="6" tint="0.39997558519241921"/>
    <pageSetUpPr fitToPage="1"/>
  </sheetPr>
  <dimension ref="A1:K35"/>
  <sheetViews>
    <sheetView showGridLines="0" topLeftCell="A13" zoomScaleNormal="100" workbookViewId="0">
      <selection activeCell="G22" sqref="G22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45" style="69" customWidth="1"/>
    <col min="4" max="4" width="18.88671875" style="69" customWidth="1"/>
    <col min="5" max="5" width="14.44140625" style="69" customWidth="1"/>
    <col min="6" max="6" width="18.44140625" style="69" customWidth="1"/>
    <col min="7" max="7" width="11.109375" style="69" customWidth="1"/>
    <col min="8" max="8" width="22.88671875" style="69" customWidth="1"/>
    <col min="9" max="10" width="11.44140625" style="69" customWidth="1"/>
    <col min="11" max="11" width="0" style="69" hidden="1" customWidth="1"/>
    <col min="12" max="16384" width="11.44140625" style="69" hidden="1"/>
  </cols>
  <sheetData>
    <row r="1" spans="1:8" s="1" customFormat="1" ht="13.8" thickBot="1">
      <c r="A1" s="65"/>
      <c r="B1" s="360"/>
      <c r="C1" s="360"/>
      <c r="D1" s="360"/>
      <c r="E1" s="360"/>
      <c r="F1" s="360"/>
      <c r="G1" s="360"/>
      <c r="H1" s="360"/>
    </row>
    <row r="2" spans="1:8" s="1" customFormat="1" ht="13.8" customHeight="1">
      <c r="A2" s="65"/>
      <c r="B2" s="689" t="s">
        <v>251</v>
      </c>
      <c r="C2" s="690"/>
      <c r="D2" s="690"/>
      <c r="E2" s="690"/>
      <c r="F2" s="690"/>
      <c r="G2" s="690"/>
      <c r="H2" s="691"/>
    </row>
    <row r="3" spans="1:8" s="65" customFormat="1" ht="6.6">
      <c r="B3" s="463"/>
      <c r="C3" s="464"/>
      <c r="D3" s="464"/>
      <c r="E3" s="464"/>
      <c r="F3" s="464"/>
      <c r="G3" s="464"/>
      <c r="H3" s="472"/>
    </row>
    <row r="4" spans="1:8" s="1" customFormat="1" ht="13.8" customHeight="1">
      <c r="A4" s="65"/>
      <c r="B4" s="692" t="s">
        <v>116</v>
      </c>
      <c r="C4" s="693"/>
      <c r="D4" s="693"/>
      <c r="E4" s="693"/>
      <c r="F4" s="693"/>
      <c r="G4" s="693"/>
      <c r="H4" s="694"/>
    </row>
    <row r="5" spans="1:8" s="1" customFormat="1" ht="13.8" customHeight="1">
      <c r="A5" s="65"/>
      <c r="B5" s="692" t="s">
        <v>252</v>
      </c>
      <c r="C5" s="693"/>
      <c r="D5" s="693"/>
      <c r="E5" s="693"/>
      <c r="F5" s="693"/>
      <c r="G5" s="693"/>
      <c r="H5" s="694"/>
    </row>
    <row r="6" spans="1:8" s="65" customFormat="1" ht="6.6">
      <c r="B6" s="463"/>
      <c r="C6" s="464"/>
      <c r="D6" s="464"/>
      <c r="E6" s="464"/>
      <c r="F6" s="464"/>
      <c r="G6" s="464"/>
      <c r="H6" s="472"/>
    </row>
    <row r="7" spans="1:8" s="1" customFormat="1" ht="46.2" customHeight="1">
      <c r="A7" s="65"/>
      <c r="B7" s="692" t="s">
        <v>272</v>
      </c>
      <c r="C7" s="693"/>
      <c r="D7" s="693"/>
      <c r="E7" s="693"/>
      <c r="F7" s="693"/>
      <c r="G7" s="693"/>
      <c r="H7" s="694"/>
    </row>
    <row r="8" spans="1:8" s="1" customFormat="1" ht="13.8" thickBot="1">
      <c r="A8" s="65"/>
      <c r="B8" s="466"/>
      <c r="C8" s="467"/>
      <c r="D8" s="468"/>
      <c r="E8" s="468"/>
      <c r="F8" s="468"/>
      <c r="G8" s="468"/>
      <c r="H8" s="488"/>
    </row>
    <row r="9" spans="1:8" s="1" customFormat="1" ht="13.2">
      <c r="A9" s="65"/>
      <c r="B9" s="64"/>
      <c r="C9" s="2"/>
      <c r="D9" s="38"/>
      <c r="E9" s="38"/>
      <c r="F9" s="38"/>
      <c r="G9" s="38"/>
      <c r="H9" s="361"/>
    </row>
    <row r="10" spans="1:8" s="1" customFormat="1" ht="13.2">
      <c r="A10" s="65"/>
      <c r="B10" s="826" t="s">
        <v>234</v>
      </c>
      <c r="C10" s="826"/>
      <c r="D10" s="826"/>
      <c r="E10" s="826"/>
      <c r="F10" s="826"/>
      <c r="G10" s="826"/>
      <c r="H10" s="826"/>
    </row>
    <row r="11" spans="1:8">
      <c r="A11" s="68"/>
      <c r="B11" s="826" t="s">
        <v>328</v>
      </c>
      <c r="C11" s="826"/>
      <c r="D11" s="826"/>
      <c r="E11" s="826"/>
      <c r="F11" s="826"/>
      <c r="G11" s="826"/>
      <c r="H11" s="826"/>
    </row>
    <row r="12" spans="1:8" ht="15" thickBot="1"/>
    <row r="13" spans="1:8" ht="24.6" customHeight="1">
      <c r="B13" s="838" t="s">
        <v>74</v>
      </c>
      <c r="C13" s="829" t="s">
        <v>13</v>
      </c>
      <c r="D13" s="843" t="s">
        <v>143</v>
      </c>
      <c r="E13" s="843" t="s">
        <v>332</v>
      </c>
      <c r="F13" s="843" t="s">
        <v>333</v>
      </c>
      <c r="G13" s="829" t="s">
        <v>20</v>
      </c>
      <c r="H13" s="841" t="s">
        <v>334</v>
      </c>
    </row>
    <row r="14" spans="1:8" ht="21" customHeight="1" thickBot="1">
      <c r="B14" s="839"/>
      <c r="C14" s="840"/>
      <c r="D14" s="844"/>
      <c r="E14" s="844"/>
      <c r="F14" s="844"/>
      <c r="G14" s="840"/>
      <c r="H14" s="842"/>
    </row>
    <row r="15" spans="1:8">
      <c r="B15" s="473"/>
      <c r="C15" s="474"/>
      <c r="D15" s="474"/>
      <c r="E15" s="474"/>
      <c r="F15" s="474"/>
      <c r="G15" s="474"/>
      <c r="H15" s="475"/>
    </row>
    <row r="16" spans="1:8" ht="100.8">
      <c r="B16" s="457">
        <v>1</v>
      </c>
      <c r="C16" s="571" t="str">
        <f>+PROPONENTES!D15</f>
        <v>APOLO CONSTRUCCIONES E INGENIERIA S.A.S</v>
      </c>
      <c r="D16" s="443" t="s">
        <v>22</v>
      </c>
      <c r="E16" s="443" t="s">
        <v>21</v>
      </c>
      <c r="F16" s="443" t="s">
        <v>21</v>
      </c>
      <c r="G16" s="443">
        <v>0</v>
      </c>
      <c r="H16" s="570" t="s">
        <v>335</v>
      </c>
    </row>
    <row r="17" spans="2:8">
      <c r="B17" s="457">
        <v>2</v>
      </c>
      <c r="C17" s="442" t="str">
        <f>+PROPONENTES!D16</f>
        <v>CONSORCIO PITALITO 2025</v>
      </c>
      <c r="D17" s="489" t="s">
        <v>22</v>
      </c>
      <c r="E17" s="489" t="s">
        <v>22</v>
      </c>
      <c r="F17" s="489" t="s">
        <v>22</v>
      </c>
      <c r="G17" s="443">
        <v>1</v>
      </c>
      <c r="H17" s="446"/>
    </row>
    <row r="18" spans="2:8">
      <c r="B18" s="457">
        <v>3</v>
      </c>
      <c r="C18" s="442" t="str">
        <f>+PROPONENTES!D17</f>
        <v>CONSORCIO GJ VIAS PITALITO</v>
      </c>
      <c r="D18" s="489" t="s">
        <v>22</v>
      </c>
      <c r="E18" s="489" t="s">
        <v>22</v>
      </c>
      <c r="F18" s="489" t="s">
        <v>22</v>
      </c>
      <c r="G18" s="443">
        <v>1</v>
      </c>
      <c r="H18" s="446"/>
    </row>
    <row r="19" spans="2:8">
      <c r="B19" s="457">
        <v>4</v>
      </c>
      <c r="C19" s="442" t="str">
        <f>+PROPONENTES!D18</f>
        <v>SAICON S.A.S.</v>
      </c>
      <c r="D19" s="489" t="s">
        <v>22</v>
      </c>
      <c r="E19" s="489" t="s">
        <v>22</v>
      </c>
      <c r="F19" s="489" t="s">
        <v>22</v>
      </c>
      <c r="G19" s="443">
        <v>1</v>
      </c>
      <c r="H19" s="446"/>
    </row>
    <row r="20" spans="2:8" ht="72">
      <c r="B20" s="457">
        <v>5</v>
      </c>
      <c r="C20" s="571" t="str">
        <f>+PROPONENTES!D19</f>
        <v>CONSORCIO HUILA 2025</v>
      </c>
      <c r="D20" s="443" t="s">
        <v>21</v>
      </c>
      <c r="E20" s="443" t="s">
        <v>21</v>
      </c>
      <c r="F20" s="443" t="s">
        <v>21</v>
      </c>
      <c r="G20" s="443">
        <v>0</v>
      </c>
      <c r="H20" s="570" t="s">
        <v>337</v>
      </c>
    </row>
    <row r="21" spans="2:8" ht="72">
      <c r="B21" s="457">
        <v>6</v>
      </c>
      <c r="C21" s="571" t="str">
        <f>+PROPONENTES!D20</f>
        <v>CONSORCIO CRAM</v>
      </c>
      <c r="D21" s="443" t="s">
        <v>22</v>
      </c>
      <c r="E21" s="443" t="s">
        <v>21</v>
      </c>
      <c r="F21" s="443" t="s">
        <v>22</v>
      </c>
      <c r="G21" s="443">
        <v>0</v>
      </c>
      <c r="H21" s="570" t="s">
        <v>336</v>
      </c>
    </row>
    <row r="22" spans="2:8">
      <c r="B22" s="457">
        <v>7</v>
      </c>
      <c r="C22" s="442" t="str">
        <f>+PROPONENTES!D21</f>
        <v>CONSORCIO VIAS 2025</v>
      </c>
      <c r="D22" s="489" t="s">
        <v>22</v>
      </c>
      <c r="E22" s="489" t="s">
        <v>22</v>
      </c>
      <c r="F22" s="489" t="s">
        <v>22</v>
      </c>
      <c r="G22" s="443">
        <v>1</v>
      </c>
      <c r="H22" s="446"/>
    </row>
    <row r="23" spans="2:8" ht="15" thickBot="1">
      <c r="B23" s="476"/>
      <c r="C23" s="477"/>
      <c r="D23" s="477"/>
      <c r="E23" s="477"/>
      <c r="F23" s="477"/>
      <c r="G23" s="477"/>
      <c r="H23" s="478"/>
    </row>
    <row r="33" s="69" customFormat="1"/>
    <row r="34" s="69" customFormat="1"/>
    <row r="35" s="69" customFormat="1"/>
  </sheetData>
  <mergeCells count="13">
    <mergeCell ref="B7:H7"/>
    <mergeCell ref="B5:H5"/>
    <mergeCell ref="B4:H4"/>
    <mergeCell ref="B2:H2"/>
    <mergeCell ref="B13:B14"/>
    <mergeCell ref="B10:H10"/>
    <mergeCell ref="B11:H11"/>
    <mergeCell ref="C13:C14"/>
    <mergeCell ref="H13:H14"/>
    <mergeCell ref="F13:F14"/>
    <mergeCell ref="D13:D14"/>
    <mergeCell ref="E13:E14"/>
    <mergeCell ref="G13:G14"/>
  </mergeCells>
  <printOptions horizontalCentered="1"/>
  <pageMargins left="0.70866141732283472" right="0.70866141732283472" top="0.74803149606299213" bottom="0.74803149606299213" header="0.31496062992125984" footer="0.31496062992125984"/>
  <pageSetup scale="7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6">
    <tabColor theme="6" tint="0.39997558519241921"/>
    <pageSetUpPr fitToPage="1"/>
  </sheetPr>
  <dimension ref="A1:J23"/>
  <sheetViews>
    <sheetView showGridLines="0" tabSelected="1" zoomScaleNormal="100" workbookViewId="0">
      <selection activeCell="E22" sqref="E22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45" style="69" customWidth="1"/>
    <col min="4" max="4" width="18.88671875" style="69" customWidth="1"/>
    <col min="5" max="5" width="14.44140625" style="69" customWidth="1"/>
    <col min="6" max="7" width="11.44140625" style="69" customWidth="1"/>
    <col min="8" max="10" width="0" style="69" hidden="1" customWidth="1"/>
    <col min="11" max="16384" width="11.44140625" style="69" hidden="1"/>
  </cols>
  <sheetData>
    <row r="1" spans="1:5" s="3" customFormat="1" ht="13.8" thickBot="1">
      <c r="A1" s="63"/>
      <c r="B1" s="847"/>
      <c r="C1" s="847"/>
      <c r="D1" s="847"/>
      <c r="E1" s="847"/>
    </row>
    <row r="2" spans="1:5" s="1" customFormat="1" ht="13.8">
      <c r="A2" s="65"/>
      <c r="B2" s="689" t="s">
        <v>251</v>
      </c>
      <c r="C2" s="690"/>
      <c r="D2" s="690"/>
      <c r="E2" s="691"/>
    </row>
    <row r="3" spans="1:5" s="65" customFormat="1" ht="6.6">
      <c r="B3" s="463"/>
      <c r="C3" s="464"/>
      <c r="D3" s="464"/>
      <c r="E3" s="465"/>
    </row>
    <row r="4" spans="1:5" s="1" customFormat="1" ht="13.8">
      <c r="A4" s="65"/>
      <c r="B4" s="692" t="s">
        <v>116</v>
      </c>
      <c r="C4" s="693"/>
      <c r="D4" s="693"/>
      <c r="E4" s="694"/>
    </row>
    <row r="5" spans="1:5" s="1" customFormat="1" ht="13.8">
      <c r="A5" s="65"/>
      <c r="B5" s="692" t="s">
        <v>252</v>
      </c>
      <c r="C5" s="693"/>
      <c r="D5" s="693"/>
      <c r="E5" s="694"/>
    </row>
    <row r="6" spans="1:5" s="65" customFormat="1" ht="6.6">
      <c r="B6" s="463"/>
      <c r="C6" s="464"/>
      <c r="D6" s="464"/>
      <c r="E6" s="465"/>
    </row>
    <row r="7" spans="1:5" s="1" customFormat="1" ht="48.6" customHeight="1">
      <c r="A7" s="65"/>
      <c r="B7" s="692" t="s">
        <v>272</v>
      </c>
      <c r="C7" s="693"/>
      <c r="D7" s="693"/>
      <c r="E7" s="694"/>
    </row>
    <row r="8" spans="1:5" s="65" customFormat="1" ht="7.2" thickBot="1">
      <c r="B8" s="484"/>
      <c r="C8" s="485"/>
      <c r="D8" s="486"/>
      <c r="E8" s="487"/>
    </row>
    <row r="9" spans="1:5" s="1" customFormat="1" ht="13.2">
      <c r="A9" s="65"/>
      <c r="B9" s="849"/>
      <c r="C9" s="849"/>
      <c r="D9" s="849"/>
      <c r="E9" s="849"/>
    </row>
    <row r="10" spans="1:5" s="1" customFormat="1" ht="13.2">
      <c r="A10" s="65"/>
      <c r="B10" s="826" t="s">
        <v>115</v>
      </c>
      <c r="C10" s="826"/>
      <c r="D10" s="826"/>
      <c r="E10" s="826"/>
    </row>
    <row r="11" spans="1:5">
      <c r="A11" s="68"/>
      <c r="B11" s="826" t="s">
        <v>222</v>
      </c>
      <c r="C11" s="826"/>
      <c r="D11" s="826"/>
      <c r="E11" s="826"/>
    </row>
    <row r="12" spans="1:5" ht="15" thickBot="1"/>
    <row r="13" spans="1:5">
      <c r="B13" s="838" t="s">
        <v>74</v>
      </c>
      <c r="C13" s="829" t="s">
        <v>13</v>
      </c>
      <c r="D13" s="843" t="s">
        <v>223</v>
      </c>
      <c r="E13" s="841" t="s">
        <v>20</v>
      </c>
    </row>
    <row r="14" spans="1:5">
      <c r="B14" s="845"/>
      <c r="C14" s="830"/>
      <c r="D14" s="848" t="s">
        <v>21</v>
      </c>
      <c r="E14" s="846"/>
    </row>
    <row r="15" spans="1:5">
      <c r="B15" s="473"/>
      <c r="C15" s="474"/>
      <c r="D15" s="474"/>
      <c r="E15" s="475"/>
    </row>
    <row r="16" spans="1:5">
      <c r="B16" s="462">
        <v>1</v>
      </c>
      <c r="C16" s="483" t="str">
        <f>+PROPONENTES!D15</f>
        <v>APOLO CONSTRUCCIONES E INGENIERIA S.A.S</v>
      </c>
      <c r="D16" s="443" t="s">
        <v>22</v>
      </c>
      <c r="E16" s="446">
        <v>0.25</v>
      </c>
    </row>
    <row r="17" spans="2:5">
      <c r="B17" s="462">
        <v>2</v>
      </c>
      <c r="C17" s="483" t="str">
        <f>+PROPONENTES!D16</f>
        <v>CONSORCIO PITALITO 2025</v>
      </c>
      <c r="D17" s="443" t="s">
        <v>22</v>
      </c>
      <c r="E17" s="446">
        <v>0.25</v>
      </c>
    </row>
    <row r="18" spans="2:5">
      <c r="B18" s="462">
        <v>3</v>
      </c>
      <c r="C18" s="483" t="str">
        <f>+PROPONENTES!D17</f>
        <v>CONSORCIO GJ VIAS PITALITO</v>
      </c>
      <c r="D18" s="443" t="s">
        <v>22</v>
      </c>
      <c r="E18" s="446">
        <v>0.25</v>
      </c>
    </row>
    <row r="19" spans="2:5">
      <c r="B19" s="462">
        <v>4</v>
      </c>
      <c r="C19" s="483" t="str">
        <f>+PROPONENTES!D18</f>
        <v>SAICON S.A.S.</v>
      </c>
      <c r="D19" s="443" t="s">
        <v>22</v>
      </c>
      <c r="E19" s="446">
        <v>0.25</v>
      </c>
    </row>
    <row r="20" spans="2:5">
      <c r="B20" s="462">
        <v>5</v>
      </c>
      <c r="C20" s="483" t="str">
        <f>+PROPONENTES!D19</f>
        <v>CONSORCIO HUILA 2025</v>
      </c>
      <c r="D20" s="443" t="s">
        <v>22</v>
      </c>
      <c r="E20" s="446">
        <v>0.25</v>
      </c>
    </row>
    <row r="21" spans="2:5">
      <c r="B21" s="462">
        <v>6</v>
      </c>
      <c r="C21" s="483" t="str">
        <f>+PROPONENTES!D20</f>
        <v>CONSORCIO CRAM</v>
      </c>
      <c r="D21" s="443" t="s">
        <v>22</v>
      </c>
      <c r="E21" s="446">
        <v>0.25</v>
      </c>
    </row>
    <row r="22" spans="2:5">
      <c r="B22" s="462">
        <v>7</v>
      </c>
      <c r="C22" s="483" t="str">
        <f>+PROPONENTES!D21</f>
        <v>CONSORCIO VIAS 2025</v>
      </c>
      <c r="D22" s="443" t="s">
        <v>22</v>
      </c>
      <c r="E22" s="446">
        <v>0.25</v>
      </c>
    </row>
    <row r="23" spans="2:5" ht="15" thickBot="1">
      <c r="B23" s="476"/>
      <c r="C23" s="477"/>
      <c r="D23" s="477"/>
      <c r="E23" s="478"/>
    </row>
  </sheetData>
  <mergeCells count="12">
    <mergeCell ref="B13:B14"/>
    <mergeCell ref="C13:C14"/>
    <mergeCell ref="E13:E14"/>
    <mergeCell ref="B1:E1"/>
    <mergeCell ref="D13:D14"/>
    <mergeCell ref="B9:E9"/>
    <mergeCell ref="B10:E10"/>
    <mergeCell ref="B11:E11"/>
    <mergeCell ref="B2:E2"/>
    <mergeCell ref="B4:E4"/>
    <mergeCell ref="B5:E5"/>
    <mergeCell ref="B7:E7"/>
  </mergeCells>
  <printOptions horizontalCentered="1"/>
  <pageMargins left="0.70866141732283472" right="0.70866141732283472" top="0.74803149606299213" bottom="0.74803149606299213" header="0.31496062992125984" footer="0.31496062992125984"/>
  <pageSetup scale="7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DC308-5F5A-4A8A-A741-93AA1F6FB037}">
  <sheetPr codeName="Hoja18">
    <tabColor theme="6" tint="0.39997558519241921"/>
    <pageSetUpPr fitToPage="1"/>
  </sheetPr>
  <dimension ref="A1:J24"/>
  <sheetViews>
    <sheetView showGridLines="0" zoomScaleNormal="100" workbookViewId="0">
      <selection activeCell="E18" sqref="E18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45" style="69" customWidth="1"/>
    <col min="4" max="4" width="18.88671875" style="69" customWidth="1"/>
    <col min="5" max="5" width="14.44140625" style="69" customWidth="1"/>
    <col min="6" max="7" width="11.44140625" style="69" customWidth="1"/>
    <col min="8" max="10" width="0" style="69" hidden="1" customWidth="1"/>
    <col min="11" max="16384" width="11.44140625" style="69" hidden="1"/>
  </cols>
  <sheetData>
    <row r="1" spans="1:5" s="3" customFormat="1" ht="13.8" thickBot="1">
      <c r="A1" s="63"/>
      <c r="B1" s="847"/>
      <c r="C1" s="847"/>
      <c r="D1" s="847"/>
      <c r="E1" s="847"/>
    </row>
    <row r="2" spans="1:5" s="1" customFormat="1" ht="13.8" customHeight="1">
      <c r="A2" s="65"/>
      <c r="B2" s="689" t="s">
        <v>251</v>
      </c>
      <c r="C2" s="690"/>
      <c r="D2" s="690"/>
      <c r="E2" s="691"/>
    </row>
    <row r="3" spans="1:5" s="65" customFormat="1" ht="6.6">
      <c r="B3" s="463"/>
      <c r="C3" s="464"/>
      <c r="D3" s="464"/>
      <c r="E3" s="472"/>
    </row>
    <row r="4" spans="1:5" s="1" customFormat="1" ht="13.8" customHeight="1">
      <c r="A4" s="65"/>
      <c r="B4" s="692" t="s">
        <v>116</v>
      </c>
      <c r="C4" s="693"/>
      <c r="D4" s="693"/>
      <c r="E4" s="694"/>
    </row>
    <row r="5" spans="1:5" s="1" customFormat="1" ht="13.8" customHeight="1">
      <c r="A5" s="65"/>
      <c r="B5" s="692" t="s">
        <v>252</v>
      </c>
      <c r="C5" s="693"/>
      <c r="D5" s="693"/>
      <c r="E5" s="694"/>
    </row>
    <row r="6" spans="1:5" s="65" customFormat="1" ht="6.6">
      <c r="B6" s="463"/>
      <c r="C6" s="464"/>
      <c r="D6" s="464"/>
      <c r="E6" s="472"/>
    </row>
    <row r="7" spans="1:5" s="1" customFormat="1" ht="13.8" customHeight="1">
      <c r="A7" s="65"/>
      <c r="B7" s="692" t="s">
        <v>272</v>
      </c>
      <c r="C7" s="693"/>
      <c r="D7" s="693"/>
      <c r="E7" s="694"/>
    </row>
    <row r="8" spans="1:5" s="1" customFormat="1" ht="13.2" customHeight="1">
      <c r="A8" s="65"/>
      <c r="B8" s="850" t="s">
        <v>240</v>
      </c>
      <c r="C8" s="851"/>
      <c r="D8" s="851"/>
      <c r="E8" s="852"/>
    </row>
    <row r="9" spans="1:5" s="1" customFormat="1" ht="10.199999999999999" customHeight="1" thickBot="1">
      <c r="A9" s="65"/>
      <c r="B9" s="466"/>
      <c r="C9" s="467"/>
      <c r="D9" s="470"/>
      <c r="E9" s="471"/>
    </row>
    <row r="10" spans="1:5" s="1" customFormat="1" ht="15.6">
      <c r="A10" s="65"/>
      <c r="B10" s="66"/>
      <c r="C10" s="67"/>
      <c r="D10" s="38"/>
      <c r="E10" s="38"/>
    </row>
    <row r="11" spans="1:5" s="1" customFormat="1" ht="13.2">
      <c r="A11" s="65"/>
      <c r="B11" s="826" t="s">
        <v>235</v>
      </c>
      <c r="C11" s="826"/>
      <c r="D11" s="826"/>
      <c r="E11" s="826"/>
    </row>
    <row r="12" spans="1:5">
      <c r="A12" s="68"/>
      <c r="B12" s="826" t="s">
        <v>222</v>
      </c>
      <c r="C12" s="826"/>
      <c r="D12" s="826"/>
      <c r="E12" s="826"/>
    </row>
    <row r="13" spans="1:5" ht="15" thickBot="1"/>
    <row r="14" spans="1:5" ht="20.399999999999999" customHeight="1">
      <c r="B14" s="838" t="s">
        <v>74</v>
      </c>
      <c r="C14" s="829" t="s">
        <v>13</v>
      </c>
      <c r="D14" s="843" t="s">
        <v>232</v>
      </c>
      <c r="E14" s="841" t="s">
        <v>20</v>
      </c>
    </row>
    <row r="15" spans="1:5" ht="18.600000000000001" customHeight="1">
      <c r="B15" s="845"/>
      <c r="C15" s="830"/>
      <c r="D15" s="848"/>
      <c r="E15" s="846"/>
    </row>
    <row r="16" spans="1:5">
      <c r="B16" s="473"/>
      <c r="C16" s="474"/>
      <c r="D16" s="474"/>
      <c r="E16" s="475"/>
    </row>
    <row r="17" spans="2:5">
      <c r="B17" s="462">
        <v>1</v>
      </c>
      <c r="C17" s="483" t="str">
        <f>+PROPONENTES!D15</f>
        <v>APOLO CONSTRUCCIONES E INGENIERIA S.A.S</v>
      </c>
      <c r="D17" s="489" t="s">
        <v>22</v>
      </c>
      <c r="E17" s="446">
        <v>0.25</v>
      </c>
    </row>
    <row r="18" spans="2:5">
      <c r="B18" s="462">
        <v>2</v>
      </c>
      <c r="C18" s="483" t="str">
        <f>+PROPONENTES!D16</f>
        <v>CONSORCIO PITALITO 2025</v>
      </c>
      <c r="D18" s="489" t="s">
        <v>21</v>
      </c>
      <c r="E18" s="446">
        <v>0</v>
      </c>
    </row>
    <row r="19" spans="2:5">
      <c r="B19" s="462">
        <v>3</v>
      </c>
      <c r="C19" s="483" t="str">
        <f>+PROPONENTES!D17</f>
        <v>CONSORCIO GJ VIAS PITALITO</v>
      </c>
      <c r="D19" s="489" t="s">
        <v>22</v>
      </c>
      <c r="E19" s="446">
        <v>0.25</v>
      </c>
    </row>
    <row r="20" spans="2:5">
      <c r="B20" s="462">
        <v>4</v>
      </c>
      <c r="C20" s="483" t="str">
        <f>+PROPONENTES!D18</f>
        <v>SAICON S.A.S.</v>
      </c>
      <c r="D20" s="489" t="s">
        <v>22</v>
      </c>
      <c r="E20" s="446">
        <v>0.25</v>
      </c>
    </row>
    <row r="21" spans="2:5">
      <c r="B21" s="462">
        <v>5</v>
      </c>
      <c r="C21" s="483" t="str">
        <f>+PROPONENTES!D19</f>
        <v>CONSORCIO HUILA 2025</v>
      </c>
      <c r="D21" s="489" t="s">
        <v>21</v>
      </c>
      <c r="E21" s="446">
        <v>0</v>
      </c>
    </row>
    <row r="22" spans="2:5">
      <c r="B22" s="462">
        <v>6</v>
      </c>
      <c r="C22" s="483" t="str">
        <f>+PROPONENTES!D20</f>
        <v>CONSORCIO CRAM</v>
      </c>
      <c r="D22" s="489" t="s">
        <v>22</v>
      </c>
      <c r="E22" s="446">
        <v>0.25</v>
      </c>
    </row>
    <row r="23" spans="2:5">
      <c r="B23" s="462">
        <v>7</v>
      </c>
      <c r="C23" s="483" t="str">
        <f>+PROPONENTES!D21</f>
        <v>CONSORCIO VIAS 2025</v>
      </c>
      <c r="D23" s="489" t="s">
        <v>22</v>
      </c>
      <c r="E23" s="446">
        <v>0.25</v>
      </c>
    </row>
    <row r="24" spans="2:5" ht="15" thickBot="1">
      <c r="B24" s="480"/>
      <c r="C24" s="481"/>
      <c r="D24" s="481"/>
      <c r="E24" s="482"/>
    </row>
  </sheetData>
  <mergeCells count="12">
    <mergeCell ref="B7:E7"/>
    <mergeCell ref="B8:E8"/>
    <mergeCell ref="B5:E5"/>
    <mergeCell ref="B4:E4"/>
    <mergeCell ref="B1:E1"/>
    <mergeCell ref="B2:E2"/>
    <mergeCell ref="B11:E11"/>
    <mergeCell ref="B12:E12"/>
    <mergeCell ref="B14:B15"/>
    <mergeCell ref="C14:C15"/>
    <mergeCell ref="D14:D15"/>
    <mergeCell ref="E14:E15"/>
  </mergeCells>
  <printOptions horizontalCentered="1"/>
  <pageMargins left="0.70866141732283472" right="0.70866141732283472" top="0.74803149606299213" bottom="0.74803149606299213" header="0.31496062992125984" footer="0.31496062992125984"/>
  <pageSetup scale="7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"/>
  <dimension ref="A1:M138"/>
  <sheetViews>
    <sheetView workbookViewId="0">
      <selection activeCell="G15" sqref="G15"/>
    </sheetView>
  </sheetViews>
  <sheetFormatPr baseColWidth="10" defaultColWidth="28.109375" defaultRowHeight="15.6"/>
  <cols>
    <col min="1" max="1" width="12.109375" style="79" customWidth="1"/>
    <col min="2" max="2" width="1.88671875" style="79" customWidth="1"/>
    <col min="3" max="3" width="14" style="79" bestFit="1" customWidth="1"/>
    <col min="4" max="4" width="10" style="79" bestFit="1" customWidth="1"/>
    <col min="5" max="5" width="6.5546875" style="79" bestFit="1" customWidth="1"/>
    <col min="6" max="6" width="11.88671875" style="79" customWidth="1"/>
    <col min="7" max="7" width="12.88671875" style="79" bestFit="1" customWidth="1"/>
    <col min="8" max="8" width="14.6640625" style="79" bestFit="1" customWidth="1"/>
    <col min="9" max="9" width="17.6640625" style="79" customWidth="1"/>
    <col min="10" max="11" width="12" style="122" customWidth="1"/>
    <col min="12" max="16384" width="28.109375" style="79"/>
  </cols>
  <sheetData>
    <row r="1" spans="1:13">
      <c r="A1" s="853" t="s">
        <v>17</v>
      </c>
      <c r="B1" s="853"/>
      <c r="C1" s="853"/>
      <c r="D1" s="5" t="s">
        <v>18</v>
      </c>
      <c r="E1" s="78"/>
      <c r="J1" s="123" t="s">
        <v>131</v>
      </c>
      <c r="K1" s="123" t="s">
        <v>132</v>
      </c>
    </row>
    <row r="2" spans="1:13">
      <c r="A2" s="80">
        <v>29222</v>
      </c>
      <c r="B2" s="81"/>
      <c r="C2" s="81">
        <v>29587</v>
      </c>
      <c r="D2" s="82">
        <v>4500</v>
      </c>
      <c r="J2" s="124">
        <v>1980</v>
      </c>
      <c r="K2" s="125">
        <v>4500</v>
      </c>
      <c r="M2" s="131" t="s">
        <v>144</v>
      </c>
    </row>
    <row r="3" spans="1:13">
      <c r="A3" s="81">
        <v>29588</v>
      </c>
      <c r="B3" s="81"/>
      <c r="C3" s="81">
        <v>29952</v>
      </c>
      <c r="D3" s="82">
        <v>5700</v>
      </c>
      <c r="E3" s="83">
        <v>0.26666666666666661</v>
      </c>
      <c r="J3" s="124">
        <v>1981</v>
      </c>
      <c r="K3" s="125">
        <v>5700</v>
      </c>
      <c r="M3" s="132" t="s">
        <v>147</v>
      </c>
    </row>
    <row r="4" spans="1:13">
      <c r="A4" s="81">
        <v>29953</v>
      </c>
      <c r="B4" s="81"/>
      <c r="C4" s="81">
        <v>30317</v>
      </c>
      <c r="D4" s="82">
        <v>7410</v>
      </c>
      <c r="E4" s="83">
        <v>0.30000000000000004</v>
      </c>
      <c r="J4" s="124">
        <v>1982</v>
      </c>
      <c r="K4" s="125">
        <v>7410</v>
      </c>
      <c r="M4" s="132" t="s">
        <v>133</v>
      </c>
    </row>
    <row r="5" spans="1:13">
      <c r="A5" s="81">
        <v>30318</v>
      </c>
      <c r="B5" s="81"/>
      <c r="C5" s="81">
        <v>30682</v>
      </c>
      <c r="D5" s="82">
        <v>9261</v>
      </c>
      <c r="E5" s="83">
        <v>0.24979757085020249</v>
      </c>
      <c r="J5" s="124">
        <v>1983</v>
      </c>
      <c r="K5" s="125">
        <v>9261</v>
      </c>
    </row>
    <row r="6" spans="1:13">
      <c r="A6" s="81">
        <v>30683</v>
      </c>
      <c r="B6" s="81"/>
      <c r="C6" s="81">
        <v>31048</v>
      </c>
      <c r="D6" s="82">
        <v>11298</v>
      </c>
      <c r="E6" s="83">
        <v>0.21995464852607705</v>
      </c>
      <c r="J6" s="124">
        <v>1984</v>
      </c>
      <c r="K6" s="125">
        <v>11298</v>
      </c>
    </row>
    <row r="7" spans="1:13">
      <c r="A7" s="80">
        <v>31049</v>
      </c>
      <c r="B7" s="81"/>
      <c r="C7" s="81">
        <v>31413</v>
      </c>
      <c r="D7" s="82">
        <v>13557.6</v>
      </c>
      <c r="E7" s="83">
        <v>0.19999999999999996</v>
      </c>
      <c r="J7" s="124">
        <v>1985</v>
      </c>
      <c r="K7" s="125">
        <v>13557.6</v>
      </c>
    </row>
    <row r="8" spans="1:13" ht="16.2" thickBot="1">
      <c r="A8" s="81">
        <v>31414</v>
      </c>
      <c r="B8" s="81"/>
      <c r="C8" s="81">
        <v>31778</v>
      </c>
      <c r="D8" s="82">
        <v>16611.400000000001</v>
      </c>
      <c r="E8" s="83">
        <v>0.22524635628724865</v>
      </c>
      <c r="G8" s="261"/>
      <c r="J8" s="124">
        <v>1986</v>
      </c>
      <c r="K8" s="125">
        <v>16611.400000000001</v>
      </c>
    </row>
    <row r="9" spans="1:13" ht="16.2" thickTop="1">
      <c r="A9" s="81">
        <v>31779</v>
      </c>
      <c r="B9" s="81"/>
      <c r="C9" s="81">
        <v>32143</v>
      </c>
      <c r="D9" s="82">
        <v>20509.8</v>
      </c>
      <c r="E9" s="83">
        <v>0.23468220619574498</v>
      </c>
      <c r="G9" s="9" t="s">
        <v>26</v>
      </c>
      <c r="H9" s="10" t="s">
        <v>27</v>
      </c>
      <c r="J9" s="124">
        <v>1987</v>
      </c>
      <c r="K9" s="125">
        <v>20509.8</v>
      </c>
    </row>
    <row r="10" spans="1:13" ht="16.2" thickBot="1">
      <c r="A10" s="81">
        <v>32144</v>
      </c>
      <c r="B10" s="81"/>
      <c r="C10" s="81">
        <v>32508</v>
      </c>
      <c r="D10" s="82">
        <v>25637.4</v>
      </c>
      <c r="E10" s="83">
        <v>0.25000731357692429</v>
      </c>
      <c r="G10" s="11">
        <f ca="1">IF(PRESUPUESTOS!A2=21, G8,TODAY())</f>
        <v>45645</v>
      </c>
      <c r="H10" s="12">
        <f ca="1">LOOKUP(G10,A2:C106,D2:D106)</f>
        <v>1300000</v>
      </c>
      <c r="J10" s="124">
        <v>1988</v>
      </c>
      <c r="K10" s="125">
        <v>25637.4</v>
      </c>
    </row>
    <row r="11" spans="1:13" ht="16.2" thickTop="1">
      <c r="A11" s="81">
        <v>32509</v>
      </c>
      <c r="B11" s="81"/>
      <c r="C11" s="81">
        <v>32873</v>
      </c>
      <c r="D11" s="82">
        <v>32559.599999999999</v>
      </c>
      <c r="E11" s="83">
        <v>0.27000397856256853</v>
      </c>
      <c r="J11" s="124">
        <v>1989</v>
      </c>
      <c r="K11" s="125">
        <v>32559.599999999999</v>
      </c>
    </row>
    <row r="12" spans="1:13">
      <c r="A12" s="80">
        <v>32874</v>
      </c>
      <c r="B12" s="81"/>
      <c r="C12" s="81">
        <v>33238</v>
      </c>
      <c r="D12" s="82">
        <v>41025</v>
      </c>
      <c r="E12" s="83">
        <v>0.25999705156083008</v>
      </c>
      <c r="J12" s="124">
        <v>1990</v>
      </c>
      <c r="K12" s="125">
        <v>41025</v>
      </c>
    </row>
    <row r="13" spans="1:13">
      <c r="A13" s="81">
        <v>33239</v>
      </c>
      <c r="B13" s="81"/>
      <c r="C13" s="81">
        <v>33603</v>
      </c>
      <c r="D13" s="82">
        <v>51720</v>
      </c>
      <c r="E13" s="83">
        <v>0.26069469835466186</v>
      </c>
      <c r="J13" s="124">
        <v>1991</v>
      </c>
      <c r="K13" s="125">
        <v>51720</v>
      </c>
    </row>
    <row r="14" spans="1:13">
      <c r="A14" s="81">
        <v>33604</v>
      </c>
      <c r="B14" s="81"/>
      <c r="C14" s="81">
        <v>33969</v>
      </c>
      <c r="D14" s="82">
        <v>65190</v>
      </c>
      <c r="E14" s="83">
        <v>0.26044083526682127</v>
      </c>
      <c r="J14" s="124">
        <v>1992</v>
      </c>
      <c r="K14" s="125">
        <v>65190</v>
      </c>
    </row>
    <row r="15" spans="1:13">
      <c r="A15" s="81">
        <v>33970</v>
      </c>
      <c r="B15" s="81"/>
      <c r="C15" s="81">
        <v>34334</v>
      </c>
      <c r="D15" s="82">
        <v>81510</v>
      </c>
      <c r="E15" s="83">
        <v>0.25034514496088356</v>
      </c>
      <c r="J15" s="124">
        <v>1993</v>
      </c>
      <c r="K15" s="125">
        <v>81510</v>
      </c>
    </row>
    <row r="16" spans="1:13">
      <c r="A16" s="81">
        <v>34335</v>
      </c>
      <c r="B16" s="81"/>
      <c r="C16" s="81">
        <v>34699</v>
      </c>
      <c r="D16" s="82">
        <v>98700</v>
      </c>
      <c r="E16" s="83">
        <v>0.21089436878910561</v>
      </c>
      <c r="J16" s="124">
        <v>1994</v>
      </c>
      <c r="K16" s="125">
        <v>98700</v>
      </c>
    </row>
    <row r="17" spans="1:11">
      <c r="A17" s="80">
        <v>34700</v>
      </c>
      <c r="B17" s="81"/>
      <c r="C17" s="81">
        <v>35064</v>
      </c>
      <c r="D17" s="82">
        <v>118933.5</v>
      </c>
      <c r="E17" s="83">
        <v>0.20500000000000007</v>
      </c>
      <c r="J17" s="124">
        <v>1995</v>
      </c>
      <c r="K17" s="125">
        <v>118933.5</v>
      </c>
    </row>
    <row r="18" spans="1:11">
      <c r="A18" s="81">
        <v>35065</v>
      </c>
      <c r="B18" s="81"/>
      <c r="C18" s="81">
        <v>35430</v>
      </c>
      <c r="D18" s="82">
        <v>142125</v>
      </c>
      <c r="E18" s="83">
        <v>0.19499552270806797</v>
      </c>
      <c r="J18" s="124">
        <v>1996</v>
      </c>
      <c r="K18" s="125">
        <v>142125</v>
      </c>
    </row>
    <row r="19" spans="1:11">
      <c r="A19" s="81">
        <v>35431</v>
      </c>
      <c r="B19" s="81"/>
      <c r="C19" s="81">
        <v>35795</v>
      </c>
      <c r="D19" s="82">
        <v>172005</v>
      </c>
      <c r="E19" s="83">
        <v>0.21023746701846968</v>
      </c>
      <c r="J19" s="124">
        <v>1997</v>
      </c>
      <c r="K19" s="125">
        <v>172005</v>
      </c>
    </row>
    <row r="20" spans="1:11">
      <c r="A20" s="81">
        <v>35796</v>
      </c>
      <c r="B20" s="81"/>
      <c r="C20" s="81">
        <v>36160</v>
      </c>
      <c r="D20" s="82">
        <v>203826</v>
      </c>
      <c r="E20" s="83">
        <v>0.1850004360338362</v>
      </c>
      <c r="J20" s="124">
        <v>1998</v>
      </c>
      <c r="K20" s="125">
        <v>203826</v>
      </c>
    </row>
    <row r="21" spans="1:11">
      <c r="A21" s="81">
        <v>36161</v>
      </c>
      <c r="B21" s="81"/>
      <c r="C21" s="81">
        <v>36525</v>
      </c>
      <c r="D21" s="82">
        <v>236460</v>
      </c>
      <c r="E21" s="83">
        <v>0.16010715021636091</v>
      </c>
      <c r="J21" s="124">
        <v>1999</v>
      </c>
      <c r="K21" s="125">
        <v>236460</v>
      </c>
    </row>
    <row r="22" spans="1:11">
      <c r="A22" s="80">
        <v>36526</v>
      </c>
      <c r="B22" s="81"/>
      <c r="C22" s="81">
        <v>36891</v>
      </c>
      <c r="D22" s="82">
        <v>260100</v>
      </c>
      <c r="E22" s="83">
        <v>9.9974625729510214E-2</v>
      </c>
      <c r="J22" s="124">
        <v>2000</v>
      </c>
      <c r="K22" s="125">
        <v>260100</v>
      </c>
    </row>
    <row r="23" spans="1:11">
      <c r="A23" s="81">
        <v>36892</v>
      </c>
      <c r="B23" s="81"/>
      <c r="C23" s="81">
        <v>37256</v>
      </c>
      <c r="D23" s="82">
        <v>286000</v>
      </c>
      <c r="E23" s="83">
        <v>9.9577085736255233E-2</v>
      </c>
      <c r="J23" s="124">
        <v>2001</v>
      </c>
      <c r="K23" s="125">
        <v>286000</v>
      </c>
    </row>
    <row r="24" spans="1:11">
      <c r="A24" s="81">
        <v>37257</v>
      </c>
      <c r="B24" s="81"/>
      <c r="C24" s="81">
        <v>37621</v>
      </c>
      <c r="D24" s="82">
        <v>309000</v>
      </c>
      <c r="E24" s="83">
        <v>8.0419580419580416E-2</v>
      </c>
      <c r="J24" s="124">
        <v>2002</v>
      </c>
      <c r="K24" s="125">
        <v>309000</v>
      </c>
    </row>
    <row r="25" spans="1:11">
      <c r="A25" s="81">
        <v>37622</v>
      </c>
      <c r="B25" s="81"/>
      <c r="C25" s="81">
        <v>37986</v>
      </c>
      <c r="D25" s="82">
        <v>332000</v>
      </c>
      <c r="E25" s="83">
        <v>7.4433656957928696E-2</v>
      </c>
      <c r="J25" s="124">
        <v>2003</v>
      </c>
      <c r="K25" s="125">
        <v>332000</v>
      </c>
    </row>
    <row r="26" spans="1:11">
      <c r="A26" s="81">
        <v>37987</v>
      </c>
      <c r="B26" s="81"/>
      <c r="C26" s="81">
        <v>38352</v>
      </c>
      <c r="D26" s="82">
        <v>358000</v>
      </c>
      <c r="E26" s="83">
        <v>7.8313253012048278E-2</v>
      </c>
      <c r="J26" s="124">
        <v>2004</v>
      </c>
      <c r="K26" s="125">
        <v>358000</v>
      </c>
    </row>
    <row r="27" spans="1:11">
      <c r="A27" s="80">
        <v>38353</v>
      </c>
      <c r="B27" s="81"/>
      <c r="C27" s="81">
        <v>38717</v>
      </c>
      <c r="D27" s="82">
        <v>381500</v>
      </c>
      <c r="E27" s="83">
        <v>6.5642458100558576E-2</v>
      </c>
      <c r="J27" s="124">
        <v>2005</v>
      </c>
      <c r="K27" s="125">
        <v>381500</v>
      </c>
    </row>
    <row r="28" spans="1:11">
      <c r="A28" s="81">
        <v>38718</v>
      </c>
      <c r="B28" s="81"/>
      <c r="C28" s="81">
        <v>39082</v>
      </c>
      <c r="D28" s="82">
        <v>408000</v>
      </c>
      <c r="E28" s="83">
        <v>6.9462647444298753E-2</v>
      </c>
      <c r="J28" s="124">
        <v>2006</v>
      </c>
      <c r="K28" s="125">
        <v>408000</v>
      </c>
    </row>
    <row r="29" spans="1:11">
      <c r="A29" s="81">
        <v>39083</v>
      </c>
      <c r="B29" s="81"/>
      <c r="C29" s="81">
        <v>39447</v>
      </c>
      <c r="D29" s="82">
        <v>433700</v>
      </c>
      <c r="E29" s="83">
        <v>6.2990196078431371E-2</v>
      </c>
      <c r="J29" s="124">
        <v>2007</v>
      </c>
      <c r="K29" s="125">
        <v>433700</v>
      </c>
    </row>
    <row r="30" spans="1:11">
      <c r="A30" s="81">
        <v>39448</v>
      </c>
      <c r="B30" s="81"/>
      <c r="C30" s="81">
        <v>39813</v>
      </c>
      <c r="D30" s="82">
        <v>461500</v>
      </c>
      <c r="E30" s="83">
        <v>6.4099608023979737E-2</v>
      </c>
      <c r="J30" s="124">
        <v>2008</v>
      </c>
      <c r="K30" s="125">
        <v>461500</v>
      </c>
    </row>
    <row r="31" spans="1:11">
      <c r="A31" s="84">
        <v>39814</v>
      </c>
      <c r="B31" s="85"/>
      <c r="C31" s="84">
        <v>40178</v>
      </c>
      <c r="D31" s="86">
        <v>496900</v>
      </c>
      <c r="E31" s="83">
        <v>7.6706392199350049E-2</v>
      </c>
      <c r="J31" s="124">
        <v>2009</v>
      </c>
      <c r="K31" s="125">
        <v>496900</v>
      </c>
    </row>
    <row r="32" spans="1:11">
      <c r="A32" s="80">
        <v>40179</v>
      </c>
      <c r="B32" s="85"/>
      <c r="C32" s="84">
        <v>40543</v>
      </c>
      <c r="D32" s="86">
        <v>515000</v>
      </c>
      <c r="E32" s="83">
        <v>3.6425840209297622E-2</v>
      </c>
      <c r="J32" s="124">
        <v>2010</v>
      </c>
      <c r="K32" s="125">
        <v>515000</v>
      </c>
    </row>
    <row r="33" spans="1:11">
      <c r="A33" s="81">
        <v>40544</v>
      </c>
      <c r="B33" s="81"/>
      <c r="C33" s="81">
        <v>40908</v>
      </c>
      <c r="D33" s="82">
        <v>535600</v>
      </c>
      <c r="E33" s="83">
        <v>4.0000000000000036E-2</v>
      </c>
      <c r="J33" s="124">
        <v>2011</v>
      </c>
      <c r="K33" s="125">
        <v>535600</v>
      </c>
    </row>
    <row r="34" spans="1:11">
      <c r="A34" s="81">
        <v>40909</v>
      </c>
      <c r="B34" s="81"/>
      <c r="C34" s="81">
        <v>41274</v>
      </c>
      <c r="D34" s="82">
        <v>566700</v>
      </c>
      <c r="E34" s="83">
        <v>4.0000000000000036E-2</v>
      </c>
      <c r="J34" s="124">
        <v>2012</v>
      </c>
      <c r="K34" s="125">
        <v>566700</v>
      </c>
    </row>
    <row r="35" spans="1:11">
      <c r="A35" s="81">
        <v>41275</v>
      </c>
      <c r="B35" s="81"/>
      <c r="C35" s="81">
        <v>41639</v>
      </c>
      <c r="D35" s="82">
        <v>589500</v>
      </c>
      <c r="E35" s="83">
        <v>4.0232927474854421E-2</v>
      </c>
      <c r="J35" s="124">
        <v>2013</v>
      </c>
      <c r="K35" s="125">
        <v>589500</v>
      </c>
    </row>
    <row r="36" spans="1:11">
      <c r="A36" s="81">
        <v>41640</v>
      </c>
      <c r="B36" s="81"/>
      <c r="C36" s="81">
        <v>42004</v>
      </c>
      <c r="D36" s="82">
        <v>616000</v>
      </c>
      <c r="E36" s="83">
        <f t="shared" ref="E36:E43" si="0">+D36/D35-1</f>
        <v>4.495335029686176E-2</v>
      </c>
      <c r="J36" s="124">
        <v>2014</v>
      </c>
      <c r="K36" s="125">
        <v>616000</v>
      </c>
    </row>
    <row r="37" spans="1:11">
      <c r="A37" s="80">
        <v>42005</v>
      </c>
      <c r="B37" s="81"/>
      <c r="C37" s="81">
        <v>42369</v>
      </c>
      <c r="D37" s="82">
        <v>644350</v>
      </c>
      <c r="E37" s="83">
        <f t="shared" si="0"/>
        <v>4.6022727272727382E-2</v>
      </c>
      <c r="J37" s="124">
        <v>2015</v>
      </c>
      <c r="K37" s="125">
        <v>644350</v>
      </c>
    </row>
    <row r="38" spans="1:11">
      <c r="A38" s="81">
        <v>42370</v>
      </c>
      <c r="B38" s="81"/>
      <c r="C38" s="81">
        <v>42735</v>
      </c>
      <c r="D38" s="82">
        <v>689455</v>
      </c>
      <c r="E38" s="83">
        <f t="shared" si="0"/>
        <v>7.0000775975789464E-2</v>
      </c>
      <c r="J38" s="124">
        <v>2016</v>
      </c>
      <c r="K38" s="125">
        <v>689455</v>
      </c>
    </row>
    <row r="39" spans="1:11">
      <c r="A39" s="81">
        <v>42736</v>
      </c>
      <c r="B39" s="81"/>
      <c r="C39" s="81">
        <v>43100</v>
      </c>
      <c r="D39" s="82">
        <v>737717</v>
      </c>
      <c r="E39" s="83">
        <f t="shared" si="0"/>
        <v>7.0000217563147782E-2</v>
      </c>
      <c r="J39" s="124">
        <v>2017</v>
      </c>
      <c r="K39" s="125">
        <v>737717</v>
      </c>
    </row>
    <row r="40" spans="1:11">
      <c r="A40" s="81">
        <v>43101</v>
      </c>
      <c r="B40" s="81"/>
      <c r="C40" s="81">
        <v>43465</v>
      </c>
      <c r="D40" s="82">
        <v>781242</v>
      </c>
      <c r="E40" s="83">
        <f t="shared" si="0"/>
        <v>5.8999589273393438E-2</v>
      </c>
      <c r="J40" s="124">
        <v>2018</v>
      </c>
      <c r="K40" s="125">
        <v>781242</v>
      </c>
    </row>
    <row r="41" spans="1:11">
      <c r="A41" s="81">
        <v>43466</v>
      </c>
      <c r="B41" s="81"/>
      <c r="C41" s="81">
        <v>43830</v>
      </c>
      <c r="D41" s="82">
        <v>828116</v>
      </c>
      <c r="E41" s="83">
        <f t="shared" si="0"/>
        <v>5.9999334393184167E-2</v>
      </c>
      <c r="J41" s="124">
        <v>2019</v>
      </c>
      <c r="K41" s="125">
        <v>828116</v>
      </c>
    </row>
    <row r="42" spans="1:11">
      <c r="A42" s="81">
        <v>43831</v>
      </c>
      <c r="B42" s="81"/>
      <c r="C42" s="81">
        <v>44196</v>
      </c>
      <c r="D42" s="82">
        <v>877803</v>
      </c>
      <c r="E42" s="83">
        <f t="shared" si="0"/>
        <v>6.0000048302411679E-2</v>
      </c>
      <c r="J42" s="124">
        <v>2020</v>
      </c>
      <c r="K42" s="125">
        <v>877803</v>
      </c>
    </row>
    <row r="43" spans="1:11">
      <c r="A43" s="81">
        <v>44197</v>
      </c>
      <c r="B43" s="81"/>
      <c r="C43" s="81">
        <v>44561</v>
      </c>
      <c r="D43" s="82">
        <v>908526</v>
      </c>
      <c r="E43" s="83">
        <f t="shared" si="0"/>
        <v>3.4999880383183912E-2</v>
      </c>
      <c r="J43" s="124">
        <v>2021</v>
      </c>
      <c r="K43" s="125">
        <f>D43</f>
        <v>908526</v>
      </c>
    </row>
    <row r="44" spans="1:11">
      <c r="A44" s="81">
        <v>44562</v>
      </c>
      <c r="B44" s="81"/>
      <c r="C44" s="81">
        <v>44926</v>
      </c>
      <c r="D44" s="82">
        <v>1000000</v>
      </c>
      <c r="E44" s="83">
        <f>+D44/D42-1</f>
        <v>0.13920777213110469</v>
      </c>
      <c r="J44" s="124">
        <v>2022</v>
      </c>
      <c r="K44" s="125">
        <f>D44</f>
        <v>1000000</v>
      </c>
    </row>
    <row r="45" spans="1:11">
      <c r="A45" s="81">
        <v>44927</v>
      </c>
      <c r="B45" s="81"/>
      <c r="C45" s="81">
        <v>45291</v>
      </c>
      <c r="D45" s="82">
        <v>1160000</v>
      </c>
      <c r="E45" s="83">
        <f>+D45/D43-1</f>
        <v>0.27679339941839864</v>
      </c>
      <c r="J45" s="124">
        <v>2023</v>
      </c>
      <c r="K45" s="125">
        <f>D45</f>
        <v>1160000</v>
      </c>
    </row>
    <row r="46" spans="1:11">
      <c r="A46" s="81">
        <v>45292</v>
      </c>
      <c r="B46" s="81"/>
      <c r="C46" s="81">
        <v>45657</v>
      </c>
      <c r="D46" s="82">
        <v>1300000</v>
      </c>
      <c r="E46" s="83">
        <f>+D46/D44-1</f>
        <v>0.30000000000000004</v>
      </c>
      <c r="J46" s="124">
        <v>2023</v>
      </c>
      <c r="K46" s="125">
        <f>D46</f>
        <v>1300000</v>
      </c>
    </row>
    <row r="47" spans="1:11">
      <c r="A47" s="81"/>
      <c r="B47" s="81"/>
      <c r="C47" s="81"/>
      <c r="D47" s="82"/>
      <c r="E47" s="83"/>
      <c r="J47" s="124"/>
      <c r="K47" s="125"/>
    </row>
    <row r="48" spans="1:11">
      <c r="E48" s="83"/>
    </row>
    <row r="49" spans="5:5">
      <c r="E49" s="83"/>
    </row>
    <row r="50" spans="5:5">
      <c r="E50" s="83"/>
    </row>
    <row r="51" spans="5:5">
      <c r="E51" s="83"/>
    </row>
    <row r="52" spans="5:5">
      <c r="E52" s="83"/>
    </row>
    <row r="53" spans="5:5">
      <c r="E53" s="83"/>
    </row>
    <row r="54" spans="5:5">
      <c r="E54" s="83"/>
    </row>
    <row r="55" spans="5:5">
      <c r="E55" s="83"/>
    </row>
    <row r="56" spans="5:5">
      <c r="E56" s="83"/>
    </row>
    <row r="57" spans="5:5">
      <c r="E57" s="83"/>
    </row>
    <row r="58" spans="5:5">
      <c r="E58" s="83"/>
    </row>
    <row r="59" spans="5:5">
      <c r="E59" s="83"/>
    </row>
    <row r="60" spans="5:5">
      <c r="E60" s="83"/>
    </row>
    <row r="61" spans="5:5">
      <c r="E61" s="83"/>
    </row>
    <row r="62" spans="5:5">
      <c r="E62" s="83"/>
    </row>
    <row r="63" spans="5:5">
      <c r="E63" s="83"/>
    </row>
    <row r="64" spans="5:5">
      <c r="E64" s="83"/>
    </row>
    <row r="65" spans="5:5">
      <c r="E65" s="83"/>
    </row>
    <row r="66" spans="5:5">
      <c r="E66" s="83"/>
    </row>
    <row r="67" spans="5:5">
      <c r="E67" s="83"/>
    </row>
    <row r="68" spans="5:5">
      <c r="E68" s="83"/>
    </row>
    <row r="69" spans="5:5">
      <c r="E69" s="83"/>
    </row>
    <row r="70" spans="5:5">
      <c r="E70" s="83"/>
    </row>
    <row r="71" spans="5:5">
      <c r="E71" s="83"/>
    </row>
    <row r="72" spans="5:5">
      <c r="E72" s="83"/>
    </row>
    <row r="73" spans="5:5">
      <c r="E73" s="83"/>
    </row>
    <row r="74" spans="5:5">
      <c r="E74" s="83"/>
    </row>
    <row r="75" spans="5:5">
      <c r="E75" s="83"/>
    </row>
    <row r="76" spans="5:5">
      <c r="E76" s="83"/>
    </row>
    <row r="77" spans="5:5">
      <c r="E77" s="83"/>
    </row>
    <row r="78" spans="5:5">
      <c r="E78" s="83"/>
    </row>
    <row r="79" spans="5:5">
      <c r="E79" s="83"/>
    </row>
    <row r="80" spans="5:5">
      <c r="E80" s="83"/>
    </row>
    <row r="81" spans="5:5">
      <c r="E81" s="83"/>
    </row>
    <row r="82" spans="5:5">
      <c r="E82" s="83"/>
    </row>
    <row r="83" spans="5:5">
      <c r="E83" s="83"/>
    </row>
    <row r="84" spans="5:5">
      <c r="E84" s="83"/>
    </row>
    <row r="85" spans="5:5">
      <c r="E85" s="83"/>
    </row>
    <row r="86" spans="5:5">
      <c r="E86" s="83"/>
    </row>
    <row r="87" spans="5:5">
      <c r="E87" s="83"/>
    </row>
    <row r="88" spans="5:5">
      <c r="E88" s="83"/>
    </row>
    <row r="89" spans="5:5">
      <c r="E89" s="83"/>
    </row>
    <row r="90" spans="5:5">
      <c r="E90" s="83"/>
    </row>
    <row r="91" spans="5:5">
      <c r="E91" s="83"/>
    </row>
    <row r="92" spans="5:5">
      <c r="E92" s="83"/>
    </row>
    <row r="93" spans="5:5">
      <c r="E93" s="83"/>
    </row>
    <row r="94" spans="5:5">
      <c r="E94" s="83"/>
    </row>
    <row r="95" spans="5:5">
      <c r="E95" s="83"/>
    </row>
    <row r="96" spans="5:5">
      <c r="E96" s="83"/>
    </row>
    <row r="97" spans="5:5">
      <c r="E97" s="83"/>
    </row>
    <row r="98" spans="5:5">
      <c r="E98" s="83"/>
    </row>
    <row r="99" spans="5:5">
      <c r="E99" s="83"/>
    </row>
    <row r="100" spans="5:5">
      <c r="E100" s="83"/>
    </row>
    <row r="101" spans="5:5">
      <c r="E101" s="83"/>
    </row>
    <row r="102" spans="5:5">
      <c r="E102" s="83"/>
    </row>
    <row r="103" spans="5:5">
      <c r="E103" s="83"/>
    </row>
    <row r="104" spans="5:5">
      <c r="E104" s="83"/>
    </row>
    <row r="105" spans="5:5">
      <c r="E105" s="83"/>
    </row>
    <row r="106" spans="5:5">
      <c r="E106" s="83"/>
    </row>
    <row r="107" spans="5:5">
      <c r="E107" s="83"/>
    </row>
    <row r="108" spans="5:5">
      <c r="E108" s="83"/>
    </row>
    <row r="109" spans="5:5">
      <c r="E109" s="83"/>
    </row>
    <row r="110" spans="5:5">
      <c r="E110" s="83"/>
    </row>
    <row r="111" spans="5:5">
      <c r="E111" s="83"/>
    </row>
    <row r="112" spans="5:5">
      <c r="E112" s="83"/>
    </row>
    <row r="113" spans="5:5">
      <c r="E113" s="83"/>
    </row>
    <row r="114" spans="5:5">
      <c r="E114" s="83"/>
    </row>
    <row r="115" spans="5:5">
      <c r="E115" s="83"/>
    </row>
    <row r="116" spans="5:5">
      <c r="E116" s="83"/>
    </row>
    <row r="117" spans="5:5">
      <c r="E117" s="83"/>
    </row>
    <row r="118" spans="5:5">
      <c r="E118" s="83"/>
    </row>
    <row r="119" spans="5:5">
      <c r="E119" s="83"/>
    </row>
    <row r="120" spans="5:5">
      <c r="E120" s="83"/>
    </row>
    <row r="121" spans="5:5">
      <c r="E121" s="83"/>
    </row>
    <row r="122" spans="5:5">
      <c r="E122" s="83"/>
    </row>
    <row r="123" spans="5:5">
      <c r="E123" s="83"/>
    </row>
    <row r="124" spans="5:5">
      <c r="E124" s="83"/>
    </row>
    <row r="125" spans="5:5">
      <c r="E125" s="83"/>
    </row>
    <row r="126" spans="5:5">
      <c r="E126" s="83"/>
    </row>
    <row r="127" spans="5:5">
      <c r="E127" s="83"/>
    </row>
    <row r="128" spans="5:5">
      <c r="E128" s="83"/>
    </row>
    <row r="129" spans="5:5">
      <c r="E129" s="83"/>
    </row>
    <row r="130" spans="5:5">
      <c r="E130" s="83"/>
    </row>
    <row r="131" spans="5:5">
      <c r="E131" s="83"/>
    </row>
    <row r="132" spans="5:5">
      <c r="E132" s="83"/>
    </row>
    <row r="133" spans="5:5">
      <c r="E133" s="83"/>
    </row>
    <row r="134" spans="5:5">
      <c r="E134" s="83"/>
    </row>
    <row r="135" spans="5:5">
      <c r="E135" s="83"/>
    </row>
    <row r="136" spans="5:5">
      <c r="E136" s="83"/>
    </row>
    <row r="137" spans="5:5">
      <c r="E137" s="83"/>
    </row>
    <row r="138" spans="5:5">
      <c r="E138" s="83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411"/>
  <dimension ref="A1:F10"/>
  <sheetViews>
    <sheetView showGridLines="0" workbookViewId="0">
      <selection activeCell="C17" sqref="C17"/>
    </sheetView>
  </sheetViews>
  <sheetFormatPr baseColWidth="10" defaultRowHeight="14.4"/>
  <cols>
    <col min="1" max="1" width="4.88671875" bestFit="1" customWidth="1"/>
    <col min="2" max="2" width="85.6640625" bestFit="1" customWidth="1"/>
    <col min="3" max="3" width="10.5546875" customWidth="1"/>
    <col min="4" max="4" width="15.33203125" bestFit="1" customWidth="1"/>
    <col min="5" max="5" width="24.5546875" bestFit="1" customWidth="1"/>
  </cols>
  <sheetData>
    <row r="1" spans="1:6" s="14" customFormat="1" ht="15" thickBot="1">
      <c r="A1" s="13" t="s">
        <v>11</v>
      </c>
      <c r="B1" s="13" t="s">
        <v>12</v>
      </c>
      <c r="C1" s="13" t="s">
        <v>23</v>
      </c>
      <c r="D1" s="8" t="s">
        <v>28</v>
      </c>
      <c r="E1" s="8" t="s">
        <v>30</v>
      </c>
      <c r="F1" s="8" t="s">
        <v>40</v>
      </c>
    </row>
    <row r="2" spans="1:6">
      <c r="A2" s="1">
        <v>1</v>
      </c>
      <c r="B2" s="1" t="s">
        <v>2</v>
      </c>
      <c r="C2" t="s">
        <v>22</v>
      </c>
      <c r="D2" t="s">
        <v>4</v>
      </c>
      <c r="E2" s="6" t="s">
        <v>31</v>
      </c>
      <c r="F2" s="6" t="s">
        <v>41</v>
      </c>
    </row>
    <row r="3" spans="1:6">
      <c r="A3" s="1">
        <v>2</v>
      </c>
      <c r="B3" s="1" t="s">
        <v>3</v>
      </c>
      <c r="C3" t="s">
        <v>21</v>
      </c>
      <c r="D3" t="s">
        <v>29</v>
      </c>
      <c r="E3" s="7" t="s">
        <v>32</v>
      </c>
      <c r="F3" s="7" t="s">
        <v>42</v>
      </c>
    </row>
    <row r="4" spans="1:6">
      <c r="A4" s="1">
        <v>3</v>
      </c>
      <c r="B4" s="1" t="s">
        <v>5</v>
      </c>
      <c r="E4" s="7" t="s">
        <v>33</v>
      </c>
      <c r="F4" s="7"/>
    </row>
    <row r="5" spans="1:6">
      <c r="A5" s="1">
        <v>4</v>
      </c>
      <c r="B5" s="1" t="s">
        <v>6</v>
      </c>
      <c r="E5" s="7" t="s">
        <v>34</v>
      </c>
    </row>
    <row r="6" spans="1:6">
      <c r="A6" s="1">
        <v>5</v>
      </c>
      <c r="B6" s="1" t="s">
        <v>7</v>
      </c>
    </row>
    <row r="7" spans="1:6">
      <c r="A7" s="1">
        <v>6</v>
      </c>
      <c r="B7" s="1" t="s">
        <v>8</v>
      </c>
    </row>
    <row r="8" spans="1:6">
      <c r="A8" s="1">
        <v>7</v>
      </c>
      <c r="B8" s="1" t="s">
        <v>9</v>
      </c>
    </row>
    <row r="9" spans="1:6">
      <c r="A9" s="1">
        <v>8</v>
      </c>
      <c r="B9" s="1" t="s">
        <v>0</v>
      </c>
    </row>
    <row r="10" spans="1:6">
      <c r="A10" s="1">
        <v>9</v>
      </c>
      <c r="B10" s="1" t="s">
        <v>10</v>
      </c>
    </row>
  </sheetData>
  <customSheetViews>
    <customSheetView guid="{DE67EBC3-31FE-423B-B030-1FFACB67D900}" showGridLines="0" state="veryHidden">
      <selection activeCell="C17" sqref="C17"/>
      <pageMargins left="0.7" right="0.7" top="0.75" bottom="0.75" header="0.3" footer="0.3"/>
      <pageSetup scale="78" orientation="portrait" r:id="rId1"/>
    </customSheetView>
    <customSheetView guid="{098B2E87-9C52-4BA2-B1C3-E2EE72C3347E}" showGridLines="0" state="veryHidden">
      <selection activeCell="C17" sqref="C17"/>
      <pageMargins left="0.7" right="0.7" top="0.75" bottom="0.75" header="0.3" footer="0.3"/>
      <pageSetup scale="78" orientation="portrait" r:id="rId2"/>
    </customSheetView>
  </customSheetViews>
  <phoneticPr fontId="19" type="noConversion"/>
  <pageMargins left="0.7" right="0.7" top="0.75" bottom="0.75" header="0.3" footer="0.3"/>
  <pageSetup scale="78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3">
    <tabColor theme="6" tint="0.39997558519241921"/>
    <pageSetUpPr fitToPage="1"/>
  </sheetPr>
  <dimension ref="A1:I753"/>
  <sheetViews>
    <sheetView showGridLines="0" topLeftCell="A4" zoomScaleNormal="100" workbookViewId="0">
      <selection activeCell="G23" sqref="G23"/>
    </sheetView>
  </sheetViews>
  <sheetFormatPr baseColWidth="10" defaultColWidth="0" defaultRowHeight="14.4" zeroHeight="1"/>
  <cols>
    <col min="1" max="1" width="3.88671875" style="69" customWidth="1"/>
    <col min="2" max="2" width="6" style="69" customWidth="1"/>
    <col min="3" max="3" width="12.6640625" style="69" customWidth="1"/>
    <col min="4" max="4" width="51.33203125" style="69" customWidth="1"/>
    <col min="5" max="6" width="15.6640625" style="69" customWidth="1"/>
    <col min="7" max="7" width="14.44140625" style="69" customWidth="1"/>
    <col min="8" max="9" width="11.44140625" style="69" customWidth="1"/>
    <col min="10" max="16384" width="11.44140625" style="69" hidden="1"/>
  </cols>
  <sheetData>
    <row r="1" spans="1:7" s="3" customFormat="1" ht="15" customHeight="1">
      <c r="A1" s="63"/>
      <c r="B1" s="63"/>
      <c r="C1" s="847"/>
      <c r="D1" s="847"/>
      <c r="E1" s="847"/>
      <c r="F1" s="847"/>
      <c r="G1" s="847"/>
    </row>
    <row r="2" spans="1:7" s="1" customFormat="1" ht="15" customHeight="1">
      <c r="A2" s="65"/>
      <c r="B2" s="65"/>
      <c r="C2" s="847"/>
      <c r="D2" s="847"/>
      <c r="E2" s="847"/>
      <c r="F2" s="847"/>
      <c r="G2" s="847"/>
    </row>
    <row r="3" spans="1:7" s="1" customFormat="1" ht="15" customHeight="1">
      <c r="A3" s="65"/>
      <c r="B3" s="65"/>
      <c r="C3" s="847"/>
      <c r="D3" s="847"/>
      <c r="E3" s="847"/>
      <c r="F3" s="847"/>
      <c r="G3" s="847"/>
    </row>
    <row r="4" spans="1:7" s="1" customFormat="1" ht="12.75" customHeight="1">
      <c r="A4" s="65"/>
      <c r="B4" s="65"/>
      <c r="C4" s="847"/>
      <c r="D4" s="847"/>
      <c r="E4" s="847"/>
      <c r="F4" s="847"/>
      <c r="G4" s="847"/>
    </row>
    <row r="5" spans="1:7" s="1" customFormat="1" ht="13.2">
      <c r="A5" s="65"/>
      <c r="B5" s="64"/>
      <c r="C5" s="64"/>
      <c r="D5" s="2"/>
      <c r="E5" s="38"/>
      <c r="F5" s="38"/>
      <c r="G5" s="38"/>
    </row>
    <row r="6" spans="1:7" s="1" customFormat="1" ht="13.2">
      <c r="A6" s="65"/>
      <c r="B6" s="65"/>
      <c r="C6" s="847"/>
      <c r="D6" s="847"/>
      <c r="E6" s="847"/>
      <c r="F6" s="847"/>
      <c r="G6" s="847"/>
    </row>
    <row r="7" spans="1:7" s="1" customFormat="1" ht="13.2">
      <c r="A7" s="65"/>
      <c r="B7" s="65"/>
      <c r="C7" s="847"/>
      <c r="D7" s="847"/>
      <c r="E7" s="847"/>
      <c r="F7" s="847"/>
      <c r="G7" s="847"/>
    </row>
    <row r="8" spans="1:7" s="1" customFormat="1" ht="12.75" customHeight="1">
      <c r="A8" s="65"/>
      <c r="B8" s="64"/>
      <c r="C8" s="64"/>
      <c r="D8" s="2"/>
      <c r="E8" s="38"/>
      <c r="F8" s="38"/>
      <c r="G8" s="38"/>
    </row>
    <row r="9" spans="1:7" s="1" customFormat="1" ht="67.5" customHeight="1">
      <c r="A9" s="65"/>
      <c r="B9" s="65"/>
      <c r="C9" s="847"/>
      <c r="D9" s="847"/>
      <c r="E9" s="847"/>
      <c r="F9" s="847"/>
      <c r="G9" s="847"/>
    </row>
    <row r="10" spans="1:7" s="1" customFormat="1" ht="12.75" customHeight="1">
      <c r="A10" s="65"/>
      <c r="B10" s="64"/>
      <c r="C10" s="64"/>
      <c r="D10" s="2"/>
      <c r="E10" s="38"/>
      <c r="F10" s="38"/>
      <c r="G10" s="38"/>
    </row>
    <row r="11" spans="1:7" s="1" customFormat="1" ht="13.2">
      <c r="A11" s="65"/>
      <c r="B11" s="65"/>
      <c r="C11" s="849"/>
      <c r="D11" s="849"/>
      <c r="E11" s="849"/>
      <c r="F11" s="849"/>
      <c r="G11" s="849"/>
    </row>
    <row r="12" spans="1:7" s="1" customFormat="1" ht="15.6">
      <c r="A12" s="65"/>
      <c r="B12" s="66"/>
      <c r="C12" s="66"/>
      <c r="D12" s="67"/>
      <c r="E12" s="38"/>
      <c r="F12" s="38"/>
      <c r="G12" s="38"/>
    </row>
    <row r="13" spans="1:7" s="1" customFormat="1" ht="13.2">
      <c r="A13" s="65"/>
      <c r="B13" s="65"/>
      <c r="C13" s="826" t="s">
        <v>236</v>
      </c>
      <c r="D13" s="826"/>
      <c r="E13" s="826"/>
      <c r="F13" s="826"/>
      <c r="G13" s="826"/>
    </row>
    <row r="14" spans="1:7" ht="21.75" customHeight="1">
      <c r="A14" s="68"/>
      <c r="B14" s="68"/>
      <c r="C14" s="826" t="s">
        <v>215</v>
      </c>
      <c r="D14" s="826"/>
      <c r="E14" s="826"/>
      <c r="F14" s="826"/>
      <c r="G14" s="262"/>
    </row>
    <row r="15" spans="1:7" ht="15" thickBot="1"/>
    <row r="16" spans="1:7" ht="24" customHeight="1" thickTop="1">
      <c r="B16" s="854" t="s">
        <v>216</v>
      </c>
      <c r="C16" s="856" t="s">
        <v>74</v>
      </c>
      <c r="D16" s="858" t="s">
        <v>13</v>
      </c>
      <c r="E16" s="862" t="s">
        <v>217</v>
      </c>
      <c r="F16" s="860" t="s">
        <v>229</v>
      </c>
    </row>
    <row r="17" spans="2:6" ht="39" customHeight="1" thickBot="1">
      <c r="B17" s="855"/>
      <c r="C17" s="857"/>
      <c r="D17" s="859"/>
      <c r="E17" s="863"/>
      <c r="F17" s="861"/>
    </row>
    <row r="18" spans="2:6" ht="4.5" customHeight="1">
      <c r="B18" s="70"/>
      <c r="C18" s="70"/>
      <c r="D18" s="71"/>
      <c r="E18" s="273"/>
      <c r="F18" s="274"/>
    </row>
    <row r="19" spans="2:6">
      <c r="B19" s="72">
        <v>1</v>
      </c>
      <c r="C19" s="72">
        <v>1</v>
      </c>
      <c r="D19" s="277" t="str">
        <f>+PROPONENTES!D15</f>
        <v>APOLO CONSTRUCCIONES E INGENIERIA S.A.S</v>
      </c>
      <c r="E19" s="275" t="s">
        <v>21</v>
      </c>
      <c r="F19" s="276">
        <v>0</v>
      </c>
    </row>
    <row r="20" spans="2:6">
      <c r="B20" s="72">
        <v>2</v>
      </c>
      <c r="C20" s="72">
        <v>2</v>
      </c>
      <c r="D20" s="277" t="str">
        <f>+PROPONENTES!D16</f>
        <v>CONSORCIO PITALITO 2025</v>
      </c>
      <c r="E20" s="275" t="s">
        <v>21</v>
      </c>
      <c r="F20" s="276">
        <v>0</v>
      </c>
    </row>
    <row r="21" spans="2:6">
      <c r="B21" s="72">
        <v>3</v>
      </c>
      <c r="C21" s="72">
        <v>3</v>
      </c>
      <c r="D21" s="277" t="str">
        <f>+PROPONENTES!D17</f>
        <v>CONSORCIO GJ VIAS PITALITO</v>
      </c>
      <c r="E21" s="275" t="s">
        <v>21</v>
      </c>
      <c r="F21" s="276">
        <v>0</v>
      </c>
    </row>
    <row r="22" spans="2:6">
      <c r="B22" s="72">
        <v>4</v>
      </c>
      <c r="C22" s="72">
        <v>4</v>
      </c>
      <c r="D22" s="277" t="str">
        <f>+PROPONENTES!D18</f>
        <v>SAICON S.A.S.</v>
      </c>
      <c r="E22" s="275" t="s">
        <v>21</v>
      </c>
      <c r="F22" s="276">
        <v>0</v>
      </c>
    </row>
    <row r="23" spans="2:6">
      <c r="B23" s="72">
        <v>5</v>
      </c>
      <c r="C23" s="72">
        <v>5</v>
      </c>
      <c r="D23" s="277" t="str">
        <f>+PROPONENTES!D19</f>
        <v>CONSORCIO HUILA 2025</v>
      </c>
      <c r="E23" s="275" t="s">
        <v>21</v>
      </c>
      <c r="F23" s="276">
        <v>0</v>
      </c>
    </row>
    <row r="24" spans="2:6">
      <c r="B24" s="72">
        <v>6</v>
      </c>
      <c r="C24" s="72">
        <v>6</v>
      </c>
      <c r="D24" s="277" t="str">
        <f>+PROPONENTES!D20</f>
        <v>CONSORCIO CRAM</v>
      </c>
      <c r="E24" s="275" t="s">
        <v>21</v>
      </c>
      <c r="F24" s="276">
        <v>0</v>
      </c>
    </row>
    <row r="25" spans="2:6">
      <c r="B25" s="72">
        <v>7</v>
      </c>
      <c r="C25" s="72">
        <v>7</v>
      </c>
      <c r="D25" s="277" t="str">
        <f>+PROPONENTES!D21</f>
        <v>CONSORCIO VIAS 2025</v>
      </c>
      <c r="E25" s="275" t="s">
        <v>21</v>
      </c>
      <c r="F25" s="276">
        <v>0</v>
      </c>
    </row>
    <row r="26" spans="2:6" ht="3" customHeight="1" thickBot="1">
      <c r="B26" s="227" t="s">
        <v>142</v>
      </c>
      <c r="C26" s="73" t="s">
        <v>142</v>
      </c>
      <c r="D26" s="73"/>
      <c r="E26" s="263"/>
      <c r="F26" s="263"/>
    </row>
    <row r="27" spans="2:6" ht="15" thickTop="1"/>
    <row r="28" spans="2:6"/>
    <row r="29" spans="2:6"/>
    <row r="30" spans="2:6"/>
    <row r="31" spans="2:6"/>
    <row r="32" spans="2:6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</sheetData>
  <mergeCells count="15">
    <mergeCell ref="C7:G7"/>
    <mergeCell ref="C1:G1"/>
    <mergeCell ref="C2:G2"/>
    <mergeCell ref="C3:G3"/>
    <mergeCell ref="C4:G4"/>
    <mergeCell ref="C6:G6"/>
    <mergeCell ref="C9:G9"/>
    <mergeCell ref="C11:G11"/>
    <mergeCell ref="C13:G13"/>
    <mergeCell ref="C14:F14"/>
    <mergeCell ref="B16:B17"/>
    <mergeCell ref="C16:C17"/>
    <mergeCell ref="D16:D17"/>
    <mergeCell ref="F16:F17"/>
    <mergeCell ref="E16:E17"/>
  </mergeCells>
  <conditionalFormatting sqref="B19:F25">
    <cfRule type="expression" dxfId="24" priority="5" stopIfTrue="1">
      <formula>MOD(ROW(),2)</formula>
    </cfRule>
  </conditionalFormatting>
  <conditionalFormatting sqref="E19:E25">
    <cfRule type="cellIs" dxfId="23" priority="3" operator="equal">
      <formula>"NO"</formula>
    </cfRule>
    <cfRule type="cellIs" dxfId="22" priority="4" operator="equal">
      <formula>"SI"</formula>
    </cfRule>
  </conditionalFormatting>
  <conditionalFormatting sqref="F19:F25">
    <cfRule type="cellIs" dxfId="21" priority="1" operator="equal">
      <formula>0</formula>
    </cfRule>
    <cfRule type="cellIs" dxfId="20" priority="2" operator="equal">
      <formula>-2</formula>
    </cfRule>
  </conditionalFormatting>
  <dataValidations count="1">
    <dataValidation type="list" allowBlank="1" showInputMessage="1" showErrorMessage="1" sqref="F26 E19:E26" xr:uid="{00000000-0002-0000-0F00-000000000000}">
      <formula1>CONDCUMEXP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96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0">
    <tabColor theme="6" tint="0.39997558519241921"/>
    <pageSetUpPr fitToPage="1"/>
  </sheetPr>
  <dimension ref="A1:H23"/>
  <sheetViews>
    <sheetView showGridLines="0" zoomScale="112" zoomScaleNormal="112" workbookViewId="0">
      <selection activeCell="D16" sqref="D16"/>
    </sheetView>
  </sheetViews>
  <sheetFormatPr baseColWidth="10" defaultColWidth="0" defaultRowHeight="14.4"/>
  <cols>
    <col min="1" max="1" width="3.88671875" style="69" customWidth="1"/>
    <col min="2" max="2" width="14" style="69" customWidth="1"/>
    <col min="3" max="3" width="61.44140625" style="69" customWidth="1"/>
    <col min="4" max="4" width="16.6640625" style="69" customWidth="1"/>
    <col min="5" max="5" width="11.44140625" style="69" customWidth="1"/>
    <col min="6" max="8" width="0" style="69" hidden="1" customWidth="1"/>
    <col min="9" max="16384" width="11.44140625" style="69" hidden="1"/>
  </cols>
  <sheetData>
    <row r="1" spans="1:4" ht="15" thickBot="1"/>
    <row r="2" spans="1:4" s="3" customFormat="1" ht="13.2" customHeight="1">
      <c r="A2" s="63"/>
      <c r="B2" s="689" t="s">
        <v>251</v>
      </c>
      <c r="C2" s="690"/>
      <c r="D2" s="691"/>
    </row>
    <row r="3" spans="1:4" s="65" customFormat="1" ht="6.6">
      <c r="B3" s="463"/>
      <c r="C3" s="464"/>
      <c r="D3" s="465"/>
    </row>
    <row r="4" spans="1:4" s="1" customFormat="1" ht="13.2" customHeight="1">
      <c r="A4" s="65"/>
      <c r="B4" s="692" t="s">
        <v>116</v>
      </c>
      <c r="C4" s="693"/>
      <c r="D4" s="694"/>
    </row>
    <row r="5" spans="1:4" s="1" customFormat="1" ht="13.2" customHeight="1">
      <c r="A5" s="65"/>
      <c r="B5" s="692" t="s">
        <v>252</v>
      </c>
      <c r="C5" s="693"/>
      <c r="D5" s="694"/>
    </row>
    <row r="6" spans="1:4" s="65" customFormat="1" ht="6.6">
      <c r="B6" s="463"/>
      <c r="C6" s="464"/>
      <c r="D6" s="465"/>
    </row>
    <row r="7" spans="1:4" s="1" customFormat="1" ht="40.799999999999997" customHeight="1">
      <c r="A7" s="65"/>
      <c r="B7" s="692" t="s">
        <v>272</v>
      </c>
      <c r="C7" s="693"/>
      <c r="D7" s="694"/>
    </row>
    <row r="8" spans="1:4" s="1" customFormat="1" ht="13.2" customHeight="1" thickBot="1">
      <c r="A8" s="65"/>
      <c r="B8" s="466"/>
      <c r="C8" s="467"/>
      <c r="D8" s="469"/>
    </row>
    <row r="9" spans="1:4" s="1" customFormat="1" ht="13.2">
      <c r="A9" s="65"/>
      <c r="B9" s="64"/>
      <c r="C9" s="2"/>
      <c r="D9" s="38"/>
    </row>
    <row r="10" spans="1:4" s="1" customFormat="1" ht="13.2">
      <c r="A10" s="65"/>
      <c r="B10" s="826" t="s">
        <v>237</v>
      </c>
      <c r="C10" s="826"/>
      <c r="D10" s="826"/>
    </row>
    <row r="11" spans="1:4">
      <c r="A11" s="68"/>
      <c r="B11" s="826" t="s">
        <v>218</v>
      </c>
      <c r="C11" s="826"/>
      <c r="D11" s="826"/>
    </row>
    <row r="12" spans="1:4" ht="15" thickBot="1"/>
    <row r="13" spans="1:4">
      <c r="B13" s="838" t="s">
        <v>74</v>
      </c>
      <c r="C13" s="829" t="s">
        <v>13</v>
      </c>
      <c r="D13" s="864" t="s">
        <v>218</v>
      </c>
    </row>
    <row r="14" spans="1:4">
      <c r="B14" s="845"/>
      <c r="C14" s="830"/>
      <c r="D14" s="865" t="s">
        <v>206</v>
      </c>
    </row>
    <row r="15" spans="1:4">
      <c r="B15" s="491"/>
      <c r="C15" s="490"/>
      <c r="D15" s="492"/>
    </row>
    <row r="16" spans="1:4">
      <c r="B16" s="457">
        <v>1</v>
      </c>
      <c r="C16" s="442" t="str">
        <f>+PROPONENTES!D15</f>
        <v>APOLO CONSTRUCCIONES E INGENIERIA S.A.S</v>
      </c>
      <c r="D16" s="479" t="s">
        <v>4</v>
      </c>
    </row>
    <row r="17" spans="2:4">
      <c r="B17" s="457">
        <v>2</v>
      </c>
      <c r="C17" s="442" t="str">
        <f>+PROPONENTES!D16</f>
        <v>CONSORCIO PITALITO 2025</v>
      </c>
      <c r="D17" s="479" t="s">
        <v>4</v>
      </c>
    </row>
    <row r="18" spans="2:4">
      <c r="B18" s="457">
        <v>3</v>
      </c>
      <c r="C18" s="442" t="str">
        <f>+PROPONENTES!D17</f>
        <v>CONSORCIO GJ VIAS PITALITO</v>
      </c>
      <c r="D18" s="479" t="s">
        <v>4</v>
      </c>
    </row>
    <row r="19" spans="2:4">
      <c r="B19" s="457">
        <v>4</v>
      </c>
      <c r="C19" s="442" t="str">
        <f>+PROPONENTES!D18</f>
        <v>SAICON S.A.S.</v>
      </c>
      <c r="D19" s="479" t="s">
        <v>4</v>
      </c>
    </row>
    <row r="20" spans="2:4">
      <c r="B20" s="457">
        <v>5</v>
      </c>
      <c r="C20" s="442" t="str">
        <f>+PROPONENTES!D19</f>
        <v>CONSORCIO HUILA 2025</v>
      </c>
      <c r="D20" s="479" t="s">
        <v>4</v>
      </c>
    </row>
    <row r="21" spans="2:4">
      <c r="B21" s="457">
        <v>6</v>
      </c>
      <c r="C21" s="442" t="str">
        <f>+PROPONENTES!D20</f>
        <v>CONSORCIO CRAM</v>
      </c>
      <c r="D21" s="479" t="s">
        <v>4</v>
      </c>
    </row>
    <row r="22" spans="2:4">
      <c r="B22" s="457">
        <v>7</v>
      </c>
      <c r="C22" s="442" t="str">
        <f>+PROPONENTES!D21</f>
        <v>CONSORCIO VIAS 2025</v>
      </c>
      <c r="D22" s="479" t="s">
        <v>4</v>
      </c>
    </row>
    <row r="23" spans="2:4" ht="15" thickBot="1">
      <c r="B23" s="458" t="s">
        <v>142</v>
      </c>
      <c r="C23" s="459"/>
      <c r="D23" s="493"/>
    </row>
  </sheetData>
  <mergeCells count="9">
    <mergeCell ref="B11:D11"/>
    <mergeCell ref="B13:B14"/>
    <mergeCell ref="C13:C14"/>
    <mergeCell ref="D13:D14"/>
    <mergeCell ref="B2:D2"/>
    <mergeCell ref="B4:D4"/>
    <mergeCell ref="B5:D5"/>
    <mergeCell ref="B7:D7"/>
    <mergeCell ref="B10:D10"/>
  </mergeCells>
  <dataValidations count="2">
    <dataValidation type="list" allowBlank="1" showInputMessage="1" showErrorMessage="1" sqref="D23" xr:uid="{00000000-0002-0000-1000-000000000000}">
      <formula1>CUMPLIMIENTO</formula1>
    </dataValidation>
    <dataValidation type="list" allowBlank="1" showInputMessage="1" showErrorMessage="1" sqref="D16:D22" xr:uid="{00000000-0002-0000-1000-000001000000}">
      <formula1>EQUIPO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8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9">
    <tabColor rgb="FF7030A0"/>
    <pageSetUpPr fitToPage="1"/>
  </sheetPr>
  <dimension ref="A1:P24"/>
  <sheetViews>
    <sheetView showGridLines="0" topLeftCell="A2" zoomScaleNormal="100" zoomScaleSheetLayoutView="90" workbookViewId="0">
      <selection activeCell="G27" sqref="G27"/>
    </sheetView>
  </sheetViews>
  <sheetFormatPr baseColWidth="10" defaultColWidth="0" defaultRowHeight="13.2"/>
  <cols>
    <col min="1" max="1" width="1.33203125" style="39" customWidth="1"/>
    <col min="2" max="2" width="11.5546875" style="39" customWidth="1"/>
    <col min="3" max="3" width="44" style="39" customWidth="1"/>
    <col min="4" max="4" width="15.6640625" style="39" bestFit="1" customWidth="1"/>
    <col min="5" max="8" width="16.109375" style="39" customWidth="1"/>
    <col min="9" max="9" width="18.33203125" style="39" customWidth="1"/>
    <col min="10" max="11" width="14.6640625" style="39" customWidth="1"/>
    <col min="12" max="12" width="11.44140625" style="126" customWidth="1"/>
    <col min="13" max="14" width="11.44140625" style="39" customWidth="1"/>
    <col min="15" max="16" width="0" style="39" hidden="1" customWidth="1"/>
    <col min="17" max="16384" width="11.44140625" style="39" hidden="1"/>
  </cols>
  <sheetData>
    <row r="1" spans="1:12" s="1" customFormat="1" ht="18.600000000000001" thickBot="1">
      <c r="A1" s="37"/>
      <c r="B1" s="867"/>
      <c r="C1" s="867"/>
      <c r="D1" s="867"/>
      <c r="E1" s="867"/>
      <c r="F1" s="867"/>
      <c r="G1" s="867"/>
      <c r="H1" s="867"/>
      <c r="I1" s="867"/>
      <c r="J1" s="867"/>
      <c r="K1" s="867"/>
      <c r="L1" s="127"/>
    </row>
    <row r="2" spans="1:12" s="1" customFormat="1" ht="18" customHeight="1">
      <c r="A2" s="37"/>
      <c r="B2" s="689" t="s">
        <v>251</v>
      </c>
      <c r="C2" s="690"/>
      <c r="D2" s="690"/>
      <c r="E2" s="690"/>
      <c r="F2" s="690"/>
      <c r="G2" s="690"/>
      <c r="H2" s="690"/>
      <c r="I2" s="690"/>
      <c r="J2" s="690"/>
      <c r="K2" s="691"/>
      <c r="L2" s="127"/>
    </row>
    <row r="3" spans="1:12" s="1" customFormat="1" ht="13.8">
      <c r="A3" s="37"/>
      <c r="B3" s="692"/>
      <c r="C3" s="693"/>
      <c r="D3" s="693"/>
      <c r="E3" s="693"/>
      <c r="F3" s="693"/>
      <c r="G3" s="693"/>
      <c r="H3" s="693"/>
      <c r="I3" s="693"/>
      <c r="J3" s="693"/>
      <c r="K3" s="694"/>
      <c r="L3" s="127"/>
    </row>
    <row r="4" spans="1:12" s="1" customFormat="1" ht="15.6" customHeight="1">
      <c r="A4" s="37"/>
      <c r="B4" s="692" t="s">
        <v>116</v>
      </c>
      <c r="C4" s="693"/>
      <c r="D4" s="693"/>
      <c r="E4" s="693"/>
      <c r="F4" s="693"/>
      <c r="G4" s="693"/>
      <c r="H4" s="693"/>
      <c r="I4" s="693"/>
      <c r="J4" s="693"/>
      <c r="K4" s="694"/>
      <c r="L4" s="127"/>
    </row>
    <row r="5" spans="1:12" s="1" customFormat="1" ht="13.8" customHeight="1">
      <c r="A5" s="37"/>
      <c r="B5" s="692" t="s">
        <v>252</v>
      </c>
      <c r="C5" s="693"/>
      <c r="D5" s="693"/>
      <c r="E5" s="693"/>
      <c r="F5" s="693"/>
      <c r="G5" s="693"/>
      <c r="H5" s="693"/>
      <c r="I5" s="693"/>
      <c r="J5" s="693"/>
      <c r="K5" s="694"/>
      <c r="L5" s="127"/>
    </row>
    <row r="6" spans="1:12" s="1" customFormat="1" ht="15.6" customHeight="1">
      <c r="A6" s="37"/>
      <c r="B6" s="497"/>
      <c r="C6" s="498"/>
      <c r="D6" s="498"/>
      <c r="E6" s="498"/>
      <c r="F6" s="498"/>
      <c r="G6" s="498"/>
      <c r="H6" s="498"/>
      <c r="I6" s="498"/>
      <c r="J6" s="498"/>
      <c r="K6" s="472"/>
      <c r="L6" s="127"/>
    </row>
    <row r="7" spans="1:12" s="1" customFormat="1" ht="22.8" customHeight="1">
      <c r="A7" s="37"/>
      <c r="B7" s="692" t="s">
        <v>272</v>
      </c>
      <c r="C7" s="693"/>
      <c r="D7" s="693"/>
      <c r="E7" s="693"/>
      <c r="F7" s="693"/>
      <c r="G7" s="693"/>
      <c r="H7" s="693"/>
      <c r="I7" s="693"/>
      <c r="J7" s="693"/>
      <c r="K7" s="694"/>
      <c r="L7" s="127"/>
    </row>
    <row r="8" spans="1:12" ht="15" customHeight="1" thickBot="1">
      <c r="B8" s="500"/>
      <c r="C8" s="501"/>
      <c r="D8" s="501"/>
      <c r="E8" s="501"/>
      <c r="F8" s="501"/>
      <c r="G8" s="501"/>
      <c r="H8" s="501"/>
      <c r="I8" s="501"/>
      <c r="J8" s="501"/>
      <c r="K8" s="471"/>
    </row>
    <row r="9" spans="1:12" ht="15.6">
      <c r="B9" s="499"/>
      <c r="C9" s="499"/>
      <c r="D9" s="499"/>
      <c r="E9" s="499"/>
      <c r="F9" s="499"/>
      <c r="G9" s="499"/>
      <c r="H9" s="499"/>
      <c r="I9" s="499"/>
      <c r="J9" s="499"/>
      <c r="K9" s="499"/>
    </row>
    <row r="10" spans="1:12" s="271" customFormat="1">
      <c r="B10" s="126">
        <v>3</v>
      </c>
      <c r="C10" s="126">
        <v>4</v>
      </c>
      <c r="D10" s="126">
        <v>5</v>
      </c>
      <c r="E10" s="126">
        <v>6</v>
      </c>
      <c r="F10" s="312" t="s">
        <v>239</v>
      </c>
      <c r="G10" s="126">
        <v>8</v>
      </c>
      <c r="H10" s="126">
        <v>9</v>
      </c>
      <c r="I10" s="126">
        <v>10</v>
      </c>
      <c r="J10" s="126">
        <v>11</v>
      </c>
      <c r="K10" s="126">
        <v>12</v>
      </c>
      <c r="L10" s="126"/>
    </row>
    <row r="11" spans="1:12" s="271" customFormat="1" ht="13.8" thickBot="1">
      <c r="B11" s="126"/>
      <c r="C11" s="126"/>
      <c r="D11" s="126"/>
      <c r="E11" s="126"/>
      <c r="F11" s="350"/>
      <c r="G11" s="126"/>
      <c r="H11" s="126"/>
      <c r="I11" s="126"/>
      <c r="J11" s="126"/>
      <c r="K11" s="126"/>
      <c r="L11" s="126"/>
    </row>
    <row r="12" spans="1:12" ht="19.2" customHeight="1">
      <c r="B12" s="827" t="s">
        <v>71</v>
      </c>
      <c r="C12" s="843" t="s">
        <v>13</v>
      </c>
      <c r="D12" s="843" t="s">
        <v>128</v>
      </c>
      <c r="E12" s="843" t="s">
        <v>129</v>
      </c>
      <c r="F12" s="843" t="s">
        <v>130</v>
      </c>
      <c r="G12" s="843" t="s">
        <v>209</v>
      </c>
      <c r="H12" s="843" t="s">
        <v>218</v>
      </c>
      <c r="I12" s="843" t="s">
        <v>145</v>
      </c>
      <c r="J12" s="843"/>
      <c r="K12" s="864" t="s">
        <v>90</v>
      </c>
    </row>
    <row r="13" spans="1:12" ht="30.6">
      <c r="B13" s="828"/>
      <c r="C13" s="848"/>
      <c r="D13" s="848"/>
      <c r="E13" s="848"/>
      <c r="F13" s="848"/>
      <c r="G13" s="848"/>
      <c r="H13" s="848"/>
      <c r="I13" s="514" t="s">
        <v>213</v>
      </c>
      <c r="J13" s="514" t="s">
        <v>214</v>
      </c>
      <c r="K13" s="865"/>
    </row>
    <row r="14" spans="1:12" ht="20.399999999999999" customHeight="1" thickBot="1">
      <c r="B14" s="866"/>
      <c r="C14" s="844"/>
      <c r="D14" s="844"/>
      <c r="E14" s="844"/>
      <c r="F14" s="844"/>
      <c r="G14" s="844"/>
      <c r="H14" s="844"/>
      <c r="I14" s="543" t="s">
        <v>88</v>
      </c>
      <c r="J14" s="543" t="s">
        <v>88</v>
      </c>
      <c r="K14" s="515" t="s">
        <v>88</v>
      </c>
    </row>
    <row r="15" spans="1:12">
      <c r="B15" s="506"/>
      <c r="C15" s="504"/>
      <c r="D15" s="504"/>
      <c r="E15" s="504"/>
      <c r="F15" s="504"/>
      <c r="G15" s="504"/>
      <c r="H15" s="504"/>
      <c r="I15" s="505"/>
      <c r="J15" s="505"/>
      <c r="K15" s="507"/>
    </row>
    <row r="16" spans="1:12" ht="15.6">
      <c r="B16" s="513">
        <v>1</v>
      </c>
      <c r="C16" s="502" t="str">
        <f>+PROPONENTES!D15</f>
        <v>APOLO CONSTRUCCIONES E INGENIERIA S.A.S</v>
      </c>
      <c r="D16" s="503"/>
      <c r="E16" s="503"/>
      <c r="F16" s="503"/>
      <c r="G16" s="503"/>
      <c r="H16" s="503"/>
      <c r="I16" s="503" t="s">
        <v>29</v>
      </c>
      <c r="J16" s="503"/>
      <c r="K16" s="508"/>
    </row>
    <row r="17" spans="2:11" ht="15.6">
      <c r="B17" s="513">
        <v>2</v>
      </c>
      <c r="C17" s="502" t="str">
        <f>+PROPONENTES!D16</f>
        <v>CONSORCIO PITALITO 2025</v>
      </c>
      <c r="D17" s="503"/>
      <c r="E17" s="503"/>
      <c r="F17" s="503"/>
      <c r="G17" s="503"/>
      <c r="H17" s="503"/>
      <c r="I17" s="503" t="s">
        <v>29</v>
      </c>
      <c r="J17" s="503"/>
      <c r="K17" s="508"/>
    </row>
    <row r="18" spans="2:11" ht="15.6">
      <c r="B18" s="513">
        <v>3</v>
      </c>
      <c r="C18" s="502" t="str">
        <f>+PROPONENTES!D17</f>
        <v>CONSORCIO GJ VIAS PITALITO</v>
      </c>
      <c r="D18" s="503"/>
      <c r="E18" s="503"/>
      <c r="F18" s="503"/>
      <c r="G18" s="503"/>
      <c r="H18" s="503"/>
      <c r="I18" s="503" t="s">
        <v>4</v>
      </c>
      <c r="J18" s="503"/>
      <c r="K18" s="508"/>
    </row>
    <row r="19" spans="2:11" ht="15.6">
      <c r="B19" s="513">
        <v>4</v>
      </c>
      <c r="C19" s="502" t="str">
        <f>+PROPONENTES!D18</f>
        <v>SAICON S.A.S.</v>
      </c>
      <c r="D19" s="503"/>
      <c r="E19" s="503"/>
      <c r="F19" s="503"/>
      <c r="G19" s="503"/>
      <c r="H19" s="503"/>
      <c r="I19" s="503" t="s">
        <v>29</v>
      </c>
      <c r="J19" s="503"/>
      <c r="K19" s="508"/>
    </row>
    <row r="20" spans="2:11" ht="15.6">
      <c r="B20" s="513">
        <v>5</v>
      </c>
      <c r="C20" s="502" t="str">
        <f>+PROPONENTES!D19</f>
        <v>CONSORCIO HUILA 2025</v>
      </c>
      <c r="D20" s="503"/>
      <c r="E20" s="503"/>
      <c r="F20" s="503"/>
      <c r="G20" s="503"/>
      <c r="H20" s="503"/>
      <c r="I20" s="503" t="s">
        <v>29</v>
      </c>
      <c r="J20" s="503"/>
      <c r="K20" s="508"/>
    </row>
    <row r="21" spans="2:11" ht="15.6">
      <c r="B21" s="513">
        <v>6</v>
      </c>
      <c r="C21" s="502" t="str">
        <f>+PROPONENTES!D20</f>
        <v>CONSORCIO CRAM</v>
      </c>
      <c r="D21" s="503"/>
      <c r="E21" s="503"/>
      <c r="F21" s="503"/>
      <c r="G21" s="503"/>
      <c r="H21" s="503"/>
      <c r="I21" s="503" t="s">
        <v>4</v>
      </c>
      <c r="J21" s="503"/>
      <c r="K21" s="508"/>
    </row>
    <row r="22" spans="2:11" ht="15.6">
      <c r="B22" s="513">
        <v>7</v>
      </c>
      <c r="C22" s="502" t="str">
        <f>+PROPONENTES!D21</f>
        <v>CONSORCIO VIAS 2025</v>
      </c>
      <c r="D22" s="503"/>
      <c r="E22" s="503"/>
      <c r="F22" s="503"/>
      <c r="G22" s="503"/>
      <c r="H22" s="503"/>
      <c r="I22" s="503" t="s">
        <v>4</v>
      </c>
      <c r="J22" s="503"/>
      <c r="K22" s="508"/>
    </row>
    <row r="23" spans="2:11" ht="13.8" thickBot="1">
      <c r="B23" s="509"/>
      <c r="C23" s="510"/>
      <c r="D23" s="511"/>
      <c r="E23" s="511"/>
      <c r="F23" s="511"/>
      <c r="G23" s="511"/>
      <c r="H23" s="511"/>
      <c r="I23" s="233"/>
      <c r="J23" s="233"/>
      <c r="K23" s="512"/>
    </row>
    <row r="24" spans="2:11">
      <c r="B24" s="41"/>
      <c r="C24" s="40"/>
    </row>
  </sheetData>
  <sheetProtection insertRows="0" deleteRows="0" selectLockedCells="1"/>
  <mergeCells count="15">
    <mergeCell ref="B1:K1"/>
    <mergeCell ref="B2:K2"/>
    <mergeCell ref="B3:K3"/>
    <mergeCell ref="B4:K4"/>
    <mergeCell ref="B7:K7"/>
    <mergeCell ref="B5:K5"/>
    <mergeCell ref="B12:B14"/>
    <mergeCell ref="C12:C14"/>
    <mergeCell ref="D12:D14"/>
    <mergeCell ref="E12:E14"/>
    <mergeCell ref="K12:K13"/>
    <mergeCell ref="F12:F14"/>
    <mergeCell ref="G12:G14"/>
    <mergeCell ref="I12:J12"/>
    <mergeCell ref="H12:H14"/>
  </mergeCells>
  <conditionalFormatting sqref="D16:F22">
    <cfRule type="cellIs" dxfId="19" priority="9" stopIfTrue="1" operator="equal">
      <formula>"RECHAZO"</formula>
    </cfRule>
    <cfRule type="cellIs" dxfId="18" priority="10" stopIfTrue="1" operator="equal">
      <formula>"CUMPLE"</formula>
    </cfRule>
    <cfRule type="cellIs" dxfId="17" priority="11" stopIfTrue="1" operator="equal">
      <formula>"NO CUMPLE"</formula>
    </cfRule>
    <cfRule type="cellIs" dxfId="16" priority="12" stopIfTrue="1" operator="equal">
      <formula>"HÁBIL"</formula>
    </cfRule>
    <cfRule type="cellIs" dxfId="15" priority="13" stopIfTrue="1" operator="equal">
      <formula>"NO HÁBIL"</formula>
    </cfRule>
    <cfRule type="cellIs" dxfId="14" priority="14" stopIfTrue="1" operator="equal">
      <formula>"NO APLICA"</formula>
    </cfRule>
  </conditionalFormatting>
  <conditionalFormatting sqref="G16:K22">
    <cfRule type="cellIs" dxfId="13" priority="3" stopIfTrue="1" operator="equal">
      <formula>"RECHAZO"</formula>
    </cfRule>
    <cfRule type="cellIs" dxfId="12" priority="4" stopIfTrue="1" operator="equal">
      <formula>"CUMPLE"</formula>
    </cfRule>
    <cfRule type="cellIs" dxfId="11" priority="5" stopIfTrue="1" operator="equal">
      <formula>"NO CUMPLE"</formula>
    </cfRule>
    <cfRule type="cellIs" dxfId="10" priority="6" stopIfTrue="1" operator="equal">
      <formula>"HÁBIL"</formula>
    </cfRule>
    <cfRule type="cellIs" dxfId="9" priority="7" stopIfTrue="1" operator="equal">
      <formula>"NO HÁBIL"</formula>
    </cfRule>
    <cfRule type="cellIs" dxfId="8" priority="8" stopIfTrue="1" operator="equal">
      <formula>"NO APLICA"</formula>
    </cfRule>
  </conditionalFormatting>
  <conditionalFormatting sqref="I18">
    <cfRule type="containsText" dxfId="7" priority="2" operator="containsText" text="CUMPLE">
      <formula>NOT(ISERROR(SEARCH("CUMPLE",I18)))</formula>
    </cfRule>
  </conditionalFormatting>
  <conditionalFormatting sqref="I21:I22">
    <cfRule type="containsText" dxfId="6" priority="1" operator="containsText" text="CUMPLE">
      <formula>NOT(ISERROR(SEARCH("CUMPLE",I21)))</formula>
    </cfRule>
  </conditionalFormatting>
  <dataValidations count="1">
    <dataValidation type="list" allowBlank="1" showInputMessage="1" showErrorMessage="1" sqref="D16:F22" xr:uid="{00000000-0002-0000-1100-000000000000}">
      <formula1>HABILIDAD</formula1>
    </dataValidation>
  </dataValidations>
  <printOptions horizontalCentered="1"/>
  <pageMargins left="0.39370078740157483" right="0.39370078740157483" top="0.39370078740157483" bottom="1.5748031496062993" header="0" footer="0"/>
  <pageSetup scale="75" fitToHeight="0" orientation="portrait" horizontalDpi="1200" verticalDpi="1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20">
    <tabColor rgb="FF7030A0"/>
    <pageSetUpPr fitToPage="1"/>
  </sheetPr>
  <dimension ref="A1:U23"/>
  <sheetViews>
    <sheetView showGridLines="0" zoomScale="76" zoomScaleNormal="76" workbookViewId="0">
      <selection activeCell="C32" sqref="C32"/>
    </sheetView>
  </sheetViews>
  <sheetFormatPr baseColWidth="10" defaultColWidth="0" defaultRowHeight="14.4"/>
  <cols>
    <col min="1" max="1" width="1.44140625" style="69" customWidth="1"/>
    <col min="2" max="2" width="15.44140625" style="69" customWidth="1"/>
    <col min="3" max="3" width="50.88671875" style="69" customWidth="1"/>
    <col min="4" max="4" width="16" style="69" customWidth="1"/>
    <col min="5" max="5" width="18.33203125" style="69" customWidth="1"/>
    <col min="6" max="7" width="15.33203125" style="69" customWidth="1"/>
    <col min="8" max="8" width="16.109375" style="69" customWidth="1"/>
    <col min="9" max="11" width="18.88671875" style="69" customWidth="1"/>
    <col min="12" max="13" width="16.6640625" style="69" customWidth="1"/>
    <col min="14" max="14" width="41.33203125" style="69" customWidth="1"/>
    <col min="15" max="17" width="11.44140625" style="69" customWidth="1"/>
    <col min="18" max="21" width="0" style="69" hidden="1" customWidth="1"/>
    <col min="22" max="16384" width="11.44140625" style="69" hidden="1"/>
  </cols>
  <sheetData>
    <row r="1" spans="1:15" s="3" customFormat="1" ht="13.8" thickBot="1">
      <c r="A1" s="63"/>
      <c r="B1" s="847"/>
      <c r="C1" s="847"/>
      <c r="D1" s="847"/>
      <c r="E1" s="847"/>
      <c r="F1" s="847"/>
      <c r="G1" s="847"/>
      <c r="H1" s="847"/>
      <c r="I1" s="847"/>
      <c r="J1" s="847"/>
      <c r="K1" s="847"/>
      <c r="L1" s="847"/>
      <c r="M1" s="847"/>
      <c r="N1" s="847"/>
    </row>
    <row r="2" spans="1:15" s="1" customFormat="1" ht="13.8" customHeight="1">
      <c r="A2" s="65"/>
      <c r="B2" s="873" t="s">
        <v>251</v>
      </c>
      <c r="C2" s="874"/>
      <c r="D2" s="874"/>
      <c r="E2" s="874"/>
      <c r="F2" s="874"/>
      <c r="G2" s="874"/>
      <c r="H2" s="874"/>
      <c r="I2" s="874"/>
      <c r="J2" s="874"/>
      <c r="K2" s="874"/>
      <c r="L2" s="874"/>
      <c r="M2" s="874"/>
      <c r="N2" s="875"/>
    </row>
    <row r="3" spans="1:15" s="1" customFormat="1" ht="15.6">
      <c r="A3" s="65"/>
      <c r="B3" s="520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2"/>
    </row>
    <row r="4" spans="1:15" s="1" customFormat="1" ht="13.8" customHeight="1">
      <c r="A4" s="65"/>
      <c r="B4" s="870" t="s">
        <v>116</v>
      </c>
      <c r="C4" s="871"/>
      <c r="D4" s="871"/>
      <c r="E4" s="871"/>
      <c r="F4" s="871"/>
      <c r="G4" s="871"/>
      <c r="H4" s="871"/>
      <c r="I4" s="871"/>
      <c r="J4" s="871"/>
      <c r="K4" s="871"/>
      <c r="L4" s="871"/>
      <c r="M4" s="871"/>
      <c r="N4" s="872"/>
    </row>
    <row r="5" spans="1:15" s="1" customFormat="1" ht="13.8" customHeight="1">
      <c r="A5" s="65"/>
      <c r="B5" s="870" t="s">
        <v>252</v>
      </c>
      <c r="C5" s="871"/>
      <c r="D5" s="871"/>
      <c r="E5" s="871"/>
      <c r="F5" s="871"/>
      <c r="G5" s="871"/>
      <c r="H5" s="871"/>
      <c r="I5" s="871"/>
      <c r="J5" s="871"/>
      <c r="K5" s="871"/>
      <c r="L5" s="871"/>
      <c r="M5" s="871"/>
      <c r="N5" s="872"/>
    </row>
    <row r="6" spans="1:15" s="1" customFormat="1" ht="15.6">
      <c r="A6" s="65"/>
      <c r="B6" s="520"/>
      <c r="C6" s="521"/>
      <c r="D6" s="521"/>
      <c r="E6" s="521"/>
      <c r="F6" s="521"/>
      <c r="G6" s="521"/>
      <c r="H6" s="521"/>
      <c r="I6" s="521"/>
      <c r="J6" s="521"/>
      <c r="K6" s="521"/>
      <c r="L6" s="521"/>
      <c r="M6" s="521"/>
      <c r="N6" s="522"/>
    </row>
    <row r="7" spans="1:15" s="1" customFormat="1" ht="13.8" customHeight="1">
      <c r="A7" s="65"/>
      <c r="B7" s="870" t="s">
        <v>272</v>
      </c>
      <c r="C7" s="871"/>
      <c r="D7" s="871"/>
      <c r="E7" s="871"/>
      <c r="F7" s="871"/>
      <c r="G7" s="871"/>
      <c r="H7" s="871"/>
      <c r="I7" s="871"/>
      <c r="J7" s="871"/>
      <c r="K7" s="871"/>
      <c r="L7" s="871"/>
      <c r="M7" s="871"/>
      <c r="N7" s="872"/>
    </row>
    <row r="8" spans="1:15" s="1" customFormat="1" ht="16.2" thickBot="1">
      <c r="A8" s="65"/>
      <c r="B8" s="523"/>
      <c r="C8" s="524"/>
      <c r="D8" s="524"/>
      <c r="E8" s="524"/>
      <c r="F8" s="524"/>
      <c r="G8" s="524"/>
      <c r="H8" s="524"/>
      <c r="I8" s="524"/>
      <c r="J8" s="524"/>
      <c r="K8" s="524"/>
      <c r="L8" s="524"/>
      <c r="M8" s="524"/>
      <c r="N8" s="525"/>
    </row>
    <row r="9" spans="1:15" s="1" customFormat="1" ht="15.6">
      <c r="A9" s="65"/>
      <c r="B9" s="496"/>
      <c r="C9" s="352"/>
      <c r="D9" s="352"/>
      <c r="E9" s="352"/>
      <c r="F9" s="352"/>
      <c r="G9" s="352"/>
      <c r="H9" s="352"/>
      <c r="I9" s="352"/>
      <c r="J9" s="352"/>
      <c r="K9" s="352"/>
      <c r="L9" s="352"/>
      <c r="M9" s="352"/>
      <c r="N9" s="352"/>
    </row>
    <row r="10" spans="1:15" ht="15" thickBot="1">
      <c r="H10" s="826" t="s">
        <v>238</v>
      </c>
      <c r="I10" s="826"/>
      <c r="L10" s="264">
        <v>12</v>
      </c>
    </row>
    <row r="11" spans="1:15" s="74" customFormat="1" ht="25.2" customHeight="1">
      <c r="B11" s="880" t="s">
        <v>329</v>
      </c>
      <c r="C11" s="884" t="s">
        <v>13</v>
      </c>
      <c r="D11" s="887" t="s">
        <v>331</v>
      </c>
      <c r="E11" s="889" t="s">
        <v>76</v>
      </c>
      <c r="F11" s="890"/>
      <c r="G11" s="890"/>
      <c r="H11" s="890"/>
      <c r="I11" s="890"/>
      <c r="J11" s="890"/>
      <c r="K11" s="890"/>
      <c r="L11" s="891" t="s">
        <v>219</v>
      </c>
      <c r="M11" s="891" t="s">
        <v>77</v>
      </c>
      <c r="N11" s="876" t="s">
        <v>78</v>
      </c>
    </row>
    <row r="12" spans="1:15" s="74" customFormat="1" ht="28.8" customHeight="1">
      <c r="B12" s="881"/>
      <c r="C12" s="885"/>
      <c r="D12" s="869"/>
      <c r="E12" s="868" t="s">
        <v>146</v>
      </c>
      <c r="F12" s="868" t="s">
        <v>79</v>
      </c>
      <c r="G12" s="868" t="s">
        <v>188</v>
      </c>
      <c r="H12" s="868" t="s">
        <v>220</v>
      </c>
      <c r="I12" s="868" t="s">
        <v>137</v>
      </c>
      <c r="J12" s="868" t="s">
        <v>224</v>
      </c>
      <c r="K12" s="868" t="s">
        <v>227</v>
      </c>
      <c r="L12" s="892"/>
      <c r="M12" s="892"/>
      <c r="N12" s="877"/>
    </row>
    <row r="13" spans="1:15" s="74" customFormat="1" ht="27.6" customHeight="1">
      <c r="B13" s="882"/>
      <c r="C13" s="868"/>
      <c r="D13" s="869"/>
      <c r="E13" s="869"/>
      <c r="F13" s="869"/>
      <c r="G13" s="869"/>
      <c r="H13" s="869"/>
      <c r="I13" s="869"/>
      <c r="J13" s="869"/>
      <c r="K13" s="869"/>
      <c r="L13" s="892"/>
      <c r="M13" s="892"/>
      <c r="N13" s="878"/>
    </row>
    <row r="14" spans="1:15" s="74" customFormat="1" ht="63.6" thickBot="1">
      <c r="B14" s="883"/>
      <c r="C14" s="886"/>
      <c r="D14" s="888"/>
      <c r="E14" s="516">
        <v>67.5</v>
      </c>
      <c r="F14" s="517">
        <v>20</v>
      </c>
      <c r="G14" s="517">
        <v>10</v>
      </c>
      <c r="H14" s="517">
        <v>1</v>
      </c>
      <c r="I14" s="517">
        <v>1</v>
      </c>
      <c r="J14" s="516">
        <v>0.25</v>
      </c>
      <c r="K14" s="516">
        <v>0.25</v>
      </c>
      <c r="L14" s="518" t="s">
        <v>228</v>
      </c>
      <c r="M14" s="519">
        <v>100</v>
      </c>
      <c r="N14" s="879"/>
    </row>
    <row r="15" spans="1:15" s="75" customFormat="1" ht="13.8">
      <c r="B15" s="494"/>
      <c r="C15" s="76"/>
      <c r="D15" s="76"/>
      <c r="E15" s="76"/>
      <c r="F15" s="77"/>
      <c r="G15" s="77"/>
      <c r="H15" s="77"/>
      <c r="I15" s="76"/>
      <c r="J15" s="76"/>
      <c r="K15" s="76"/>
      <c r="L15" s="77"/>
      <c r="M15" s="77"/>
      <c r="N15" s="495"/>
    </row>
    <row r="16" spans="1:15" s="75" customFormat="1" ht="15.6">
      <c r="B16" s="526">
        <v>1</v>
      </c>
      <c r="C16" s="527" t="str">
        <f>+PROPONENTES!D15</f>
        <v>APOLO CONSTRUCCIONES E INGENIERIA S.A.S</v>
      </c>
      <c r="D16" s="503" t="s">
        <v>29</v>
      </c>
      <c r="E16" s="527"/>
      <c r="F16" s="554">
        <v>20</v>
      </c>
      <c r="G16" s="554">
        <v>10</v>
      </c>
      <c r="H16" s="554">
        <v>1</v>
      </c>
      <c r="I16" s="554">
        <v>0</v>
      </c>
      <c r="J16" s="554">
        <v>0.25</v>
      </c>
      <c r="K16" s="554">
        <v>0.25</v>
      </c>
      <c r="L16" s="554">
        <v>0</v>
      </c>
      <c r="M16" s="607">
        <f>SUM(F16:L16)</f>
        <v>31.5</v>
      </c>
      <c r="N16" s="528"/>
      <c r="O16" s="115">
        <v>1</v>
      </c>
    </row>
    <row r="17" spans="2:15" s="75" customFormat="1" ht="15.6">
      <c r="B17" s="526">
        <v>2</v>
      </c>
      <c r="C17" s="527" t="str">
        <f>+PROPONENTES!D16</f>
        <v>CONSORCIO PITALITO 2025</v>
      </c>
      <c r="D17" s="503" t="s">
        <v>29</v>
      </c>
      <c r="E17" s="527"/>
      <c r="F17" s="554">
        <v>20</v>
      </c>
      <c r="G17" s="554">
        <v>10</v>
      </c>
      <c r="H17" s="554">
        <v>1</v>
      </c>
      <c r="I17" s="554">
        <v>1</v>
      </c>
      <c r="J17" s="554">
        <v>0.25</v>
      </c>
      <c r="K17" s="554">
        <v>0</v>
      </c>
      <c r="L17" s="554">
        <v>0</v>
      </c>
      <c r="M17" s="607">
        <f t="shared" ref="M17:M22" si="0">SUM(F17:L17)</f>
        <v>32.25</v>
      </c>
      <c r="N17" s="528"/>
      <c r="O17" s="115">
        <v>2</v>
      </c>
    </row>
    <row r="18" spans="2:15" s="75" customFormat="1" ht="15.6">
      <c r="B18" s="526">
        <v>3</v>
      </c>
      <c r="C18" s="527" t="str">
        <f>+PROPONENTES!D17</f>
        <v>CONSORCIO GJ VIAS PITALITO</v>
      </c>
      <c r="D18" s="503" t="s">
        <v>4</v>
      </c>
      <c r="E18" s="527"/>
      <c r="F18" s="554">
        <v>20</v>
      </c>
      <c r="G18" s="554">
        <v>10</v>
      </c>
      <c r="H18" s="554">
        <v>1</v>
      </c>
      <c r="I18" s="554">
        <v>1</v>
      </c>
      <c r="J18" s="554">
        <v>0.25</v>
      </c>
      <c r="K18" s="554">
        <v>0.25</v>
      </c>
      <c r="L18" s="554">
        <v>0</v>
      </c>
      <c r="M18" s="527">
        <f t="shared" si="0"/>
        <v>32.5</v>
      </c>
      <c r="N18" s="528"/>
      <c r="O18" s="115">
        <v>3</v>
      </c>
    </row>
    <row r="19" spans="2:15" s="75" customFormat="1" ht="15.6">
      <c r="B19" s="526">
        <v>4</v>
      </c>
      <c r="C19" s="527" t="str">
        <f>+PROPONENTES!D18</f>
        <v>SAICON S.A.S.</v>
      </c>
      <c r="D19" s="503" t="s">
        <v>29</v>
      </c>
      <c r="E19" s="527"/>
      <c r="F19" s="554">
        <v>20</v>
      </c>
      <c r="G19" s="554">
        <v>10</v>
      </c>
      <c r="H19" s="554">
        <v>1</v>
      </c>
      <c r="I19" s="554">
        <v>1</v>
      </c>
      <c r="J19" s="554">
        <v>0.25</v>
      </c>
      <c r="K19" s="554">
        <v>0.25</v>
      </c>
      <c r="L19" s="554">
        <v>0</v>
      </c>
      <c r="M19" s="607">
        <f t="shared" si="0"/>
        <v>32.5</v>
      </c>
      <c r="N19" s="528"/>
      <c r="O19" s="115">
        <v>4</v>
      </c>
    </row>
    <row r="20" spans="2:15" s="75" customFormat="1" ht="15.6">
      <c r="B20" s="526">
        <v>5</v>
      </c>
      <c r="C20" s="527" t="str">
        <f>+PROPONENTES!D19</f>
        <v>CONSORCIO HUILA 2025</v>
      </c>
      <c r="D20" s="503" t="s">
        <v>29</v>
      </c>
      <c r="E20" s="527"/>
      <c r="F20" s="554">
        <v>20</v>
      </c>
      <c r="G20" s="554">
        <v>10</v>
      </c>
      <c r="H20" s="554">
        <v>1</v>
      </c>
      <c r="I20" s="554">
        <v>0</v>
      </c>
      <c r="J20" s="554">
        <v>0.25</v>
      </c>
      <c r="K20" s="554">
        <v>0</v>
      </c>
      <c r="L20" s="554">
        <v>0</v>
      </c>
      <c r="M20" s="607">
        <f t="shared" si="0"/>
        <v>31.25</v>
      </c>
      <c r="N20" s="528"/>
      <c r="O20" s="115">
        <v>5</v>
      </c>
    </row>
    <row r="21" spans="2:15" s="75" customFormat="1" ht="15.6">
      <c r="B21" s="526">
        <v>6</v>
      </c>
      <c r="C21" s="527" t="str">
        <f>+PROPONENTES!D20</f>
        <v>CONSORCIO CRAM</v>
      </c>
      <c r="D21" s="503" t="s">
        <v>4</v>
      </c>
      <c r="E21" s="527"/>
      <c r="F21" s="554">
        <v>20</v>
      </c>
      <c r="G21" s="554">
        <v>10</v>
      </c>
      <c r="H21" s="554">
        <v>1</v>
      </c>
      <c r="I21" s="554">
        <v>0</v>
      </c>
      <c r="J21" s="554">
        <v>0.25</v>
      </c>
      <c r="K21" s="554">
        <v>0.25</v>
      </c>
      <c r="L21" s="554">
        <v>0</v>
      </c>
      <c r="M21" s="527">
        <f t="shared" si="0"/>
        <v>31.5</v>
      </c>
      <c r="N21" s="528"/>
      <c r="O21" s="115">
        <v>6</v>
      </c>
    </row>
    <row r="22" spans="2:15" s="75" customFormat="1" ht="15.6">
      <c r="B22" s="526">
        <v>7</v>
      </c>
      <c r="C22" s="527" t="str">
        <f>+PROPONENTES!D21</f>
        <v>CONSORCIO VIAS 2025</v>
      </c>
      <c r="D22" s="503" t="s">
        <v>4</v>
      </c>
      <c r="E22" s="527"/>
      <c r="F22" s="554">
        <v>20</v>
      </c>
      <c r="G22" s="554">
        <v>10</v>
      </c>
      <c r="H22" s="554">
        <v>1</v>
      </c>
      <c r="I22" s="554">
        <v>1</v>
      </c>
      <c r="J22" s="554">
        <v>0.25</v>
      </c>
      <c r="K22" s="554">
        <v>0.25</v>
      </c>
      <c r="L22" s="554">
        <v>0</v>
      </c>
      <c r="M22" s="527">
        <f t="shared" si="0"/>
        <v>32.5</v>
      </c>
      <c r="N22" s="528"/>
      <c r="O22" s="115">
        <v>7</v>
      </c>
    </row>
    <row r="23" spans="2:15" ht="15" thickBot="1">
      <c r="B23" s="476"/>
      <c r="C23" s="477"/>
      <c r="D23" s="477"/>
      <c r="E23" s="477"/>
      <c r="F23" s="477"/>
      <c r="G23" s="477"/>
      <c r="H23" s="477"/>
      <c r="I23" s="477"/>
      <c r="J23" s="477"/>
      <c r="K23" s="477"/>
      <c r="L23" s="477"/>
      <c r="M23" s="477"/>
      <c r="N23" s="478"/>
    </row>
  </sheetData>
  <mergeCells count="20">
    <mergeCell ref="L11:L13"/>
    <mergeCell ref="M11:M13"/>
    <mergeCell ref="F12:F13"/>
    <mergeCell ref="H12:H13"/>
    <mergeCell ref="I12:I13"/>
    <mergeCell ref="B5:N5"/>
    <mergeCell ref="J12:J13"/>
    <mergeCell ref="H10:I10"/>
    <mergeCell ref="B1:N1"/>
    <mergeCell ref="B2:N2"/>
    <mergeCell ref="B4:N4"/>
    <mergeCell ref="B7:N7"/>
    <mergeCell ref="N11:N14"/>
    <mergeCell ref="B11:B14"/>
    <mergeCell ref="C11:C14"/>
    <mergeCell ref="D11:D14"/>
    <mergeCell ref="E11:K11"/>
    <mergeCell ref="E12:E13"/>
    <mergeCell ref="K12:K13"/>
    <mergeCell ref="G12:G13"/>
  </mergeCells>
  <conditionalFormatting sqref="D16:D22">
    <cfRule type="cellIs" dxfId="5" priority="1" stopIfTrue="1" operator="equal">
      <formula>"RECHAZO"</formula>
    </cfRule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dataValidations count="1">
    <dataValidation type="list" allowBlank="1" showInputMessage="1" showErrorMessage="1" sqref="N16:N22" xr:uid="{00000000-0002-0000-1200-000000000000}">
      <formula1>SUBSANAR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4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7">
    <tabColor rgb="FF0070C0"/>
  </sheetPr>
  <dimension ref="B2:L20"/>
  <sheetViews>
    <sheetView workbookViewId="0">
      <selection activeCell="G13" sqref="G13"/>
    </sheetView>
  </sheetViews>
  <sheetFormatPr baseColWidth="10" defaultRowHeight="14.4"/>
  <cols>
    <col min="2" max="2" width="17.44140625" style="43" bestFit="1" customWidth="1"/>
    <col min="3" max="3" width="15.109375" style="43" bestFit="1" customWidth="1"/>
    <col min="5" max="5" width="31.33203125" style="43" bestFit="1" customWidth="1"/>
    <col min="6" max="6" width="17" style="43" customWidth="1"/>
    <col min="8" max="8" width="31.33203125" customWidth="1"/>
    <col min="9" max="9" width="17" customWidth="1"/>
    <col min="11" max="11" width="17.44140625" bestFit="1" customWidth="1"/>
  </cols>
  <sheetData>
    <row r="2" spans="2:12">
      <c r="B2" s="87" t="s">
        <v>80</v>
      </c>
      <c r="C2" s="111">
        <v>800000000</v>
      </c>
      <c r="E2" s="87" t="s">
        <v>93</v>
      </c>
      <c r="F2" s="99">
        <f>ROUND(C2/589500,3)</f>
        <v>1357.0820000000001</v>
      </c>
      <c r="H2" s="87" t="s">
        <v>86</v>
      </c>
      <c r="I2" s="99">
        <f>ROUND((((F4)*(SQRT(C8)+1))/F3),3)</f>
        <v>2.081</v>
      </c>
    </row>
    <row r="3" spans="2:12">
      <c r="B3" s="87" t="s">
        <v>81</v>
      </c>
      <c r="C3" s="102">
        <v>10.5</v>
      </c>
      <c r="E3" s="87" t="s">
        <v>94</v>
      </c>
      <c r="F3" s="100">
        <f>ROUND($F$2/$C$3,3)</f>
        <v>129.24600000000001</v>
      </c>
      <c r="H3" s="87" t="s">
        <v>98</v>
      </c>
      <c r="I3" s="100">
        <f>3*C3</f>
        <v>31.5</v>
      </c>
    </row>
    <row r="4" spans="2:12">
      <c r="B4" s="87" t="s">
        <v>91</v>
      </c>
      <c r="C4" s="112">
        <v>0.5</v>
      </c>
      <c r="E4" s="87" t="s">
        <v>95</v>
      </c>
      <c r="F4" s="100">
        <f>ROUND($C$4*$F$3,3)</f>
        <v>64.623000000000005</v>
      </c>
    </row>
    <row r="5" spans="2:12" ht="15" thickBot="1"/>
    <row r="6" spans="2:12" ht="43.8" thickBot="1">
      <c r="B6" s="98" t="s">
        <v>87</v>
      </c>
      <c r="C6" s="102">
        <v>200</v>
      </c>
      <c r="E6" s="893" t="s">
        <v>100</v>
      </c>
      <c r="F6" s="894"/>
      <c r="H6" s="893" t="s">
        <v>104</v>
      </c>
      <c r="I6" s="894"/>
    </row>
    <row r="8" spans="2:12">
      <c r="B8" s="87" t="s">
        <v>92</v>
      </c>
      <c r="C8" s="97">
        <f>IF(AND(0&lt;$C$6,$C$6&lt;=10),2,IF($C$6&gt;=81,10,ROUNDUP($C$6/10,0)+1))</f>
        <v>10</v>
      </c>
      <c r="E8" s="87" t="s">
        <v>99</v>
      </c>
      <c r="F8" s="102">
        <v>4</v>
      </c>
    </row>
    <row r="10" spans="2:12" ht="28.8">
      <c r="B10" s="98" t="s">
        <v>96</v>
      </c>
      <c r="C10" s="102">
        <v>7</v>
      </c>
      <c r="E10" s="98" t="s">
        <v>101</v>
      </c>
      <c r="F10" s="113">
        <v>10</v>
      </c>
      <c r="H10" s="98" t="s">
        <v>105</v>
      </c>
      <c r="I10" s="102">
        <v>68.623000000000005</v>
      </c>
    </row>
    <row r="12" spans="2:12" ht="28.8">
      <c r="B12" s="98" t="s">
        <v>97</v>
      </c>
      <c r="C12" s="102">
        <v>10.9</v>
      </c>
      <c r="E12" s="98" t="s">
        <v>102</v>
      </c>
      <c r="F12" s="97" t="str">
        <f>IF(F10&gt;=I3,"SI","NO")</f>
        <v>NO</v>
      </c>
      <c r="H12" s="98" t="s">
        <v>106</v>
      </c>
      <c r="I12" s="97" t="str">
        <f>IF(ROUND(($I$10/$F$3),3)&gt;=$I$2,"SI","NO")</f>
        <v>NO</v>
      </c>
      <c r="K12" s="98" t="s">
        <v>89</v>
      </c>
      <c r="L12" s="97">
        <f>ROUND($I$10/$F$3,3)</f>
        <v>0.53100000000000003</v>
      </c>
    </row>
    <row r="14" spans="2:12">
      <c r="B14" s="87" t="s">
        <v>109</v>
      </c>
      <c r="C14" s="101">
        <f>ROUND((((C12)+(C6*C3))/(C10+C6)),3)</f>
        <v>10.198</v>
      </c>
      <c r="E14" s="87" t="s">
        <v>103</v>
      </c>
      <c r="F14" s="101" t="str">
        <f>IF(OR(F8&lt;NUMMINCONT,F12="SI"),"NO ES HÁBIL","ES HÁBIL")</f>
        <v>ES HÁBIL</v>
      </c>
      <c r="H14" s="87" t="s">
        <v>103</v>
      </c>
      <c r="I14" s="101" t="str">
        <f>IF(OR($F$8&lt;NUMMINCONT,$I$12="SI"),"NO ES HÁBIL","ES HÁBIL")</f>
        <v>ES HÁBIL</v>
      </c>
    </row>
    <row r="15" spans="2:12" ht="15" thickBot="1"/>
    <row r="16" spans="2:12" ht="45.75" customHeight="1" thickBot="1">
      <c r="E16" s="893" t="s">
        <v>107</v>
      </c>
      <c r="F16" s="894"/>
      <c r="H16" s="893" t="s">
        <v>108</v>
      </c>
      <c r="I16" s="894"/>
    </row>
    <row r="18" spans="2:9" ht="28.8">
      <c r="B18" s="87" t="s">
        <v>110</v>
      </c>
      <c r="C18" s="114">
        <v>300</v>
      </c>
      <c r="E18" s="98" t="s">
        <v>112</v>
      </c>
      <c r="F18" s="97" t="str">
        <f>IF(F10&lt;$C$14,"MENOR",IF(F10=$C$14,"IGUAL","MAYOR"))</f>
        <v>MENOR</v>
      </c>
      <c r="H18" s="98" t="s">
        <v>113</v>
      </c>
      <c r="I18" s="97" t="str">
        <f>IF(I10&lt;$F$4,"MENOR",IF(I10=$F$4,"IGUAL","MAYOR"))</f>
        <v>MAYOR</v>
      </c>
    </row>
    <row r="19" spans="2:9">
      <c r="B19" s="87" t="s">
        <v>111</v>
      </c>
      <c r="C19" s="113">
        <v>600</v>
      </c>
    </row>
    <row r="20" spans="2:9">
      <c r="E20" s="98" t="s">
        <v>61</v>
      </c>
      <c r="F20" s="100">
        <f>IF(OR(F8="",F10=""),"",IF(F14="ES HÁBIL",IF(F18="MENOR",ROUND(($C$18*($F$10/$C$14)),3),ROUND($C$18*(((3*C14)-F10)/(2*C14)),3)),0))</f>
        <v>294.17500000000001</v>
      </c>
      <c r="H20" s="98" t="s">
        <v>114</v>
      </c>
      <c r="I20" s="100">
        <f>IF(OR($F$8="",I10=""),"",IF(I14="ES HÁBIL",IF(OR(I18="MENOR",I18="IGUAL"),ROUND(($C$19-($C$19/(POWER($F$4,2)))*POWER(I10-$F$4,2)),3),ROUND(($C$19-(1/$C$8)*($C$19/(POWER($F$4,2)))*POWER(I10-$F$4,2)),3)),0))</f>
        <v>599.77</v>
      </c>
    </row>
  </sheetData>
  <mergeCells count="4">
    <mergeCell ref="E6:F6"/>
    <mergeCell ref="H6:I6"/>
    <mergeCell ref="E16:F16"/>
    <mergeCell ref="H16:I1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11</vt:i4>
      </vt:variant>
    </vt:vector>
  </HeadingPairs>
  <TitlesOfParts>
    <vt:vector size="27" baseType="lpstr">
      <vt:lpstr>PRESUPUESTOS</vt:lpstr>
      <vt:lpstr>PROPONENTES</vt:lpstr>
      <vt:lpstr>INTEGRANTES</vt:lpstr>
      <vt:lpstr>EXPERIENCIA</vt:lpstr>
      <vt:lpstr>PONDERACION EXP.</vt:lpstr>
      <vt:lpstr>APOYO A IND. NAL.</vt:lpstr>
      <vt:lpstr>EQUIPO DE TRABAJO</vt:lpstr>
      <vt:lpstr>F.SOSTENIBILIDAD</vt:lpstr>
      <vt:lpstr>VIN.PERS.DISC.</vt:lpstr>
      <vt:lpstr>MIPYME</vt:lpstr>
      <vt:lpstr>MUJERES</vt:lpstr>
      <vt:lpstr>SMMLV</vt:lpstr>
      <vt:lpstr>MULTAS Y SANCIONES</vt:lpstr>
      <vt:lpstr>EVAL. ECONOMICA</vt:lpstr>
      <vt:lpstr>HAB.GEN.</vt:lpstr>
      <vt:lpstr>RESUMENGEN</vt:lpstr>
      <vt:lpstr>DISCAPACITADOS</vt:lpstr>
      <vt:lpstr>FechaCierre</vt:lpstr>
      <vt:lpstr>NUMMAXCONT</vt:lpstr>
      <vt:lpstr>NUMMINCONT</vt:lpstr>
      <vt:lpstr>NUMMOD</vt:lpstr>
      <vt:lpstr>PFOMOD</vt:lpstr>
      <vt:lpstr>PLAZOMOD</vt:lpstr>
      <vt:lpstr>POSMMLV</vt:lpstr>
      <vt:lpstr>PTJETOTAL</vt:lpstr>
      <vt:lpstr>SALACTUAL</vt:lpstr>
      <vt:lpstr>TOTALPTJEEXES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chucho</dc:creator>
  <cp:lastModifiedBy>JAINOVER</cp:lastModifiedBy>
  <dcterms:created xsi:type="dcterms:W3CDTF">2021-02-14T01:50:18Z</dcterms:created>
  <dcterms:modified xsi:type="dcterms:W3CDTF">2024-12-19T22:41:17Z</dcterms:modified>
</cp:coreProperties>
</file>