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macbookair/Desktop/ADJUDICACION /"/>
    </mc:Choice>
  </mc:AlternateContent>
  <xr:revisionPtr revIDLastSave="0" documentId="13_ncr:1_{72350A59-0A7A-264F-B02F-9B08B49D4F87}" xr6:coauthVersionLast="47" xr6:coauthVersionMax="47" xr10:uidLastSave="{00000000-0000-0000-0000-000000000000}"/>
  <bookViews>
    <workbookView xWindow="0" yWindow="0" windowWidth="28800" windowHeight="18000" tabRatio="844" firstSheet="16" activeTab="1" xr2:uid="{00A4F2BF-64BF-4FBE-8321-62A438D5CECC}"/>
  </bookViews>
  <sheets>
    <sheet name="CONSOLIDADO (2)" sheetId="48" state="hidden" r:id="rId1"/>
    <sheet name="CONSOLIDADO " sheetId="95" r:id="rId2"/>
    <sheet name="PUNTUACION" sheetId="71" r:id="rId3"/>
    <sheet name="MEDIANA VALOR ABST" sheetId="101" r:id="rId4"/>
    <sheet name="Capacidad Juridica" sheetId="100" r:id="rId5"/>
    <sheet name="C. FINANCIERA" sheetId="98" r:id="rId6"/>
    <sheet name="C. RESIDUAL" sheetId="99" r:id="rId7"/>
    <sheet name="Ofertas" sheetId="70" r:id="rId8"/>
    <sheet name="E. TECNICA P1" sheetId="75" r:id="rId9"/>
    <sheet name="E. TECNICA P2" sheetId="80" r:id="rId10"/>
    <sheet name="E. TECNICA P3" sheetId="82" r:id="rId11"/>
    <sheet name="P3" sheetId="84" r:id="rId12"/>
    <sheet name="E. TECNICA P4" sheetId="89" r:id="rId13"/>
    <sheet name="P4" sheetId="90" r:id="rId14"/>
    <sheet name="E. TECNICA P5" sheetId="85" r:id="rId15"/>
    <sheet name="P5" sheetId="86" r:id="rId16"/>
    <sheet name="E. TECNICA P6" sheetId="91" r:id="rId17"/>
    <sheet name="E. TECNICA P7" sheetId="93" r:id="rId18"/>
    <sheet name="P7" sheetId="94" r:id="rId19"/>
    <sheet name="E. TECNICA  P8" sheetId="87" r:id="rId20"/>
    <sheet name=" P8" sheetId="88" r:id="rId21"/>
    <sheet name="PRESUPUESTO" sheetId="79" r:id="rId22"/>
    <sheet name="Hoja2" sheetId="50" state="hidden" r:id="rId23"/>
  </sheets>
  <externalReferences>
    <externalReference r:id="rId24"/>
    <externalReference r:id="rId25"/>
  </externalReferences>
  <definedNames>
    <definedName name="_________key2" localSheetId="20">#REF!</definedName>
    <definedName name="_________key2" localSheetId="1">#REF!</definedName>
    <definedName name="_________key2" localSheetId="19">#REF!</definedName>
    <definedName name="_________key2" localSheetId="14">#REF!</definedName>
    <definedName name="_________key2" localSheetId="15">#REF!</definedName>
    <definedName name="_________key2">#REF!</definedName>
    <definedName name="_________PJ50" localSheetId="20">#REF!</definedName>
    <definedName name="_________PJ50" localSheetId="1">#REF!</definedName>
    <definedName name="_________PJ50" localSheetId="19">#REF!</definedName>
    <definedName name="_________PJ50" localSheetId="14">#REF!</definedName>
    <definedName name="_________PJ50" localSheetId="15">#REF!</definedName>
    <definedName name="_________PJ50">#REF!</definedName>
    <definedName name="________key2" localSheetId="20">#REF!</definedName>
    <definedName name="________key2" localSheetId="1">#REF!</definedName>
    <definedName name="________key2" localSheetId="19">#REF!</definedName>
    <definedName name="________key2" localSheetId="14">#REF!</definedName>
    <definedName name="________key2" localSheetId="15">#REF!</definedName>
    <definedName name="________key2">#REF!</definedName>
    <definedName name="________key3" localSheetId="1">#REF!</definedName>
    <definedName name="________key3">#REF!</definedName>
    <definedName name="________MA2" localSheetId="1">#REF!</definedName>
    <definedName name="________MA2">#REF!</definedName>
    <definedName name="________PJ50" localSheetId="1">#REF!</definedName>
    <definedName name="________PJ50">#REF!</definedName>
    <definedName name="_______MA2" localSheetId="1">#REF!</definedName>
    <definedName name="_______MA2">#REF!</definedName>
    <definedName name="_______PJ50" localSheetId="1">#REF!</definedName>
    <definedName name="_______PJ50">#REF!</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DCI1" localSheetId="1">#REF!</definedName>
    <definedName name="_____DCI1">#REF!</definedName>
    <definedName name="_____DDS1" localSheetId="1">#REF!</definedName>
    <definedName name="_____DDS1">#REF!</definedName>
    <definedName name="_____DGO1" localSheetId="1">#REF!</definedName>
    <definedName name="_____DGO1">#REF!</definedName>
    <definedName name="_____DGP1" localSheetId="1">#REF!</definedName>
    <definedName name="_____DGP1">#REF!</definedName>
    <definedName name="_____DIJ1" localSheetId="1">#REF!</definedName>
    <definedName name="_____DIJ1">#REF!</definedName>
    <definedName name="_____DPI1" localSheetId="1">#REF!</definedName>
    <definedName name="_____DPI1">#REF!</definedName>
    <definedName name="_____DPY1" localSheetId="1">#REF!</definedName>
    <definedName name="_____DPY1">#REF!</definedName>
    <definedName name="_____DRI1" localSheetId="1">#REF!</definedName>
    <definedName name="_____DRI1">#REF!</definedName>
    <definedName name="_____DRL1" localSheetId="1">#REF!</definedName>
    <definedName name="_____DRL1">#REF!</definedName>
    <definedName name="_____DSP1" localSheetId="1">#REF!</definedName>
    <definedName name="_____DSP1">#REF!</definedName>
    <definedName name="_____ECP1" localSheetId="1">#REF!</definedName>
    <definedName name="_____ECP1">#REF!</definedName>
    <definedName name="_____ICP1" localSheetId="1">#REF!</definedName>
    <definedName name="_____ICP1">#REF!</definedName>
    <definedName name="_____MA2" localSheetId="1">#REF!</definedName>
    <definedName name="_____MA2">#REF!</definedName>
    <definedName name="_____OCD1" localSheetId="1">#REF!</definedName>
    <definedName name="_____OCD1">#REF!</definedName>
    <definedName name="_____OCI1" localSheetId="1">#REF!</definedName>
    <definedName name="_____OCI1">#REF!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VEX1" localSheetId="1">#REF!</definedName>
    <definedName name="_____VEX1">#REF!</definedName>
    <definedName name="_____VFA1" localSheetId="1">#REF!</definedName>
    <definedName name="_____VFA1">#REF!</definedName>
    <definedName name="_____VIT1" localSheetId="1">#REF!</definedName>
    <definedName name="_____VIT1">#REF!</definedName>
    <definedName name="_____VPR1" localSheetId="1">#REF!</definedName>
    <definedName name="_____VPR1">#REF!</definedName>
    <definedName name="_____VPR2" localSheetId="1">#REF!</definedName>
    <definedName name="_____VPR2">#REF!</definedName>
    <definedName name="_____VRP1" localSheetId="1">#REF!</definedName>
    <definedName name="_____VRP1">#REF!</definedName>
    <definedName name="_____VSM1" localSheetId="1">#REF!</definedName>
    <definedName name="_____VSM1">#REF!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#REF!</definedName>
    <definedName name="____DCI1">#REF!</definedName>
    <definedName name="____DDS1" localSheetId="1">#REF!</definedName>
    <definedName name="____DDS1">#REF!</definedName>
    <definedName name="____DGO1" localSheetId="1">#REF!</definedName>
    <definedName name="____DGO1">#REF!</definedName>
    <definedName name="____DGP1" localSheetId="1">#REF!</definedName>
    <definedName name="____DGP1">#REF!</definedName>
    <definedName name="____DIJ1" localSheetId="1">#REF!</definedName>
    <definedName name="____DIJ1">#REF!</definedName>
    <definedName name="____DPI1" localSheetId="1">#REF!</definedName>
    <definedName name="____DPI1">#REF!</definedName>
    <definedName name="____DPY1" localSheetId="1">#REF!</definedName>
    <definedName name="____DPY1">#REF!</definedName>
    <definedName name="____DRI1" localSheetId="1">#REF!</definedName>
    <definedName name="____DRI1">#REF!</definedName>
    <definedName name="____DRL1" localSheetId="1">#REF!</definedName>
    <definedName name="____DRL1">#REF!</definedName>
    <definedName name="____DSP1" localSheetId="1">#REF!</definedName>
    <definedName name="____DSP1">#REF!</definedName>
    <definedName name="____ECP1" localSheetId="1">#REF!</definedName>
    <definedName name="____ECP1">#REF!</definedName>
    <definedName name="____ICP1" localSheetId="1">#REF!</definedName>
    <definedName name="____ICP1">#REF!</definedName>
    <definedName name="____LEY80" localSheetId="1">#REF!</definedName>
    <definedName name="____LEY80">#REF!</definedName>
    <definedName name="____MA2" localSheetId="1">#REF!</definedName>
    <definedName name="____MA2">#REF!</definedName>
    <definedName name="____OCD1" localSheetId="1">#REF!</definedName>
    <definedName name="____OCD1">#REF!</definedName>
    <definedName name="____OCI1" localSheetId="1">#REF!</definedName>
    <definedName name="____OCI1">#REF!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#REF!</definedName>
    <definedName name="____VEX1">#REF!</definedName>
    <definedName name="____VFA1" localSheetId="1">#REF!</definedName>
    <definedName name="____VFA1">#REF!</definedName>
    <definedName name="____VIT1" localSheetId="1">#REF!</definedName>
    <definedName name="____VIT1">#REF!</definedName>
    <definedName name="____VPR1" localSheetId="1">#REF!</definedName>
    <definedName name="____VPR1">#REF!</definedName>
    <definedName name="____VPR2" localSheetId="1">#REF!</definedName>
    <definedName name="____VPR2">#REF!</definedName>
    <definedName name="____VRP1" localSheetId="1">#REF!</definedName>
    <definedName name="____VRP1">#REF!</definedName>
    <definedName name="____VSM1" localSheetId="1">#REF!</definedName>
    <definedName name="____VSM1">#REF!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#REF!</definedName>
    <definedName name="___DCI1">#REF!</definedName>
    <definedName name="___DDS1" localSheetId="1">#REF!</definedName>
    <definedName name="___DDS1">#REF!</definedName>
    <definedName name="___DGO1" localSheetId="1">#REF!</definedName>
    <definedName name="___DGO1">#REF!</definedName>
    <definedName name="___DGP1" localSheetId="1">#REF!</definedName>
    <definedName name="___DGP1">#REF!</definedName>
    <definedName name="___DIJ1" localSheetId="1">#REF!</definedName>
    <definedName name="___DIJ1">#REF!</definedName>
    <definedName name="___DPI1" localSheetId="1">#REF!</definedName>
    <definedName name="___DPI1">#REF!</definedName>
    <definedName name="___DPY1" localSheetId="1">#REF!</definedName>
    <definedName name="___DPY1">#REF!</definedName>
    <definedName name="___DRI1" localSheetId="1">#REF!</definedName>
    <definedName name="___DRI1">#REF!</definedName>
    <definedName name="___DRL1" localSheetId="1">#REF!</definedName>
    <definedName name="___DRL1">#REF!</definedName>
    <definedName name="___DSP1" localSheetId="1">#REF!</definedName>
    <definedName name="___DSP1">#REF!</definedName>
    <definedName name="___ECP1" localSheetId="1">#REF!</definedName>
    <definedName name="___ECP1">#REF!</definedName>
    <definedName name="___ICP1" localSheetId="1">#REF!</definedName>
    <definedName name="___ICP1">#REF!</definedName>
    <definedName name="___key2" localSheetId="1">#REF!</definedName>
    <definedName name="___key2">#REF!</definedName>
    <definedName name="___key3" localSheetId="1">#REF!</definedName>
    <definedName name="___key3">#REF!</definedName>
    <definedName name="___key31" localSheetId="1">#REF!</definedName>
    <definedName name="___key31">#REF!</definedName>
    <definedName name="___LEY80" localSheetId="1">#REF!</definedName>
    <definedName name="___LEY80">#REF!</definedName>
    <definedName name="___MA2" localSheetId="1">#REF!</definedName>
    <definedName name="___MA2">#REF!</definedName>
    <definedName name="___OCD1" localSheetId="1">#REF!</definedName>
    <definedName name="___OCD1">#REF!</definedName>
    <definedName name="___OCI1" localSheetId="1">#REF!</definedName>
    <definedName name="___OCI1">#REF!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#REF!</definedName>
    <definedName name="___VEX1">#REF!</definedName>
    <definedName name="___VFA1" localSheetId="1">#REF!</definedName>
    <definedName name="___VFA1">#REF!</definedName>
    <definedName name="___VIT1" localSheetId="1">#REF!</definedName>
    <definedName name="___VIT1">#REF!</definedName>
    <definedName name="___VPR1" localSheetId="1">#REF!</definedName>
    <definedName name="___VPR1">#REF!</definedName>
    <definedName name="___VPR2" localSheetId="1">#REF!</definedName>
    <definedName name="___VPR2">#REF!</definedName>
    <definedName name="___VRP1" localSheetId="1">#REF!</definedName>
    <definedName name="___VRP1">#REF!</definedName>
    <definedName name="___VSM1" localSheetId="1">#REF!</definedName>
    <definedName name="___VSM1">#REF!</definedName>
    <definedName name="__123Graph_A" localSheetId="1">#REF!</definedName>
    <definedName name="__123Graph_A">#REF!</definedName>
    <definedName name="__123Graph_B" localSheetId="1">#REF!</definedName>
    <definedName name="__123Graph_B">#REF!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#REF!</definedName>
    <definedName name="__DCI1">#REF!</definedName>
    <definedName name="__DDS1" localSheetId="1">#REF!</definedName>
    <definedName name="__DDS1">#REF!</definedName>
    <definedName name="__DGO1" localSheetId="1">#REF!</definedName>
    <definedName name="__DGO1">#REF!</definedName>
    <definedName name="__DGP1" localSheetId="1">#REF!</definedName>
    <definedName name="__DGP1">#REF!</definedName>
    <definedName name="__DIJ1" localSheetId="1">#REF!</definedName>
    <definedName name="__DIJ1">#REF!</definedName>
    <definedName name="__DPI1" localSheetId="1">#REF!</definedName>
    <definedName name="__DPI1">#REF!</definedName>
    <definedName name="__DPY1" localSheetId="1">#REF!</definedName>
    <definedName name="__DPY1">#REF!</definedName>
    <definedName name="__DRI1" localSheetId="1">#REF!</definedName>
    <definedName name="__DRI1">#REF!</definedName>
    <definedName name="__DRL1" localSheetId="1">#REF!</definedName>
    <definedName name="__DRL1">#REF!</definedName>
    <definedName name="__DSP1" localSheetId="1">#REF!</definedName>
    <definedName name="__DSP1">#REF!</definedName>
    <definedName name="__ECP1" localSheetId="1">#REF!</definedName>
    <definedName name="__ECP1">#REF!</definedName>
    <definedName name="__ICP1" localSheetId="1">#REF!</definedName>
    <definedName name="__ICP1">#REF!</definedName>
    <definedName name="__key2" localSheetId="1">#REF!</definedName>
    <definedName name="__key2">#REF!</definedName>
    <definedName name="__key21" localSheetId="1">#REF!</definedName>
    <definedName name="__key21">#REF!</definedName>
    <definedName name="__key3" localSheetId="1">#REF!</definedName>
    <definedName name="__key3">#REF!</definedName>
    <definedName name="__key31" localSheetId="1">#REF!</definedName>
    <definedName name="__key31">#REF!</definedName>
    <definedName name="__LEY80" localSheetId="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1">#REF!</definedName>
    <definedName name="__OCD1">#REF!</definedName>
    <definedName name="__OCI1" localSheetId="1">#REF!</definedName>
    <definedName name="__OCI1">#REF!</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#REF!</definedName>
    <definedName name="__VEX1">#REF!</definedName>
    <definedName name="__VFA1" localSheetId="1">#REF!</definedName>
    <definedName name="__VFA1">#REF!</definedName>
    <definedName name="__VIT1" localSheetId="1">#REF!</definedName>
    <definedName name="__VIT1">#REF!</definedName>
    <definedName name="__VPR1" localSheetId="1">#REF!</definedName>
    <definedName name="__VPR1">#REF!</definedName>
    <definedName name="__VPR2" localSheetId="1">#REF!</definedName>
    <definedName name="__VPR2">#REF!</definedName>
    <definedName name="__VRP1" localSheetId="1">#REF!</definedName>
    <definedName name="__VRP1">#REF!</definedName>
    <definedName name="__VSM1" localSheetId="1">#REF!</definedName>
    <definedName name="__VSM1">#REF!</definedName>
    <definedName name="_1" localSheetId="1">#REF!</definedName>
    <definedName name="_1">#REF!</definedName>
    <definedName name="_1_25" localSheetId="1">#REF!</definedName>
    <definedName name="_1_25">#REF!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1">#REF!</definedName>
    <definedName name="_a1">#REF!</definedName>
    <definedName name="_a3" localSheetId="1">#REF!</definedName>
    <definedName name="_a3">#REF!</definedName>
    <definedName name="_a4" localSheetId="1">#REF!</definedName>
    <definedName name="_a4">#REF!</definedName>
    <definedName name="_a5" localSheetId="1">#REF!</definedName>
    <definedName name="_a5">#REF!</definedName>
    <definedName name="_a6" localSheetId="1">#REF!</definedName>
    <definedName name="_a6">#REF!</definedName>
    <definedName name="_AAS1" localSheetId="1">#REF!</definedName>
    <definedName name="_AAS1">#REF!</definedName>
    <definedName name="_ABC1" localSheetId="1">#REF!</definedName>
    <definedName name="_ABC1">#REF!</definedName>
    <definedName name="_abc2" localSheetId="1">#REF!</definedName>
    <definedName name="_abc2">#REF!</definedName>
    <definedName name="_ALM1" localSheetId="1">#REF!</definedName>
    <definedName name="_ALM1">#REF!</definedName>
    <definedName name="_AND1" localSheetId="1">#REF!</definedName>
    <definedName name="_AND1">#REF!</definedName>
    <definedName name="_APU221" localSheetId="1">#REF!</definedName>
    <definedName name="_APU221">#REF!</definedName>
    <definedName name="_b2" localSheetId="1">#REF!</definedName>
    <definedName name="_b2">#REF!</definedName>
    <definedName name="_b3" localSheetId="1">#REF!</definedName>
    <definedName name="_b3">#REF!</definedName>
    <definedName name="_b4" localSheetId="1">#REF!</definedName>
    <definedName name="_b4">#REF!</definedName>
    <definedName name="_b5" localSheetId="1">#REF!</definedName>
    <definedName name="_b5">#REF!</definedName>
    <definedName name="_b6" localSheetId="1">#REF!</definedName>
    <definedName name="_b6">#REF!</definedName>
    <definedName name="_b7" localSheetId="1">#REF!</definedName>
    <definedName name="_b7">#REF!</definedName>
    <definedName name="_b8" localSheetId="1">#REF!</definedName>
    <definedName name="_b8">#REF!</definedName>
    <definedName name="_bb9" localSheetId="1">#REF!</definedName>
    <definedName name="_bb9">#REF!</definedName>
    <definedName name="_bgb5" localSheetId="1">#REF!</definedName>
    <definedName name="_bgb5">#REF!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#REF!</definedName>
    <definedName name="_DCI1">#REF!</definedName>
    <definedName name="_DDS1" localSheetId="1">#REF!</definedName>
    <definedName name="_DDS1">#REF!</definedName>
    <definedName name="_DGO1" localSheetId="1">#REF!</definedName>
    <definedName name="_DGO1">#REF!</definedName>
    <definedName name="_DGP1" localSheetId="1">#REF!</definedName>
    <definedName name="_DGP1">#REF!</definedName>
    <definedName name="_DIJ1" localSheetId="1">#REF!</definedName>
    <definedName name="_DIJ1">#REF!</definedName>
    <definedName name="_DPI1" localSheetId="1">#REF!</definedName>
    <definedName name="_DPI1">#REF!</definedName>
    <definedName name="_DPY1" localSheetId="1">#REF!</definedName>
    <definedName name="_DPY1">#REF!</definedName>
    <definedName name="_DRI1" localSheetId="1">#REF!</definedName>
    <definedName name="_DRI1">#REF!</definedName>
    <definedName name="_DRL1" localSheetId="1">#REF!</definedName>
    <definedName name="_DRL1">#REF!</definedName>
    <definedName name="_DSP1" localSheetId="1">#REF!</definedName>
    <definedName name="_DSP1">#REF!</definedName>
    <definedName name="_ECP1" localSheetId="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10" localSheetId="1">#REF!</definedName>
    <definedName name="_F10">#REF!</definedName>
    <definedName name="_FC" localSheetId="1">#REF!</definedName>
    <definedName name="_FC">#REF!</definedName>
    <definedName name="_Fill" localSheetId="1">#REF!</definedName>
    <definedName name="_Fill">#REF!</definedName>
    <definedName name="_xlnm._FilterDatabase" localSheetId="1" hidden="1">'CONSOLIDADO '!#REF!</definedName>
    <definedName name="_g2" localSheetId="1">#REF!</definedName>
    <definedName name="_g2" localSheetId="3">#REF!</definedName>
    <definedName name="_g2">#REF!</definedName>
    <definedName name="_g3" localSheetId="1">#REF!</definedName>
    <definedName name="_g3">#REF!</definedName>
    <definedName name="_g4" localSheetId="1">#REF!</definedName>
    <definedName name="_g4">#REF!</definedName>
    <definedName name="_g5" localSheetId="1">#REF!</definedName>
    <definedName name="_g5">#REF!</definedName>
    <definedName name="_g6" localSheetId="1">#REF!</definedName>
    <definedName name="_g6">#REF!</definedName>
    <definedName name="_g7" localSheetId="1">#REF!</definedName>
    <definedName name="_g7">#REF!</definedName>
    <definedName name="_GR1" localSheetId="1">#REF!</definedName>
    <definedName name="_GR1">#REF!</definedName>
    <definedName name="_gtr4" localSheetId="1">#REF!</definedName>
    <definedName name="_gtr4">#REF!</definedName>
    <definedName name="_h2" localSheetId="1">#REF!</definedName>
    <definedName name="_h2">#REF!</definedName>
    <definedName name="_h3" localSheetId="1">#REF!</definedName>
    <definedName name="_h3">#REF!</definedName>
    <definedName name="_h4" localSheetId="1">#REF!</definedName>
    <definedName name="_h4">#REF!</definedName>
    <definedName name="_h5" localSheetId="1">#REF!</definedName>
    <definedName name="_h5">#REF!</definedName>
    <definedName name="_h6" localSheetId="1">#REF!</definedName>
    <definedName name="_h6">#REF!</definedName>
    <definedName name="_h7" localSheetId="1">#REF!</definedName>
    <definedName name="_h7">#REF!</definedName>
    <definedName name="_h8" localSheetId="1">#REF!</definedName>
    <definedName name="_h8">#REF!</definedName>
    <definedName name="_hfh7" localSheetId="1">#REF!</definedName>
    <definedName name="_hfh7">#REF!</definedName>
    <definedName name="_hhg1" localSheetId="1">#REF!</definedName>
    <definedName name="_hhg1">#REF!</definedName>
    <definedName name="_Hlk63442821" localSheetId="1">'CONSOLIDADO '!#REF!</definedName>
    <definedName name="_Hlk63442821" localSheetId="0">'CONSOLIDADO (2)'!#REF!</definedName>
    <definedName name="_Hlk63442821" localSheetId="2">PUNTUACION!#REF!</definedName>
    <definedName name="_i4" localSheetId="1">#REF!</definedName>
    <definedName name="_i4" localSheetId="3">#REF!</definedName>
    <definedName name="_i4">#REF!</definedName>
    <definedName name="_i5" localSheetId="1">#REF!</definedName>
    <definedName name="_i5">#REF!</definedName>
    <definedName name="_i6" localSheetId="1">#REF!</definedName>
    <definedName name="_i6">#REF!</definedName>
    <definedName name="_i7" localSheetId="1">#REF!</definedName>
    <definedName name="_i7">#REF!</definedName>
    <definedName name="_i77" localSheetId="1">#REF!</definedName>
    <definedName name="_i77">#REF!</definedName>
    <definedName name="_i8" localSheetId="1">#REF!</definedName>
    <definedName name="_i8">#REF!</definedName>
    <definedName name="_i9" localSheetId="1">#REF!</definedName>
    <definedName name="_i9">#REF!</definedName>
    <definedName name="_ICP1" localSheetId="1">#REF!</definedName>
    <definedName name="_ICP1">#REF!</definedName>
    <definedName name="_IMP1" localSheetId="1">#REF!</definedName>
    <definedName name="_IMP1">#REF!</definedName>
    <definedName name="_IPC2002" localSheetId="1">#REF!</definedName>
    <definedName name="_IPC2002">#REF!</definedName>
    <definedName name="_IVA1" localSheetId="1">#REF!</definedName>
    <definedName name="_IVA1">#REF!</definedName>
    <definedName name="_k3" localSheetId="1">#REF!</definedName>
    <definedName name="_k3">#REF!</definedName>
    <definedName name="_k4" localSheetId="1">#REF!</definedName>
    <definedName name="_k4">#REF!</definedName>
    <definedName name="_k5" localSheetId="1">#REF!</definedName>
    <definedName name="_k5">#REF!</definedName>
    <definedName name="_k6" localSheetId="1">#REF!</definedName>
    <definedName name="_k6">#REF!</definedName>
    <definedName name="_k7" localSheetId="1">#REF!</definedName>
    <definedName name="_k7">#REF!</definedName>
    <definedName name="_k8" localSheetId="1">#REF!</definedName>
    <definedName name="_k8">#REF!</definedName>
    <definedName name="_k9" localSheetId="1">#REF!</definedName>
    <definedName name="_k9">#REF!</definedName>
    <definedName name="_Key1" localSheetId="1">#REF!</definedName>
    <definedName name="_Key1">#REF!</definedName>
    <definedName name="_Key11" localSheetId="1">#REF!</definedName>
    <definedName name="_Key11">#REF!</definedName>
    <definedName name="_Key2" localSheetId="1">#REF!</definedName>
    <definedName name="_Key2">#REF!</definedName>
    <definedName name="_Key21" localSheetId="1">#REF!</definedName>
    <definedName name="_Key21">#REF!</definedName>
    <definedName name="_key3" localSheetId="1">#REF!</definedName>
    <definedName name="_key3">#REF!</definedName>
    <definedName name="_key31" localSheetId="1">#REF!</definedName>
    <definedName name="_key31">#REF!</definedName>
    <definedName name="_kjk6" localSheetId="1">#REF!</definedName>
    <definedName name="_kjk6">#REF!</definedName>
    <definedName name="_lar03" localSheetId="1">#REF!</definedName>
    <definedName name="_lar03">#REF!</definedName>
    <definedName name="_LEY80" localSheetId="1">#REF!</definedName>
    <definedName name="_LEY80">#REF!</definedName>
    <definedName name="_m3" localSheetId="1">#REF!</definedName>
    <definedName name="_m3">#REF!</definedName>
    <definedName name="_m4" localSheetId="1">#REF!</definedName>
    <definedName name="_m4">#REF!</definedName>
    <definedName name="_m5" localSheetId="1">#REF!</definedName>
    <definedName name="_m5">#REF!</definedName>
    <definedName name="_m6" localSheetId="1">#REF!</definedName>
    <definedName name="_m6">#REF!</definedName>
    <definedName name="_m7" localSheetId="1">#REF!</definedName>
    <definedName name="_m7">#REF!</definedName>
    <definedName name="_m8" localSheetId="1">#REF!</definedName>
    <definedName name="_m8">#REF!</definedName>
    <definedName name="_m9" localSheetId="1">#REF!</definedName>
    <definedName name="_m9">#REF!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#REF!</definedName>
    <definedName name="_mu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nrf10" localSheetId="1">#REF!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#REF!</definedName>
    <definedName name="_nyn7">#REF!</definedName>
    <definedName name="_o4" localSheetId="1">#REF!</definedName>
    <definedName name="_o4">#REF!</definedName>
    <definedName name="_o5" localSheetId="1">#REF!</definedName>
    <definedName name="_o5">#REF!</definedName>
    <definedName name="_o6" localSheetId="1">#REF!</definedName>
    <definedName name="_o6">#REF!</definedName>
    <definedName name="_o7" localSheetId="1">#REF!</definedName>
    <definedName name="_o7">#REF!</definedName>
    <definedName name="_o8" localSheetId="1">#REF!</definedName>
    <definedName name="_o8">#REF!</definedName>
    <definedName name="_o9" localSheetId="1">#REF!</definedName>
    <definedName name="_o9">#REF!</definedName>
    <definedName name="_OCD1" localSheetId="1">#REF!</definedName>
    <definedName name="_OCD1">#REF!</definedName>
    <definedName name="_OCI1" localSheetId="1">#REF!</definedName>
    <definedName name="_OCI1">#REF!</definedName>
    <definedName name="_p6" localSheetId="1">#REF!</definedName>
    <definedName name="_p6">#REF!</definedName>
    <definedName name="_p7" localSheetId="1">#REF!</definedName>
    <definedName name="_p7">#REF!</definedName>
    <definedName name="_p8" localSheetId="1">#REF!</definedName>
    <definedName name="_p8">#REF!</definedName>
    <definedName name="_Parse_Out" localSheetId="1">#REF!</definedName>
    <definedName name="_Parse_Out">#REF!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1">#REF!</definedName>
    <definedName name="_r">#REF!</definedName>
    <definedName name="_r4r" localSheetId="1">#REF!</definedName>
    <definedName name="_r4r">#REF!</definedName>
    <definedName name="_ref4" localSheetId="1">#REF!</definedName>
    <definedName name="_ref4">#REF!</definedName>
    <definedName name="_RET1" localSheetId="1">#REF!</definedName>
    <definedName name="_RET1">#REF!</definedName>
    <definedName name="_RET2" localSheetId="1">#REF!</definedName>
    <definedName name="_RET2">#REF!</definedName>
    <definedName name="_RET3" localSheetId="1">#REF!</definedName>
    <definedName name="_RET3">#REF!</definedName>
    <definedName name="_RET4" localSheetId="1">#REF!</definedName>
    <definedName name="_RET4">#REF!</definedName>
    <definedName name="_RET5" localSheetId="1">#REF!</definedName>
    <definedName name="_RET5">#REF!</definedName>
    <definedName name="_RET6" localSheetId="1">#REF!</definedName>
    <definedName name="_RET6">#REF!</definedName>
    <definedName name="_rtu6" localSheetId="1">#REF!</definedName>
    <definedName name="_rtu6">#REF!</definedName>
    <definedName name="_s1" localSheetId="1">#REF!</definedName>
    <definedName name="_s1">#REF!</definedName>
    <definedName name="_s2" localSheetId="1">#REF!</definedName>
    <definedName name="_s2">#REF!</definedName>
    <definedName name="_s3" localSheetId="1">#REF!</definedName>
    <definedName name="_s3">#REF!</definedName>
    <definedName name="_s4" localSheetId="1">#REF!</definedName>
    <definedName name="_s4">#REF!</definedName>
    <definedName name="_s5" localSheetId="1">#REF!</definedName>
    <definedName name="_s5">#REF!</definedName>
    <definedName name="_s6" localSheetId="1">#REF!</definedName>
    <definedName name="_s6">#REF!</definedName>
    <definedName name="_s7" localSheetId="1">#REF!</definedName>
    <definedName name="_s7">#REF!</definedName>
    <definedName name="_Sort" localSheetId="1">#REF!</definedName>
    <definedName name="_Sort">#REF!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1">#REF!</definedName>
    <definedName name="_t3">#REF!</definedName>
    <definedName name="_t4" localSheetId="1">#REF!</definedName>
    <definedName name="_t4">#REF!</definedName>
    <definedName name="_t5" localSheetId="1">#REF!</definedName>
    <definedName name="_t5">#REF!</definedName>
    <definedName name="_t6" localSheetId="1">#REF!</definedName>
    <definedName name="_t6">#REF!</definedName>
    <definedName name="_t66" localSheetId="1">#REF!</definedName>
    <definedName name="_t66">#REF!</definedName>
    <definedName name="_t7" localSheetId="1">#REF!</definedName>
    <definedName name="_t7">#REF!</definedName>
    <definedName name="_t77" localSheetId="1">#REF!</definedName>
    <definedName name="_t77">#REF!</definedName>
    <definedName name="_t8" localSheetId="1">#REF!</definedName>
    <definedName name="_t8">#REF!</definedName>
    <definedName name="_t88" localSheetId="1">#REF!</definedName>
    <definedName name="_t88">#REF!</definedName>
    <definedName name="_t9" localSheetId="1">#REF!</definedName>
    <definedName name="_t9">#REF!</definedName>
    <definedName name="_t99" localSheetId="1">#REF!</definedName>
    <definedName name="_t99">#REF!</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1">#REF!</definedName>
    <definedName name="_u4">#REF!</definedName>
    <definedName name="_u5" localSheetId="1">#REF!</definedName>
    <definedName name="_u5">#REF!</definedName>
    <definedName name="_u6" localSheetId="1">#REF!</definedName>
    <definedName name="_u6">#REF!</definedName>
    <definedName name="_u7" localSheetId="1">#REF!</definedName>
    <definedName name="_u7">#REF!</definedName>
    <definedName name="_u8" localSheetId="1">#REF!</definedName>
    <definedName name="_u8">#REF!</definedName>
    <definedName name="_u9" localSheetId="1">#REF!</definedName>
    <definedName name="_u9">#REF!</definedName>
    <definedName name="_unj1" localSheetId="1">#REF!</definedName>
    <definedName name="_unj1">#REF!</definedName>
    <definedName name="_ur7" localSheetId="1">#REF!</definedName>
    <definedName name="_ur7">#REF!</definedName>
    <definedName name="_v2" localSheetId="1">#REF!</definedName>
    <definedName name="_v2">#REF!</definedName>
    <definedName name="_v3" localSheetId="1">#REF!</definedName>
    <definedName name="_v3">#REF!</definedName>
    <definedName name="_v4" localSheetId="1">#REF!</definedName>
    <definedName name="_v4">#REF!</definedName>
    <definedName name="_v5" localSheetId="1">#REF!</definedName>
    <definedName name="_v5">#REF!</definedName>
    <definedName name="_v6" localSheetId="1">#REF!</definedName>
    <definedName name="_v6">#REF!</definedName>
    <definedName name="_v7" localSheetId="1">#REF!</definedName>
    <definedName name="_v7">#REF!</definedName>
    <definedName name="_v8" localSheetId="1">#REF!</definedName>
    <definedName name="_v8">#REF!</definedName>
    <definedName name="_v9" localSheetId="1">#REF!</definedName>
    <definedName name="_v9">#REF!</definedName>
    <definedName name="_VEX1" localSheetId="1">#REF!</definedName>
    <definedName name="_VEX1">#REF!</definedName>
    <definedName name="_VFA1" localSheetId="1">#REF!</definedName>
    <definedName name="_VFA1">#REF!</definedName>
    <definedName name="_vfv4" localSheetId="1">#REF!</definedName>
    <definedName name="_vfv4">#REF!</definedName>
    <definedName name="_VIT1" localSheetId="1">#REF!</definedName>
    <definedName name="_VIT1">#REF!</definedName>
    <definedName name="_VPR1" localSheetId="1">#REF!</definedName>
    <definedName name="_VPR1">#REF!</definedName>
    <definedName name="_VPR2" localSheetId="1">#REF!</definedName>
    <definedName name="_VPR2">#REF!</definedName>
    <definedName name="_VRP1" localSheetId="1">#REF!</definedName>
    <definedName name="_VRP1">#REF!</definedName>
    <definedName name="_VSM1" localSheetId="1">#REF!</definedName>
    <definedName name="_VSM1">#REF!</definedName>
    <definedName name="_x1" localSheetId="1">#REF!</definedName>
    <definedName name="_x1">#REF!</definedName>
    <definedName name="_x2" localSheetId="1">#REF!</definedName>
    <definedName name="_x2">#REF!</definedName>
    <definedName name="_x3" localSheetId="1">#REF!</definedName>
    <definedName name="_x3">#REF!</definedName>
    <definedName name="_x4" localSheetId="1">#REF!</definedName>
    <definedName name="_x4">#REF!</definedName>
    <definedName name="_x5" localSheetId="1">#REF!</definedName>
    <definedName name="_x5">#REF!</definedName>
    <definedName name="_x6" localSheetId="1">#REF!</definedName>
    <definedName name="_x6">#REF!</definedName>
    <definedName name="_x7" localSheetId="1">#REF!</definedName>
    <definedName name="_x7">#REF!</definedName>
    <definedName name="_x8" localSheetId="1">#REF!</definedName>
    <definedName name="_x8">#REF!</definedName>
    <definedName name="_x9" localSheetId="1">#REF!</definedName>
    <definedName name="_x9">#REF!</definedName>
    <definedName name="_y2" localSheetId="1">#REF!</definedName>
    <definedName name="_y2">#REF!</definedName>
    <definedName name="_y3" localSheetId="1">#REF!</definedName>
    <definedName name="_y3">#REF!</definedName>
    <definedName name="_y4" localSheetId="1">#REF!</definedName>
    <definedName name="_y4">#REF!</definedName>
    <definedName name="_y5" localSheetId="1">#REF!</definedName>
    <definedName name="_y5">#REF!</definedName>
    <definedName name="_y6" localSheetId="1">#REF!</definedName>
    <definedName name="_y6">#REF!</definedName>
    <definedName name="_y7" localSheetId="1">#REF!</definedName>
    <definedName name="_y7">#REF!</definedName>
    <definedName name="_y8" localSheetId="1">#REF!</definedName>
    <definedName name="_y8">#REF!</definedName>
    <definedName name="_y9" localSheetId="1">#REF!</definedName>
    <definedName name="_y9">#REF!</definedName>
    <definedName name="_z1" localSheetId="1">#REF!</definedName>
    <definedName name="_z1">#REF!</definedName>
    <definedName name="_z2" localSheetId="1">#REF!</definedName>
    <definedName name="_z2">#REF!</definedName>
    <definedName name="_z3" localSheetId="1">#REF!</definedName>
    <definedName name="_z3">#REF!</definedName>
    <definedName name="_z4" localSheetId="1">#REF!</definedName>
    <definedName name="_z4">#REF!</definedName>
    <definedName name="_z5" localSheetId="1">#REF!</definedName>
    <definedName name="_z5">#REF!</definedName>
    <definedName name="_z6" localSheetId="1">#REF!</definedName>
    <definedName name="_z6">#REF!</definedName>
    <definedName name="a" localSheetId="1">#REF!</definedName>
    <definedName name="a">#REF!</definedName>
    <definedName name="A_1" localSheetId="1">#REF!</definedName>
    <definedName name="A_1">#REF!</definedName>
    <definedName name="A_impresión_IM" localSheetId="1">#REF!</definedName>
    <definedName name="A_impresión_IM">#REF!</definedName>
    <definedName name="A18A200" localSheetId="1">#REF!</definedName>
    <definedName name="A18A200">#REF!</definedName>
    <definedName name="a2a" localSheetId="1">#REF!</definedName>
    <definedName name="a2a">#REF!</definedName>
    <definedName name="aaaaas" localSheetId="1">#REF!</definedName>
    <definedName name="aaaaas">#REF!</definedName>
    <definedName name="aas" localSheetId="1">#REF!</definedName>
    <definedName name="aas">#REF!</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#REF!</definedName>
    <definedName name="ABCD">#REF!</definedName>
    <definedName name="ABCDE" localSheetId="1">#REF!</definedName>
    <definedName name="ABCDE">#REF!</definedName>
    <definedName name="ac" localSheetId="1">#REF!</definedName>
    <definedName name="ac">#REF!</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d" localSheetId="1">#REF!</definedName>
    <definedName name="ad">#REF!</definedName>
    <definedName name="adasd" localSheetId="1">#REF!</definedName>
    <definedName name="adasd">#REF!</definedName>
    <definedName name="ADFGSDB" localSheetId="1">#REF!</definedName>
    <definedName name="ADFGSDB">#REF!</definedName>
    <definedName name="ADMON" localSheetId="1">#REF!</definedName>
    <definedName name="ADMON">#REF!</definedName>
    <definedName name="ADMON1" localSheetId="1">#REF!</definedName>
    <definedName name="ADMON1">#REF!</definedName>
    <definedName name="ADSAD" localSheetId="1">#REF!</definedName>
    <definedName name="ADSAD">#REF!</definedName>
    <definedName name="aefa" localSheetId="1">#REF!</definedName>
    <definedName name="aefa">#REF!</definedName>
    <definedName name="afdsw" localSheetId="1">#REF!</definedName>
    <definedName name="afdsw">#REF!</definedName>
    <definedName name="agdsgg" localSheetId="1">#REF!</definedName>
    <definedName name="agdsgg">#REF!</definedName>
    <definedName name="aida" localSheetId="1">#REF!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anceProyecto" localSheetId="1">#REF!</definedName>
    <definedName name="AlcanceProyecto">#REF!</definedName>
    <definedName name="ALM" localSheetId="1">#REF!</definedName>
    <definedName name="ALM">#REF!</definedName>
    <definedName name="Amount" localSheetId="1">#REF!</definedName>
    <definedName name="Amount">#REF!</definedName>
    <definedName name="ANCLAJE" localSheetId="1">#REF!</definedName>
    <definedName name="ANCLAJE">#REF!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#REF!</definedName>
    <definedName name="anexo7">#REF!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aq" localSheetId="1">#REF!</definedName>
    <definedName name="aqaq">#REF!</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Print_Area" localSheetId="20">' P8'!$A$1:$K$36</definedName>
    <definedName name="_xlnm.Print_Area" localSheetId="5">'C. FINANCIERA'!$A$1:$P$40</definedName>
    <definedName name="_xlnm.Print_Area" localSheetId="19">'E. TECNICA  P8'!$A$1:$R$88</definedName>
    <definedName name="_xlnm.Print_Area" localSheetId="8">'E. TECNICA P1'!$A$1:$R$88</definedName>
    <definedName name="_xlnm.Print_Area" localSheetId="9">'E. TECNICA P2'!$A$1:$R$88</definedName>
    <definedName name="_xlnm.Print_Area" localSheetId="10">'E. TECNICA P3'!$A$1:$R$88</definedName>
    <definedName name="_xlnm.Print_Area" localSheetId="12">'E. TECNICA P4'!$A$1:$R$88</definedName>
    <definedName name="_xlnm.Print_Area" localSheetId="14">'E. TECNICA P5'!$A$1:$R$88</definedName>
    <definedName name="_xlnm.Print_Area" localSheetId="16">'E. TECNICA P6'!$A$1:$R$90</definedName>
    <definedName name="_xlnm.Print_Area" localSheetId="17">'E. TECNICA P7'!$A$1:$R$89</definedName>
    <definedName name="_xlnm.Print_Area" localSheetId="11">'P3'!$A$1:$K$36</definedName>
    <definedName name="_xlnm.Print_Area" localSheetId="13">'P4'!$A$1:$K$36</definedName>
    <definedName name="_xlnm.Print_Area" localSheetId="15">'P5'!$A$1:$K$36</definedName>
    <definedName name="_xlnm.Print_Area" localSheetId="18">'P7'!$A$1:$K$36</definedName>
    <definedName name="_xlnm.Print_Area" localSheetId="2">PUNTUACION!$A$1:$W$11</definedName>
    <definedName name="Areatotal" localSheetId="20">#REF!</definedName>
    <definedName name="Areatotal" localSheetId="1">#REF!</definedName>
    <definedName name="Areatotal" localSheetId="19">#REF!</definedName>
    <definedName name="Areatotal" localSheetId="8">#REF!</definedName>
    <definedName name="Areatotal" localSheetId="9">#REF!</definedName>
    <definedName name="Areatotal" localSheetId="10">#REF!</definedName>
    <definedName name="Areatotal" localSheetId="12">#REF!</definedName>
    <definedName name="Areatotal" localSheetId="14">#REF!</definedName>
    <definedName name="Areatotal" localSheetId="16">#REF!</definedName>
    <definedName name="Areatotal" localSheetId="17">#REF!</definedName>
    <definedName name="Areatotal" localSheetId="15">#REF!</definedName>
    <definedName name="Areatotal">#REF!</definedName>
    <definedName name="Aref" localSheetId="1">#REF!</definedName>
    <definedName name="Aref" localSheetId="19">#REF!</definedName>
    <definedName name="Aref" localSheetId="8">#REF!</definedName>
    <definedName name="Aref" localSheetId="9">#REF!</definedName>
    <definedName name="Aref" localSheetId="10">#REF!</definedName>
    <definedName name="Aref" localSheetId="12">#REF!</definedName>
    <definedName name="Aref" localSheetId="14">#REF!</definedName>
    <definedName name="Aref" localSheetId="16">#REF!</definedName>
    <definedName name="Aref" localSheetId="17">#REF!</definedName>
    <definedName name="Aref">#REF!</definedName>
    <definedName name="ARP" localSheetId="1">#REF!</definedName>
    <definedName name="ARP" localSheetId="19">#REF!</definedName>
    <definedName name="ARP" localSheetId="8">#REF!</definedName>
    <definedName name="ARP" localSheetId="9">#REF!</definedName>
    <definedName name="ARP" localSheetId="10">#REF!</definedName>
    <definedName name="ARP" localSheetId="12">#REF!</definedName>
    <definedName name="ARP" localSheetId="14">#REF!</definedName>
    <definedName name="ARP" localSheetId="16">#REF!</definedName>
    <definedName name="ARP" localSheetId="17">#REF!</definedName>
    <definedName name="ARP">#REF!</definedName>
    <definedName name="ARS" localSheetId="1">#REF!</definedName>
    <definedName name="ARS">#REF!</definedName>
    <definedName name="ASD" localSheetId="1">#REF!</definedName>
    <definedName name="ASD">#REF!</definedName>
    <definedName name="ASDA" localSheetId="1">#REF!</definedName>
    <definedName name="ASDA">#REF!</definedName>
    <definedName name="asdasd" localSheetId="1">#REF!</definedName>
    <definedName name="asdasd">#REF!</definedName>
    <definedName name="asdf" localSheetId="1">#REF!</definedName>
    <definedName name="asdf">#REF!</definedName>
    <definedName name="asdfa" localSheetId="1">#REF!</definedName>
    <definedName name="asdfa">#REF!</definedName>
    <definedName name="asfasd" localSheetId="1">#REF!</definedName>
    <definedName name="asfasd">#REF!</definedName>
    <definedName name="asfasdl" localSheetId="1">#REF!</definedName>
    <definedName name="asfasdl">#REF!</definedName>
    <definedName name="asfdfe" localSheetId="1">#REF!</definedName>
    <definedName name="asfdfe">#REF!</definedName>
    <definedName name="asff" localSheetId="1">#REF!</definedName>
    <definedName name="asff">#REF!</definedName>
    <definedName name="asfghjoi" localSheetId="1">#REF!</definedName>
    <definedName name="asfghjoi">#REF!</definedName>
    <definedName name="asojkdr" localSheetId="1">#REF!</definedName>
    <definedName name="asojkdr">#REF!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vance_por_item" localSheetId="1">#REF!</definedName>
    <definedName name="Avance_por_item">#REF!</definedName>
    <definedName name="Avances_Totales" localSheetId="1">#REF!</definedName>
    <definedName name="Avances_Totales">#REF!</definedName>
    <definedName name="AW" localSheetId="1">#REF!</definedName>
    <definedName name="AW">#REF!</definedName>
    <definedName name="azaz" localSheetId="1">#REF!</definedName>
    <definedName name="azaz">#REF!</definedName>
    <definedName name="B" localSheetId="1">#REF!</definedName>
    <definedName name="B">#REF!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eDatos1" localSheetId="1">#REF!</definedName>
    <definedName name="BaseDeDatos1">#REF!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bbbb" localSheetId="1">#REF!</definedName>
    <definedName name="bbbbbb">#REF!</definedName>
    <definedName name="bbbbbh" localSheetId="1">#REF!</definedName>
    <definedName name="bbbbbh">#REF!</definedName>
    <definedName name="bbd" localSheetId="1">#REF!</definedName>
    <definedName name="bbd">#REF!</definedName>
    <definedName name="BC" localSheetId="1">#REF!</definedName>
    <definedName name="BC">#REF!</definedName>
    <definedName name="BCXBDFG" localSheetId="1">#REF!</definedName>
    <definedName name="BCXBDFG">#REF!</definedName>
    <definedName name="BDD" localSheetId="1">#REF!</definedName>
    <definedName name="BDD">#REF!</definedName>
    <definedName name="BDFB" localSheetId="1">#REF!</definedName>
    <definedName name="BDFB">#REF!</definedName>
    <definedName name="BDFGDG" localSheetId="1">#REF!</definedName>
    <definedName name="BDFGDG">#REF!</definedName>
    <definedName name="be" localSheetId="1">#REF!</definedName>
    <definedName name="be">#REF!</definedName>
    <definedName name="Beg_Bal" localSheetId="1">#REF!</definedName>
    <definedName name="Beg_Bal">#REF!</definedName>
    <definedName name="BENEF.UNIT." localSheetId="1">#REF!</definedName>
    <definedName name="BENEF.UNIT.">#REF!</definedName>
    <definedName name="bfnfv" localSheetId="1">#REF!</definedName>
    <definedName name="bfnfv">#REF!</definedName>
    <definedName name="bgb" localSheetId="1">#REF!</definedName>
    <definedName name="bgb">#REF!</definedName>
    <definedName name="BGDGFRT" localSheetId="1">#REF!</definedName>
    <definedName name="BGDGFRT">#REF!</definedName>
    <definedName name="BGFBFH" localSheetId="1">#REF!</definedName>
    <definedName name="BGFBFH">#REF!</definedName>
    <definedName name="BGT" localSheetId="1">#REF!</definedName>
    <definedName name="BGT">#REF!</definedName>
    <definedName name="bgvfcdx" localSheetId="1">#REF!</definedName>
    <definedName name="bgvfcdx">#REF!</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#REF!</definedName>
    <definedName name="blEjecutado">#REF!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#REF!</definedName>
    <definedName name="BLPH1">#REF!</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#REF!</definedName>
    <definedName name="BORDER1">#REF!</definedName>
    <definedName name="BORDET" localSheetId="1">#REF!</definedName>
    <definedName name="BORDET">#REF!</definedName>
    <definedName name="BORSHE" localSheetId="1">#REF!</definedName>
    <definedName name="BORSHE">#REF!</definedName>
    <definedName name="BORSUM" localSheetId="1">#REF!</definedName>
    <definedName name="BORSUM">#REF!</definedName>
    <definedName name="boxes" localSheetId="1">#REF!</definedName>
    <definedName name="boxes">#REF!</definedName>
    <definedName name="BQ" localSheetId="1">#REF!</definedName>
    <definedName name="BQ">#REF!</definedName>
    <definedName name="br" localSheetId="1">#REF!</definedName>
    <definedName name="br">#REF!</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1">#REF!</definedName>
    <definedName name="bsb">#REF!</definedName>
    <definedName name="bspoi" localSheetId="1">#REF!</definedName>
    <definedName name="bspoi">#REF!</definedName>
    <definedName name="bt" localSheetId="1">#REF!</definedName>
    <definedName name="bt">#REF!</definedName>
    <definedName name="BTYJHTR" localSheetId="1">#REF!</definedName>
    <definedName name="BTYJHTR">#REF!</definedName>
    <definedName name="BuiltIn_Print_Area" localSheetId="1">#REF!</definedName>
    <definedName name="BuiltIn_Print_Area">#REF!</definedName>
    <definedName name="BuiltIn_Print_Area___0" localSheetId="1">#REF!</definedName>
    <definedName name="BuiltIn_Print_Area___0">#REF!</definedName>
    <definedName name="bvbc" localSheetId="1">#REF!</definedName>
    <definedName name="bvbc">#REF!</definedName>
    <definedName name="bvcb" localSheetId="1">#REF!</definedName>
    <definedName name="bvcb">#REF!</definedName>
    <definedName name="bvn" localSheetId="1">#REF!</definedName>
    <definedName name="bvn">#REF!</definedName>
    <definedName name="by" localSheetId="1">#REF!</definedName>
    <definedName name="by">#REF!</definedName>
    <definedName name="C_" localSheetId="1">#REF!</definedName>
    <definedName name="C_">#REF!</definedName>
    <definedName name="C._C." localSheetId="1">#REF!</definedName>
    <definedName name="C._C.">#REF!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LI7" localSheetId="20">#REF!</definedName>
    <definedName name="CALI7" localSheetId="5">#REF!</definedName>
    <definedName name="CALI7" localSheetId="6">#REF!</definedName>
    <definedName name="CALI7" localSheetId="1">#REF!</definedName>
    <definedName name="CALI7" localSheetId="0">#REF!</definedName>
    <definedName name="CALI7" localSheetId="19">#REF!</definedName>
    <definedName name="CALI7" localSheetId="8">#REF!</definedName>
    <definedName name="CALI7" localSheetId="9">#REF!</definedName>
    <definedName name="CALI7" localSheetId="10">#REF!</definedName>
    <definedName name="CALI7" localSheetId="12">#REF!</definedName>
    <definedName name="CALI7" localSheetId="14">#REF!</definedName>
    <definedName name="CALI7" localSheetId="16">#REF!</definedName>
    <definedName name="CALI7" localSheetId="17">#REF!</definedName>
    <definedName name="CALI7" localSheetId="11">#REF!</definedName>
    <definedName name="CALI7" localSheetId="13">#REF!</definedName>
    <definedName name="CALI7" localSheetId="15">#REF!</definedName>
    <definedName name="CALI7" localSheetId="18">#REF!</definedName>
    <definedName name="CALI7" localSheetId="2">#REF!</definedName>
    <definedName name="CALI7">#REF!</definedName>
    <definedName name="CALI8">#REF!</definedName>
    <definedName name="CAMPO" localSheetId="1">#REF!</definedName>
    <definedName name="CAMPO">#REF!</definedName>
    <definedName name="CANT" localSheetId="1">#REF!</definedName>
    <definedName name="CANT">#REF!</definedName>
    <definedName name="cantidad" localSheetId="1">#REF!</definedName>
    <definedName name="cantidad">#REF!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BLES" localSheetId="1">#REF!</definedName>
    <definedName name="CBLES">#REF!</definedName>
    <definedName name="CBLES1" localSheetId="1">#REF!</definedName>
    <definedName name="CBLES1">#REF!</definedName>
    <definedName name="ccccc" localSheetId="1">#REF!</definedName>
    <definedName name="ccccc">#REF!</definedName>
    <definedName name="CCCCCC" localSheetId="1">#REF!</definedName>
    <definedName name="CCCCCC">#REF!</definedName>
    <definedName name="CCT" localSheetId="1">#REF!</definedName>
    <definedName name="CCT">#REF!</definedName>
    <definedName name="ccto210" localSheetId="1">#REF!</definedName>
    <definedName name="ccto210">#REF!</definedName>
    <definedName name="cdcdc" localSheetId="1">#REF!</definedName>
    <definedName name="cdcdc">#REF!</definedName>
    <definedName name="CDE" localSheetId="1">#REF!</definedName>
    <definedName name="CDE">#REF!</definedName>
    <definedName name="cdfgrtfd" localSheetId="1">#REF!</definedName>
    <definedName name="cdfgrtfd">#REF!</definedName>
    <definedName name="ceerf" localSheetId="1">#REF!</definedName>
    <definedName name="ceerf">#REF!</definedName>
    <definedName name="CELDA" localSheetId="20">' P8'!#REF!</definedName>
    <definedName name="CELDA" localSheetId="5">#REF!</definedName>
    <definedName name="CELDA" localSheetId="6">#REF!</definedName>
    <definedName name="CELDA" localSheetId="1">#REF!</definedName>
    <definedName name="CELDA" localSheetId="19">'E. TECNICA  P8'!#REF!</definedName>
    <definedName name="CELDA" localSheetId="8">'E. TECNICA P1'!#REF!</definedName>
    <definedName name="CELDA" localSheetId="9">'E. TECNICA P2'!#REF!</definedName>
    <definedName name="CELDA" localSheetId="10">'E. TECNICA P3'!#REF!</definedName>
    <definedName name="CELDA" localSheetId="12">'E. TECNICA P4'!#REF!</definedName>
    <definedName name="CELDA" localSheetId="14">'E. TECNICA P5'!#REF!</definedName>
    <definedName name="CELDA" localSheetId="16">'E. TECNICA P6'!#REF!</definedName>
    <definedName name="CELDA" localSheetId="17">'E. TECNICA P7'!#REF!</definedName>
    <definedName name="CELDA" localSheetId="3">#REF!</definedName>
    <definedName name="CELDA" localSheetId="11">'P3'!#REF!</definedName>
    <definedName name="CELDA" localSheetId="13">'P4'!#REF!</definedName>
    <definedName name="CELDA" localSheetId="15">'P5'!#REF!</definedName>
    <definedName name="CELDA" localSheetId="18">'P7'!#REF!</definedName>
    <definedName name="CELDA">#REF!</definedName>
    <definedName name="CGDI01" localSheetId="1">#REF!</definedName>
    <definedName name="CGDI01" localSheetId="19">#REF!</definedName>
    <definedName name="CGDI01" localSheetId="8">#REF!</definedName>
    <definedName name="CGDI01" localSheetId="9">#REF!</definedName>
    <definedName name="CGDI01" localSheetId="10">#REF!</definedName>
    <definedName name="CGDI01" localSheetId="12">#REF!</definedName>
    <definedName name="CGDI01" localSheetId="14">#REF!</definedName>
    <definedName name="CGDI01" localSheetId="16">#REF!</definedName>
    <definedName name="CGDI01" localSheetId="17">#REF!</definedName>
    <definedName name="CGDI01">#REF!</definedName>
    <definedName name="CGDI02" localSheetId="1">#REF!</definedName>
    <definedName name="CGDI02" localSheetId="19">#REF!</definedName>
    <definedName name="CGDI02" localSheetId="8">#REF!</definedName>
    <definedName name="CGDI02" localSheetId="9">#REF!</definedName>
    <definedName name="CGDI02" localSheetId="10">#REF!</definedName>
    <definedName name="CGDI02" localSheetId="12">#REF!</definedName>
    <definedName name="CGDI02" localSheetId="14">#REF!</definedName>
    <definedName name="CGDI02" localSheetId="16">#REF!</definedName>
    <definedName name="CGDI02" localSheetId="17">#REF!</definedName>
    <definedName name="CGDI02">#REF!</definedName>
    <definedName name="CGDI03" localSheetId="1">#REF!</definedName>
    <definedName name="CGDI03">#REF!</definedName>
    <definedName name="CGDI04" localSheetId="1">#REF!</definedName>
    <definedName name="CGDI04">#REF!</definedName>
    <definedName name="CGDI05" localSheetId="1">#REF!</definedName>
    <definedName name="CGDI05">#REF!</definedName>
    <definedName name="CGDI06" localSheetId="1">#REF!</definedName>
    <definedName name="CGDI06">#REF!</definedName>
    <definedName name="CGDI07" localSheetId="1">#REF!</definedName>
    <definedName name="CGDI07">#REF!</definedName>
    <definedName name="CGDI08" localSheetId="1">#REF!</definedName>
    <definedName name="CGDI08">#REF!</definedName>
    <definedName name="CGEX01" localSheetId="1">#REF!</definedName>
    <definedName name="CGEX01">#REF!</definedName>
    <definedName name="CGEX02" localSheetId="1">#REF!</definedName>
    <definedName name="CGEX02">#REF!</definedName>
    <definedName name="CGEX031" localSheetId="1">#REF!</definedName>
    <definedName name="CGEX031">#REF!</definedName>
    <definedName name="CGEX04" localSheetId="1">#REF!</definedName>
    <definedName name="CGEX04">#REF!</definedName>
    <definedName name="CGFI011" localSheetId="1">#REF!</definedName>
    <definedName name="CGFI011">#REF!</definedName>
    <definedName name="CGFI012" localSheetId="1">#REF!</definedName>
    <definedName name="CGFI012">#REF!</definedName>
    <definedName name="CGFI021" localSheetId="1">#REF!</definedName>
    <definedName name="CGFI021">#REF!</definedName>
    <definedName name="CGFI022" localSheetId="1">#REF!</definedName>
    <definedName name="CGFI022">#REF!</definedName>
    <definedName name="CGFI023" localSheetId="1">#REF!</definedName>
    <definedName name="CGFI023">#REF!</definedName>
    <definedName name="CGFI024" localSheetId="1">#REF!</definedName>
    <definedName name="CGFI024">#REF!</definedName>
    <definedName name="CGFI031" localSheetId="1">#REF!</definedName>
    <definedName name="CGFI031">#REF!</definedName>
    <definedName name="CGFI032" localSheetId="1">#REF!</definedName>
    <definedName name="CGFI032">#REF!</definedName>
    <definedName name="CGFI0331" localSheetId="1">#REF!</definedName>
    <definedName name="CGFI0331">#REF!</definedName>
    <definedName name="CGFI0332" localSheetId="1">#REF!</definedName>
    <definedName name="CGFI0332">#REF!</definedName>
    <definedName name="CGFI0333" localSheetId="1">#REF!</definedName>
    <definedName name="CGFI0333">#REF!</definedName>
    <definedName name="CGFI0334" localSheetId="1">#REF!</definedName>
    <definedName name="CGFI0334">#REF!</definedName>
    <definedName name="CGFI0335" localSheetId="1">#REF!</definedName>
    <definedName name="CGFI0335">#REF!</definedName>
    <definedName name="CGFI0341" localSheetId="1">#REF!</definedName>
    <definedName name="CGFI0341">#REF!</definedName>
    <definedName name="CGFI0343" localSheetId="1">#REF!</definedName>
    <definedName name="CGFI0343">#REF!</definedName>
    <definedName name="CGFI0344" localSheetId="1">#REF!</definedName>
    <definedName name="CGFI0344">#REF!</definedName>
    <definedName name="CGPR01" localSheetId="1">#REF!</definedName>
    <definedName name="CGPR01">#REF!</definedName>
    <definedName name="CGPR021" localSheetId="1">#REF!</definedName>
    <definedName name="CGPR021">#REF!</definedName>
    <definedName name="CGPR022" localSheetId="1">#REF!</definedName>
    <definedName name="CGPR022">#REF!</definedName>
    <definedName name="CGPR023" localSheetId="1">#REF!</definedName>
    <definedName name="CGPR023">#REF!</definedName>
    <definedName name="CGPR024" localSheetId="1">#REF!</definedName>
    <definedName name="CGPR024">#REF!</definedName>
    <definedName name="CGPR031" localSheetId="1">#REF!</definedName>
    <definedName name="CGPR031">#REF!</definedName>
    <definedName name="CGPR032" localSheetId="1">#REF!</definedName>
    <definedName name="CGPR032">#REF!</definedName>
    <definedName name="CGPR0331" localSheetId="1">#REF!</definedName>
    <definedName name="CGPR0331">#REF!</definedName>
    <definedName name="CGPR0332" localSheetId="1">#REF!</definedName>
    <definedName name="CGPR0332">#REF!</definedName>
    <definedName name="CGPR0333" localSheetId="1">#REF!</definedName>
    <definedName name="CGPR0333">#REF!</definedName>
    <definedName name="CGPR041" localSheetId="1">#REF!</definedName>
    <definedName name="CGPR041">#REF!</definedName>
    <definedName name="CGPR042" localSheetId="1">#REF!</definedName>
    <definedName name="CGPR042">#REF!</definedName>
    <definedName name="CGPR043" localSheetId="1">#REF!</definedName>
    <definedName name="CGPR043">#REF!</definedName>
    <definedName name="CGPR051" localSheetId="1">#REF!</definedName>
    <definedName name="CGPR051">#REF!</definedName>
    <definedName name="CGPR052" localSheetId="1">#REF!</definedName>
    <definedName name="CGPR052">#REF!</definedName>
    <definedName name="CGPR0531" localSheetId="1">#REF!</definedName>
    <definedName name="CGPR0531">#REF!</definedName>
    <definedName name="CGPR0532" localSheetId="1">#REF!</definedName>
    <definedName name="CGPR0532">#REF!</definedName>
    <definedName name="CGPR0533" localSheetId="1">#REF!</definedName>
    <definedName name="CGPR0533">#REF!</definedName>
    <definedName name="CGPR0534" localSheetId="1">#REF!</definedName>
    <definedName name="CGPR0534">#REF!</definedName>
    <definedName name="CGPR0541" localSheetId="1">#REF!</definedName>
    <definedName name="CGPR0541">#REF!</definedName>
    <definedName name="CGPR0542" localSheetId="1">#REF!</definedName>
    <definedName name="CGPR0542">#REF!</definedName>
    <definedName name="CGPR0543" localSheetId="1">#REF!</definedName>
    <definedName name="CGPR0543">#REF!</definedName>
    <definedName name="CGPR061" localSheetId="1">#REF!</definedName>
    <definedName name="CGPR061">#REF!</definedName>
    <definedName name="CGPR062" localSheetId="1">#REF!</definedName>
    <definedName name="CGPR062">#REF!</definedName>
    <definedName name="CGPR0621" localSheetId="1">#REF!</definedName>
    <definedName name="CGPR0621">#REF!</definedName>
    <definedName name="CGPR0622" localSheetId="1">#REF!</definedName>
    <definedName name="CGPR0622">#REF!</definedName>
    <definedName name="CGPR0631" localSheetId="1">#REF!</definedName>
    <definedName name="CGPR0631">#REF!</definedName>
    <definedName name="CGPR0632" localSheetId="1">#REF!</definedName>
    <definedName name="CGPR0632">#REF!</definedName>
    <definedName name="CGPR0633" localSheetId="1">#REF!</definedName>
    <definedName name="CGPR0633">#REF!</definedName>
    <definedName name="CGPR0641" localSheetId="1">#REF!</definedName>
    <definedName name="CGPR0641">#REF!</definedName>
    <definedName name="CGPR0642" localSheetId="1">#REF!</definedName>
    <definedName name="CGPR0642">#REF!</definedName>
    <definedName name="CGPR0643" localSheetId="1">#REF!</definedName>
    <definedName name="CGPR0643">#REF!</definedName>
    <definedName name="CGRF01" localSheetId="1">#REF!</definedName>
    <definedName name="CGRF01">#REF!</definedName>
    <definedName name="CGRF02" localSheetId="1">#REF!</definedName>
    <definedName name="CGRF02">#REF!</definedName>
    <definedName name="CGRF031" localSheetId="1">#REF!</definedName>
    <definedName name="CGRF031">#REF!</definedName>
    <definedName name="CGRF032" localSheetId="1">#REF!</definedName>
    <definedName name="CGRF032">#REF!</definedName>
    <definedName name="CGRF0331" localSheetId="1">#REF!</definedName>
    <definedName name="CGRF0331">#REF!</definedName>
    <definedName name="CGRF0332" localSheetId="1">#REF!</definedName>
    <definedName name="CGRF0332">#REF!</definedName>
    <definedName name="CGRF0333" localSheetId="1">#REF!</definedName>
    <definedName name="CGRF0333">#REF!</definedName>
    <definedName name="CGRF0334" localSheetId="1">#REF!</definedName>
    <definedName name="CGRF0334">#REF!</definedName>
    <definedName name="CGRF0335" localSheetId="1">#REF!</definedName>
    <definedName name="CGRF0335">#REF!</definedName>
    <definedName name="CGRF0336" localSheetId="1">#REF!</definedName>
    <definedName name="CGRF0336">#REF!</definedName>
    <definedName name="CGRF0337" localSheetId="1">#REF!</definedName>
    <definedName name="CGRF0337">#REF!</definedName>
    <definedName name="CGRF0338" localSheetId="1">#REF!</definedName>
    <definedName name="CGRF0338">#REF!</definedName>
    <definedName name="CGRF0341" localSheetId="1">#REF!</definedName>
    <definedName name="CGRF0341">#REF!</definedName>
    <definedName name="CGRF0342" localSheetId="1">#REF!</definedName>
    <definedName name="CGRF0342">#REF!</definedName>
    <definedName name="CGRF0343" localSheetId="1">#REF!</definedName>
    <definedName name="CGRF0343">#REF!</definedName>
    <definedName name="CGRF041" localSheetId="1">#REF!</definedName>
    <definedName name="CGRF041">#REF!</definedName>
    <definedName name="CGRF042" localSheetId="1">#REF!</definedName>
    <definedName name="CGRF042">#REF!</definedName>
    <definedName name="CGRF0431" localSheetId="1">#REF!</definedName>
    <definedName name="CGRF0431">#REF!</definedName>
    <definedName name="CGRF0432" localSheetId="1">#REF!</definedName>
    <definedName name="CGRF0432">#REF!</definedName>
    <definedName name="CGRF0433" localSheetId="1">#REF!</definedName>
    <definedName name="CGRF0433">#REF!</definedName>
    <definedName name="CGRF0441" localSheetId="1">#REF!</definedName>
    <definedName name="CGRF0441">#REF!</definedName>
    <definedName name="CGRF0442" localSheetId="1">#REF!</definedName>
    <definedName name="CGRF0442">#REF!</definedName>
    <definedName name="CGRF0443" localSheetId="1">#REF!</definedName>
    <definedName name="CGRF0443">#REF!</definedName>
    <definedName name="CGSM01" localSheetId="1">#REF!</definedName>
    <definedName name="CGSM01">#REF!</definedName>
    <definedName name="CGSM02" localSheetId="1">#REF!</definedName>
    <definedName name="CGSM02">#REF!</definedName>
    <definedName name="CGSM03" localSheetId="1">#REF!</definedName>
    <definedName name="CGSM03">#REF!</definedName>
    <definedName name="CGSM04" localSheetId="1">#REF!</definedName>
    <definedName name="CGSM04">#REF!</definedName>
    <definedName name="CGSM05" localSheetId="1">#REF!</definedName>
    <definedName name="CGSM05">#REF!</definedName>
    <definedName name="CGSO011" localSheetId="1">#REF!</definedName>
    <definedName name="CGSO011">#REF!</definedName>
    <definedName name="CGSO012" localSheetId="1">#REF!</definedName>
    <definedName name="CGSO012">#REF!</definedName>
    <definedName name="CGSO013" localSheetId="1">#REF!</definedName>
    <definedName name="CGSO013">#REF!</definedName>
    <definedName name="CGSO014" localSheetId="1">#REF!</definedName>
    <definedName name="CGSO014">#REF!</definedName>
    <definedName name="CGSO02" localSheetId="1">#REF!</definedName>
    <definedName name="CGSO02">#REF!</definedName>
    <definedName name="CGSO031" localSheetId="1">#REF!</definedName>
    <definedName name="CGSO031">#REF!</definedName>
    <definedName name="CGSO032" localSheetId="1">#REF!</definedName>
    <definedName name="CGSO032">#REF!</definedName>
    <definedName name="CGSO033" localSheetId="1">#REF!</definedName>
    <definedName name="CGSO033">#REF!</definedName>
    <definedName name="CGSO034" localSheetId="1">#REF!</definedName>
    <definedName name="CGSO034">#REF!</definedName>
    <definedName name="CGSO041" localSheetId="1">#REF!</definedName>
    <definedName name="CGSO041">#REF!</definedName>
    <definedName name="CGSO042" localSheetId="1">#REF!</definedName>
    <definedName name="CGSO042">#REF!</definedName>
    <definedName name="CGSO043" localSheetId="1">#REF!</definedName>
    <definedName name="CGSO043">#REF!</definedName>
    <definedName name="CGSO044" localSheetId="1">#REF!</definedName>
    <definedName name="CGSO044">#REF!</definedName>
    <definedName name="CGSO051" localSheetId="1">#REF!</definedName>
    <definedName name="CGSO051">#REF!</definedName>
    <definedName name="CGSO052" localSheetId="1">#REF!</definedName>
    <definedName name="CGSO052">#REF!</definedName>
    <definedName name="CGSO053" localSheetId="1">#REF!</definedName>
    <definedName name="CGSO053">#REF!</definedName>
    <definedName name="CGSO054" localSheetId="1">#REF!</definedName>
    <definedName name="CGSO054">#REF!</definedName>
    <definedName name="CGSO055" localSheetId="1">#REF!</definedName>
    <definedName name="CGSO055">#REF!</definedName>
    <definedName name="CGSO061" localSheetId="1">#REF!</definedName>
    <definedName name="CGSO061">#REF!</definedName>
    <definedName name="CGSO062" localSheetId="1">#REF!</definedName>
    <definedName name="CGSO062">#REF!</definedName>
    <definedName name="CGSO063" localSheetId="1">#REF!</definedName>
    <definedName name="CGSO063">#REF!</definedName>
    <definedName name="CGSO064" localSheetId="1">#REF!</definedName>
    <definedName name="CGSO064">#REF!</definedName>
    <definedName name="CGTR011" localSheetId="1">#REF!</definedName>
    <definedName name="CGTR011">#REF!</definedName>
    <definedName name="CGTR012" localSheetId="1">#REF!</definedName>
    <definedName name="CGTR012">#REF!</definedName>
    <definedName name="CGTR021" localSheetId="1">#REF!</definedName>
    <definedName name="CGTR021">#REF!</definedName>
    <definedName name="CGTR022" localSheetId="1">#REF!</definedName>
    <definedName name="CGTR022">#REF!</definedName>
    <definedName name="CGTR023" localSheetId="1">#REF!</definedName>
    <definedName name="CGTR023">#REF!</definedName>
    <definedName name="CGTR031" localSheetId="1">#REF!</definedName>
    <definedName name="CGTR031">#REF!</definedName>
    <definedName name="CGTR032" localSheetId="1">#REF!</definedName>
    <definedName name="CGTR032">#REF!</definedName>
    <definedName name="CGTR033" localSheetId="1">#REF!</definedName>
    <definedName name="CGTR033">#REF!</definedName>
    <definedName name="CGTR034" localSheetId="1">#REF!</definedName>
    <definedName name="CGTR034">#REF!</definedName>
    <definedName name="CGTR035" localSheetId="1">#REF!</definedName>
    <definedName name="CGTR035">#REF!</definedName>
    <definedName name="CGTR036" localSheetId="1">#REF!</definedName>
    <definedName name="CGTR036">#REF!</definedName>
    <definedName name="CGTR037" localSheetId="1">#REF!</definedName>
    <definedName name="CGTR037">#REF!</definedName>
    <definedName name="CGTR038" localSheetId="1">#REF!</definedName>
    <definedName name="CGTR038">#REF!</definedName>
    <definedName name="CGTR039" localSheetId="1">#REF!</definedName>
    <definedName name="CGTR039">#REF!</definedName>
    <definedName name="CGTR041" localSheetId="1">#REF!</definedName>
    <definedName name="CGTR041">#REF!</definedName>
    <definedName name="CGTR042" localSheetId="1">#REF!</definedName>
    <definedName name="CGTR042">#REF!</definedName>
    <definedName name="CGTR043" localSheetId="1">#REF!</definedName>
    <definedName name="CGTR043">#REF!</definedName>
    <definedName name="CGTR044" localSheetId="1">#REF!</definedName>
    <definedName name="CGTR044">#REF!</definedName>
    <definedName name="CGTR051" localSheetId="1">#REF!</definedName>
    <definedName name="CGTR051">#REF!</definedName>
    <definedName name="Ch" localSheetId="1">#REF!</definedName>
    <definedName name="Ch">#REF!</definedName>
    <definedName name="CHK_PU" localSheetId="1">#REF!</definedName>
    <definedName name="CHK_PU">#REF!</definedName>
    <definedName name="CHP" localSheetId="1">#REF!</definedName>
    <definedName name="CHP">#REF!</definedName>
    <definedName name="CISNEROS" localSheetId="1">#REF!</definedName>
    <definedName name="CISNEROS">#REF!</definedName>
    <definedName name="cjsa" localSheetId="1">#REF!</definedName>
    <definedName name="cjsa">#REF!</definedName>
    <definedName name="CL" localSheetId="1">#REF!</definedName>
    <definedName name="CL">#REF!</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igo" localSheetId="1">#REF!</definedName>
    <definedName name="codigo">#REF!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#REF!</definedName>
    <definedName name="cogvsiruj">#REF!</definedName>
    <definedName name="COLON" localSheetId="1">#REF!</definedName>
    <definedName name="COLON">#REF!</definedName>
    <definedName name="COMIDA" localSheetId="1">#REF!</definedName>
    <definedName name="COMIDA">#REF!</definedName>
    <definedName name="Compresores" localSheetId="1">#REF!</definedName>
    <definedName name="Compresores">#REF!</definedName>
    <definedName name="COPIA1" localSheetId="1">#REF!</definedName>
    <definedName name="COPIA1">#REF!</definedName>
    <definedName name="COPIA2" localSheetId="1">#REF!</definedName>
    <definedName name="COPIA2">#REF!</definedName>
    <definedName name="costo2" localSheetId="1">#REF!</definedName>
    <definedName name="costo2">#REF!</definedName>
    <definedName name="COSTODIRECTO" localSheetId="1">#REF!</definedName>
    <definedName name="COSTODIRECTO">#REF!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O" localSheetId="20">' P8'!#REF!</definedName>
    <definedName name="CRITERIO" localSheetId="1">#REF!</definedName>
    <definedName name="CRITERIO" localSheetId="19">'E. TECNICA  P8'!$W$6:$W$7</definedName>
    <definedName name="CRITERIO" localSheetId="8">'E. TECNICA P1'!$W$6:$W$7</definedName>
    <definedName name="CRITERIO" localSheetId="9">'E. TECNICA P2'!$W$6:$W$7</definedName>
    <definedName name="CRITERIO" localSheetId="10">'E. TECNICA P3'!$W$6:$W$7</definedName>
    <definedName name="CRITERIO" localSheetId="12">'E. TECNICA P4'!$W$6:$W$7</definedName>
    <definedName name="CRITERIO" localSheetId="14">'E. TECNICA P5'!$W$6:$W$7</definedName>
    <definedName name="CRITERIO" localSheetId="16">'E. TECNICA P6'!$W$6:$W$7</definedName>
    <definedName name="CRITERIO" localSheetId="17">'E. TECNICA P7'!$W$6:$W$7</definedName>
    <definedName name="CRITERIO" localSheetId="11">'P3'!#REF!</definedName>
    <definedName name="CRITERIO" localSheetId="13">'P4'!#REF!</definedName>
    <definedName name="CRITERIO" localSheetId="15">'P5'!#REF!</definedName>
    <definedName name="CRITERIO" localSheetId="18">'P7'!#REF!</definedName>
    <definedName name="CRITERIO" localSheetId="2">#REF!</definedName>
    <definedName name="CRITERIO">'[1]0'!$AA$2:$AA$3</definedName>
    <definedName name="CRITERIO2" localSheetId="20">' P8'!#REF!</definedName>
    <definedName name="CRITERIO2" localSheetId="5">#REF!</definedName>
    <definedName name="CRITERIO2" localSheetId="6">#REF!</definedName>
    <definedName name="CRITERIO2" localSheetId="1">#REF!</definedName>
    <definedName name="CRITERIO2" localSheetId="19">'E. TECNICA  P8'!$W$9:$W$10</definedName>
    <definedName name="CRITERIO2" localSheetId="8">'E. TECNICA P1'!$W$9:$W$10</definedName>
    <definedName name="CRITERIO2" localSheetId="9">'E. TECNICA P2'!$W$9:$W$10</definedName>
    <definedName name="CRITERIO2" localSheetId="10">'E. TECNICA P3'!$W$9:$W$10</definedName>
    <definedName name="CRITERIO2" localSheetId="12">'E. TECNICA P4'!$W$9:$W$10</definedName>
    <definedName name="CRITERIO2" localSheetId="14">'E. TECNICA P5'!$W$9:$W$10</definedName>
    <definedName name="CRITERIO2" localSheetId="16">'E. TECNICA P6'!$W$9:$W$10</definedName>
    <definedName name="CRITERIO2" localSheetId="17">'E. TECNICA P7'!$W$9:$W$10</definedName>
    <definedName name="CRITERIO2" localSheetId="3">#REF!</definedName>
    <definedName name="CRITERIO2" localSheetId="11">'P3'!#REF!</definedName>
    <definedName name="CRITERIO2" localSheetId="13">'P4'!#REF!</definedName>
    <definedName name="CRITERIO2" localSheetId="15">'P5'!#REF!</definedName>
    <definedName name="CRITERIO2" localSheetId="18">'P7'!#REF!</definedName>
    <definedName name="CRITERIO2">#REF!</definedName>
    <definedName name="Criterios_IM" localSheetId="1">#REF!</definedName>
    <definedName name="Criterios_IM" localSheetId="19">#REF!</definedName>
    <definedName name="Criterios_IM" localSheetId="8">#REF!</definedName>
    <definedName name="Criterios_IM" localSheetId="9">#REF!</definedName>
    <definedName name="Criterios_IM" localSheetId="10">#REF!</definedName>
    <definedName name="Criterios_IM" localSheetId="12">#REF!</definedName>
    <definedName name="Criterios_IM" localSheetId="14">#REF!</definedName>
    <definedName name="Criterios_IM" localSheetId="16">#REF!</definedName>
    <definedName name="Criterios_IM" localSheetId="17">#REF!</definedName>
    <definedName name="Criterios_IM">#REF!</definedName>
    <definedName name="cs" localSheetId="1">#REF!</definedName>
    <definedName name="cs" localSheetId="19">#REF!</definedName>
    <definedName name="cs" localSheetId="8">#REF!</definedName>
    <definedName name="cs" localSheetId="9">#REF!</definedName>
    <definedName name="cs" localSheetId="10">#REF!</definedName>
    <definedName name="cs" localSheetId="12">#REF!</definedName>
    <definedName name="cs" localSheetId="14">#REF!</definedName>
    <definedName name="cs" localSheetId="16">#REF!</definedName>
    <definedName name="cs" localSheetId="17">#REF!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1">#REF!</definedName>
    <definedName name="CTR">#REF!</definedName>
    <definedName name="CTRPAG" localSheetId="1">#REF!</definedName>
    <definedName name="CTRPAG">#REF!</definedName>
    <definedName name="CUBS" localSheetId="1">#REF!</definedName>
    <definedName name="CUBS">#REF!</definedName>
    <definedName name="CUMPLE" localSheetId="20">' P8'!#REF!</definedName>
    <definedName name="CUMPLE" localSheetId="5">#REF!</definedName>
    <definedName name="CUMPLE" localSheetId="6">#REF!</definedName>
    <definedName name="CUMPLE" localSheetId="1">#REF!</definedName>
    <definedName name="CUMPLE" localSheetId="19">'E. TECNICA  P8'!#REF!</definedName>
    <definedName name="CUMPLE" localSheetId="8">'E. TECNICA P1'!#REF!</definedName>
    <definedName name="CUMPLE" localSheetId="9">'E. TECNICA P2'!#REF!</definedName>
    <definedName name="CUMPLE" localSheetId="10">'E. TECNICA P3'!#REF!</definedName>
    <definedName name="CUMPLE" localSheetId="12">'E. TECNICA P4'!#REF!</definedName>
    <definedName name="CUMPLE" localSheetId="14">'E. TECNICA P5'!#REF!</definedName>
    <definedName name="CUMPLE" localSheetId="16">'E. TECNICA P6'!#REF!</definedName>
    <definedName name="CUMPLE" localSheetId="17">'E. TECNICA P7'!#REF!</definedName>
    <definedName name="CUMPLE" localSheetId="3">#REF!</definedName>
    <definedName name="CUMPLE" localSheetId="11">'P3'!#REF!</definedName>
    <definedName name="CUMPLE" localSheetId="13">'P4'!#REF!</definedName>
    <definedName name="CUMPLE" localSheetId="15">'P5'!#REF!</definedName>
    <definedName name="CUMPLE" localSheetId="18">'P7'!#REF!</definedName>
    <definedName name="CUMPLE">#REF!</definedName>
    <definedName name="CUNET" localSheetId="1">#REF!</definedName>
    <definedName name="CUNET" localSheetId="19">#REF!</definedName>
    <definedName name="CUNET" localSheetId="8">#REF!</definedName>
    <definedName name="CUNET" localSheetId="9">#REF!</definedName>
    <definedName name="CUNET" localSheetId="10">#REF!</definedName>
    <definedName name="CUNET" localSheetId="12">#REF!</definedName>
    <definedName name="CUNET" localSheetId="14">#REF!</definedName>
    <definedName name="CUNET" localSheetId="16">#REF!</definedName>
    <definedName name="CUNET" localSheetId="17">#REF!</definedName>
    <definedName name="CUNET">#REF!</definedName>
    <definedName name="cv" localSheetId="1">#REF!</definedName>
    <definedName name="cv" localSheetId="19">#REF!</definedName>
    <definedName name="cv" localSheetId="8">#REF!</definedName>
    <definedName name="cv" localSheetId="9">#REF!</definedName>
    <definedName name="cv" localSheetId="10">#REF!</definedName>
    <definedName name="cv" localSheetId="12">#REF!</definedName>
    <definedName name="cv" localSheetId="14">#REF!</definedName>
    <definedName name="cv" localSheetId="16">#REF!</definedName>
    <definedName name="cv" localSheetId="17">#REF!</definedName>
    <definedName name="cv">#REF!</definedName>
    <definedName name="cvbcvbf" localSheetId="1">#REF!</definedName>
    <definedName name="cvbcvbf">#REF!</definedName>
    <definedName name="cvfvd" localSheetId="1">#REF!</definedName>
    <definedName name="cvfvd">#REF!</definedName>
    <definedName name="cvn" localSheetId="1">#REF!</definedName>
    <definedName name="cvn">#REF!</definedName>
    <definedName name="CVXC" localSheetId="1">#REF!</definedName>
    <definedName name="CVXC">#REF!</definedName>
    <definedName name="d" localSheetId="1">#REF!</definedName>
    <definedName name="d">#REF!</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#REF!</definedName>
    <definedName name="dario">#REF!</definedName>
    <definedName name="DASD" localSheetId="1">#REF!</definedName>
    <definedName name="DASD">#REF!</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1">#REF!</definedName>
    <definedName name="dbfdfbi">#REF!</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#REF!</definedName>
    <definedName name="DCI">#REF!</definedName>
    <definedName name="DCI1_1" localSheetId="1">#REF!</definedName>
    <definedName name="DCI1_1">#REF!</definedName>
    <definedName name="DCI1_1_1" localSheetId="1">#REF!</definedName>
    <definedName name="DCI1_1_1">#REF!</definedName>
    <definedName name="DCI1_1_2" localSheetId="1">#REF!</definedName>
    <definedName name="DCI1_1_2">#REF!</definedName>
    <definedName name="DCI1_1_3" localSheetId="1">#REF!</definedName>
    <definedName name="DCI1_1_3">#REF!</definedName>
    <definedName name="DCI1_1_4" localSheetId="1">#REF!</definedName>
    <definedName name="DCI1_1_4">#REF!</definedName>
    <definedName name="DCI1_2" localSheetId="1">#REF!</definedName>
    <definedName name="DCI1_2">#REF!</definedName>
    <definedName name="DCI1_3" localSheetId="1">#REF!</definedName>
    <definedName name="DCI1_3">#REF!</definedName>
    <definedName name="DCI1_4" localSheetId="1">#REF!</definedName>
    <definedName name="DCI1_4">#REF!</definedName>
    <definedName name="DCorriente" localSheetId="1">#REF!</definedName>
    <definedName name="DCorriente">#REF!</definedName>
    <definedName name="Dcorriente1" localSheetId="1">#REF!</definedName>
    <definedName name="Dcorriente1">#REF!</definedName>
    <definedName name="DCSDCTV" localSheetId="1">#REF!</definedName>
    <definedName name="DCSDCTV">#REF!</definedName>
    <definedName name="dd" localSheetId="1">#REF!</definedName>
    <definedName name="dd">#REF!</definedName>
    <definedName name="ddd" localSheetId="1">#REF!</definedName>
    <definedName name="ddd">#REF!</definedName>
    <definedName name="DDDD" localSheetId="1">#REF!</definedName>
    <definedName name="DDDD">#REF!</definedName>
    <definedName name="DDDDDDD" localSheetId="1">#REF!</definedName>
    <definedName name="DDDDDDD">#REF!</definedName>
    <definedName name="ddddt" localSheetId="1">#REF!</definedName>
    <definedName name="ddddt">#REF!</definedName>
    <definedName name="ddewdw" localSheetId="1">#REF!</definedName>
    <definedName name="ddewdw">#REF!</definedName>
    <definedName name="ddfdh" localSheetId="1">#REF!</definedName>
    <definedName name="ddfdh">#REF!</definedName>
    <definedName name="DDGSDP" localSheetId="1">#REF!</definedName>
    <definedName name="DDGSDP">#REF!</definedName>
    <definedName name="DDS" localSheetId="1">#REF!</definedName>
    <definedName name="DDS">#REF!</definedName>
    <definedName name="DDS1_1" localSheetId="1">#REF!</definedName>
    <definedName name="DDS1_1">#REF!</definedName>
    <definedName name="DDS1_1_1" localSheetId="1">#REF!</definedName>
    <definedName name="DDS1_1_1">#REF!</definedName>
    <definedName name="deded" localSheetId="1">#REF!</definedName>
    <definedName name="deded">#REF!</definedName>
    <definedName name="defd" localSheetId="1">#REF!</definedName>
    <definedName name="defd">#REF!</definedName>
    <definedName name="demanto" localSheetId="1">#REF!</definedName>
    <definedName name="demanto">#REF!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RFE" localSheetId="1">#REF!</definedName>
    <definedName name="DERFE">#REF!</definedName>
    <definedName name="DESCUNMI" localSheetId="1">#REF!</definedName>
    <definedName name="DESCUNMI">#REF!</definedName>
    <definedName name="DEST_ART" localSheetId="1">#REF!</definedName>
    <definedName name="DEST_ART">#REF!</definedName>
    <definedName name="DESTCOD" localSheetId="1">#REF!</definedName>
    <definedName name="DESTCOD">#REF!</definedName>
    <definedName name="DESTFG" localSheetId="1">#REF!</definedName>
    <definedName name="DESTFG">#REF!</definedName>
    <definedName name="DESTQTY" localSheetId="1">#REF!</definedName>
    <definedName name="DESTQTY">#REF!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#REF!</definedName>
    <definedName name="DF">#REF!</definedName>
    <definedName name="dfa" localSheetId="1">#REF!</definedName>
    <definedName name="dfa">#REF!</definedName>
    <definedName name="dfasd" localSheetId="1">#REF!</definedName>
    <definedName name="dfasd">#REF!</definedName>
    <definedName name="DFBNJ" localSheetId="1">#REF!</definedName>
    <definedName name="DFBNJ">#REF!</definedName>
    <definedName name="dfds" localSheetId="1">#REF!</definedName>
    <definedName name="dfds">#REF!</definedName>
    <definedName name="dfdsfi" localSheetId="1">#REF!</definedName>
    <definedName name="dfdsfi">#REF!</definedName>
    <definedName name="dffffe" localSheetId="1">#REF!</definedName>
    <definedName name="dffffe">#REF!</definedName>
    <definedName name="DFG" localSheetId="1">#REF!</definedName>
    <definedName name="DFG">#REF!</definedName>
    <definedName name="DFGBHJ" localSheetId="1">#REF!</definedName>
    <definedName name="DFGBHJ">#REF!</definedName>
    <definedName name="DFGDFG" localSheetId="1">#REF!</definedName>
    <definedName name="DFGDFG">#REF!</definedName>
    <definedName name="DFGDYYB" localSheetId="1">#REF!</definedName>
    <definedName name="DFGDYYB">#REF!</definedName>
    <definedName name="dfgf" localSheetId="1">#REF!</definedName>
    <definedName name="dfgf">#REF!</definedName>
    <definedName name="DFGFBOP" localSheetId="1">#REF!</definedName>
    <definedName name="DFGFBOP">#REF!</definedName>
    <definedName name="DFGFDG" localSheetId="1">#REF!</definedName>
    <definedName name="DFGFDG">#REF!</definedName>
    <definedName name="DFGV" localSheetId="1">#REF!</definedName>
    <definedName name="DFGV">#REF!</definedName>
    <definedName name="dfgypuj" localSheetId="1">#REF!</definedName>
    <definedName name="dfgypuj">#REF!</definedName>
    <definedName name="dfh" localSheetId="1">#REF!</definedName>
    <definedName name="dfh">#REF!</definedName>
    <definedName name="dfhdr" localSheetId="1">#REF!</definedName>
    <definedName name="dfhdr">#REF!</definedName>
    <definedName name="dfhgh" localSheetId="1">#REF!</definedName>
    <definedName name="dfhgh">#REF!</definedName>
    <definedName name="dfj" localSheetId="1">#REF!</definedName>
    <definedName name="dfj">#REF!</definedName>
    <definedName name="DFRFRF" localSheetId="1">#REF!</definedName>
    <definedName name="DFRFRF">#REF!</definedName>
    <definedName name="DFVUI" localSheetId="1">#REF!</definedName>
    <definedName name="DFVUI">#REF!</definedName>
    <definedName name="dg" localSheetId="1">#REF!</definedName>
    <definedName name="dg">#REF!</definedName>
    <definedName name="dgdgr" localSheetId="1">#REF!</definedName>
    <definedName name="dgdgr">#REF!</definedName>
    <definedName name="dgfd" localSheetId="1">#REF!</definedName>
    <definedName name="dgfd">#REF!</definedName>
    <definedName name="DGFDFVSDF" localSheetId="1">#REF!</definedName>
    <definedName name="DGFDFVSDF">#REF!</definedName>
    <definedName name="dgfdg" localSheetId="1">#REF!</definedName>
    <definedName name="dgfdg">#REF!</definedName>
    <definedName name="DGFG" localSheetId="1">#REF!</definedName>
    <definedName name="DGFG">#REF!</definedName>
    <definedName name="dgfsado" localSheetId="1">#REF!</definedName>
    <definedName name="dgfsado">#REF!</definedName>
    <definedName name="DGO" localSheetId="1">#REF!</definedName>
    <definedName name="DGO">#REF!</definedName>
    <definedName name="DGO1_1" localSheetId="1">#REF!</definedName>
    <definedName name="DGO1_1">#REF!</definedName>
    <definedName name="DGO1_1_1" localSheetId="1">#REF!</definedName>
    <definedName name="DGO1_1_1">#REF!</definedName>
    <definedName name="DGP" localSheetId="1">#REF!</definedName>
    <definedName name="DGP">#REF!</definedName>
    <definedName name="DGP1_1" localSheetId="1">#REF!</definedName>
    <definedName name="DGP1_1">#REF!</definedName>
    <definedName name="DGP1_1_1" localSheetId="1">#REF!</definedName>
    <definedName name="DGP1_1_1">#REF!</definedName>
    <definedName name="dgrdeb" localSheetId="1">#REF!</definedName>
    <definedName name="dgrdeb">#REF!</definedName>
    <definedName name="dgreg" localSheetId="1">#REF!</definedName>
    <definedName name="dgreg">#REF!</definedName>
    <definedName name="DH" localSheetId="1">#REF!</definedName>
    <definedName name="DH">#REF!</definedName>
    <definedName name="dhdth" localSheetId="1">#REF!</definedName>
    <definedName name="dhdth">#REF!</definedName>
    <definedName name="dhgh" localSheetId="1">#REF!</definedName>
    <definedName name="dhgh">#REF!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#REF!</definedName>
    <definedName name="diferencia">#REF!</definedName>
    <definedName name="DIJ" localSheetId="1">#REF!</definedName>
    <definedName name="DIJ">#REF!</definedName>
    <definedName name="DIJ1_1" localSheetId="1">#REF!</definedName>
    <definedName name="DIJ1_1">#REF!</definedName>
    <definedName name="DIJ1_1_1" localSheetId="1">#REF!</definedName>
    <definedName name="DIJ1_1_1">#REF!</definedName>
    <definedName name="DIJ1_1_2" localSheetId="1">#REF!</definedName>
    <definedName name="DIJ1_1_2">#REF!</definedName>
    <definedName name="DIJ1_1_3" localSheetId="1">#REF!</definedName>
    <definedName name="DIJ1_1_3">#REF!</definedName>
    <definedName name="DIJ1_1_4" localSheetId="1">#REF!</definedName>
    <definedName name="DIJ1_1_4">#REF!</definedName>
    <definedName name="DIJ1_1_5" localSheetId="1">#REF!</definedName>
    <definedName name="DIJ1_1_5">#REF!</definedName>
    <definedName name="DIJ1_2" localSheetId="1">#REF!</definedName>
    <definedName name="DIJ1_2">#REF!</definedName>
    <definedName name="DIJ1_3" localSheetId="1">#REF!</definedName>
    <definedName name="DIJ1_3">#REF!</definedName>
    <definedName name="DIJ1_4" localSheetId="1">#REF!</definedName>
    <definedName name="DIJ1_4">#REF!</definedName>
    <definedName name="DIJ1_5" localSheetId="1">#REF!</definedName>
    <definedName name="DIJ1_5">#REF!</definedName>
    <definedName name="display_area_2" localSheetId="1">#REF!</definedName>
    <definedName name="display_area_2">#REF!</definedName>
    <definedName name="djdytj" localSheetId="1">#REF!</definedName>
    <definedName name="djdytj">#REF!</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TACIÓN" localSheetId="1">#REF!</definedName>
    <definedName name="DOTACIÓN">#REF!</definedName>
    <definedName name="DPI" localSheetId="1">#REF!</definedName>
    <definedName name="DPI">#REF!</definedName>
    <definedName name="DPI1_1" localSheetId="1">#REF!</definedName>
    <definedName name="DPI1_1">#REF!</definedName>
    <definedName name="DPI1_1_1" localSheetId="1">#REF!</definedName>
    <definedName name="DPI1_1_1">#REF!</definedName>
    <definedName name="DPY" localSheetId="1">#REF!</definedName>
    <definedName name="DPY">#REF!</definedName>
    <definedName name="DPY1_1" localSheetId="1">#REF!</definedName>
    <definedName name="DPY1_1">#REF!</definedName>
    <definedName name="DPY1_1_1" localSheetId="1">#REF!</definedName>
    <definedName name="DPY1_1_1">#REF!</definedName>
    <definedName name="DRI" localSheetId="1">#REF!</definedName>
    <definedName name="DRI">#REF!</definedName>
    <definedName name="DRI1_1" localSheetId="1">#REF!</definedName>
    <definedName name="DRI1_1">#REF!</definedName>
    <definedName name="DRI1_1_1" localSheetId="1">#REF!</definedName>
    <definedName name="DRI1_1_1">#REF!</definedName>
    <definedName name="DRI1_1_2" localSheetId="1">#REF!</definedName>
    <definedName name="DRI1_1_2">#REF!</definedName>
    <definedName name="DRI1_1_3" localSheetId="1">#REF!</definedName>
    <definedName name="DRI1_1_3">#REF!</definedName>
    <definedName name="DRI1_1_4" localSheetId="1">#REF!</definedName>
    <definedName name="DRI1_1_4">#REF!</definedName>
    <definedName name="DRI1_2" localSheetId="1">#REF!</definedName>
    <definedName name="DRI1_2">#REF!</definedName>
    <definedName name="DRI1_3" localSheetId="1">#REF!</definedName>
    <definedName name="DRI1_3">#REF!</definedName>
    <definedName name="DRI1_4" localSheetId="1">#REF!</definedName>
    <definedName name="DRI1_4">#REF!</definedName>
    <definedName name="DRL" localSheetId="1">#REF!</definedName>
    <definedName name="DRL">#REF!</definedName>
    <definedName name="DRL1_1" localSheetId="1">#REF!</definedName>
    <definedName name="DRL1_1">#REF!</definedName>
    <definedName name="DRL1_1_1" localSheetId="1">#REF!</definedName>
    <definedName name="DRL1_1_1">#REF!</definedName>
    <definedName name="DRL1_1_2" localSheetId="1">#REF!</definedName>
    <definedName name="DRL1_1_2">#REF!</definedName>
    <definedName name="DRL1_1_3" localSheetId="1">#REF!</definedName>
    <definedName name="DRL1_1_3">#REF!</definedName>
    <definedName name="DRL1_1_4" localSheetId="1">#REF!</definedName>
    <definedName name="DRL1_1_4">#REF!</definedName>
    <definedName name="DRL1_2" localSheetId="1">#REF!</definedName>
    <definedName name="DRL1_2">#REF!</definedName>
    <definedName name="DRL1_3" localSheetId="1">#REF!</definedName>
    <definedName name="DRL1_3">#REF!</definedName>
    <definedName name="DRL1_4" localSheetId="1">#REF!</definedName>
    <definedName name="DRL1_4">#REF!</definedName>
    <definedName name="dry" localSheetId="1">#REF!</definedName>
    <definedName name="dry">#REF!</definedName>
    <definedName name="DS" localSheetId="1">#REF!</definedName>
    <definedName name="DS">#REF!</definedName>
    <definedName name="DSAD" localSheetId="1">#REF!</definedName>
    <definedName name="DSAD">#REF!</definedName>
    <definedName name="dsadfp" localSheetId="1">#REF!</definedName>
    <definedName name="dsadfp">#REF!</definedName>
    <definedName name="Dsbcm" localSheetId="1">#REF!</definedName>
    <definedName name="Dsbcm">#REF!</definedName>
    <definedName name="DSD" localSheetId="1">#REF!</definedName>
    <definedName name="DSD">#REF!</definedName>
    <definedName name="dsdads4" localSheetId="1">#REF!</definedName>
    <definedName name="dsdads4">#REF!</definedName>
    <definedName name="DSF" localSheetId="1">#REF!</definedName>
    <definedName name="DSF">#REF!</definedName>
    <definedName name="DSFCVTY" localSheetId="1">#REF!</definedName>
    <definedName name="DSFCVTY">#REF!</definedName>
    <definedName name="dsfg" localSheetId="1">#REF!</definedName>
    <definedName name="dsfg">#REF!</definedName>
    <definedName name="dsfhgfdh" localSheetId="1">#REF!</definedName>
    <definedName name="dsfhgfdh">#REF!</definedName>
    <definedName name="dsfsdf" localSheetId="1">#REF!</definedName>
    <definedName name="dsfsdf">#REF!</definedName>
    <definedName name="DSFSDFCXV" localSheetId="1">#REF!</definedName>
    <definedName name="DSFSDFCXV">#REF!</definedName>
    <definedName name="dsfsvm" localSheetId="1">#REF!</definedName>
    <definedName name="dsfsvm">#REF!</definedName>
    <definedName name="dsftbv" localSheetId="1">#REF!</definedName>
    <definedName name="dsftbv">#REF!</definedName>
    <definedName name="DSP" localSheetId="1">#REF!</definedName>
    <definedName name="DSP">#REF!</definedName>
    <definedName name="DSP1_1" localSheetId="1">#REF!</definedName>
    <definedName name="DSP1_1">#REF!</definedName>
    <definedName name="DSP1_1_1" localSheetId="1">#REF!</definedName>
    <definedName name="DSP1_1_1">#REF!</definedName>
    <definedName name="dt" localSheetId="1">#REF!</definedName>
    <definedName name="dt">#REF!</definedName>
    <definedName name="dtrhj" localSheetId="1">#REF!</definedName>
    <definedName name="dtrhj">#REF!</definedName>
    <definedName name="dxfgg" localSheetId="1">#REF!</definedName>
    <definedName name="dxfgg">#REF!</definedName>
    <definedName name="E" localSheetId="1">#REF!</definedName>
    <definedName name="E">#REF!</definedName>
    <definedName name="e3e33" localSheetId="1">#REF!</definedName>
    <definedName name="e3e33">#REF!</definedName>
    <definedName name="ECP" localSheetId="1">#REF!</definedName>
    <definedName name="ECP">#REF!</definedName>
    <definedName name="ECP1_1" localSheetId="1">#REF!</definedName>
    <definedName name="ECP1_1">#REF!</definedName>
    <definedName name="ECP1_1_1" localSheetId="1">#REF!</definedName>
    <definedName name="ECP1_1_1">#REF!</definedName>
    <definedName name="EDC" localSheetId="1">#REF!</definedName>
    <definedName name="EDC">#REF!</definedName>
    <definedName name="EDEDWSWQA" localSheetId="1">#REF!</definedName>
    <definedName name="EDEDWSWQA">#REF!</definedName>
    <definedName name="edgfhmn" localSheetId="1">#REF!</definedName>
    <definedName name="edgfhmn">#REF!</definedName>
    <definedName name="eeedfr" localSheetId="1">#REF!</definedName>
    <definedName name="eeedfr">#REF!</definedName>
    <definedName name="eeeeer" localSheetId="1">#REF!</definedName>
    <definedName name="eeeeer">#REF!</definedName>
    <definedName name="eeerfd" localSheetId="1">#REF!</definedName>
    <definedName name="eeerfd">#REF!</definedName>
    <definedName name="EF" localSheetId="1">#REF!</definedName>
    <definedName name="EF">#REF!</definedName>
    <definedName name="EFA" localSheetId="1">#REF!</definedName>
    <definedName name="EFA">#REF!</definedName>
    <definedName name="efef" localSheetId="1">#REF!</definedName>
    <definedName name="efef">#REF!</definedName>
    <definedName name="efer" localSheetId="1">#REF!</definedName>
    <definedName name="efer">#REF!</definedName>
    <definedName name="egeg" localSheetId="1">#REF!</definedName>
    <definedName name="egeg">#REF!</definedName>
    <definedName name="egtrgthrt" localSheetId="1">#REF!</definedName>
    <definedName name="egtrgthrt">#REF!</definedName>
    <definedName name="ELIMINACIONPROYC" localSheetId="1">#REF!</definedName>
    <definedName name="ELIMINACIONPROYC">#REF!</definedName>
    <definedName name="emanto" localSheetId="1">#REF!</definedName>
    <definedName name="emanto">#REF!</definedName>
    <definedName name="EMPLEADO" localSheetId="1">#REF!</definedName>
    <definedName name="EMPLEADO">#REF!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1">#REF!</definedName>
    <definedName name="EPECIALIDAD_SIDOE">#REF!</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localSheetId="1">#REF!</definedName>
    <definedName name="eqw">#REF!</definedName>
    <definedName name="erfg" localSheetId="1">#REF!</definedName>
    <definedName name="erfg">#REF!</definedName>
    <definedName name="erg" localSheetId="1">#REF!</definedName>
    <definedName name="erg">#REF!</definedName>
    <definedName name="erger" localSheetId="1">#REF!</definedName>
    <definedName name="erger">#REF!</definedName>
    <definedName name="ergerg" localSheetId="1">#REF!</definedName>
    <definedName name="ergerg">#REF!</definedName>
    <definedName name="ergfegr" localSheetId="1">#REF!</definedName>
    <definedName name="ergfegr">#REF!</definedName>
    <definedName name="ergge" localSheetId="1">#REF!</definedName>
    <definedName name="ergge">#REF!</definedName>
    <definedName name="erggewg" localSheetId="1">#REF!</definedName>
    <definedName name="erggewg">#REF!</definedName>
    <definedName name="ergreg" localSheetId="1">#REF!</definedName>
    <definedName name="ergreg">#REF!</definedName>
    <definedName name="ergregerg" localSheetId="1">#REF!</definedName>
    <definedName name="ergregerg">#REF!</definedName>
    <definedName name="ergrg" localSheetId="1">#REF!</definedName>
    <definedName name="ergrg">#REF!</definedName>
    <definedName name="ergweg" localSheetId="1">#REF!</definedName>
    <definedName name="ergweg">#REF!</definedName>
    <definedName name="ergwreg" localSheetId="1">#REF!</definedName>
    <definedName name="ergwreg">#REF!</definedName>
    <definedName name="erheyh" localSheetId="1">#REF!</definedName>
    <definedName name="erheyh">#REF!</definedName>
    <definedName name="eririutriuthdc" localSheetId="1">#REF!</definedName>
    <definedName name="eririutriuthdc">#REF!</definedName>
    <definedName name="ERR" localSheetId="1">#REF!</definedName>
    <definedName name="ERR">#REF!</definedName>
    <definedName name="ERRORE" localSheetId="1">#REF!</definedName>
    <definedName name="ERRORE">#REF!</definedName>
    <definedName name="ert" localSheetId="1">#REF!</definedName>
    <definedName name="ert">#REF!</definedName>
    <definedName name="erte" localSheetId="1">#REF!</definedName>
    <definedName name="erte">#REF!</definedName>
    <definedName name="erter" localSheetId="1">#REF!</definedName>
    <definedName name="erter">#REF!</definedName>
    <definedName name="ertert" localSheetId="1">#REF!</definedName>
    <definedName name="ertert">#REF!</definedName>
    <definedName name="ertgyhik" localSheetId="1">#REF!</definedName>
    <definedName name="ertgyhik">#REF!</definedName>
    <definedName name="ertreb" localSheetId="1">#REF!</definedName>
    <definedName name="ertreb">#REF!</definedName>
    <definedName name="ertret" localSheetId="1">#REF!</definedName>
    <definedName name="ertret">#REF!</definedName>
    <definedName name="erttret" localSheetId="1">#REF!</definedName>
    <definedName name="erttret">#REF!</definedName>
    <definedName name="ertuiy" localSheetId="1">#REF!</definedName>
    <definedName name="ertuiy">#REF!</definedName>
    <definedName name="ertwert" localSheetId="1">#REF!</definedName>
    <definedName name="ertwert">#REF!</definedName>
    <definedName name="eru" localSheetId="1">#REF!</definedName>
    <definedName name="eru">#REF!</definedName>
    <definedName name="ERV" localSheetId="1">#REF!</definedName>
    <definedName name="ERV">#REF!</definedName>
    <definedName name="erware" localSheetId="1">#REF!</definedName>
    <definedName name="erware">#REF!</definedName>
    <definedName name="ERWER" localSheetId="1">#REF!</definedName>
    <definedName name="ERWER">#REF!</definedName>
    <definedName name="erwertd" localSheetId="1">#REF!</definedName>
    <definedName name="erwertd">#REF!</definedName>
    <definedName name="erwr" localSheetId="1">#REF!</definedName>
    <definedName name="erwr">#REF!</definedName>
    <definedName name="ERWRL" localSheetId="1">#REF!</definedName>
    <definedName name="ERWRL">#REF!</definedName>
    <definedName name="ery" localSheetId="1">#REF!</definedName>
    <definedName name="ery">#REF!</definedName>
    <definedName name="eryhd" localSheetId="1">#REF!</definedName>
    <definedName name="eryhd">#REF!</definedName>
    <definedName name="eryhdf" localSheetId="1">#REF!</definedName>
    <definedName name="eryhdf">#REF!</definedName>
    <definedName name="eryhk" localSheetId="1">#REF!</definedName>
    <definedName name="eryhk">#REF!</definedName>
    <definedName name="eryhrf" localSheetId="1">#REF!</definedName>
    <definedName name="eryhrf">#REF!</definedName>
    <definedName name="eryre" localSheetId="1">#REF!</definedName>
    <definedName name="eryre">#REF!</definedName>
    <definedName name="erytd" localSheetId="1">#REF!</definedName>
    <definedName name="erytd">#REF!</definedName>
    <definedName name="eryty" localSheetId="1">#REF!</definedName>
    <definedName name="eryty">#REF!</definedName>
    <definedName name="eryy" localSheetId="1">#REF!</definedName>
    <definedName name="eryy">#REF!</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RAE" localSheetId="1">#REF!</definedName>
    <definedName name="ESTRAE">#REF!</definedName>
    <definedName name="ESTRUCTURA" localSheetId="1">#REF!</definedName>
    <definedName name="ESTRUCTURA">#REF!</definedName>
    <definedName name="ETAP" localSheetId="1">#REF!</definedName>
    <definedName name="ETAP">#REF!</definedName>
    <definedName name="ETAPA_PACC" localSheetId="1">#REF!</definedName>
    <definedName name="ETAPA_PACC">#REF!</definedName>
    <definedName name="etertgg" localSheetId="1">#REF!</definedName>
    <definedName name="etertgg">#REF!</definedName>
    <definedName name="etertt" localSheetId="1">#REF!</definedName>
    <definedName name="etertt">#REF!</definedName>
    <definedName name="etewt" localSheetId="1">#REF!</definedName>
    <definedName name="etewt">#REF!</definedName>
    <definedName name="etu" localSheetId="1">#REF!</definedName>
    <definedName name="etu">#REF!</definedName>
    <definedName name="etueh" localSheetId="1">#REF!</definedName>
    <definedName name="etueh">#REF!</definedName>
    <definedName name="etyty" localSheetId="1">#REF!</definedName>
    <definedName name="etyty">#REF!</definedName>
    <definedName name="etyu" localSheetId="1">#REF!</definedName>
    <definedName name="etyu">#REF!</definedName>
    <definedName name="eu" localSheetId="1">#REF!</definedName>
    <definedName name="eu">#REF!</definedName>
    <definedName name="eut" localSheetId="1">#REF!</definedName>
    <definedName name="eut">#REF!</definedName>
    <definedName name="euyt" localSheetId="1">#REF!</definedName>
    <definedName name="euyt">#REF!</definedName>
    <definedName name="EW" localSheetId="1">#REF!</definedName>
    <definedName name="EW">#REF!</definedName>
    <definedName name="ewegt" localSheetId="1">#REF!</definedName>
    <definedName name="ewegt">#REF!</definedName>
    <definedName name="ewfewfg" localSheetId="1">#REF!</definedName>
    <definedName name="ewfewfg">#REF!</definedName>
    <definedName name="ewre" localSheetId="1">#REF!</definedName>
    <definedName name="ewre">#REF!</definedName>
    <definedName name="ewrewf" localSheetId="1">#REF!</definedName>
    <definedName name="ewrewf">#REF!</definedName>
    <definedName name="ewrr" localSheetId="1">#REF!</definedName>
    <definedName name="ewrr">#REF!</definedName>
    <definedName name="ewrt" localSheetId="1">#REF!</definedName>
    <definedName name="ewrt">#REF!</definedName>
    <definedName name="ewrwer" localSheetId="1">#REF!</definedName>
    <definedName name="ewrwer">#REF!</definedName>
    <definedName name="EX" localSheetId="1">#REF!</definedName>
    <definedName name="EX">#REF!</definedName>
    <definedName name="EX_1" localSheetId="1">#REF!</definedName>
    <definedName name="EX_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#REF!</definedName>
    <definedName name="FACTURADO">#REF!</definedName>
    <definedName name="FaseProyecto" localSheetId="1">#REF!</definedName>
    <definedName name="FaseProyecto">#REF!</definedName>
    <definedName name="fda" localSheetId="1">#REF!</definedName>
    <definedName name="fda">#REF!</definedName>
    <definedName name="fdbjp" localSheetId="1">#REF!</definedName>
    <definedName name="fdbjp">#REF!</definedName>
    <definedName name="fdf" localSheetId="1">#REF!</definedName>
    <definedName name="fdf">#REF!</definedName>
    <definedName name="fdg" localSheetId="1">#REF!</definedName>
    <definedName name="fdg">#REF!</definedName>
    <definedName name="FDGD" localSheetId="1">#REF!</definedName>
    <definedName name="FDGD">#REF!</definedName>
    <definedName name="FDGFDBBP" localSheetId="1">#REF!</definedName>
    <definedName name="FDGFDBBP">#REF!</definedName>
    <definedName name="fdh" localSheetId="1">#REF!</definedName>
    <definedName name="fdh">#REF!</definedName>
    <definedName name="fdsf" localSheetId="1">#REF!</definedName>
    <definedName name="fdsf">#REF!</definedName>
    <definedName name="fdsfds" localSheetId="1">#REF!</definedName>
    <definedName name="fdsfds">#REF!</definedName>
    <definedName name="fdsfdsf" localSheetId="1">#REF!</definedName>
    <definedName name="fdsfdsf">#REF!</definedName>
    <definedName name="fdsgfds" localSheetId="1">#REF!</definedName>
    <definedName name="fdsgfds">#REF!</definedName>
    <definedName name="fdsgsdfu" localSheetId="1">#REF!</definedName>
    <definedName name="fdsgsdfu">#REF!</definedName>
    <definedName name="FDSIO" localSheetId="1">#REF!</definedName>
    <definedName name="FDSIO">#REF!</definedName>
    <definedName name="fdwssf" localSheetId="1">#REF!</definedName>
    <definedName name="fdwssf">#REF!</definedName>
    <definedName name="FechaTerminacion" localSheetId="1">#REF!</definedName>
    <definedName name="FechaTerminacion">#REF!</definedName>
    <definedName name="fer" localSheetId="1">#REF!</definedName>
    <definedName name="fer">#REF!</definedName>
    <definedName name="ferfer" localSheetId="1">#REF!</definedName>
    <definedName name="ferfer">#REF!</definedName>
    <definedName name="fff" localSheetId="1">#REF!</definedName>
    <definedName name="fff">#REF!</definedName>
    <definedName name="ffffd" localSheetId="1">#REF!</definedName>
    <definedName name="ffffd">#REF!</definedName>
    <definedName name="fffffft" localSheetId="1">#REF!</definedName>
    <definedName name="fffffft">#REF!</definedName>
    <definedName name="fffffik" localSheetId="1">#REF!</definedName>
    <definedName name="fffffik">#REF!</definedName>
    <definedName name="fffffj" localSheetId="1">#REF!</definedName>
    <definedName name="fffffj">#REF!</definedName>
    <definedName name="ffffrd" localSheetId="1">#REF!</definedName>
    <definedName name="ffffrd">#REF!</definedName>
    <definedName name="ffffy" localSheetId="1">#REF!</definedName>
    <definedName name="ffffy">#REF!</definedName>
    <definedName name="fffrfr" localSheetId="1">#REF!</definedName>
    <definedName name="fffrfr">#REF!</definedName>
    <definedName name="fffs" localSheetId="1">#REF!</definedName>
    <definedName name="fffs">#REF!</definedName>
    <definedName name="fgdfg" localSheetId="1">#REF!</definedName>
    <definedName name="fgdfg">#REF!</definedName>
    <definedName name="fgdfsgr" localSheetId="1">#REF!</definedName>
    <definedName name="fgdfsgr">#REF!</definedName>
    <definedName name="fgdsfg" localSheetId="1">#REF!</definedName>
    <definedName name="fgdsfg">#REF!</definedName>
    <definedName name="FGFDH" localSheetId="1">#REF!</definedName>
    <definedName name="FGFDH">#REF!</definedName>
    <definedName name="fgghhj" localSheetId="1">#REF!</definedName>
    <definedName name="fgghhj">#REF!</definedName>
    <definedName name="fgh" localSheetId="1">#REF!</definedName>
    <definedName name="fgh">#REF!</definedName>
    <definedName name="FGHFBC" localSheetId="1">#REF!</definedName>
    <definedName name="FGHFBC">#REF!</definedName>
    <definedName name="fghfg" localSheetId="1">#REF!</definedName>
    <definedName name="fghfg">#REF!</definedName>
    <definedName name="fghfgh" localSheetId="1">#REF!</definedName>
    <definedName name="fghfgh">#REF!</definedName>
    <definedName name="FGHFW" localSheetId="1">#REF!</definedName>
    <definedName name="FGHFW">#REF!</definedName>
    <definedName name="fghhh" localSheetId="1">#REF!</definedName>
    <definedName name="fghhh">#REF!</definedName>
    <definedName name="fghsfgh" localSheetId="1">#REF!</definedName>
    <definedName name="fghsfgh">#REF!</definedName>
    <definedName name="fght" localSheetId="1">#REF!</definedName>
    <definedName name="fght">#REF!</definedName>
    <definedName name="fgjgryi" localSheetId="1">#REF!</definedName>
    <definedName name="fgjgryi">#REF!</definedName>
    <definedName name="fhfg" localSheetId="1">#REF!</definedName>
    <definedName name="fhfg">#REF!</definedName>
    <definedName name="fhfgh" localSheetId="1">#REF!</definedName>
    <definedName name="fhfgh">#REF!</definedName>
    <definedName name="fhg" localSheetId="1">#REF!</definedName>
    <definedName name="fhg">#REF!</definedName>
    <definedName name="fhgh" localSheetId="1">#REF!</definedName>
    <definedName name="fhgh">#REF!</definedName>
    <definedName name="fhpltyunh" localSheetId="1">#REF!</definedName>
    <definedName name="fhpltyunh">#REF!</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#REF!</definedName>
    <definedName name="fill1">#REF!</definedName>
    <definedName name="FILTROS" localSheetId="1">#REF!</definedName>
    <definedName name="FILTROS">#REF!</definedName>
    <definedName name="FORDESCR" localSheetId="1">#REF!</definedName>
    <definedName name="FORDESCR">#REF!</definedName>
    <definedName name="FORMOLT" localSheetId="1">#REF!</definedName>
    <definedName name="FORMOLT">#REF!</definedName>
    <definedName name="formularioCantidades" localSheetId="1">#REF!</definedName>
    <definedName name="formularioCantidades">#REF!</definedName>
    <definedName name="FORSHE" localSheetId="1">#REF!</definedName>
    <definedName name="FORSHE">#REF!</definedName>
    <definedName name="FORUNMIS" localSheetId="1">#REF!</definedName>
    <definedName name="FORUNMIS">#REF!</definedName>
    <definedName name="frbgsd" localSheetId="1">#REF!</definedName>
    <definedName name="frbgsd">#REF!</definedName>
    <definedName name="frefr" localSheetId="1">#REF!</definedName>
    <definedName name="frefr">#REF!</definedName>
    <definedName name="frfa" localSheetId="1">#REF!</definedName>
    <definedName name="frfa">#REF!</definedName>
    <definedName name="frfr" localSheetId="1">#REF!</definedName>
    <definedName name="frfr">#REF!</definedName>
    <definedName name="Full_Print" localSheetId="1">#REF!</definedName>
    <definedName name="Full_Print">#REF!</definedName>
    <definedName name="fwff" localSheetId="1">#REF!</definedName>
    <definedName name="fwff">#REF!</definedName>
    <definedName name="fwwe" localSheetId="1">#REF!</definedName>
    <definedName name="fwwe">#REF!</definedName>
    <definedName name="G" localSheetId="1">#REF!</definedName>
    <definedName name="G">#REF!</definedName>
    <definedName name="G_C1" localSheetId="1">#REF!</definedName>
    <definedName name="G_C1">#REF!</definedName>
    <definedName name="G_C10" localSheetId="1">#REF!</definedName>
    <definedName name="G_C10">#REF!</definedName>
    <definedName name="G_C11" localSheetId="1">#REF!</definedName>
    <definedName name="G_C11">#REF!</definedName>
    <definedName name="G_C12" localSheetId="1">#REF!</definedName>
    <definedName name="G_C12">#REF!</definedName>
    <definedName name="G_C13" localSheetId="1">#REF!</definedName>
    <definedName name="G_C13">#REF!</definedName>
    <definedName name="G_C14" localSheetId="1">#REF!</definedName>
    <definedName name="G_C14">#REF!</definedName>
    <definedName name="G_C15" localSheetId="1">#REF!</definedName>
    <definedName name="G_C15">#REF!</definedName>
    <definedName name="G_C16" localSheetId="1">#REF!</definedName>
    <definedName name="G_C16">#REF!</definedName>
    <definedName name="G_C17" localSheetId="1">#REF!</definedName>
    <definedName name="G_C17">#REF!</definedName>
    <definedName name="G_C18" localSheetId="1">#REF!</definedName>
    <definedName name="G_C18">#REF!</definedName>
    <definedName name="G_C19" localSheetId="1">#REF!</definedName>
    <definedName name="G_C19">#REF!</definedName>
    <definedName name="G_C2" localSheetId="1">#REF!</definedName>
    <definedName name="G_C2">#REF!</definedName>
    <definedName name="G_C20" localSheetId="1">#REF!</definedName>
    <definedName name="G_C20">#REF!</definedName>
    <definedName name="G_C21" localSheetId="1">#REF!</definedName>
    <definedName name="G_C21">#REF!</definedName>
    <definedName name="G_C22" localSheetId="1">#REF!</definedName>
    <definedName name="G_C22">#REF!</definedName>
    <definedName name="G_C3" localSheetId="1">#REF!</definedName>
    <definedName name="G_C3">#REF!</definedName>
    <definedName name="G_C4" localSheetId="1">#REF!</definedName>
    <definedName name="G_C4">#REF!</definedName>
    <definedName name="G_C5" localSheetId="1">#REF!</definedName>
    <definedName name="G_C5">#REF!</definedName>
    <definedName name="G_C6" localSheetId="1">#REF!</definedName>
    <definedName name="G_C6">#REF!</definedName>
    <definedName name="G_C7" localSheetId="1">#REF!</definedName>
    <definedName name="G_C7">#REF!</definedName>
    <definedName name="G_C8" localSheetId="1">#REF!</definedName>
    <definedName name="G_C8">#REF!</definedName>
    <definedName name="G_C9" localSheetId="1">#REF!</definedName>
    <definedName name="G_C9">#REF!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1_" localSheetId="1">#REF!</definedName>
    <definedName name="G1_">#REF!</definedName>
    <definedName name="GAJ" localSheetId="1">#REF!</definedName>
    <definedName name="GAJ">#REF!</definedName>
    <definedName name="GAS" localSheetId="1">#REF!</definedName>
    <definedName name="GAS">#REF!</definedName>
    <definedName name="gba" localSheetId="1">#REF!</definedName>
    <definedName name="gba">#REF!</definedName>
    <definedName name="gbac" localSheetId="1">#REF!</definedName>
    <definedName name="gbac">#REF!</definedName>
    <definedName name="gbbfghghj" localSheetId="1">#REF!</definedName>
    <definedName name="gbbfghghj">#REF!</definedName>
    <definedName name="GCB" localSheetId="1">#REF!</definedName>
    <definedName name="GCB">#REF!</definedName>
    <definedName name="GCI" localSheetId="1">#REF!</definedName>
    <definedName name="GCI">#REF!</definedName>
    <definedName name="GCN" localSheetId="1">#REF!</definedName>
    <definedName name="GCN">#REF!</definedName>
    <definedName name="GCP" localSheetId="1">#REF!</definedName>
    <definedName name="GCP">#REF!</definedName>
    <definedName name="GDN" localSheetId="1">#REF!</definedName>
    <definedName name="GDN">#REF!</definedName>
    <definedName name="GDR" localSheetId="1">#REF!</definedName>
    <definedName name="GDR">#REF!</definedName>
    <definedName name="gdt" localSheetId="1">#REF!</definedName>
    <definedName name="gdt">#REF!</definedName>
    <definedName name="GEA" localSheetId="1">#REF!</definedName>
    <definedName name="GEA">#REF!</definedName>
    <definedName name="GEA1_1" localSheetId="1">#REF!</definedName>
    <definedName name="GEA1_1">#REF!</definedName>
    <definedName name="GEA1_1_1" localSheetId="1">#REF!</definedName>
    <definedName name="GEA1_1_1">#REF!</definedName>
    <definedName name="GEA1_1_10" localSheetId="1">#REF!</definedName>
    <definedName name="GEA1_1_10">#REF!</definedName>
    <definedName name="GEA1_1_2" localSheetId="1">#REF!</definedName>
    <definedName name="GEA1_1_2">#REF!</definedName>
    <definedName name="GEA1_1_3" localSheetId="1">#REF!</definedName>
    <definedName name="GEA1_1_3">#REF!</definedName>
    <definedName name="GEA1_1_4" localSheetId="1">#REF!</definedName>
    <definedName name="GEA1_1_4">#REF!</definedName>
    <definedName name="GEA1_1_5" localSheetId="1">#REF!</definedName>
    <definedName name="GEA1_1_5">#REF!</definedName>
    <definedName name="GEA1_1_6" localSheetId="1">#REF!</definedName>
    <definedName name="GEA1_1_6">#REF!</definedName>
    <definedName name="GEA1_1_7" localSheetId="1">#REF!</definedName>
    <definedName name="GEA1_1_7">#REF!</definedName>
    <definedName name="GEA1_1_8" localSheetId="1">#REF!</definedName>
    <definedName name="GEA1_1_8">#REF!</definedName>
    <definedName name="GEA1_1_9" localSheetId="1">#REF!</definedName>
    <definedName name="GEA1_1_9">#REF!</definedName>
    <definedName name="GEA1_2" localSheetId="1">#REF!</definedName>
    <definedName name="GEA1_2">#REF!</definedName>
    <definedName name="GEA1_3" localSheetId="1">#REF!</definedName>
    <definedName name="GEA1_3">#REF!</definedName>
    <definedName name="GEA1_4" localSheetId="1">#REF!</definedName>
    <definedName name="GEA1_4">#REF!</definedName>
    <definedName name="GEC" localSheetId="1">#REF!</definedName>
    <definedName name="GEC">#REF!</definedName>
    <definedName name="GEC_ON_DAPIAY" localSheetId="1">#REF!</definedName>
    <definedName name="GEC_ON_DAPIAY">#REF!</definedName>
    <definedName name="GEC_ON_GER" localSheetId="1">#REF!</definedName>
    <definedName name="GEC_ON_GER">#REF!</definedName>
    <definedName name="geg" localSheetId="1">#REF!</definedName>
    <definedName name="geg">#REF!</definedName>
    <definedName name="GENERAL" localSheetId="1">#REF!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g" localSheetId="1">#REF!</definedName>
    <definedName name="gerg">#REF!</definedName>
    <definedName name="gerg54" localSheetId="1">#REF!</definedName>
    <definedName name="gerg54">#REF!</definedName>
    <definedName name="gergew" localSheetId="1">#REF!</definedName>
    <definedName name="gergew">#REF!</definedName>
    <definedName name="gergw" localSheetId="1">#REF!</definedName>
    <definedName name="gergw">#REF!</definedName>
    <definedName name="gfd" localSheetId="1">#REF!</definedName>
    <definedName name="gfd">#REF!</definedName>
    <definedName name="gfdg" localSheetId="1">#REF!</definedName>
    <definedName name="gfdg">#REF!</definedName>
    <definedName name="gffgfhhf" localSheetId="1">#REF!</definedName>
    <definedName name="gffgfhhf">#REF!</definedName>
    <definedName name="gfgfgr" localSheetId="1">#REF!</definedName>
    <definedName name="gfgfgr">#REF!</definedName>
    <definedName name="gfhf" localSheetId="1">#REF!</definedName>
    <definedName name="gfhf">#REF!</definedName>
    <definedName name="gfhfdh" localSheetId="1">#REF!</definedName>
    <definedName name="gfhfdh">#REF!</definedName>
    <definedName name="gfhgfh" localSheetId="1">#REF!</definedName>
    <definedName name="gfhgfh">#REF!</definedName>
    <definedName name="GFJHGJ" localSheetId="1">#REF!</definedName>
    <definedName name="GFJHGJ">#REF!</definedName>
    <definedName name="gfjjh" localSheetId="1">#REF!</definedName>
    <definedName name="gfjjh">#REF!</definedName>
    <definedName name="GFN" localSheetId="1">#REF!</definedName>
    <definedName name="GFN">#REF!</definedName>
    <definedName name="gfutyj6" localSheetId="1">#REF!</definedName>
    <definedName name="gfutyj6">#REF!</definedName>
    <definedName name="gg" localSheetId="1">#REF!</definedName>
    <definedName name="gg">#REF!</definedName>
    <definedName name="ggdr" localSheetId="1">#REF!</definedName>
    <definedName name="ggdr">#REF!</definedName>
    <definedName name="ggerg" localSheetId="1">#REF!</definedName>
    <definedName name="ggerg">#REF!</definedName>
    <definedName name="gggb" localSheetId="1">#REF!</definedName>
    <definedName name="gggb">#REF!</definedName>
    <definedName name="gggg" localSheetId="1">#REF!</definedName>
    <definedName name="gggg">#REF!</definedName>
    <definedName name="ggggd" localSheetId="1">#REF!</definedName>
    <definedName name="ggggd">#REF!</definedName>
    <definedName name="gggggt" localSheetId="1">#REF!</definedName>
    <definedName name="gggggt">#REF!</definedName>
    <definedName name="gggghn" localSheetId="1">#REF!</definedName>
    <definedName name="gggghn">#REF!</definedName>
    <definedName name="ggggt" localSheetId="1">#REF!</definedName>
    <definedName name="ggggt">#REF!</definedName>
    <definedName name="ggggy" localSheetId="1">#REF!</definedName>
    <definedName name="ggggy">#REF!</definedName>
    <definedName name="gggtgd" localSheetId="1">#REF!</definedName>
    <definedName name="gggtgd">#REF!</definedName>
    <definedName name="ggjgjkg" localSheetId="1">#REF!</definedName>
    <definedName name="ggjgjkg">#REF!</definedName>
    <definedName name="ggtgt" localSheetId="1">#REF!</definedName>
    <definedName name="ggtgt">#REF!</definedName>
    <definedName name="ghdghuy" localSheetId="1">#REF!</definedName>
    <definedName name="ghdghuy">#REF!</definedName>
    <definedName name="GHDP" localSheetId="1">#REF!</definedName>
    <definedName name="GHDP">#REF!</definedName>
    <definedName name="ghf" localSheetId="1">#REF!</definedName>
    <definedName name="ghf">#REF!</definedName>
    <definedName name="ghfg" localSheetId="1">#REF!</definedName>
    <definedName name="ghfg">#REF!</definedName>
    <definedName name="ghghy" localSheetId="1">#REF!</definedName>
    <definedName name="ghghy">#REF!</definedName>
    <definedName name="ghjghj" localSheetId="1">#REF!</definedName>
    <definedName name="ghjghj">#REF!</definedName>
    <definedName name="GHKJHK" localSheetId="1">#REF!</definedName>
    <definedName name="GHKJHK">#REF!</definedName>
    <definedName name="ghnbbfr" localSheetId="1">#REF!</definedName>
    <definedName name="ghnbbfr">#REF!</definedName>
    <definedName name="GJHVCB" localSheetId="1">#REF!</definedName>
    <definedName name="GJHVCB">#REF!</definedName>
    <definedName name="gk" localSheetId="1">#REF!</definedName>
    <definedName name="gk">#REF!</definedName>
    <definedName name="GMM_ON_ASO" localSheetId="1">#REF!</definedName>
    <definedName name="GMM_ON_ASO">#REF!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#REF!</definedName>
    <definedName name="GOT">#REF!</definedName>
    <definedName name="GPO" localSheetId="1">#REF!</definedName>
    <definedName name="GPO">#REF!</definedName>
    <definedName name="GPR" localSheetId="1">#REF!</definedName>
    <definedName name="GPR">#REF!</definedName>
    <definedName name="GRAF1ANO" localSheetId="1">#REF!</definedName>
    <definedName name="GRAF1ANO">#REF!</definedName>
    <definedName name="GRAF1AÑO" localSheetId="1">#REF!</definedName>
    <definedName name="GRAF1AÑO">#REF!</definedName>
    <definedName name="GRAF2" localSheetId="1">#REF!</definedName>
    <definedName name="GRAF2">#REF!</definedName>
    <definedName name="GRAF3" localSheetId="1">#REF!</definedName>
    <definedName name="GRAF3">#REF!</definedName>
    <definedName name="GRC" localSheetId="1">#REF!</definedName>
    <definedName name="GRC">#REF!</definedName>
    <definedName name="GRC_ON_ASO" localSheetId="1">#REF!</definedName>
    <definedName name="GRC_ON_ASO">#REF!</definedName>
    <definedName name="GRC_ON_DAPIAY" localSheetId="1">#REF!</definedName>
    <definedName name="GRC_ON_DAPIAY">#REF!</definedName>
    <definedName name="GRC_ON_GER" localSheetId="1">#REF!</definedName>
    <definedName name="GRC_ON_GER">#REF!</definedName>
    <definedName name="gregds" localSheetId="1">#REF!</definedName>
    <definedName name="gregds">#REF!</definedName>
    <definedName name="grehrtyh" localSheetId="1">#REF!</definedName>
    <definedName name="grehrtyh">#REF!</definedName>
    <definedName name="grggwero" localSheetId="1">#REF!</definedName>
    <definedName name="grggwero">#REF!</definedName>
    <definedName name="GRM" localSheetId="1">#REF!</definedName>
    <definedName name="GRM">#REF!</definedName>
    <definedName name="GRM_ON_DMARES" localSheetId="1">#REF!</definedName>
    <definedName name="GRM_ON_DMARES">#REF!</definedName>
    <definedName name="GRM_ON_DRIO" localSheetId="1">#REF!</definedName>
    <definedName name="GRM_ON_DRIO">#REF!</definedName>
    <definedName name="GRN" localSheetId="1">#REF!</definedName>
    <definedName name="GRN">#REF!</definedName>
    <definedName name="GRN_ON_ASO" localSheetId="1">#REF!</definedName>
    <definedName name="GRN_ON_ASO">#REF!</definedName>
    <definedName name="GRN_ON_DIREC" localSheetId="1">#REF!</definedName>
    <definedName name="GRN_ON_DIREC">#REF!</definedName>
    <definedName name="GRS" localSheetId="1">#REF!</definedName>
    <definedName name="GRS">#REF!</definedName>
    <definedName name="GRS_ON_ASO" localSheetId="1">#REF!</definedName>
    <definedName name="GRS_ON_ASO">#REF!</definedName>
    <definedName name="GRS_ON_DIREC" localSheetId="1">#REF!</definedName>
    <definedName name="GRS_ON_DIREC">#REF!</definedName>
    <definedName name="GRS_ON_HUIL" localSheetId="1">#REF!</definedName>
    <definedName name="GRS_ON_HUIL">#REF!</definedName>
    <definedName name="grtyerh" localSheetId="1">#REF!</definedName>
    <definedName name="grtyerh">#REF!</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SDG" localSheetId="1">#REF!</definedName>
    <definedName name="GSDG">#REF!</definedName>
    <definedName name="gsfsf" localSheetId="1">#REF!</definedName>
    <definedName name="gsfsf">#REF!</definedName>
    <definedName name="GTC" localSheetId="1">#REF!</definedName>
    <definedName name="GTC">#REF!</definedName>
    <definedName name="GTE" localSheetId="1">#REF!</definedName>
    <definedName name="GTE">#REF!</definedName>
    <definedName name="gtgt" localSheetId="1">#REF!</definedName>
    <definedName name="gtgt">#REF!</definedName>
    <definedName name="gtgtg" localSheetId="1">#REF!</definedName>
    <definedName name="gtgtg">#REF!</definedName>
    <definedName name="gtgtgff" localSheetId="1">#REF!</definedName>
    <definedName name="gtgtgff">#REF!</definedName>
    <definedName name="gtgtgyh" localSheetId="1">#REF!</definedName>
    <definedName name="gtgtgyh">#REF!</definedName>
    <definedName name="gtgth" localSheetId="1">#REF!</definedName>
    <definedName name="gtgth">#REF!</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#REF!</definedName>
    <definedName name="GTP">#REF!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1">#REF!</definedName>
    <definedName name="h9h">#REF!</definedName>
    <definedName name="Hazards" localSheetId="1">#REF!</definedName>
    <definedName name="Hazards">#REF!</definedName>
    <definedName name="hbfdhrw" localSheetId="1">#REF!</definedName>
    <definedName name="hbfdhrw">#REF!</definedName>
    <definedName name="hdfh" localSheetId="1">#REF!</definedName>
    <definedName name="hdfh">#REF!</definedName>
    <definedName name="hdfh4" localSheetId="1">#REF!</definedName>
    <definedName name="hdfh4">#REF!</definedName>
    <definedName name="hdfhwq" localSheetId="1">#REF!</definedName>
    <definedName name="hdfhwq">#REF!</definedName>
    <definedName name="hdgh" localSheetId="1">#REF!</definedName>
    <definedName name="hdgh">#REF!</definedName>
    <definedName name="hdhf" localSheetId="1">#REF!</definedName>
    <definedName name="hdhf">#REF!</definedName>
    <definedName name="Header_Row" localSheetId="1">#REF!</definedName>
    <definedName name="Header_Row">#REF!</definedName>
    <definedName name="HERRERO" localSheetId="1">#REF!</definedName>
    <definedName name="HERRERO">#REF!</definedName>
    <definedName name="hfgh" localSheetId="1">#REF!</definedName>
    <definedName name="hfgh">#REF!</definedName>
    <definedName name="hfh" localSheetId="1">#REF!</definedName>
    <definedName name="hfh">#REF!</definedName>
    <definedName name="hfhg" localSheetId="1">#REF!</definedName>
    <definedName name="hfhg">#REF!</definedName>
    <definedName name="hfthr" localSheetId="1">#REF!</definedName>
    <definedName name="hfthr">#REF!</definedName>
    <definedName name="hg" localSheetId="1">#REF!</definedName>
    <definedName name="hg">#REF!</definedName>
    <definedName name="HGFH" localSheetId="1">#REF!</definedName>
    <definedName name="HGFH">#REF!</definedName>
    <definedName name="hgfhty" localSheetId="1">#REF!</definedName>
    <definedName name="hgfhty">#REF!</definedName>
    <definedName name="HGHFH7" localSheetId="1">#REF!</definedName>
    <definedName name="HGHFH7">#REF!</definedName>
    <definedName name="hghhj" localSheetId="1">#REF!</definedName>
    <definedName name="hghhj">#REF!</definedName>
    <definedName name="hghydj" localSheetId="1">#REF!</definedName>
    <definedName name="hghydj">#REF!</definedName>
    <definedName name="hgjfjw" localSheetId="1">#REF!</definedName>
    <definedName name="hgjfjw">#REF!</definedName>
    <definedName name="HGJG" localSheetId="1">#REF!</definedName>
    <definedName name="HGJG">#REF!</definedName>
    <definedName name="hhg" localSheetId="1">#REF!</definedName>
    <definedName name="hhg">#REF!</definedName>
    <definedName name="hhh" localSheetId="1">#REF!</definedName>
    <definedName name="hhh">#REF!</definedName>
    <definedName name="hhhhhh" localSheetId="1">#REF!</definedName>
    <definedName name="hhhhhh">#REF!</definedName>
    <definedName name="hhhhhho" localSheetId="1">#REF!</definedName>
    <definedName name="hhhhhho">#REF!</definedName>
    <definedName name="hhhhhpy" localSheetId="1">#REF!</definedName>
    <definedName name="hhhhhpy">#REF!</definedName>
    <definedName name="hhhhth" localSheetId="1">#REF!</definedName>
    <definedName name="hhhhth">#REF!</definedName>
    <definedName name="hhhyhyh" localSheetId="1">#REF!</definedName>
    <definedName name="hhhyhyh">#REF!</definedName>
    <definedName name="hhtrhreh" localSheetId="1">#REF!</definedName>
    <definedName name="hhtrhreh">#REF!</definedName>
    <definedName name="hjfg" localSheetId="1">#REF!</definedName>
    <definedName name="hjfg">#REF!</definedName>
    <definedName name="hjgh" localSheetId="1">#REF!</definedName>
    <definedName name="hjgh">#REF!</definedName>
    <definedName name="hjghj" localSheetId="1">#REF!</definedName>
    <definedName name="hjghj">#REF!</definedName>
    <definedName name="hjhjhg" localSheetId="1">#REF!</definedName>
    <definedName name="hjhjhg">#REF!</definedName>
    <definedName name="HJKH" localSheetId="1">#REF!</definedName>
    <definedName name="HJKH">#REF!</definedName>
    <definedName name="hjkjk" localSheetId="1">#REF!</definedName>
    <definedName name="hjkjk">#REF!</definedName>
    <definedName name="HM" localSheetId="1">#REF!</definedName>
    <definedName name="HM">#REF!</definedName>
    <definedName name="hn" localSheetId="1">#REF!</definedName>
    <definedName name="hn">#REF!</definedName>
    <definedName name="HOJA1" localSheetId="1">#REF!</definedName>
    <definedName name="HOJA1">#REF!</definedName>
    <definedName name="horat" localSheetId="1">#REF!</definedName>
    <definedName name="horat">#REF!</definedName>
    <definedName name="Hornos" localSheetId="1">#REF!</definedName>
    <definedName name="Hornos">#REF!</definedName>
    <definedName name="HP_stg_Hz" localSheetId="1">#REF!</definedName>
    <definedName name="HP_stg_Hz">#REF!</definedName>
    <definedName name="hreer" localSheetId="1">#REF!</definedName>
    <definedName name="hreer">#REF!</definedName>
    <definedName name="hrhth" localSheetId="1">#REF!</definedName>
    <definedName name="hrhth">#REF!</definedName>
    <definedName name="hrthtrh" localSheetId="1">#REF!</definedName>
    <definedName name="hrthtrh">#REF!</definedName>
    <definedName name="hs" localSheetId="1">#REF!</definedName>
    <definedName name="hs">#REF!</definedName>
    <definedName name="hsfg" localSheetId="1">#REF!</definedName>
    <definedName name="hsfg">#REF!</definedName>
    <definedName name="HTAS" localSheetId="1">#REF!</definedName>
    <definedName name="HTAS">#REF!</definedName>
    <definedName name="HTAS1" localSheetId="1">#REF!</definedName>
    <definedName name="HTAS1">#REF!</definedName>
    <definedName name="hthdrf" localSheetId="1">#REF!</definedName>
    <definedName name="hthdrf">#REF!</definedName>
    <definedName name="htryrt7" localSheetId="1">#REF!</definedName>
    <definedName name="htryrt7">#REF!</definedName>
    <definedName name="hut" localSheetId="1">#REF!</definedName>
    <definedName name="hut">#REF!</definedName>
    <definedName name="hxdfk" localSheetId="1">#REF!</definedName>
    <definedName name="hxdfk">#REF!</definedName>
    <definedName name="hyhjop" localSheetId="1">#REF!</definedName>
    <definedName name="hyhjop">#REF!</definedName>
    <definedName name="hyhyh" localSheetId="1">#REF!</definedName>
    <definedName name="hyhyh">#REF!</definedName>
    <definedName name="hytirs" localSheetId="1">#REF!</definedName>
    <definedName name="hytirs">#REF!</definedName>
    <definedName name="I" localSheetId="1">#REF!</definedName>
    <definedName name="I">#REF!</definedName>
    <definedName name="i8i" localSheetId="1">#REF!</definedName>
    <definedName name="i8i">#REF!</definedName>
    <definedName name="Icct" localSheetId="1">#REF!</definedName>
    <definedName name="Icct">#REF!</definedName>
    <definedName name="ICP" localSheetId="1">#REF!</definedName>
    <definedName name="ICP">#REF!</definedName>
    <definedName name="ICP1_1" localSheetId="1">#REF!</definedName>
    <definedName name="ICP1_1">#REF!</definedName>
    <definedName name="ICP1_1_1" localSheetId="1">#REF!</definedName>
    <definedName name="ICP1_1_1">#REF!</definedName>
    <definedName name="ICP1_1_2" localSheetId="1">#REF!</definedName>
    <definedName name="ICP1_1_2">#REF!</definedName>
    <definedName name="ICP1_1_3" localSheetId="1">#REF!</definedName>
    <definedName name="ICP1_1_3">#REF!</definedName>
    <definedName name="ICP1_1_4" localSheetId="1">#REF!</definedName>
    <definedName name="ICP1_1_4">#REF!</definedName>
    <definedName name="ICP1_2" localSheetId="1">#REF!</definedName>
    <definedName name="ICP1_2">#REF!</definedName>
    <definedName name="ICP1_3" localSheetId="1">#REF!</definedName>
    <definedName name="ICP1_3">#REF!</definedName>
    <definedName name="ICP1_4" localSheetId="1">#REF!</definedName>
    <definedName name="ICP1_4">#REF!</definedName>
    <definedName name="IF" localSheetId="1">#REF!</definedName>
    <definedName name="IF">#REF!</definedName>
    <definedName name="Ig" localSheetId="1">#REF!</definedName>
    <definedName name="Ig">#REF!</definedName>
    <definedName name="ii" localSheetId="1">#REF!</definedName>
    <definedName name="ii">#REF!</definedName>
    <definedName name="iii" localSheetId="1">#REF!</definedName>
    <definedName name="iii">#REF!</definedName>
    <definedName name="iiii" localSheetId="1">#REF!</definedName>
    <definedName name="iiii">#REF!</definedName>
    <definedName name="iiiiiiik" localSheetId="1">#REF!</definedName>
    <definedName name="iiiiiiik">#REF!</definedName>
    <definedName name="iiiiuh" localSheetId="1">#REF!</definedName>
    <definedName name="iiiiuh">#REF!</definedName>
    <definedName name="iktgvfmu" localSheetId="1">#REF!</definedName>
    <definedName name="iktgvfmu">#REF!</definedName>
    <definedName name="IL" localSheetId="1">#REF!</definedName>
    <definedName name="IL">#REF!</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1">#REF!</definedName>
    <definedName name="inf">#REF!</definedName>
    <definedName name="Informe_semanal" localSheetId="1">#REF!</definedName>
    <definedName name="Informe_semanal">#REF!</definedName>
    <definedName name="INGENIERIA1" localSheetId="1">#REF!</definedName>
    <definedName name="INGENIERIA1">#REF!</definedName>
    <definedName name="INGENIERIA11" localSheetId="1">#REF!</definedName>
    <definedName name="INGENIERIA11">#REF!</definedName>
    <definedName name="INPU" localSheetId="1">#REF!</definedName>
    <definedName name="INPU">#REF!</definedName>
    <definedName name="INPUT" localSheetId="1">#REF!</definedName>
    <definedName name="INPUT">#REF!</definedName>
    <definedName name="Insumos_auxiliares" localSheetId="1">#REF!</definedName>
    <definedName name="Insumos_auxiliares">#REF!</definedName>
    <definedName name="Insumos_basicos" localSheetId="1">#REF!</definedName>
    <definedName name="Insumos_basicos">#REF!</definedName>
    <definedName name="Int" localSheetId="1">#REF!</definedName>
    <definedName name="Int">#REF!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P" localSheetId="1">#REF!</definedName>
    <definedName name="IP">#REF!</definedName>
    <definedName name="irng" localSheetId="1">#REF!</definedName>
    <definedName name="irng">#REF!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 localSheetId="1">#REF!</definedName>
    <definedName name="ItemCodos">#REF!</definedName>
    <definedName name="IUI" localSheetId="1">#REF!</definedName>
    <definedName name="IUI">#REF!</definedName>
    <definedName name="iuit7" localSheetId="1">#REF!</definedName>
    <definedName name="iuit7">#REF!</definedName>
    <definedName name="iul" localSheetId="1">#REF!</definedName>
    <definedName name="iul">#REF!</definedName>
    <definedName name="iuouio" localSheetId="1">#REF!</definedName>
    <definedName name="iuouio">#REF!</definedName>
    <definedName name="iuyi9" localSheetId="1">#REF!</definedName>
    <definedName name="iuyi9">#REF!</definedName>
    <definedName name="IVA" localSheetId="1">#REF!</definedName>
    <definedName name="IVA">#REF!</definedName>
    <definedName name="iwjer" localSheetId="1">#REF!</definedName>
    <definedName name="iwjer">#REF!</definedName>
    <definedName name="iyuiuyi" localSheetId="1">#REF!</definedName>
    <definedName name="iyuiuyi">#REF!</definedName>
    <definedName name="j" localSheetId="1">#REF!</definedName>
    <definedName name="j">#REF!</definedName>
    <definedName name="jd" localSheetId="1">#REF!</definedName>
    <definedName name="jd">#REF!</definedName>
    <definedName name="jdh" localSheetId="1">#REF!</definedName>
    <definedName name="jdh">#REF!</definedName>
    <definedName name="jeytj" localSheetId="1">#REF!</definedName>
    <definedName name="jeytj">#REF!</definedName>
    <definedName name="jfç" localSheetId="1">#REF!</definedName>
    <definedName name="jfç">#REF!</definedName>
    <definedName name="jfhjfrt" localSheetId="1">#REF!</definedName>
    <definedName name="jfhjfrt">#REF!</definedName>
    <definedName name="jgfj" localSheetId="1">#REF!</definedName>
    <definedName name="jgfj">#REF!</definedName>
    <definedName name="jghj" localSheetId="1">#REF!</definedName>
    <definedName name="jghj">#REF!</definedName>
    <definedName name="jgj" localSheetId="1">#REF!</definedName>
    <definedName name="jgj">#REF!</definedName>
    <definedName name="jhg" localSheetId="1">#REF!</definedName>
    <definedName name="jhg">#REF!</definedName>
    <definedName name="jhjyj" localSheetId="1">#REF!</definedName>
    <definedName name="jhjyj">#REF!</definedName>
    <definedName name="JHK" localSheetId="1">#REF!</definedName>
    <definedName name="JHK">#REF!</definedName>
    <definedName name="jhkgjkvf" localSheetId="1">#REF!</definedName>
    <definedName name="jhkgjkvf">#REF!</definedName>
    <definedName name="jjfq" localSheetId="1">#REF!</definedName>
    <definedName name="jjfq">#REF!</definedName>
    <definedName name="JJJ" localSheetId="1">#REF!</definedName>
    <definedName name="JJJ">#REF!</definedName>
    <definedName name="jjjhjddfg" localSheetId="1">#REF!</definedName>
    <definedName name="jjjhjddfg">#REF!</definedName>
    <definedName name="jjjjju" localSheetId="1">#REF!</definedName>
    <definedName name="jjjjju">#REF!</definedName>
    <definedName name="jjujujty" localSheetId="1">#REF!</definedName>
    <definedName name="jjujujty">#REF!</definedName>
    <definedName name="jjyjy" localSheetId="1">#REF!</definedName>
    <definedName name="jjyjy">#REF!</definedName>
    <definedName name="jkk" localSheetId="1">#REF!</definedName>
    <definedName name="jkk">#REF!</definedName>
    <definedName name="jkl" localSheetId="1">#REF!</definedName>
    <definedName name="jkl">#REF!</definedName>
    <definedName name="JRYJ" localSheetId="1">#REF!</definedName>
    <definedName name="JRYJ">#REF!</definedName>
    <definedName name="jtyj" localSheetId="1">#REF!</definedName>
    <definedName name="jtyj">#REF!</definedName>
    <definedName name="jtyry" localSheetId="1">#REF!</definedName>
    <definedName name="jtyry">#REF!</definedName>
    <definedName name="juj" localSheetId="1">#REF!</definedName>
    <definedName name="juj">#REF!</definedName>
    <definedName name="jujcx" localSheetId="1">#REF!</definedName>
    <definedName name="jujcx">#REF!</definedName>
    <definedName name="jujuj" localSheetId="1">#REF!</definedName>
    <definedName name="jujuj">#REF!</definedName>
    <definedName name="jujujuju" localSheetId="1">#REF!</definedName>
    <definedName name="jujujuju">#REF!</definedName>
    <definedName name="juuuhb" localSheetId="1">#REF!</definedName>
    <definedName name="juuuhb">#REF!</definedName>
    <definedName name="jvv" localSheetId="1">#REF!</definedName>
    <definedName name="jvv">#REF!</definedName>
    <definedName name="jyjt7" localSheetId="1">#REF!</definedName>
    <definedName name="jyjt7">#REF!</definedName>
    <definedName name="jyt" localSheetId="1">#REF!</definedName>
    <definedName name="jyt">#REF!</definedName>
    <definedName name="jytj" localSheetId="1">#REF!</definedName>
    <definedName name="jytj">#REF!</definedName>
    <definedName name="jyuju" localSheetId="1">#REF!</definedName>
    <definedName name="jyuju">#REF!</definedName>
    <definedName name="jyujyuj" localSheetId="1">#REF!</definedName>
    <definedName name="jyujyuj">#REF!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#REF!</definedName>
    <definedName name="kdmfm">#REF!</definedName>
    <definedName name="kf" localSheetId="1">#REF!</definedName>
    <definedName name="kf">#REF!</definedName>
    <definedName name="kh" localSheetId="1">#REF!</definedName>
    <definedName name="kh">#REF!</definedName>
    <definedName name="KHGGH" localSheetId="1">#REF!</definedName>
    <definedName name="KHGGH">#REF!</definedName>
    <definedName name="khjk7" localSheetId="1">#REF!</definedName>
    <definedName name="khjk7">#REF!</definedName>
    <definedName name="kikik" localSheetId="1">#REF!</definedName>
    <definedName name="kikik">#REF!</definedName>
    <definedName name="kj" localSheetId="1">#REF!</definedName>
    <definedName name="kj">#REF!</definedName>
    <definedName name="kjhkd" localSheetId="1">#REF!</definedName>
    <definedName name="kjhkd">#REF!</definedName>
    <definedName name="kjj" localSheetId="1">#REF!</definedName>
    <definedName name="kjj">#REF!</definedName>
    <definedName name="kjk" localSheetId="1">#REF!</definedName>
    <definedName name="kjk">#REF!</definedName>
    <definedName name="kjtrkjr" localSheetId="1">#REF!</definedName>
    <definedName name="kjtrkjr">#REF!</definedName>
    <definedName name="kk" localSheetId="1">#REF!</definedName>
    <definedName name="kk">#REF!</definedName>
    <definedName name="kkkki" localSheetId="1">#REF!</definedName>
    <definedName name="kkkki">#REF!</definedName>
    <definedName name="kkkkkki" localSheetId="1">#REF!</definedName>
    <definedName name="kkkkkki">#REF!</definedName>
    <definedName name="klklk" localSheetId="1">#REF!</definedName>
    <definedName name="klklk">#REF!</definedName>
    <definedName name="km" localSheetId="1">#REF!</definedName>
    <definedName name="km">#REF!</definedName>
    <definedName name="krtrk" localSheetId="1">#REF!</definedName>
    <definedName name="krtrk">#REF!</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1">#REF!</definedName>
    <definedName name="kyr">#REF!</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#REF!</definedName>
    <definedName name="lame">#REF!</definedName>
    <definedName name="LANODO" localSheetId="1">#REF!</definedName>
    <definedName name="LANODO">#REF!</definedName>
    <definedName name="LANODOFT" localSheetId="1">#REF!</definedName>
    <definedName name="LANODOFT">#REF!</definedName>
    <definedName name="Last_Row" localSheetId="1">#REF!</definedName>
    <definedName name="Last_Row">#REF!</definedName>
    <definedName name="lb" localSheetId="1">#REF!</definedName>
    <definedName name="lb">#REF!</definedName>
    <definedName name="ld" localSheetId="1">#REF!</definedName>
    <definedName name="ld">#REF!</definedName>
    <definedName name="Libro1_Hoja1_Lista" localSheetId="1">#REF!</definedName>
    <definedName name="Libro1_Hoja1_Lista">#REF!</definedName>
    <definedName name="LICITACION" localSheetId="1">#REF!</definedName>
    <definedName name="LICITACION">#REF!</definedName>
    <definedName name="LINEA" localSheetId="1">#REF!</definedName>
    <definedName name="LINEA">#REF!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uoo" localSheetId="1">#REF!</definedName>
    <definedName name="liuoo">#REF!</definedName>
    <definedName name="lkj" localSheetId="1">#REF!</definedName>
    <definedName name="lkj">#REF!</definedName>
    <definedName name="LKJLJK" localSheetId="1">#REF!</definedName>
    <definedName name="LKJLJK">#REF!</definedName>
    <definedName name="LL" localSheetId="1">#REF!</definedName>
    <definedName name="LL">#REF!</definedName>
    <definedName name="llam" localSheetId="1">#REF!</definedName>
    <definedName name="llam">#REF!</definedName>
    <definedName name="lllllh" localSheetId="1">#REF!</definedName>
    <definedName name="lllllh">#REF!</definedName>
    <definedName name="lllllllo" localSheetId="1">#REF!</definedName>
    <definedName name="lllllllo">#REF!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LIZACION_Y_REPLANTEO" localSheetId="1">#REF!</definedName>
    <definedName name="LOCALIZACION_Y_REPLANTEO">#REF!</definedName>
    <definedName name="lolol" localSheetId="1">#REF!</definedName>
    <definedName name="lolol">#REF!</definedName>
    <definedName name="Longitud" localSheetId="1">#REF!</definedName>
    <definedName name="Longitud">#REF!</definedName>
    <definedName name="lp" localSheetId="1">#REF!</definedName>
    <definedName name="lp">#REF!</definedName>
    <definedName name="lplpl" localSheetId="1">#REF!</definedName>
    <definedName name="lplpl">#REF!</definedName>
    <definedName name="lt" localSheetId="1">#REF!</definedName>
    <definedName name="lt">#REF!</definedName>
    <definedName name="lun" localSheetId="1">#REF!</definedName>
    <definedName name="lun">#REF!</definedName>
    <definedName name="lv" localSheetId="1">#REF!</definedName>
    <definedName name="lv">#REF!</definedName>
    <definedName name="m" localSheetId="1">#REF!</definedName>
    <definedName name="m">#REF!</definedName>
    <definedName name="MA" localSheetId="1">#REF!</definedName>
    <definedName name="MA">#REF!</definedName>
    <definedName name="MACR" localSheetId="1">#REF!</definedName>
    <definedName name="MACR">#REF!</definedName>
    <definedName name="MACRDEL" localSheetId="1">#REF!</definedName>
    <definedName name="MACRDEL">#REF!</definedName>
    <definedName name="Macroactividad" localSheetId="1">#REF!</definedName>
    <definedName name="Macroactividad">#REF!</definedName>
    <definedName name="mafdsf" localSheetId="1">#REF!</definedName>
    <definedName name="mafdsf">#REF!</definedName>
    <definedName name="MANUAL" localSheetId="1">#REF!</definedName>
    <definedName name="MANUAL">#REF!</definedName>
    <definedName name="mao" localSheetId="1">#REF!</definedName>
    <definedName name="mao">#REF!</definedName>
    <definedName name="maow" localSheetId="1">#REF!</definedName>
    <definedName name="maow">#REF!</definedName>
    <definedName name="mar" localSheetId="1">#REF!</definedName>
    <definedName name="mar">#REF!</definedName>
    <definedName name="MARCO_H" localSheetId="1">#REF!</definedName>
    <definedName name="MARCO_H">#REF!</definedName>
    <definedName name="marina" localSheetId="1">#REF!</definedName>
    <definedName name="marina">#REF!</definedName>
    <definedName name="masor" localSheetId="1">#REF!</definedName>
    <definedName name="masor">#REF!</definedName>
    <definedName name="MAT" localSheetId="1">#REF!</definedName>
    <definedName name="MAT">#REF!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1">#REF!</definedName>
    <definedName name="mdd">#REF!</definedName>
    <definedName name="mediah_reposo_comida" localSheetId="1">#REF!</definedName>
    <definedName name="mediah_reposo_comida">#REF!</definedName>
    <definedName name="meg" localSheetId="1">#REF!</definedName>
    <definedName name="meg">#REF!</definedName>
    <definedName name="MENU1" localSheetId="1">#REF!</definedName>
    <definedName name="MENU1">#REF!</definedName>
    <definedName name="MENU2" localSheetId="1">#REF!</definedName>
    <definedName name="MENU2">#REF!</definedName>
    <definedName name="MENU3" localSheetId="1">#REF!</definedName>
    <definedName name="MENU3">#REF!</definedName>
    <definedName name="MENU4" localSheetId="1">#REF!</definedName>
    <definedName name="MENU4">#REF!</definedName>
    <definedName name="MENU5" localSheetId="1">#REF!</definedName>
    <definedName name="MENU5">#REF!</definedName>
    <definedName name="MENU6" localSheetId="1">#REF!</definedName>
    <definedName name="MENU6">#REF!</definedName>
    <definedName name="MESES" localSheetId="1">#REF!</definedName>
    <definedName name="MESES">#REF!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ETAAFPDCC" localSheetId="20">#REF!</definedName>
    <definedName name="METAAFPDCC" localSheetId="5">#REF!</definedName>
    <definedName name="METAAFPDCC" localSheetId="6">#REF!</definedName>
    <definedName name="METAAFPDCC" localSheetId="1">#REF!</definedName>
    <definedName name="METAAFPDCC" localSheetId="0">#REF!</definedName>
    <definedName name="METAAFPDCC" localSheetId="19">#REF!</definedName>
    <definedName name="METAAFPDCC" localSheetId="8">#REF!</definedName>
    <definedName name="METAAFPDCC" localSheetId="9">#REF!</definedName>
    <definedName name="METAAFPDCC" localSheetId="10">#REF!</definedName>
    <definedName name="METAAFPDCC" localSheetId="12">#REF!</definedName>
    <definedName name="METAAFPDCC" localSheetId="14">#REF!</definedName>
    <definedName name="METAAFPDCC" localSheetId="16">#REF!</definedName>
    <definedName name="METAAFPDCC" localSheetId="17">#REF!</definedName>
    <definedName name="METAAFPDCC" localSheetId="11">#REF!</definedName>
    <definedName name="METAAFPDCC" localSheetId="13">#REF!</definedName>
    <definedName name="METAAFPDCC" localSheetId="15">#REF!</definedName>
    <definedName name="METAAFPDCC" localSheetId="18">#REF!</definedName>
    <definedName name="METAAFPDCC" localSheetId="2">#REF!</definedName>
    <definedName name="METAAFPDCC">#REF!</definedName>
    <definedName name="METAPDCC" localSheetId="20">#REF!</definedName>
    <definedName name="METAPDCC" localSheetId="5">#REF!</definedName>
    <definedName name="METAPDCC" localSheetId="6">#REF!</definedName>
    <definedName name="METAPDCC" localSheetId="1">#REF!</definedName>
    <definedName name="METAPDCC" localSheetId="0">#REF!</definedName>
    <definedName name="METAPDCC" localSheetId="19">#REF!</definedName>
    <definedName name="METAPDCC" localSheetId="8">#REF!</definedName>
    <definedName name="METAPDCC" localSheetId="9">#REF!</definedName>
    <definedName name="METAPDCC" localSheetId="10">#REF!</definedName>
    <definedName name="METAPDCC" localSheetId="12">#REF!</definedName>
    <definedName name="METAPDCC" localSheetId="14">#REF!</definedName>
    <definedName name="METAPDCC" localSheetId="16">#REF!</definedName>
    <definedName name="METAPDCC" localSheetId="17">#REF!</definedName>
    <definedName name="METAPDCC" localSheetId="11">#REF!</definedName>
    <definedName name="METAPDCC" localSheetId="13">#REF!</definedName>
    <definedName name="METAPDCC" localSheetId="15">#REF!</definedName>
    <definedName name="METAPDCC" localSheetId="18">#REF!</definedName>
    <definedName name="METAPDCC" localSheetId="2">#REF!</definedName>
    <definedName name="METAPDCC">#REF!</definedName>
    <definedName name="mfgjrdt" localSheetId="1">#REF!</definedName>
    <definedName name="mfgjrdt">#REF!</definedName>
    <definedName name="mghm" localSheetId="1">#REF!</definedName>
    <definedName name="mghm">#REF!</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1">#REF!</definedName>
    <definedName name="mjmj">#REF!</definedName>
    <definedName name="mjmjmn" localSheetId="1">#REF!</definedName>
    <definedName name="mjmjmn">#REF!</definedName>
    <definedName name="mjnhgkio" localSheetId="1">#REF!</definedName>
    <definedName name="mjnhgkio">#REF!</definedName>
    <definedName name="MJU" localSheetId="1">#REF!</definedName>
    <definedName name="MJU">#REF!</definedName>
    <definedName name="mmjmjh" localSheetId="1">#REF!</definedName>
    <definedName name="mmjmjh">#REF!</definedName>
    <definedName name="mmm" localSheetId="1">#REF!</definedName>
    <definedName name="mmm">#REF!</definedName>
    <definedName name="mmmh" localSheetId="1">#REF!</definedName>
    <definedName name="mmmh">#REF!</definedName>
    <definedName name="mmmmmjyt" localSheetId="1">#REF!</definedName>
    <definedName name="mmmmmjyt">#REF!</definedName>
    <definedName name="mmmmmmg" localSheetId="1">#REF!</definedName>
    <definedName name="mmmmmmg">#REF!</definedName>
    <definedName name="MN" localSheetId="1">#REF!</definedName>
    <definedName name="MN">#REF!</definedName>
    <definedName name="MOA" localSheetId="1">#REF!</definedName>
    <definedName name="MOA">#REF!</definedName>
    <definedName name="MOD" localSheetId="1">#REF!</definedName>
    <definedName name="MOD">#REF!</definedName>
    <definedName name="MODIVejec" localSheetId="1">#REF!</definedName>
    <definedName name="MODIVejec">#REF!</definedName>
    <definedName name="MOE" localSheetId="1">#REF!</definedName>
    <definedName name="MOE">#REF!</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ON" localSheetId="1">#REF!</definedName>
    <definedName name="MORON">#REF!</definedName>
    <definedName name="MRLART" localSheetId="1">#REF!</definedName>
    <definedName name="MRLART">#REF!</definedName>
    <definedName name="MRSUPDET" localSheetId="1">#REF!</definedName>
    <definedName name="MRSUPDET">#REF!</definedName>
    <definedName name="Mtz_Avance" localSheetId="1">#REF!</definedName>
    <definedName name="Mtz_Avance">#REF!</definedName>
    <definedName name="Mv" localSheetId="1">#REF!</definedName>
    <definedName name="Mv">#REF!</definedName>
    <definedName name="n" localSheetId="1">#REF!</definedName>
    <definedName name="n">#REF!</definedName>
    <definedName name="nbvnv" localSheetId="1">#REF!</definedName>
    <definedName name="nbvnv">#REF!</definedName>
    <definedName name="NDHS" localSheetId="1">#REF!</definedName>
    <definedName name="NDHS">#REF!</definedName>
    <definedName name="nf" localSheetId="1">#REF!</definedName>
    <definedName name="nf">#REF!</definedName>
    <definedName name="nfg" localSheetId="1">#REF!</definedName>
    <definedName name="nfg">#REF!</definedName>
    <definedName name="nfgn" localSheetId="1">#REF!</definedName>
    <definedName name="nfgn">#REF!</definedName>
    <definedName name="ng" localSheetId="1">#REF!</definedName>
    <definedName name="ng">#REF!</definedName>
    <definedName name="ngdn" localSheetId="1">#REF!</definedName>
    <definedName name="ngdn">#REF!</definedName>
    <definedName name="ngfh" localSheetId="1">#REF!</definedName>
    <definedName name="ngfh">#REF!</definedName>
    <definedName name="NH" localSheetId="1">#REF!</definedName>
    <definedName name="NH">#REF!</definedName>
    <definedName name="nhn" localSheetId="1">#REF!</definedName>
    <definedName name="nhn">#REF!</definedName>
    <definedName name="nhncfgn" localSheetId="1">#REF!</definedName>
    <definedName name="nhncfgn">#REF!</definedName>
    <definedName name="nhndr" localSheetId="1">#REF!</definedName>
    <definedName name="nhndr">#REF!</definedName>
    <definedName name="Nmax" localSheetId="1">#REF!</definedName>
    <definedName name="Nmax">#REF!</definedName>
    <definedName name="nmdlf" localSheetId="1">#REF!</definedName>
    <definedName name="nmdlf">#REF!</definedName>
    <definedName name="nmmmm" localSheetId="1">#REF!</definedName>
    <definedName name="nmmmm">#REF!</definedName>
    <definedName name="NN" localSheetId="1">#REF!</definedName>
    <definedName name="NN">#REF!</definedName>
    <definedName name="nndng" localSheetId="1">#REF!</definedName>
    <definedName name="nndng">#REF!</definedName>
    <definedName name="nnn" localSheetId="1">#REF!</definedName>
    <definedName name="nnn">#REF!</definedName>
    <definedName name="nnnhd" localSheetId="1">#REF!</definedName>
    <definedName name="nnnhd">#REF!</definedName>
    <definedName name="nnnnn" localSheetId="1">#REF!</definedName>
    <definedName name="nnnnn">#REF!</definedName>
    <definedName name="nnnnnd" localSheetId="1">#REF!</definedName>
    <definedName name="nnnnnd">#REF!</definedName>
    <definedName name="nnnnnf" localSheetId="1">#REF!</definedName>
    <definedName name="nnnnnf">#REF!</definedName>
    <definedName name="nnnnnh" localSheetId="1">#REF!</definedName>
    <definedName name="nnnnnh">#REF!</definedName>
    <definedName name="NOMBRE" localSheetId="20">' P8'!#REF!</definedName>
    <definedName name="NOMBRE" localSheetId="1">#REF!</definedName>
    <definedName name="NOMBRE" localSheetId="19">'E. TECNICA  P8'!$A$24:$C$28</definedName>
    <definedName name="NOMBRE" localSheetId="8">'E. TECNICA P1'!$A$24:$C$28</definedName>
    <definedName name="NOMBRE" localSheetId="9">'E. TECNICA P2'!$A$24:$C$28</definedName>
    <definedName name="NOMBRE" localSheetId="10">'E. TECNICA P3'!$A$24:$C$28</definedName>
    <definedName name="NOMBRE" localSheetId="12">'E. TECNICA P4'!$A$24:$C$28</definedName>
    <definedName name="NOMBRE" localSheetId="14">'E. TECNICA P5'!$A$24:$C$28</definedName>
    <definedName name="NOMBRE" localSheetId="16">'E. TECNICA P6'!$A$25:$C$29</definedName>
    <definedName name="NOMBRE" localSheetId="17">'E. TECNICA P7'!$A$25:$C$29</definedName>
    <definedName name="NOMBRE" localSheetId="3">#REF!</definedName>
    <definedName name="NOMBRE" localSheetId="11">'P3'!#REF!</definedName>
    <definedName name="NOMBRE" localSheetId="13">'P4'!#REF!</definedName>
    <definedName name="NOMBRE" localSheetId="15">'P5'!#REF!</definedName>
    <definedName name="NOMBRE" localSheetId="18">'P7'!#REF!</definedName>
    <definedName name="NOMBRE">#REF!</definedName>
    <definedName name="NombreCoordinador" localSheetId="1">#REF!</definedName>
    <definedName name="NombreCoordinador" localSheetId="19">#REF!</definedName>
    <definedName name="NombreCoordinador" localSheetId="8">#REF!</definedName>
    <definedName name="NombreCoordinador" localSheetId="9">#REF!</definedName>
    <definedName name="NombreCoordinador" localSheetId="10">#REF!</definedName>
    <definedName name="NombreCoordinador" localSheetId="12">#REF!</definedName>
    <definedName name="NombreCoordinador" localSheetId="14">#REF!</definedName>
    <definedName name="NombreCoordinador" localSheetId="16">#REF!</definedName>
    <definedName name="NombreCoordinador" localSheetId="17">#REF!</definedName>
    <definedName name="NombreCoordinador">#REF!</definedName>
    <definedName name="NombreDependencia" localSheetId="1">#REF!</definedName>
    <definedName name="NombreDependencia" localSheetId="19">#REF!</definedName>
    <definedName name="NombreDependencia" localSheetId="8">#REF!</definedName>
    <definedName name="NombreDependencia" localSheetId="9">#REF!</definedName>
    <definedName name="NombreDependencia" localSheetId="10">#REF!</definedName>
    <definedName name="NombreDependencia" localSheetId="12">#REF!</definedName>
    <definedName name="NombreDependencia" localSheetId="14">#REF!</definedName>
    <definedName name="NombreDependencia" localSheetId="16">#REF!</definedName>
    <definedName name="NombreDependencia" localSheetId="17">#REF!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#REF!</definedName>
    <definedName name="NPAGE">#REF!</definedName>
    <definedName name="NUEVO" localSheetId="1">#REF!</definedName>
    <definedName name="NUEVO">#REF!</definedName>
    <definedName name="Num_Pmt_Per_Year" localSheetId="1">#REF!</definedName>
    <definedName name="Num_Pmt_Per_Year">#REF!</definedName>
    <definedName name="nxn" localSheetId="1">#REF!</definedName>
    <definedName name="nxn">#REF!</definedName>
    <definedName name="ñpñpñ" localSheetId="1">#REF!</definedName>
    <definedName name="ñpñpñ">#REF!</definedName>
    <definedName name="º1" localSheetId="1">#REF!</definedName>
    <definedName name="º1">#REF!</definedName>
    <definedName name="o9o9" localSheetId="1">#REF!</definedName>
    <definedName name="o9o9">#REF!</definedName>
    <definedName name="ObjetivoProyecto" localSheetId="1">#REF!</definedName>
    <definedName name="ObjetivoProyecto">#REF!</definedName>
    <definedName name="Obra" localSheetId="1">#REF!</definedName>
    <definedName name="Obra">#REF!</definedName>
    <definedName name="obras" localSheetId="1">#REF!</definedName>
    <definedName name="obras">#REF!</definedName>
    <definedName name="obras11" localSheetId="1">#REF!</definedName>
    <definedName name="obras11">#REF!</definedName>
    <definedName name="OCD" localSheetId="1">#REF!</definedName>
    <definedName name="OCD">#REF!</definedName>
    <definedName name="OCD1_1" localSheetId="1">#REF!</definedName>
    <definedName name="OCD1_1">#REF!</definedName>
    <definedName name="OCD1_1_1" localSheetId="1">#REF!</definedName>
    <definedName name="OCD1_1_1">#REF!</definedName>
    <definedName name="OCI" localSheetId="1">#REF!</definedName>
    <definedName name="OCI">#REF!</definedName>
    <definedName name="OCI1_1" localSheetId="1">#REF!</definedName>
    <definedName name="OCI1_1">#REF!</definedName>
    <definedName name="OCI1_1_1" localSheetId="1">#REF!</definedName>
    <definedName name="OCI1_1_1">#REF!</definedName>
    <definedName name="OCTUBRE" localSheetId="1">#REF!</definedName>
    <definedName name="OCTUBRE">#REF!</definedName>
    <definedName name="OD" localSheetId="1">#REF!</definedName>
    <definedName name="OD">#REF!</definedName>
    <definedName name="oiret" localSheetId="1">#REF!</definedName>
    <definedName name="oiret">#REF!</definedName>
    <definedName name="oirgrth" localSheetId="1">#REF!</definedName>
    <definedName name="oirgrth">#REF!</definedName>
    <definedName name="OIUOIU" localSheetId="1">#REF!</definedName>
    <definedName name="OIUOIU">#REF!</definedName>
    <definedName name="OÑ" localSheetId="1">#REF!</definedName>
    <definedName name="OÑ">#REF!</definedName>
    <definedName name="ooo" localSheetId="1">#REF!</definedName>
    <definedName name="ooo">#REF!</definedName>
    <definedName name="ooooiii" localSheetId="1">#REF!</definedName>
    <definedName name="ooooiii">#REF!</definedName>
    <definedName name="oooos" localSheetId="1">#REF!</definedName>
    <definedName name="oooos">#REF!</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localSheetId="1">#REF!</definedName>
    <definedName name="ORIGINAL">#REF!</definedName>
    <definedName name="OROZCO" localSheetId="1">#REF!</definedName>
    <definedName name="OROZCO">#REF!</definedName>
    <definedName name="OTROS1" localSheetId="1">#REF!</definedName>
    <definedName name="OTROS1">#REF!</definedName>
    <definedName name="OUT" localSheetId="1">#REF!</definedName>
    <definedName name="OUT">#REF!</definedName>
    <definedName name="P" localSheetId="20">' P8'!#REF!</definedName>
    <definedName name="P" localSheetId="1">#REF!</definedName>
    <definedName name="P" localSheetId="19">'E. TECNICA  P8'!$D$24</definedName>
    <definedName name="P" localSheetId="8">'E. TECNICA P1'!$D$24</definedName>
    <definedName name="P" localSheetId="9">'E. TECNICA P2'!$D$24</definedName>
    <definedName name="P" localSheetId="10">'E. TECNICA P3'!$D$24</definedName>
    <definedName name="P" localSheetId="12">'E. TECNICA P4'!$D$24</definedName>
    <definedName name="P" localSheetId="14">'E. TECNICA P5'!$D$24</definedName>
    <definedName name="P" localSheetId="16">'E. TECNICA P6'!$D$25</definedName>
    <definedName name="P" localSheetId="17">'E. TECNICA P7'!$D$25</definedName>
    <definedName name="P" localSheetId="3">#REF!</definedName>
    <definedName name="P" localSheetId="11">'P3'!#REF!</definedName>
    <definedName name="P" localSheetId="13">'P4'!#REF!</definedName>
    <definedName name="P" localSheetId="15">'P5'!#REF!</definedName>
    <definedName name="P" localSheetId="18">'P7'!#REF!</definedName>
    <definedName name="P">#REF!</definedName>
    <definedName name="P_Yacimiento" localSheetId="1">#REF!</definedName>
    <definedName name="P_Yacimiento" localSheetId="19">#REF!</definedName>
    <definedName name="P_Yacimiento" localSheetId="8">#REF!</definedName>
    <definedName name="P_Yacimiento" localSheetId="9">#REF!</definedName>
    <definedName name="P_Yacimiento" localSheetId="10">#REF!</definedName>
    <definedName name="P_Yacimiento" localSheetId="12">#REF!</definedName>
    <definedName name="P_Yacimiento" localSheetId="14">#REF!</definedName>
    <definedName name="P_Yacimiento" localSheetId="16">#REF!</definedName>
    <definedName name="P_Yacimiento" localSheetId="17">#REF!</definedName>
    <definedName name="P_Yacimiento">#REF!</definedName>
    <definedName name="p0p0" localSheetId="1">#REF!</definedName>
    <definedName name="p0p0" localSheetId="19">#REF!</definedName>
    <definedName name="p0p0" localSheetId="8">#REF!</definedName>
    <definedName name="p0p0" localSheetId="9">#REF!</definedName>
    <definedName name="p0p0" localSheetId="10">#REF!</definedName>
    <definedName name="p0p0" localSheetId="12">#REF!</definedName>
    <definedName name="p0p0" localSheetId="14">#REF!</definedName>
    <definedName name="p0p0" localSheetId="16">#REF!</definedName>
    <definedName name="p0p0" localSheetId="17">#REF!</definedName>
    <definedName name="p0p0">#REF!</definedName>
    <definedName name="Page____1____of____2" localSheetId="1">#REF!</definedName>
    <definedName name="Page____1____of____2">#REF!</definedName>
    <definedName name="Pay_Date" localSheetId="1">#REF!</definedName>
    <definedName name="Pay_Date">#REF!</definedName>
    <definedName name="Pay_Num" localSheetId="1">#REF!</definedName>
    <definedName name="Pay_Num">#REF!</definedName>
    <definedName name="Pb" localSheetId="1">#REF!</definedName>
    <definedName name="Pb">#REF!</definedName>
    <definedName name="Pd" localSheetId="1">#REF!</definedName>
    <definedName name="Pd">#REF!</definedName>
    <definedName name="PeriodoRepago" localSheetId="1">#REF!</definedName>
    <definedName name="PeriodoRepago">#REF!</definedName>
    <definedName name="PeriodoRepagoCCP" localSheetId="1">#REF!</definedName>
    <definedName name="PeriodoRepagoCCP">#REF!</definedName>
    <definedName name="PERSONA" localSheetId="20">' P8'!#REF!</definedName>
    <definedName name="PERSONA" localSheetId="1">#REF!</definedName>
    <definedName name="PERSONA" localSheetId="19">'E. TECNICA  P8'!$X$6:$X$7</definedName>
    <definedName name="PERSONA" localSheetId="8">'E. TECNICA P1'!$X$6:$X$7</definedName>
    <definedName name="PERSONA" localSheetId="9">'E. TECNICA P2'!$X$6:$X$7</definedName>
    <definedName name="PERSONA" localSheetId="10">'E. TECNICA P3'!$X$6:$X$7</definedName>
    <definedName name="PERSONA" localSheetId="12">'E. TECNICA P4'!$X$6:$X$7</definedName>
    <definedName name="PERSONA" localSheetId="14">'E. TECNICA P5'!$X$6:$X$7</definedName>
    <definedName name="PERSONA" localSheetId="16">'E. TECNICA P6'!$X$6:$X$7</definedName>
    <definedName name="PERSONA" localSheetId="17">'E. TECNICA P7'!$X$6:$X$7</definedName>
    <definedName name="PERSONA" localSheetId="11">'P3'!#REF!</definedName>
    <definedName name="PERSONA" localSheetId="13">'P4'!#REF!</definedName>
    <definedName name="PERSONA" localSheetId="15">'P5'!#REF!</definedName>
    <definedName name="PERSONA" localSheetId="18">'P7'!#REF!</definedName>
    <definedName name="PERSONA" localSheetId="2">#REF!</definedName>
    <definedName name="PERSONA">'[1]0'!$AB$2:$AB$3</definedName>
    <definedName name="Pindis" localSheetId="20">#REF!</definedName>
    <definedName name="Pindis" localSheetId="1">#REF!</definedName>
    <definedName name="Pindis" localSheetId="19">#REF!</definedName>
    <definedName name="Pindis" localSheetId="8">#REF!</definedName>
    <definedName name="Pindis" localSheetId="9">#REF!</definedName>
    <definedName name="Pindis" localSheetId="10">#REF!</definedName>
    <definedName name="Pindis" localSheetId="12">#REF!</definedName>
    <definedName name="Pindis" localSheetId="14">#REF!</definedName>
    <definedName name="Pindis" localSheetId="16">#REF!</definedName>
    <definedName name="Pindis" localSheetId="17">#REF!</definedName>
    <definedName name="Pindis" localSheetId="15">#REF!</definedName>
    <definedName name="Pindis">#REF!</definedName>
    <definedName name="pint" localSheetId="1">#REF!</definedName>
    <definedName name="pint" localSheetId="19">#REF!</definedName>
    <definedName name="pint" localSheetId="8">#REF!</definedName>
    <definedName name="pint" localSheetId="9">#REF!</definedName>
    <definedName name="pint" localSheetId="10">#REF!</definedName>
    <definedName name="pint" localSheetId="12">#REF!</definedName>
    <definedName name="pint" localSheetId="14">#REF!</definedName>
    <definedName name="pint" localSheetId="16">#REF!</definedName>
    <definedName name="pint" localSheetId="17">#REF!</definedName>
    <definedName name="pint">#REF!</definedName>
    <definedName name="pintura" localSheetId="1">#REF!</definedName>
    <definedName name="pintura" localSheetId="19">#REF!</definedName>
    <definedName name="pintura" localSheetId="8">#REF!</definedName>
    <definedName name="pintura" localSheetId="9">#REF!</definedName>
    <definedName name="pintura" localSheetId="10">#REF!</definedName>
    <definedName name="pintura" localSheetId="12">#REF!</definedName>
    <definedName name="pintura" localSheetId="14">#REF!</definedName>
    <definedName name="pintura" localSheetId="16">#REF!</definedName>
    <definedName name="pintura" localSheetId="17">#REF!</definedName>
    <definedName name="pintura">#REF!</definedName>
    <definedName name="pintyura" localSheetId="1">#REF!</definedName>
    <definedName name="pintyura">#REF!</definedName>
    <definedName name="PIP" localSheetId="1">#REF!</definedName>
    <definedName name="PIP">#REF!</definedName>
    <definedName name="Piscinas" localSheetId="1">#REF!</definedName>
    <definedName name="Piscinas">#REF!</definedName>
    <definedName name="PKHK" localSheetId="1">#REF!</definedName>
    <definedName name="PKHK">#REF!</definedName>
    <definedName name="pkj" localSheetId="1">#REF!</definedName>
    <definedName name="pkj">#REF!</definedName>
    <definedName name="pkwsem" localSheetId="1">#REF!</definedName>
    <definedName name="pkwsem">#REF!</definedName>
    <definedName name="PLAD" localSheetId="1">#REF!</definedName>
    <definedName name="PLAD">#REF!</definedName>
    <definedName name="Platinas" localSheetId="1">#REF!</definedName>
    <definedName name="Platinas">#REF!</definedName>
    <definedName name="PlazoAIU" localSheetId="1">#REF!</definedName>
    <definedName name="PlazoAIU">#REF!</definedName>
    <definedName name="PLPLUNN" localSheetId="1">#REF!</definedName>
    <definedName name="PLPLUNN">#REF!</definedName>
    <definedName name="PMP" localSheetId="1">#REF!</definedName>
    <definedName name="PMP">#REF!</definedName>
    <definedName name="POCETAS" localSheetId="1">#REF!</definedName>
    <definedName name="POCETAS">#REF!</definedName>
    <definedName name="POIUP" localSheetId="1">#REF!</definedName>
    <definedName name="POIUP">#REF!</definedName>
    <definedName name="popop" localSheetId="1">#REF!</definedName>
    <definedName name="popop">#REF!</definedName>
    <definedName name="popp" localSheetId="1">#REF!</definedName>
    <definedName name="popp">#REF!</definedName>
    <definedName name="popu" localSheetId="1">#REF!</definedName>
    <definedName name="popu">#REF!</definedName>
    <definedName name="popvds" localSheetId="1">#REF!</definedName>
    <definedName name="popvds">#REF!</definedName>
    <definedName name="porc" localSheetId="1">#REF!</definedName>
    <definedName name="porc">#REF!</definedName>
    <definedName name="Porcentaje" localSheetId="1">#REF!</definedName>
    <definedName name="Porcentaje">#REF!</definedName>
    <definedName name="PORCENTAJE1" localSheetId="1">#REF!</definedName>
    <definedName name="PORCENTAJE1">#REF!</definedName>
    <definedName name="PORTADA2" localSheetId="1">#REF!</definedName>
    <definedName name="PORTADA2">#REF!</definedName>
    <definedName name="POSICION_PRESUP" localSheetId="1">#REF!</definedName>
    <definedName name="POSICION_PRESUP">#REF!</definedName>
    <definedName name="POSICIONES" localSheetId="1">#REF!</definedName>
    <definedName name="POSICIONES">#REF!</definedName>
    <definedName name="pouig" localSheetId="1">#REF!</definedName>
    <definedName name="pouig">#REF!</definedName>
    <definedName name="PPPP" localSheetId="1">#REF!</definedName>
    <definedName name="PPPP">#REF!</definedName>
    <definedName name="ppppp9" localSheetId="1">#REF!</definedName>
    <definedName name="ppppp9">#REF!</definedName>
    <definedName name="pppppd" localSheetId="1">#REF!</definedName>
    <definedName name="pppppd">#REF!</definedName>
    <definedName name="PPtoNorte" localSheetId="1">#REF!</definedName>
    <definedName name="PPtoNorte">#REF!</definedName>
    <definedName name="pqroj" localSheetId="1">#REF!</definedName>
    <definedName name="pqroj">#REF!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localSheetId="1">#REF!</definedName>
    <definedName name="PRIMER">#REF!</definedName>
    <definedName name="PRIMET" localSheetId="1">#REF!</definedName>
    <definedName name="PRIMET">#REF!</definedName>
    <definedName name="Princ" localSheetId="1">#REF!</definedName>
    <definedName name="Princ">#REF!</definedName>
    <definedName name="PRINT_AREA" localSheetId="1">#REF!</definedName>
    <definedName name="PRINT_AREA" localSheetId="3">#REF!</definedName>
    <definedName name="PRINT_AREA">#REF!</definedName>
    <definedName name="Print_Area_MI" localSheetId="1">#REF!</definedName>
    <definedName name="Print_Area_MI">#REF!</definedName>
    <definedName name="PRINT_TITLES" localSheetId="1">#REF!</definedName>
    <definedName name="PRINT_TITLES">#REF!</definedName>
    <definedName name="PRINT_TITLES_MI" localSheetId="1">#REF!</definedName>
    <definedName name="PRINT_TITLES_MI">#REF!</definedName>
    <definedName name="PRINT1" localSheetId="1">#REF!</definedName>
    <definedName name="PRINT1">#REF!</definedName>
    <definedName name="PRINT2" localSheetId="1">#REF!</definedName>
    <definedName name="PRINT2">#REF!</definedName>
    <definedName name="PRIVADO" localSheetId="1">#REF!</definedName>
    <definedName name="PRIVADO">#REF!</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GDES" localSheetId="1">#REF!</definedName>
    <definedName name="PROGDES">#REF!</definedName>
    <definedName name="Programa" localSheetId="1">#REF!</definedName>
    <definedName name="Programa">#REF!</definedName>
    <definedName name="Proponente" localSheetId="1">#REF!</definedName>
    <definedName name="Proponente">#REF!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1">#REF!</definedName>
    <definedName name="PTAR">#REF!</definedName>
    <definedName name="ptope" localSheetId="1">#REF!</definedName>
    <definedName name="ptope">#REF!</definedName>
    <definedName name="ptopes" localSheetId="1">#REF!</definedName>
    <definedName name="ptopes">#REF!</definedName>
    <definedName name="PW" localSheetId="1">#REF!</definedName>
    <definedName name="PW">#REF!</definedName>
    <definedName name="Pwfd" localSheetId="1">#REF!</definedName>
    <definedName name="Pwfd">#REF!</definedName>
    <definedName name="Q" localSheetId="1">#REF!</definedName>
    <definedName name="Q">#REF!</definedName>
    <definedName name="Q_BRUTO" localSheetId="1">#REF!</definedName>
    <definedName name="Q_BRUTO">#REF!</definedName>
    <definedName name="q1q1q" localSheetId="1">#REF!</definedName>
    <definedName name="q1q1q">#REF!</definedName>
    <definedName name="qaedtguj" localSheetId="1">#REF!</definedName>
    <definedName name="qaedtguj">#REF!</definedName>
    <definedName name="QAQSWS" localSheetId="1">#REF!</definedName>
    <definedName name="QAQSWS">#REF!</definedName>
    <definedName name="qaqwwxcr" localSheetId="1">#REF!</definedName>
    <definedName name="qaqwwxcr">#REF!</definedName>
    <definedName name="qaz" localSheetId="1">#REF!</definedName>
    <definedName name="qaz">#REF!</definedName>
    <definedName name="qedcd" localSheetId="1">#REF!</definedName>
    <definedName name="qedcd">#REF!</definedName>
    <definedName name="qeqewe" localSheetId="1">#REF!</definedName>
    <definedName name="qeqewe">#REF!</definedName>
    <definedName name="qewj" localSheetId="1">#REF!</definedName>
    <definedName name="qewj">#REF!</definedName>
    <definedName name="qqqqqw" localSheetId="1">#REF!</definedName>
    <definedName name="qqqqqw">#REF!</definedName>
    <definedName name="QS" localSheetId="1">#REF!</definedName>
    <definedName name="QS">#REF!</definedName>
    <definedName name="QTIES" localSheetId="1">#REF!</definedName>
    <definedName name="QTIES">#REF!</definedName>
    <definedName name="QTY" localSheetId="1">#REF!</definedName>
    <definedName name="QTY">#REF!</definedName>
    <definedName name="qw" localSheetId="1">#REF!</definedName>
    <definedName name="qw">#REF!</definedName>
    <definedName name="qwdas2" localSheetId="1">#REF!</definedName>
    <definedName name="qwdas2">#REF!</definedName>
    <definedName name="QWE" localSheetId="1">#REF!</definedName>
    <definedName name="QWE">#REF!</definedName>
    <definedName name="qweqe" localSheetId="1">#REF!</definedName>
    <definedName name="qweqe">#REF!</definedName>
    <definedName name="qwewertet" localSheetId="1">#REF!</definedName>
    <definedName name="qwewertet">#REF!</definedName>
    <definedName name="qwqwqwj" localSheetId="1">#REF!</definedName>
    <definedName name="qwqwqwj">#REF!</definedName>
    <definedName name="R_2" localSheetId="1">#REF!</definedName>
    <definedName name="R_2">#REF!</definedName>
    <definedName name="R_c" localSheetId="1">#REF!</definedName>
    <definedName name="R_c">#REF!</definedName>
    <definedName name="R._SECO" localSheetId="1">#REF!</definedName>
    <definedName name="R._SECO">#REF!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order" localSheetId="1">#REF!</definedName>
    <definedName name="Recorder">#REF!</definedName>
    <definedName name="rege" localSheetId="1">#REF!</definedName>
    <definedName name="rege">#REF!</definedName>
    <definedName name="RegistroCoordinador" localSheetId="1">#REF!</definedName>
    <definedName name="RegistroCoordinador">#REF!</definedName>
    <definedName name="regresd" localSheetId="1">#REF!</definedName>
    <definedName name="regresd">#REF!</definedName>
    <definedName name="regthio" localSheetId="1">#REF!</definedName>
    <definedName name="regthio">#REF!</definedName>
    <definedName name="REJHE" localSheetId="1">#REF!</definedName>
    <definedName name="REJHE">#REF!</definedName>
    <definedName name="rell" localSheetId="1">#REF!</definedName>
    <definedName name="rell">#REF!</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1">#REF!</definedName>
    <definedName name="rer">#REF!</definedName>
    <definedName name="rererw" localSheetId="1">#REF!</definedName>
    <definedName name="rererw">#REF!</definedName>
    <definedName name="rerg" localSheetId="1">#REF!</definedName>
    <definedName name="rerg">#REF!</definedName>
    <definedName name="rerrrrw" localSheetId="1">#REF!</definedName>
    <definedName name="rerrrrw">#REF!</definedName>
    <definedName name="RES" localSheetId="1">#REF!</definedName>
    <definedName name="RES">#REF!</definedName>
    <definedName name="Resistividad" localSheetId="1">#REF!</definedName>
    <definedName name="Resistividad">#REF!</definedName>
    <definedName name="RESU" localSheetId="1">#REF!</definedName>
    <definedName name="RESU">#REF!</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TRE" localSheetId="1">#REF!</definedName>
    <definedName name="RETTRE">#REF!</definedName>
    <definedName name="rety" localSheetId="1">#REF!</definedName>
    <definedName name="rety">#REF!</definedName>
    <definedName name="rewfreg" localSheetId="1">#REF!</definedName>
    <definedName name="rewfreg">#REF!</definedName>
    <definedName name="rewr" localSheetId="1">#REF!</definedName>
    <definedName name="rewr">#REF!</definedName>
    <definedName name="REWWER" localSheetId="1">#REF!</definedName>
    <definedName name="REWWER">#REF!</definedName>
    <definedName name="reyepoi" localSheetId="1">#REF!</definedName>
    <definedName name="reyepoi">#REF!</definedName>
    <definedName name="reyety" localSheetId="1">#REF!</definedName>
    <definedName name="reyety">#REF!</definedName>
    <definedName name="reyty" localSheetId="1">#REF!</definedName>
    <definedName name="reyty">#REF!</definedName>
    <definedName name="reyyt" localSheetId="1">#REF!</definedName>
    <definedName name="reyyt">#REF!</definedName>
    <definedName name="rfhnhjyu" localSheetId="1">#REF!</definedName>
    <definedName name="rfhnhjyu">#REF!</definedName>
    <definedName name="rfrf" localSheetId="1">#REF!</definedName>
    <definedName name="rfrf">#REF!</definedName>
    <definedName name="RFV" localSheetId="1">#REF!</definedName>
    <definedName name="RFV">#REF!</definedName>
    <definedName name="RG" localSheetId="1">#REF!</definedName>
    <definedName name="RG">#REF!</definedName>
    <definedName name="rge" localSheetId="1">#REF!</definedName>
    <definedName name="rge">#REF!</definedName>
    <definedName name="rgegg" localSheetId="1">#REF!</definedName>
    <definedName name="rgegg">#REF!</definedName>
    <definedName name="rhh" localSheetId="1">#REF!</definedName>
    <definedName name="rhh">#REF!</definedName>
    <definedName name="rhrtd" localSheetId="1">#REF!</definedName>
    <definedName name="rhrtd">#REF!</definedName>
    <definedName name="rhtry" localSheetId="1">#REF!</definedName>
    <definedName name="rhtry">#REF!</definedName>
    <definedName name="RID" localSheetId="1">#REF!</definedName>
    <definedName name="RID">#REF!</definedName>
    <definedName name="RISP" localSheetId="1">#REF!</definedName>
    <definedName name="RISP">#REF!</definedName>
    <definedName name="rj" localSheetId="1">#REF!</definedName>
    <definedName name="rj">#REF!</definedName>
    <definedName name="rjjth" localSheetId="1">#REF!</definedName>
    <definedName name="rjjth">#REF!</definedName>
    <definedName name="rjy" localSheetId="1">#REF!</definedName>
    <definedName name="rjy">#REF!</definedName>
    <definedName name="rkjyk" localSheetId="1">#REF!</definedName>
    <definedName name="rkjyk">#REF!</definedName>
    <definedName name="rkru" localSheetId="1">#REF!</definedName>
    <definedName name="rkru">#REF!</definedName>
    <definedName name="rky" localSheetId="1">#REF!</definedName>
    <definedName name="rky">#REF!</definedName>
    <definedName name="Ro" localSheetId="1">#REF!</definedName>
    <definedName name="Ro">#REF!</definedName>
    <definedName name="rrr" localSheetId="1">#REF!</definedName>
    <definedName name="rrr">#REF!</definedName>
    <definedName name="rrrr" localSheetId="1">#REF!</definedName>
    <definedName name="rrrr">#REF!</definedName>
    <definedName name="rrrrrb" localSheetId="1">#REF!</definedName>
    <definedName name="rrrrrb">#REF!</definedName>
    <definedName name="rrrrrrre" localSheetId="1">#REF!</definedName>
    <definedName name="rrrrrrre">#REF!</definedName>
    <definedName name="rrrrt" localSheetId="1">#REF!</definedName>
    <definedName name="rrrrt">#REF!</definedName>
    <definedName name="Rs" localSheetId="1">#REF!</definedName>
    <definedName name="Rs">#REF!</definedName>
    <definedName name="rsdgsd5" localSheetId="1">#REF!</definedName>
    <definedName name="rsdgsd5">#REF!</definedName>
    <definedName name="RSS" localSheetId="1">#REF!</definedName>
    <definedName name="RSS">#REF!</definedName>
    <definedName name="rt" localSheetId="1">#REF!</definedName>
    <definedName name="rt">#REF!</definedName>
    <definedName name="rte" localSheetId="1">#REF!</definedName>
    <definedName name="rte">#REF!</definedName>
    <definedName name="rteg" localSheetId="1">#REF!</definedName>
    <definedName name="rteg">#REF!</definedName>
    <definedName name="rtert" localSheetId="1">#REF!</definedName>
    <definedName name="rtert">#REF!</definedName>
    <definedName name="rtes" localSheetId="1">#REF!</definedName>
    <definedName name="rtes">#REF!</definedName>
    <definedName name="rtewth" localSheetId="1">#REF!</definedName>
    <definedName name="rtewth">#REF!</definedName>
    <definedName name="rthjtj" localSheetId="1">#REF!</definedName>
    <definedName name="rthjtj">#REF!</definedName>
    <definedName name="rthrthg" localSheetId="1">#REF!</definedName>
    <definedName name="rthrthg">#REF!</definedName>
    <definedName name="rthtrh" localSheetId="1">#REF!</definedName>
    <definedName name="rthtrh">#REF!</definedName>
    <definedName name="rtkk" localSheetId="1">#REF!</definedName>
    <definedName name="rtkk">#REF!</definedName>
    <definedName name="rttthy" localSheetId="1">#REF!</definedName>
    <definedName name="rttthy">#REF!</definedName>
    <definedName name="rtu" localSheetId="1">#REF!</definedName>
    <definedName name="rtu">#REF!</definedName>
    <definedName name="rtug" localSheetId="1">#REF!</definedName>
    <definedName name="rtug">#REF!</definedName>
    <definedName name="rtugsd" localSheetId="1">#REF!</definedName>
    <definedName name="rtugsd">#REF!</definedName>
    <definedName name="rturtu" localSheetId="1">#REF!</definedName>
    <definedName name="rturtu">#REF!</definedName>
    <definedName name="rturu" localSheetId="1">#REF!</definedName>
    <definedName name="rturu">#REF!</definedName>
    <definedName name="rtut" localSheetId="1">#REF!</definedName>
    <definedName name="rtut">#REF!</definedName>
    <definedName name="rtutru" localSheetId="1">#REF!</definedName>
    <definedName name="rtutru">#REF!</definedName>
    <definedName name="rtuy" localSheetId="1">#REF!</definedName>
    <definedName name="rtuy">#REF!</definedName>
    <definedName name="rtyhr" localSheetId="1">#REF!</definedName>
    <definedName name="rtyhr">#REF!</definedName>
    <definedName name="rtym" localSheetId="1">#REF!</definedName>
    <definedName name="rtym">#REF!</definedName>
    <definedName name="rtyrey" localSheetId="1">#REF!</definedName>
    <definedName name="rtyrey">#REF!</definedName>
    <definedName name="rtyrh" localSheetId="1">#REF!</definedName>
    <definedName name="rtyrh">#REF!</definedName>
    <definedName name="RTYRTY" localSheetId="1">#REF!</definedName>
    <definedName name="RTYRTY">#REF!</definedName>
    <definedName name="rtyt" localSheetId="1">#REF!</definedName>
    <definedName name="rtyt">#REF!</definedName>
    <definedName name="rtytry" localSheetId="1">#REF!</definedName>
    <definedName name="rtytry">#REF!</definedName>
    <definedName name="ruru" localSheetId="1">#REF!</definedName>
    <definedName name="ruru">#REF!</definedName>
    <definedName name="RUT" localSheetId="1">#REF!</definedName>
    <definedName name="RUT">#REF!</definedName>
    <definedName name="rutu" localSheetId="1">#REF!</definedName>
    <definedName name="rutu">#REF!</definedName>
    <definedName name="rwt" localSheetId="1">#REF!</definedName>
    <definedName name="rwt">#REF!</definedName>
    <definedName name="ry" localSheetId="1">#REF!</definedName>
    <definedName name="ry">#REF!</definedName>
    <definedName name="ryeryb" localSheetId="1">#REF!</definedName>
    <definedName name="ryeryb">#REF!</definedName>
    <definedName name="rytrsdg" localSheetId="1">#REF!</definedName>
    <definedName name="rytrsdg">#REF!</definedName>
    <definedName name="saa" localSheetId="1">#REF!</definedName>
    <definedName name="saa">#REF!</definedName>
    <definedName name="SAD" localSheetId="1">#REF!</definedName>
    <definedName name="SAD">#REF!</definedName>
    <definedName name="SADF" localSheetId="1">#REF!</definedName>
    <definedName name="SADF">#REF!</definedName>
    <definedName name="sadff" localSheetId="1">#REF!</definedName>
    <definedName name="sadff">#REF!</definedName>
    <definedName name="sadfo" localSheetId="1">#REF!</definedName>
    <definedName name="sadfo">#REF!</definedName>
    <definedName name="safdp" localSheetId="1">#REF!</definedName>
    <definedName name="safdp">#REF!</definedName>
    <definedName name="SALID1" localSheetId="1">#REF!</definedName>
    <definedName name="SALID1">#REF!</definedName>
    <definedName name="sbgfbgdr" localSheetId="1">#REF!</definedName>
    <definedName name="sbgfbgdr">#REF!</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#REF!</definedName>
    <definedName name="sd">#REF!</definedName>
    <definedName name="sdaf" localSheetId="1">#REF!</definedName>
    <definedName name="sdaf">#REF!</definedName>
    <definedName name="sdas" localSheetId="1">#REF!</definedName>
    <definedName name="sdas">#REF!</definedName>
    <definedName name="sdasdf" localSheetId="1">#REF!</definedName>
    <definedName name="sdasdf">#REF!</definedName>
    <definedName name="SDCDSCT" localSheetId="1">#REF!</definedName>
    <definedName name="SDCDSCT">#REF!</definedName>
    <definedName name="SDDSAFF" localSheetId="1">#REF!</definedName>
    <definedName name="SDDSAFF">#REF!</definedName>
    <definedName name="SDFCE" localSheetId="1">#REF!</definedName>
    <definedName name="SDFCE">#REF!</definedName>
    <definedName name="sdfd" localSheetId="1">#REF!</definedName>
    <definedName name="sdfd">#REF!</definedName>
    <definedName name="SDFDG" localSheetId="1">#REF!</definedName>
    <definedName name="SDFDG">#REF!</definedName>
    <definedName name="sdfds" localSheetId="1">#REF!</definedName>
    <definedName name="sdfds">#REF!</definedName>
    <definedName name="SDFDSO" localSheetId="1">#REF!</definedName>
    <definedName name="SDFDSO">#REF!</definedName>
    <definedName name="sdfdstp" localSheetId="1">#REF!</definedName>
    <definedName name="sdfdstp">#REF!</definedName>
    <definedName name="SDFEO" localSheetId="1">#REF!</definedName>
    <definedName name="SDFEO">#REF!</definedName>
    <definedName name="sdfg" localSheetId="1">#REF!</definedName>
    <definedName name="sdfg">#REF!</definedName>
    <definedName name="sdfgdsfk" localSheetId="1">#REF!</definedName>
    <definedName name="sdfgdsfk">#REF!</definedName>
    <definedName name="sdfgsg" localSheetId="1">#REF!</definedName>
    <definedName name="sdfgsg">#REF!</definedName>
    <definedName name="SDFLJK" localSheetId="1">#REF!</definedName>
    <definedName name="SDFLJK">#REF!</definedName>
    <definedName name="sdfsd" localSheetId="1">#REF!</definedName>
    <definedName name="sdfsd">#REF!</definedName>
    <definedName name="sdfsd4" localSheetId="1">#REF!</definedName>
    <definedName name="sdfsd4">#REF!</definedName>
    <definedName name="SDFSDF" localSheetId="1">#REF!</definedName>
    <definedName name="SDFSDF">#REF!</definedName>
    <definedName name="sdfsdfb" localSheetId="1">#REF!</definedName>
    <definedName name="sdfsdfb">#REF!</definedName>
    <definedName name="sdfsdgg" localSheetId="1">#REF!</definedName>
    <definedName name="sdfsdgg">#REF!</definedName>
    <definedName name="SDFSF" localSheetId="1">#REF!</definedName>
    <definedName name="SDFSF">#REF!</definedName>
    <definedName name="sdfsv" localSheetId="1">#REF!</definedName>
    <definedName name="sdfsv">#REF!</definedName>
    <definedName name="sdgfd" localSheetId="1">#REF!</definedName>
    <definedName name="sdgfd">#REF!</definedName>
    <definedName name="sdgfgp" localSheetId="1">#REF!</definedName>
    <definedName name="sdgfgp">#REF!</definedName>
    <definedName name="sdgfiu" localSheetId="1">#REF!</definedName>
    <definedName name="sdgfiu">#REF!</definedName>
    <definedName name="sdgsd" localSheetId="1">#REF!</definedName>
    <definedName name="sdgsd">#REF!</definedName>
    <definedName name="sdgsg" localSheetId="1">#REF!</definedName>
    <definedName name="sdgsg">#REF!</definedName>
    <definedName name="SDIKOM" localSheetId="1">#REF!</definedName>
    <definedName name="SDIKOM">#REF!</definedName>
    <definedName name="sdsdfh" localSheetId="1">#REF!</definedName>
    <definedName name="sdsdfh">#REF!</definedName>
    <definedName name="sdsdfsdff" localSheetId="1">#REF!</definedName>
    <definedName name="sdsdfsdff">#REF!</definedName>
    <definedName name="SECTOR" localSheetId="1">#REF!</definedName>
    <definedName name="SECTOR">#REF!</definedName>
    <definedName name="SEMANA_C3" localSheetId="1">#REF!</definedName>
    <definedName name="SEMANA_C3">#REF!</definedName>
    <definedName name="setrj" localSheetId="1">#REF!</definedName>
    <definedName name="setrj">#REF!</definedName>
    <definedName name="sett" localSheetId="1">#REF!</definedName>
    <definedName name="sett">#REF!</definedName>
    <definedName name="sfasf" localSheetId="1">#REF!</definedName>
    <definedName name="sfasf">#REF!</definedName>
    <definedName name="SFHSGFH" localSheetId="1">#REF!</definedName>
    <definedName name="SFHSGFH">#REF!</definedName>
    <definedName name="sfsd" localSheetId="1">#REF!</definedName>
    <definedName name="sfsd">#REF!</definedName>
    <definedName name="sfsdf" localSheetId="1">#REF!</definedName>
    <definedName name="sfsdf">#REF!</definedName>
    <definedName name="sfsdferg" localSheetId="1">#REF!</definedName>
    <definedName name="sfsdferg">#REF!</definedName>
    <definedName name="sfsdfs" localSheetId="1">#REF!</definedName>
    <definedName name="sfsdfs">#REF!</definedName>
    <definedName name="SHEE_INT" localSheetId="1">#REF!</definedName>
    <definedName name="SHEE_INT">#REF!</definedName>
    <definedName name="SHEET" localSheetId="1">#REF!</definedName>
    <definedName name="SHEET">#REF!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NGOLO" localSheetId="1">#REF!</definedName>
    <definedName name="SINGOLO">#REF!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rwrwr" localSheetId="1">#REF!</definedName>
    <definedName name="srwrwr">#REF!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sss7" localSheetId="1">#REF!</definedName>
    <definedName name="sssss7">#REF!</definedName>
    <definedName name="sssssa" localSheetId="1">#REF!</definedName>
    <definedName name="sssssa">#REF!</definedName>
    <definedName name="sssssy" localSheetId="1">#REF!</definedName>
    <definedName name="sssssy">#REF!</definedName>
    <definedName name="St" localSheetId="1">#REF!</definedName>
    <definedName name="St">#REF!</definedName>
    <definedName name="ST_BLDG" localSheetId="1">#REF!</definedName>
    <definedName name="ST_BLDG">#REF!</definedName>
    <definedName name="ST_CW" localSheetId="1">#REF!</definedName>
    <definedName name="ST_CW">#REF!</definedName>
    <definedName name="STALO1" localSheetId="1">#REF!</definedName>
    <definedName name="STALO1">#REF!</definedName>
    <definedName name="STAMPA" localSheetId="1">#REF!</definedName>
    <definedName name="STAMPA">#REF!</definedName>
    <definedName name="STANU" localSheetId="1">#REF!</definedName>
    <definedName name="STANU">#REF!</definedName>
    <definedName name="START" localSheetId="1">#REF!</definedName>
    <definedName name="START">#REF!</definedName>
    <definedName name="START1" localSheetId="1">#REF!</definedName>
    <definedName name="START1">#REF!</definedName>
    <definedName name="STENU" localSheetId="1">#REF!</definedName>
    <definedName name="STENU">#REF!</definedName>
    <definedName name="Stock" localSheetId="1">#REF!</definedName>
    <definedName name="Stock">#REF!</definedName>
    <definedName name="STONU" localSheetId="1">#REF!</definedName>
    <definedName name="STONU">#REF!</definedName>
    <definedName name="STRESS_RELIEVIN" localSheetId="1">#REF!</definedName>
    <definedName name="STRESS_RELIEVIN">#REF!</definedName>
    <definedName name="STSUMM" localSheetId="1">#REF!</definedName>
    <definedName name="STSUMM">#REF!</definedName>
    <definedName name="stt" localSheetId="1">#REF!</definedName>
    <definedName name="stt">#REF!</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mary" localSheetId="1">#REF!</definedName>
    <definedName name="Summary">#REF!</definedName>
    <definedName name="SUP_ART" localSheetId="1">#REF!</definedName>
    <definedName name="SUP_ART">#REF!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#REF!</definedName>
    <definedName name="SUP_VPR_GTP">#REF!</definedName>
    <definedName name="SUP_VPR_NA" localSheetId="1">#REF!</definedName>
    <definedName name="SUP_VPR_NA">#REF!</definedName>
    <definedName name="SUPERFICIE" localSheetId="1">#REF!</definedName>
    <definedName name="SUPERFICIE">#REF!</definedName>
    <definedName name="swsw" localSheetId="1">#REF!</definedName>
    <definedName name="swsw">#REF!</definedName>
    <definedName name="swsw3" localSheetId="1">#REF!</definedName>
    <definedName name="swsw3">#REF!</definedName>
    <definedName name="t5t5" localSheetId="1">#REF!</definedName>
    <definedName name="t5t5">#REF!</definedName>
    <definedName name="TABLA" localSheetId="1">#REF!</definedName>
    <definedName name="TABLA">#REF!</definedName>
    <definedName name="TABLEKP" localSheetId="1">#REF!</definedName>
    <definedName name="TABLEKP">#REF!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sa" localSheetId="1">#REF!</definedName>
    <definedName name="Tasa">#REF!</definedName>
    <definedName name="TASA_DE_CAMBIO" localSheetId="1">#REF!</definedName>
    <definedName name="TASA_DE_CAMBIO">#REF!</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RepliesUniqueIdentifierCol_lnkRepliesUniqueIdentifierViewLink_0" localSheetId="7">Ofertas!$B$10</definedName>
    <definedName name="tdRepliesUniqueIdentifierCol_lnkRepliesUniqueIdentifierViewLink_1" localSheetId="7">Ofertas!$B$4</definedName>
    <definedName name="tdRepliesUniqueIdentifierCol_lnkRepliesUniqueIdentifierViewLink_2" localSheetId="7">Ofertas!$B$4</definedName>
    <definedName name="tdRepliesUniqueIdentifierCol_lnkRepliesUniqueIdentifierViewLink_3" localSheetId="7">Ofertas!$B$7</definedName>
    <definedName name="tdRepliesUniqueIdentifierCol_lnkRepliesUniqueIdentifierViewLink_4" localSheetId="7">Ofertas!$B$5</definedName>
    <definedName name="tdRepliesUniqueIdentifierCol_lnkRepliesUniqueIdentifierViewLink_5" localSheetId="7">Ofertas!$B$6</definedName>
    <definedName name="tdRepliesUniqueIdentifierCol_lnkRepliesUniqueIdentifierViewLink_6" localSheetId="7">Ofertas!$B$8</definedName>
    <definedName name="tdy" localSheetId="20">#REF!</definedName>
    <definedName name="tdy" localSheetId="1">#REF!</definedName>
    <definedName name="tdy" localSheetId="19">#REF!</definedName>
    <definedName name="tdy" localSheetId="8">#REF!</definedName>
    <definedName name="tdy" localSheetId="9">#REF!</definedName>
    <definedName name="tdy" localSheetId="10">#REF!</definedName>
    <definedName name="tdy" localSheetId="12">#REF!</definedName>
    <definedName name="tdy" localSheetId="14">#REF!</definedName>
    <definedName name="tdy" localSheetId="16">#REF!</definedName>
    <definedName name="tdy" localSheetId="17">#REF!</definedName>
    <definedName name="tdy" localSheetId="15">#REF!</definedName>
    <definedName name="tdy">#REF!</definedName>
    <definedName name="TEMA1" localSheetId="1">#REF!</definedName>
    <definedName name="TEMA1" localSheetId="19">#REF!</definedName>
    <definedName name="TEMA1" localSheetId="8">#REF!</definedName>
    <definedName name="TEMA1" localSheetId="9">#REF!</definedName>
    <definedName name="TEMA1" localSheetId="10">#REF!</definedName>
    <definedName name="TEMA1" localSheetId="12">#REF!</definedName>
    <definedName name="TEMA1" localSheetId="14">#REF!</definedName>
    <definedName name="TEMA1" localSheetId="16">#REF!</definedName>
    <definedName name="TEMA1" localSheetId="17">#REF!</definedName>
    <definedName name="TEMA1">#REF!</definedName>
    <definedName name="TEMA10" localSheetId="1">#REF!</definedName>
    <definedName name="TEMA10" localSheetId="19">#REF!</definedName>
    <definedName name="TEMA10" localSheetId="8">#REF!</definedName>
    <definedName name="TEMA10" localSheetId="9">#REF!</definedName>
    <definedName name="TEMA10" localSheetId="10">#REF!</definedName>
    <definedName name="TEMA10" localSheetId="12">#REF!</definedName>
    <definedName name="TEMA10" localSheetId="14">#REF!</definedName>
    <definedName name="TEMA10" localSheetId="16">#REF!</definedName>
    <definedName name="TEMA10" localSheetId="17">#REF!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wst" localSheetId="1">#REF!</definedName>
    <definedName name="tewst">#REF!</definedName>
    <definedName name="teytrh" localSheetId="1">#REF!</definedName>
    <definedName name="teytrh">#REF!</definedName>
    <definedName name="TGB" localSheetId="1">#REF!</definedName>
    <definedName name="TGB">#REF!</definedName>
    <definedName name="TH" localSheetId="1">#REF!</definedName>
    <definedName name="TH">#REF!</definedName>
    <definedName name="thdh" localSheetId="1">#REF!</definedName>
    <definedName name="thdh">#REF!</definedName>
    <definedName name="THP" localSheetId="1">#REF!</definedName>
    <definedName name="THP">#REF!</definedName>
    <definedName name="thtj" localSheetId="1">#REF!</definedName>
    <definedName name="thtj">#REF!</definedName>
    <definedName name="TIPO" localSheetId="1">#REF!</definedName>
    <definedName name="TIPO">#REF!</definedName>
    <definedName name="TIPO_GRUPO" localSheetId="1">#REF!</definedName>
    <definedName name="TIPO_GRUPO">#REF!</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 localSheetId="5">'C. FINANCIERA'!$1:$8</definedName>
    <definedName name="Títulos_a_imprimir_IM" localSheetId="1">#REF!</definedName>
    <definedName name="Títulos_a_imprimir_IM" localSheetId="3">#REF!</definedName>
    <definedName name="Títulos_a_imprimir_IM">#REF!</definedName>
    <definedName name="TK_1" localSheetId="1">#REF!</definedName>
    <definedName name="TK_1">#REF!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1">#REF!</definedName>
    <definedName name="tortas">#REF!</definedName>
    <definedName name="tortas2" localSheetId="1">#REF!</definedName>
    <definedName name="tortas2">#REF!</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1" localSheetId="1">#REF!</definedName>
    <definedName name="total1">#REF!</definedName>
    <definedName name="TOTALHH" localSheetId="1">#REF!</definedName>
    <definedName name="TOTALHH">#REF!</definedName>
    <definedName name="TOTALHH1" localSheetId="1">#REF!</definedName>
    <definedName name="TOTALHH1">#REF!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r" localSheetId="1">#REF!</definedName>
    <definedName name="tr">#REF!</definedName>
    <definedName name="TrainSpec" localSheetId="1">#REF!</definedName>
    <definedName name="TrainSpec">#REF!</definedName>
    <definedName name="Transmisores" localSheetId="1">#REF!</definedName>
    <definedName name="Transmisores">#REF!</definedName>
    <definedName name="TREM" localSheetId="1">#REF!</definedName>
    <definedName name="TREM">#REF!</definedName>
    <definedName name="Trenes" localSheetId="1">#REF!</definedName>
    <definedName name="Trenes">#REF!</definedName>
    <definedName name="trest" localSheetId="1">#REF!</definedName>
    <definedName name="trest">#REF!</definedName>
    <definedName name="tret" localSheetId="1">#REF!</definedName>
    <definedName name="tret">#REF!</definedName>
    <definedName name="trh" localSheetId="1">#REF!</definedName>
    <definedName name="trh">#REF!</definedName>
    <definedName name="trhfh" localSheetId="1">#REF!</definedName>
    <definedName name="trhfh">#REF!</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1">#REF!</definedName>
    <definedName name="trjfgjh">#REF!</definedName>
    <definedName name="tru" localSheetId="1">#REF!</definedName>
    <definedName name="tru">#REF!</definedName>
    <definedName name="truds" localSheetId="1">#REF!</definedName>
    <definedName name="truds">#REF!</definedName>
    <definedName name="trutu" localSheetId="1">#REF!</definedName>
    <definedName name="trutu">#REF!</definedName>
    <definedName name="trydfg" localSheetId="1">#REF!</definedName>
    <definedName name="trydfg">#REF!</definedName>
    <definedName name="trydtrygf" localSheetId="1">#REF!</definedName>
    <definedName name="trydtrygf">#REF!</definedName>
    <definedName name="tryery" localSheetId="1">#REF!</definedName>
    <definedName name="tryery">#REF!</definedName>
    <definedName name="tryi6" localSheetId="1">#REF!</definedName>
    <definedName name="tryi6">#REF!</definedName>
    <definedName name="tryrth" localSheetId="1">#REF!</definedName>
    <definedName name="tryrth">#REF!</definedName>
    <definedName name="tsert" localSheetId="1">#REF!</definedName>
    <definedName name="tsert">#REF!</definedName>
    <definedName name="TtCD" localSheetId="1">#REF!</definedName>
    <definedName name="TtCD">#REF!</definedName>
    <definedName name="TTR" localSheetId="1">#REF!</definedName>
    <definedName name="TTR">#REF!</definedName>
    <definedName name="ttrff" localSheetId="1">#REF!</definedName>
    <definedName name="ttrff">#REF!</definedName>
    <definedName name="ttt" localSheetId="1">#REF!</definedName>
    <definedName name="ttt">#REF!</definedName>
    <definedName name="tttt7" localSheetId="1">#REF!</definedName>
    <definedName name="tttt7">#REF!</definedName>
    <definedName name="tttthy" localSheetId="1">#REF!</definedName>
    <definedName name="tttthy">#REF!</definedName>
    <definedName name="ttttr" localSheetId="1">#REF!</definedName>
    <definedName name="ttttr">#REF!</definedName>
    <definedName name="ttttt" localSheetId="1">#REF!</definedName>
    <definedName name="ttttt">#REF!</definedName>
    <definedName name="tu" localSheetId="1">#REF!</definedName>
    <definedName name="tu">#REF!</definedName>
    <definedName name="TUBERIA" localSheetId="1">#REF!</definedName>
    <definedName name="TUBERIA">#REF!</definedName>
    <definedName name="Tubería" localSheetId="1">#REF!</definedName>
    <definedName name="Tubería">#REF!</definedName>
    <definedName name="TUBERIA1" localSheetId="1">#REF!</definedName>
    <definedName name="TUBERIA1">#REF!</definedName>
    <definedName name="tur" localSheetId="1">#REF!</definedName>
    <definedName name="tur">#REF!</definedName>
    <definedName name="turu" localSheetId="1">#REF!</definedName>
    <definedName name="turu">#REF!</definedName>
    <definedName name="tvmenor90min" localSheetId="1">#REF!</definedName>
    <definedName name="tvmenor90min">#REF!</definedName>
    <definedName name="twer" localSheetId="1">#REF!</definedName>
    <definedName name="twer">#REF!</definedName>
    <definedName name="twet" localSheetId="1">#REF!</definedName>
    <definedName name="twet">#REF!</definedName>
    <definedName name="ty" localSheetId="1">#REF!</definedName>
    <definedName name="ty">#REF!</definedName>
    <definedName name="tyery" localSheetId="1">#REF!</definedName>
    <definedName name="tyery">#REF!</definedName>
    <definedName name="tyj" localSheetId="1">#REF!</definedName>
    <definedName name="tyj">#REF!</definedName>
    <definedName name="tyjtyj" localSheetId="1">#REF!</definedName>
    <definedName name="tyjtyj">#REF!</definedName>
    <definedName name="tyjytjuyjuy" localSheetId="1">#REF!</definedName>
    <definedName name="tyjytjuyjuy">#REF!</definedName>
    <definedName name="tyk" localSheetId="1">#REF!</definedName>
    <definedName name="tyk">#REF!</definedName>
    <definedName name="tym" localSheetId="1">#REF!</definedName>
    <definedName name="tym">#REF!</definedName>
    <definedName name="tyr" localSheetId="1">#REF!</definedName>
    <definedName name="tyr">#REF!</definedName>
    <definedName name="tytgfhgfh" localSheetId="1">#REF!</definedName>
    <definedName name="tytgfhgfh">#REF!</definedName>
    <definedName name="tyty" localSheetId="1">#REF!</definedName>
    <definedName name="tyty">#REF!</definedName>
    <definedName name="TYUIYI" localSheetId="1">#REF!</definedName>
    <definedName name="TYUIYI">#REF!</definedName>
    <definedName name="tyujh" localSheetId="1">#REF!</definedName>
    <definedName name="tyujh">#REF!</definedName>
    <definedName name="tyuty" localSheetId="1">#REF!</definedName>
    <definedName name="tyuty">#REF!</definedName>
    <definedName name="tyutyu" localSheetId="1">#REF!</definedName>
    <definedName name="tyutyu">#REF!</definedName>
    <definedName name="tyxg" localSheetId="1">#REF!</definedName>
    <definedName name="tyxg">#REF!</definedName>
    <definedName name="U" localSheetId="1">#REF!</definedName>
    <definedName name="U">#REF!</definedName>
    <definedName name="u3u" localSheetId="1">#REF!</definedName>
    <definedName name="u3u">#REF!</definedName>
    <definedName name="u7u7" localSheetId="1">#REF!</definedName>
    <definedName name="u7u7">#REF!</definedName>
    <definedName name="Ubicación" localSheetId="1">#REF!</definedName>
    <definedName name="Ubicación">#REF!</definedName>
    <definedName name="UI" localSheetId="1">#REF!</definedName>
    <definedName name="UI">#REF!</definedName>
    <definedName name="UIC" localSheetId="1">#REF!</definedName>
    <definedName name="UIC">#REF!</definedName>
    <definedName name="uijhj" localSheetId="1">#REF!</definedName>
    <definedName name="uijhj">#REF!</definedName>
    <definedName name="uio" localSheetId="1">#REF!</definedName>
    <definedName name="uio">#REF!</definedName>
    <definedName name="uiou" localSheetId="1">#REF!</definedName>
    <definedName name="uiou">#REF!</definedName>
    <definedName name="uir" localSheetId="1">#REF!</definedName>
    <definedName name="uir">#REF!</definedName>
    <definedName name="uituii" localSheetId="1">#REF!</definedName>
    <definedName name="uituii">#REF!</definedName>
    <definedName name="uityjj" localSheetId="1">#REF!</definedName>
    <definedName name="uityjj">#REF!</definedName>
    <definedName name="uiufgj" localSheetId="1">#REF!</definedName>
    <definedName name="uiufgj">#REF!</definedName>
    <definedName name="UIUYI" localSheetId="1">#REF!</definedName>
    <definedName name="UIUYI">#REF!</definedName>
    <definedName name="UK" localSheetId="1">#REF!</definedName>
    <definedName name="UK">#REF!</definedName>
    <definedName name="UN_PRI" localSheetId="1">#REF!</definedName>
    <definedName name="UN_PRI">#REF!</definedName>
    <definedName name="Unitarios" localSheetId="1">#REF!</definedName>
    <definedName name="Unitarios">#REF!</definedName>
    <definedName name="unj" localSheetId="1">#REF!</definedName>
    <definedName name="unj">#REF!</definedName>
    <definedName name="UOUIV" localSheetId="1">#REF!</definedName>
    <definedName name="UOUIV">#REF!</definedName>
    <definedName name="uryur" localSheetId="1">#REF!</definedName>
    <definedName name="uryur">#REF!</definedName>
    <definedName name="USxCOL" localSheetId="1">#REF!</definedName>
    <definedName name="USxCOL">#REF!</definedName>
    <definedName name="uu" localSheetId="1">#REF!</definedName>
    <definedName name="uu">#REF!</definedName>
    <definedName name="uuu" localSheetId="1">#REF!</definedName>
    <definedName name="uuu">#REF!</definedName>
    <definedName name="uuuuo" localSheetId="1">#REF!</definedName>
    <definedName name="uuuuo">#REF!</definedName>
    <definedName name="uuuuuj" localSheetId="1">#REF!</definedName>
    <definedName name="uuuuuj">#REF!</definedName>
    <definedName name="uwkap" localSheetId="1">#REF!</definedName>
    <definedName name="uwkap">#REF!</definedName>
    <definedName name="uyiyiy" localSheetId="1">#REF!</definedName>
    <definedName name="uyiyiy">#REF!</definedName>
    <definedName name="uytu" localSheetId="1">#REF!</definedName>
    <definedName name="uytu">#REF!</definedName>
    <definedName name="uyur" localSheetId="1">#REF!</definedName>
    <definedName name="uyur">#REF!</definedName>
    <definedName name="v" localSheetId="1">#REF!</definedName>
    <definedName name="v">#REF!</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álvulas" localSheetId="1">#REF!</definedName>
    <definedName name="Válvulas">#REF!</definedName>
    <definedName name="VARIACION1" localSheetId="1">#REF!</definedName>
    <definedName name="VARIACION1">#REF!</definedName>
    <definedName name="Varios" localSheetId="1">#REF!</definedName>
    <definedName name="Varios">#REF!</definedName>
    <definedName name="vbvbvbvb" localSheetId="1">#REF!</definedName>
    <definedName name="vbvbvbvb">#REF!</definedName>
    <definedName name="vc" localSheetId="1">#REF!</definedName>
    <definedName name="vc">#REF!</definedName>
    <definedName name="vct" localSheetId="1">#REF!</definedName>
    <definedName name="vct">#REF!</definedName>
    <definedName name="vcvvc" localSheetId="1">#REF!</definedName>
    <definedName name="vcvvc">#REF!</definedName>
    <definedName name="vdfvuio" localSheetId="1">#REF!</definedName>
    <definedName name="vdfvuio">#REF!</definedName>
    <definedName name="vdsvnj" localSheetId="1">#REF!</definedName>
    <definedName name="vdsvnj">#REF!</definedName>
    <definedName name="VentaAiu" localSheetId="1">#REF!</definedName>
    <definedName name="VentaAiu">#REF!</definedName>
    <definedName name="VEX" localSheetId="1">#REF!</definedName>
    <definedName name="VEX">#REF!</definedName>
    <definedName name="VEX_ON" localSheetId="1">#REF!</definedName>
    <definedName name="VEX_ON">#REF!</definedName>
    <definedName name="VEX1_1" localSheetId="1">#REF!</definedName>
    <definedName name="VEX1_1">#REF!</definedName>
    <definedName name="VEX1_1_1" localSheetId="1">#REF!</definedName>
    <definedName name="VEX1_1_1">#REF!</definedName>
    <definedName name="VEX1_1_2" localSheetId="1">#REF!</definedName>
    <definedName name="VEX1_1_2">#REF!</definedName>
    <definedName name="VEX1_1_3" localSheetId="1">#REF!</definedName>
    <definedName name="VEX1_1_3">#REF!</definedName>
    <definedName name="VEX1_1_4" localSheetId="1">#REF!</definedName>
    <definedName name="VEX1_1_4">#REF!</definedName>
    <definedName name="VEX1_2" localSheetId="1">#REF!</definedName>
    <definedName name="VEX1_2">#REF!</definedName>
    <definedName name="VEX1_3" localSheetId="1">#REF!</definedName>
    <definedName name="VEX1_3">#REF!</definedName>
    <definedName name="VFA" localSheetId="1">#REF!</definedName>
    <definedName name="VFA">#REF!</definedName>
    <definedName name="VFA1_1" localSheetId="1">#REF!</definedName>
    <definedName name="VFA1_1">#REF!</definedName>
    <definedName name="VFA1_1_1" localSheetId="1">#REF!</definedName>
    <definedName name="VFA1_1_1">#REF!</definedName>
    <definedName name="VFA1_1_2" localSheetId="1">#REF!</definedName>
    <definedName name="VFA1_1_2">#REF!</definedName>
    <definedName name="VFA1_1_3" localSheetId="1">#REF!</definedName>
    <definedName name="VFA1_1_3">#REF!</definedName>
    <definedName name="VFA1_1_4" localSheetId="1">#REF!</definedName>
    <definedName name="VFA1_1_4">#REF!</definedName>
    <definedName name="VFA1_1_5" localSheetId="1">#REF!</definedName>
    <definedName name="VFA1_1_5">#REF!</definedName>
    <definedName name="VFA1_1_6" localSheetId="1">#REF!</definedName>
    <definedName name="VFA1_1_6">#REF!</definedName>
    <definedName name="VFA1_2" localSheetId="1">#REF!</definedName>
    <definedName name="VFA1_2">#REF!</definedName>
    <definedName name="VFA1_3" localSheetId="1">#REF!</definedName>
    <definedName name="VFA1_3">#REF!</definedName>
    <definedName name="vfbgnhyt" localSheetId="1">#REF!</definedName>
    <definedName name="vfbgnhyt">#REF!</definedName>
    <definedName name="vfh" localSheetId="1">#REF!</definedName>
    <definedName name="vfh">#REF!</definedName>
    <definedName name="VFR" localSheetId="1">#REF!</definedName>
    <definedName name="VFR">#REF!</definedName>
    <definedName name="vfvdv" localSheetId="1">#REF!</definedName>
    <definedName name="vfvdv">#REF!</definedName>
    <definedName name="vfvf" localSheetId="1">#REF!</definedName>
    <definedName name="vfvf">#REF!</definedName>
    <definedName name="VIA" localSheetId="1">#REF!</definedName>
    <definedName name="VIA">#REF!</definedName>
    <definedName name="VigenciaDolares" localSheetId="1">#REF!</definedName>
    <definedName name="VigenciaDolares">#REF!</definedName>
    <definedName name="VigenciaPesos" localSheetId="1">#REF!</definedName>
    <definedName name="VigenciaPesos">#REF!</definedName>
    <definedName name="VIT" localSheetId="1">#REF!</definedName>
    <definedName name="VIT">#REF!</definedName>
    <definedName name="VIT1_1" localSheetId="1">#REF!</definedName>
    <definedName name="VIT1_1">#REF!</definedName>
    <definedName name="VIT1_1_1" localSheetId="1">#REF!</definedName>
    <definedName name="VIT1_1_1">#REF!</definedName>
    <definedName name="VIT1_1_10" localSheetId="1">#REF!</definedName>
    <definedName name="VIT1_1_10">#REF!</definedName>
    <definedName name="VIT1_1_11" localSheetId="1">#REF!</definedName>
    <definedName name="VIT1_1_11">#REF!</definedName>
    <definedName name="VIT1_1_12" localSheetId="1">#REF!</definedName>
    <definedName name="VIT1_1_12">#REF!</definedName>
    <definedName name="VIT1_1_13" localSheetId="1">#REF!</definedName>
    <definedName name="VIT1_1_13">#REF!</definedName>
    <definedName name="VIT1_1_14" localSheetId="1">#REF!</definedName>
    <definedName name="VIT1_1_14">#REF!</definedName>
    <definedName name="VIT1_1_15" localSheetId="1">#REF!</definedName>
    <definedName name="VIT1_1_15">#REF!</definedName>
    <definedName name="VIT1_1_16" localSheetId="1">#REF!</definedName>
    <definedName name="VIT1_1_16">#REF!</definedName>
    <definedName name="VIt1_1_17" localSheetId="1">#REF!</definedName>
    <definedName name="VIt1_1_17">#REF!</definedName>
    <definedName name="VIT1_1_18" localSheetId="1">#REF!</definedName>
    <definedName name="VIT1_1_18">#REF!</definedName>
    <definedName name="VIt1_1_19" localSheetId="1">#REF!</definedName>
    <definedName name="VIt1_1_19">#REF!</definedName>
    <definedName name="VIT1_1_2" localSheetId="1">#REF!</definedName>
    <definedName name="VIT1_1_2">#REF!</definedName>
    <definedName name="VIT1_1_20" localSheetId="1">#REF!</definedName>
    <definedName name="VIT1_1_20">#REF!</definedName>
    <definedName name="VIT1_1_3" localSheetId="1">#REF!</definedName>
    <definedName name="VIT1_1_3">#REF!</definedName>
    <definedName name="VIT1_1_4" localSheetId="1">#REF!</definedName>
    <definedName name="VIT1_1_4">#REF!</definedName>
    <definedName name="VIT1_1_5" localSheetId="1">#REF!</definedName>
    <definedName name="VIT1_1_5">#REF!</definedName>
    <definedName name="VIT1_1_6" localSheetId="1">#REF!</definedName>
    <definedName name="VIT1_1_6">#REF!</definedName>
    <definedName name="VIT1_1_7" localSheetId="1">#REF!</definedName>
    <definedName name="VIT1_1_7">#REF!</definedName>
    <definedName name="VIT1_1_8" localSheetId="1">#REF!</definedName>
    <definedName name="VIT1_1_8">#REF!</definedName>
    <definedName name="VIT1_1_9" localSheetId="1">#REF!</definedName>
    <definedName name="VIT1_1_9">#REF!</definedName>
    <definedName name="VIT1_2" localSheetId="1">#REF!</definedName>
    <definedName name="VIT1_2">#REF!</definedName>
    <definedName name="VIT1_3" localSheetId="1">#REF!</definedName>
    <definedName name="VIT1_3">#REF!</definedName>
    <definedName name="VIT1_4" localSheetId="1">#REF!</definedName>
    <definedName name="VIT1_4">#REF!</definedName>
    <definedName name="VIT1_5" localSheetId="1">#REF!</definedName>
    <definedName name="VIT1_5">#REF!</definedName>
    <definedName name="VIT1_6" localSheetId="1">#REF!</definedName>
    <definedName name="VIT1_6">#REF!</definedName>
    <definedName name="vk" localSheetId="1">#REF!</definedName>
    <definedName name="vk">#REF!</definedName>
    <definedName name="vnbvxb" localSheetId="1">#REF!</definedName>
    <definedName name="vnbvxb">#REF!</definedName>
    <definedName name="VNVBN" localSheetId="1">#REF!</definedName>
    <definedName name="VNVBN">#REF!</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#REF!</definedName>
    <definedName name="VPR1_1">#REF!</definedName>
    <definedName name="VPR1_1_1" localSheetId="1">#REF!</definedName>
    <definedName name="VPR1_1_1">#REF!</definedName>
    <definedName name="VPR1_1_10" localSheetId="1">#REF!</definedName>
    <definedName name="VPR1_1_10">#REF!</definedName>
    <definedName name="VPR1_1_11" localSheetId="1">#REF!</definedName>
    <definedName name="VPR1_1_11">#REF!</definedName>
    <definedName name="VPR1_1_12" localSheetId="1">#REF!</definedName>
    <definedName name="VPR1_1_12">#REF!</definedName>
    <definedName name="VPR1_1_13" localSheetId="1">#REF!</definedName>
    <definedName name="VPR1_1_13">#REF!</definedName>
    <definedName name="VPR1_1_14" localSheetId="1">#REF!</definedName>
    <definedName name="VPR1_1_14">#REF!</definedName>
    <definedName name="VPR1_1_15" localSheetId="1">#REF!</definedName>
    <definedName name="VPR1_1_15">#REF!</definedName>
    <definedName name="VPR1_1_16" localSheetId="1">#REF!</definedName>
    <definedName name="VPR1_1_16">#REF!</definedName>
    <definedName name="VPR1_1_17" localSheetId="1">#REF!</definedName>
    <definedName name="VPR1_1_17">#REF!</definedName>
    <definedName name="VPR1_1_18" localSheetId="1">#REF!</definedName>
    <definedName name="VPR1_1_18">#REF!</definedName>
    <definedName name="VPR1_1_19" localSheetId="1">#REF!</definedName>
    <definedName name="VPR1_1_19">#REF!</definedName>
    <definedName name="VPR1_1_2" localSheetId="1">#REF!</definedName>
    <definedName name="VPR1_1_2">#REF!</definedName>
    <definedName name="VPR1_1_20" localSheetId="1">#REF!</definedName>
    <definedName name="VPR1_1_20">#REF!</definedName>
    <definedName name="VPR1_1_21" localSheetId="1">#REF!</definedName>
    <definedName name="VPR1_1_21">#REF!</definedName>
    <definedName name="VPR1_1_22" localSheetId="1">#REF!</definedName>
    <definedName name="VPR1_1_22">#REF!</definedName>
    <definedName name="VPR1_1_23" localSheetId="1">#REF!</definedName>
    <definedName name="VPR1_1_23">#REF!</definedName>
    <definedName name="VPR1_1_24" localSheetId="1">#REF!</definedName>
    <definedName name="VPR1_1_24">#REF!</definedName>
    <definedName name="VPR1_1_25" localSheetId="1">#REF!</definedName>
    <definedName name="VPR1_1_25">#REF!</definedName>
    <definedName name="VPR1_1_26" localSheetId="1">#REF!</definedName>
    <definedName name="VPR1_1_26">#REF!</definedName>
    <definedName name="VPR1_1_27" localSheetId="1">#REF!</definedName>
    <definedName name="VPR1_1_27">#REF!</definedName>
    <definedName name="VPR1_1_28" localSheetId="1">#REF!</definedName>
    <definedName name="VPR1_1_28">#REF!</definedName>
    <definedName name="VPR1_1_29" localSheetId="1">#REF!</definedName>
    <definedName name="VPR1_1_29">#REF!</definedName>
    <definedName name="VPR1_1_3" localSheetId="1">#REF!</definedName>
    <definedName name="VPR1_1_3">#REF!</definedName>
    <definedName name="VPR1_1_30" localSheetId="1">#REF!</definedName>
    <definedName name="VPR1_1_30">#REF!</definedName>
    <definedName name="VPR1_1_31" localSheetId="1">#REF!</definedName>
    <definedName name="VPR1_1_31">#REF!</definedName>
    <definedName name="VPR1_1_32" localSheetId="1">#REF!</definedName>
    <definedName name="VPR1_1_32">#REF!</definedName>
    <definedName name="VPR1_1_4" localSheetId="1">#REF!</definedName>
    <definedName name="VPR1_1_4">#REF!</definedName>
    <definedName name="VPR1_1_5" localSheetId="1">#REF!</definedName>
    <definedName name="VPR1_1_5">#REF!</definedName>
    <definedName name="VPR1_1_6" localSheetId="1">#REF!</definedName>
    <definedName name="VPR1_1_6">#REF!</definedName>
    <definedName name="VPR1_1_7" localSheetId="1">#REF!</definedName>
    <definedName name="VPR1_1_7">#REF!</definedName>
    <definedName name="VPR1_1_8" localSheetId="1">#REF!</definedName>
    <definedName name="VPR1_1_8">#REF!</definedName>
    <definedName name="VPR1_1_9" localSheetId="1">#REF!</definedName>
    <definedName name="VPR1_1_9">#REF!</definedName>
    <definedName name="VPR1_2" localSheetId="1">#REF!</definedName>
    <definedName name="VPR1_2">#REF!</definedName>
    <definedName name="VPR1_3" localSheetId="1">#REF!</definedName>
    <definedName name="VPR1_3">#REF!</definedName>
    <definedName name="VPR1_4" localSheetId="1">#REF!</definedName>
    <definedName name="VPR1_4">#REF!</definedName>
    <definedName name="VPR1_5" localSheetId="1">#REF!</definedName>
    <definedName name="VPR1_5">#REF!</definedName>
    <definedName name="VPR1_6" localSheetId="1">#REF!</definedName>
    <definedName name="VPR1_6">#REF!</definedName>
    <definedName name="vpt" localSheetId="1">#REF!</definedName>
    <definedName name="vpt">#REF!</definedName>
    <definedName name="VRP" localSheetId="1">#REF!</definedName>
    <definedName name="VRP">#REF!</definedName>
    <definedName name="VRP_PETROQ" localSheetId="1">#REF!</definedName>
    <definedName name="VRP_PETROQ">#REF!</definedName>
    <definedName name="VRP1_1" localSheetId="1">#REF!</definedName>
    <definedName name="VRP1_1">#REF!</definedName>
    <definedName name="VRP1_1_1" localSheetId="1">#REF!</definedName>
    <definedName name="VRP1_1_1">#REF!</definedName>
    <definedName name="VRP1_1_10" localSheetId="1">#REF!</definedName>
    <definedName name="VRP1_1_10">#REF!</definedName>
    <definedName name="VRP1_1_11" localSheetId="1">#REF!</definedName>
    <definedName name="VRP1_1_11">#REF!</definedName>
    <definedName name="VRP1_1_12" localSheetId="1">#REF!</definedName>
    <definedName name="VRP1_1_12">#REF!</definedName>
    <definedName name="VRP1_1_13" localSheetId="1">#REF!</definedName>
    <definedName name="VRP1_1_13">#REF!</definedName>
    <definedName name="VRP1_1_14" localSheetId="1">#REF!</definedName>
    <definedName name="VRP1_1_14">#REF!</definedName>
    <definedName name="VRP1_1_15" localSheetId="1">#REF!</definedName>
    <definedName name="VRP1_1_15">#REF!</definedName>
    <definedName name="VRP1_1_16" localSheetId="1">#REF!</definedName>
    <definedName name="VRP1_1_16">#REF!</definedName>
    <definedName name="VRP1_1_17" localSheetId="1">#REF!</definedName>
    <definedName name="VRP1_1_17">#REF!</definedName>
    <definedName name="VRP1_1_18" localSheetId="1">#REF!</definedName>
    <definedName name="VRP1_1_18">#REF!</definedName>
    <definedName name="VRP1_1_19" localSheetId="1">#REF!</definedName>
    <definedName name="VRP1_1_19">#REF!</definedName>
    <definedName name="VRP1_1_2" localSheetId="1">#REF!</definedName>
    <definedName name="VRP1_1_2">#REF!</definedName>
    <definedName name="VRP1_1_20" localSheetId="1">#REF!</definedName>
    <definedName name="VRP1_1_20">#REF!</definedName>
    <definedName name="VRP1_1_21" localSheetId="1">#REF!</definedName>
    <definedName name="VRP1_1_21">#REF!</definedName>
    <definedName name="VRP1_1_22" localSheetId="1">#REF!</definedName>
    <definedName name="VRP1_1_22">#REF!</definedName>
    <definedName name="VRP1_1_23" localSheetId="1">#REF!</definedName>
    <definedName name="VRP1_1_23">#REF!</definedName>
    <definedName name="VRP1_1_3" localSheetId="1">#REF!</definedName>
    <definedName name="VRP1_1_3">#REF!</definedName>
    <definedName name="VRP1_1_4" localSheetId="1">#REF!</definedName>
    <definedName name="VRP1_1_4">#REF!</definedName>
    <definedName name="VRP1_1_5" localSheetId="1">#REF!</definedName>
    <definedName name="VRP1_1_5">#REF!</definedName>
    <definedName name="VRP1_1_6" localSheetId="1">#REF!</definedName>
    <definedName name="VRP1_1_6">#REF!</definedName>
    <definedName name="VRP1_1_7" localSheetId="1">#REF!</definedName>
    <definedName name="VRP1_1_7">#REF!</definedName>
    <definedName name="VRP1_1_8" localSheetId="1">#REF!</definedName>
    <definedName name="VRP1_1_8">#REF!</definedName>
    <definedName name="VRP1_1_9" localSheetId="1">#REF!</definedName>
    <definedName name="VRP1_1_9">#REF!</definedName>
    <definedName name="VRP1_2" localSheetId="1">#REF!</definedName>
    <definedName name="VRP1_2">#REF!</definedName>
    <definedName name="VRP1_3" localSheetId="1">#REF!</definedName>
    <definedName name="VRP1_3">#REF!</definedName>
    <definedName name="VRP1_4" localSheetId="1">#REF!</definedName>
    <definedName name="VRP1_4">#REF!</definedName>
    <definedName name="vsdfj" localSheetId="1">#REF!</definedName>
    <definedName name="vsdfj">#REF!</definedName>
    <definedName name="VSM" localSheetId="1">#REF!</definedName>
    <definedName name="VSM">#REF!</definedName>
    <definedName name="VSM1_1" localSheetId="1">#REF!</definedName>
    <definedName name="VSM1_1">#REF!</definedName>
    <definedName name="VSM1_1_1" localSheetId="1">#REF!</definedName>
    <definedName name="VSM1_1_1">#REF!</definedName>
    <definedName name="VSM1_1_2" localSheetId="1">#REF!</definedName>
    <definedName name="VSM1_1_2">#REF!</definedName>
    <definedName name="VSM1_1_3" localSheetId="1">#REF!</definedName>
    <definedName name="VSM1_1_3">#REF!</definedName>
    <definedName name="VSM1_1_4" localSheetId="1">#REF!</definedName>
    <definedName name="VSM1_1_4">#REF!</definedName>
    <definedName name="VSM1_1_5" localSheetId="1">#REF!</definedName>
    <definedName name="VSM1_1_5">#REF!</definedName>
    <definedName name="VSM1_2" localSheetId="1">#REF!</definedName>
    <definedName name="VSM1_2">#REF!</definedName>
    <definedName name="VSM1_3" localSheetId="1">#REF!</definedName>
    <definedName name="VSM1_3">#REF!</definedName>
    <definedName name="VSM1_4" localSheetId="1">#REF!</definedName>
    <definedName name="VSM1_4">#REF!</definedName>
    <definedName name="VSM1_5" localSheetId="1">#REF!</definedName>
    <definedName name="VSM1_5">#REF!</definedName>
    <definedName name="vsp" localSheetId="1">#REF!</definedName>
    <definedName name="vsp">#REF!</definedName>
    <definedName name="vt" localSheetId="1">#REF!</definedName>
    <definedName name="vt">#REF!</definedName>
    <definedName name="vutil" localSheetId="1">#REF!</definedName>
    <definedName name="vutil">#REF!</definedName>
    <definedName name="vvcxv" localSheetId="1">#REF!</definedName>
    <definedName name="vvcxv">#REF!</definedName>
    <definedName name="Vvkmh" localSheetId="1">#REF!</definedName>
    <definedName name="Vvkmh">#REF!</definedName>
    <definedName name="Vvmph" localSheetId="1">#REF!</definedName>
    <definedName name="Vvmph">#REF!</definedName>
    <definedName name="VVV" localSheetId="1">#REF!</definedName>
    <definedName name="VVV">#REF!</definedName>
    <definedName name="vvvvt" localSheetId="1">#REF!</definedName>
    <definedName name="vvvvt">#REF!</definedName>
    <definedName name="vvvvvvf" localSheetId="1">#REF!</definedName>
    <definedName name="vvvvvvf">#REF!</definedName>
    <definedName name="vy" localSheetId="1">#REF!</definedName>
    <definedName name="vy">#REF!</definedName>
    <definedName name="w2w2w" localSheetId="1">#REF!</definedName>
    <definedName name="w2w2w">#REF!</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#REF!</definedName>
    <definedName name="WBS">#REF!</definedName>
    <definedName name="Wcut" localSheetId="1">#REF!</definedName>
    <definedName name="Wcut">#REF!</definedName>
    <definedName name="WD" localSheetId="1">#REF!</definedName>
    <definedName name="WD">#REF!</definedName>
    <definedName name="WDD" localSheetId="1">#REF!</definedName>
    <definedName name="WDD">#REF!</definedName>
    <definedName name="WDFSDF" localSheetId="1">#REF!</definedName>
    <definedName name="WDFSDF">#REF!</definedName>
    <definedName name="wedw" localSheetId="1">#REF!</definedName>
    <definedName name="wedw">#REF!</definedName>
    <definedName name="WEFWE" localSheetId="1">#REF!</definedName>
    <definedName name="WEFWE">#REF!</definedName>
    <definedName name="werew" localSheetId="1">#REF!</definedName>
    <definedName name="werew">#REF!</definedName>
    <definedName name="WEREWR" localSheetId="1">#REF!</definedName>
    <definedName name="WEREWR">#REF!</definedName>
    <definedName name="werfdsf" localSheetId="1">#REF!</definedName>
    <definedName name="werfdsf">#REF!</definedName>
    <definedName name="werh" localSheetId="1">#REF!</definedName>
    <definedName name="werh">#REF!</definedName>
    <definedName name="wersfdfrguyo" localSheetId="1">#REF!</definedName>
    <definedName name="wersfdfrguyo">#REF!</definedName>
    <definedName name="werwr" localSheetId="1">#REF!</definedName>
    <definedName name="werwr">#REF!</definedName>
    <definedName name="WERWVN" localSheetId="1">#REF!</definedName>
    <definedName name="WERWVN">#REF!</definedName>
    <definedName name="wetrew" localSheetId="1">#REF!</definedName>
    <definedName name="wetrew">#REF!</definedName>
    <definedName name="wettt" localSheetId="1">#REF!</definedName>
    <definedName name="wettt">#REF!</definedName>
    <definedName name="wetwretd" localSheetId="1">#REF!</definedName>
    <definedName name="wetwretd">#REF!</definedName>
    <definedName name="wew" localSheetId="1">#REF!</definedName>
    <definedName name="wew">#REF!</definedName>
    <definedName name="wffag" localSheetId="1">#REF!</definedName>
    <definedName name="wffag">#REF!</definedName>
    <definedName name="WILSON" localSheetId="1">#REF!</definedName>
    <definedName name="WILSON">#REF!</definedName>
    <definedName name="WQ" localSheetId="1">#REF!</definedName>
    <definedName name="WQ">#REF!</definedName>
    <definedName name="WQEEWQ" localSheetId="1">#REF!</definedName>
    <definedName name="WQEEWQ">#REF!</definedName>
    <definedName name="wrn.civil._.works." localSheetId="1">#REF!</definedName>
    <definedName name="wrn.civil._.works.">#REF!</definedName>
    <definedName name="wrn.FINAN97." localSheetId="1">#REF!</definedName>
    <definedName name="wrn.FINAN97.">#REF!</definedName>
    <definedName name="wrn.FORMATOS." localSheetId="1">#REF!</definedName>
    <definedName name="wrn.FORMATOS.">#REF!</definedName>
    <definedName name="wrn.GENERAL." localSheetId="1">#REF!</definedName>
    <definedName name="wrn.GENERAL.">#REF!</definedName>
    <definedName name="wrn.GERENCIA." localSheetId="1">#REF!</definedName>
    <definedName name="wrn.GERENCIA.">#REF!</definedName>
    <definedName name="wrn.OPERADORES." localSheetId="1">#REF!</definedName>
    <definedName name="wrn.OPERADORES.">#REF!</definedName>
    <definedName name="wrn.res7" localSheetId="1">#REF!</definedName>
    <definedName name="wrn.res7">#REF!</definedName>
    <definedName name="wrn.Resumen." localSheetId="1">#REF!</definedName>
    <definedName name="wrn.Resumen.">#REF!</definedName>
    <definedName name="wrn.TRABFENO." localSheetId="1">#REF!</definedName>
    <definedName name="wrn.TRABFENO.">#REF!</definedName>
    <definedName name="wrn.via." localSheetId="1">#REF!</definedName>
    <definedName name="wrn.via.">#REF!</definedName>
    <definedName name="wsnhed" localSheetId="1">#REF!</definedName>
    <definedName name="wsnhed">#REF!</definedName>
    <definedName name="wswswsqa" localSheetId="1">#REF!</definedName>
    <definedName name="wswswsqa">#REF!</definedName>
    <definedName name="WSX" localSheetId="1">#REF!</definedName>
    <definedName name="WSX">#REF!</definedName>
    <definedName name="Wtot" localSheetId="1">#REF!</definedName>
    <definedName name="Wtot">#REF!</definedName>
    <definedName name="wtt" localSheetId="1">#REF!</definedName>
    <definedName name="wtt">#REF!</definedName>
    <definedName name="WW" localSheetId="1">#REF!</definedName>
    <definedName name="WW">#REF!</definedName>
    <definedName name="wwded3" localSheetId="1">#REF!</definedName>
    <definedName name="wwded3">#REF!</definedName>
    <definedName name="wwwwe" localSheetId="1">#REF!</definedName>
    <definedName name="wwwwe">#REF!</definedName>
    <definedName name="wyty" localSheetId="1">#REF!</definedName>
    <definedName name="wyty">#REF!</definedName>
    <definedName name="x" localSheetId="1">#REF!</definedName>
    <definedName name="x">#REF!</definedName>
    <definedName name="xcbvbs" localSheetId="1">#REF!</definedName>
    <definedName name="xcbvbs">#REF!</definedName>
    <definedName name="XD" localSheetId="1">#REF!</definedName>
    <definedName name="XD">#REF!</definedName>
    <definedName name="XSW" localSheetId="1">#REF!</definedName>
    <definedName name="XSW">#REF!</definedName>
    <definedName name="xsxs" localSheetId="1">#REF!</definedName>
    <definedName name="xsxs">#REF!</definedName>
    <definedName name="XX" localSheetId="1">#REF!</definedName>
    <definedName name="XX">#REF!</definedName>
    <definedName name="xxfg" localSheetId="1">#REF!</definedName>
    <definedName name="xxfg">#REF!</definedName>
    <definedName name="XXXX" localSheetId="1">#REF!</definedName>
    <definedName name="XXXX">#REF!</definedName>
    <definedName name="xxxxxds" localSheetId="1">#REF!</definedName>
    <definedName name="xxxxxds">#REF!</definedName>
    <definedName name="XXXXXX" localSheetId="1">#REF!</definedName>
    <definedName name="XXXXXX">#REF!</definedName>
    <definedName name="XXXXXXXXXX" localSheetId="1">#REF!</definedName>
    <definedName name="XXXXXXXXXX">#REF!</definedName>
    <definedName name="xxxxxxxxxx29" localSheetId="1">#REF!</definedName>
    <definedName name="xxxxxxxxxx29">#REF!</definedName>
    <definedName name="XXXXXXXXXXXX" localSheetId="1">#REF!</definedName>
    <definedName name="XXXXXXXXXXXX">#REF!</definedName>
    <definedName name="XZS" localSheetId="1">#REF!</definedName>
    <definedName name="XZS">#REF!</definedName>
    <definedName name="XZXZV" localSheetId="1">#REF!</definedName>
    <definedName name="XZXZV">#REF!</definedName>
    <definedName name="y6y6" localSheetId="1">#REF!</definedName>
    <definedName name="y6y6">#REF!</definedName>
    <definedName name="YA" localSheetId="1">#REF!</definedName>
    <definedName name="YA">#REF!</definedName>
    <definedName name="yery" localSheetId="1">#REF!</definedName>
    <definedName name="yery">#REF!</definedName>
    <definedName name="YHN" localSheetId="1">#REF!</definedName>
    <definedName name="YHN">#REF!</definedName>
    <definedName name="yhy" localSheetId="1">#REF!</definedName>
    <definedName name="yhy">#REF!</definedName>
    <definedName name="YJ" localSheetId="1">#REF!</definedName>
    <definedName name="YJ">#REF!</definedName>
    <definedName name="yjyj" localSheetId="1">#REF!</definedName>
    <definedName name="yjyj">#REF!</definedName>
    <definedName name="yrey" localSheetId="1">#REF!</definedName>
    <definedName name="yrey">#REF!</definedName>
    <definedName name="yry" localSheetId="1">#REF!</definedName>
    <definedName name="yry">#REF!</definedName>
    <definedName name="YT" localSheetId="1">#REF!</definedName>
    <definedName name="YT">#REF!</definedName>
    <definedName name="ytj" localSheetId="1">#REF!</definedName>
    <definedName name="ytj">#REF!</definedName>
    <definedName name="ytjt6" localSheetId="1">#REF!</definedName>
    <definedName name="ytjt6">#REF!</definedName>
    <definedName name="ytrwyr" localSheetId="1">#REF!</definedName>
    <definedName name="ytrwyr">#REF!</definedName>
    <definedName name="ytry" localSheetId="1">#REF!</definedName>
    <definedName name="ytry">#REF!</definedName>
    <definedName name="ytryrty" localSheetId="1">#REF!</definedName>
    <definedName name="ytryrty">#REF!</definedName>
    <definedName name="YTRYUYT" localSheetId="1">#REF!</definedName>
    <definedName name="YTRYUYT">#REF!</definedName>
    <definedName name="ytudfgd" localSheetId="1">#REF!</definedName>
    <definedName name="ytudfgd">#REF!</definedName>
    <definedName name="yturtu7" localSheetId="1">#REF!</definedName>
    <definedName name="yturtu7">#REF!</definedName>
    <definedName name="yturu" localSheetId="1">#REF!</definedName>
    <definedName name="yturu">#REF!</definedName>
    <definedName name="ytuytfgh" localSheetId="1">#REF!</definedName>
    <definedName name="ytuytfgh">#REF!</definedName>
    <definedName name="yty" localSheetId="1">#REF!</definedName>
    <definedName name="yty">#REF!</definedName>
    <definedName name="ytyyh" localSheetId="1">#REF!</definedName>
    <definedName name="ytyyh">#REF!</definedName>
    <definedName name="ytzacdfg" localSheetId="1">#REF!</definedName>
    <definedName name="ytzacdfg">#REF!</definedName>
    <definedName name="yu" localSheetId="1">#REF!</definedName>
    <definedName name="yu">#REF!</definedName>
    <definedName name="yudre54" localSheetId="1">#REF!</definedName>
    <definedName name="yudre54">#REF!</definedName>
    <definedName name="yuhgh" localSheetId="1">#REF!</definedName>
    <definedName name="yuhgh">#REF!</definedName>
    <definedName name="yutu" localSheetId="1">#REF!</definedName>
    <definedName name="yutu">#REF!</definedName>
    <definedName name="yuuiiy" localSheetId="1">#REF!</definedName>
    <definedName name="yuuiiy">#REF!</definedName>
    <definedName name="yuuuuuu" localSheetId="1">#REF!</definedName>
    <definedName name="yuuuuuu">#REF!</definedName>
    <definedName name="yy" localSheetId="1">#REF!</definedName>
    <definedName name="yy">#REF!</definedName>
    <definedName name="yyy" localSheetId="1">#REF!</definedName>
    <definedName name="yyy">#REF!</definedName>
    <definedName name="yyyuh" localSheetId="1">#REF!</definedName>
    <definedName name="yyyuh">#REF!</definedName>
    <definedName name="yyyyhhh" localSheetId="1">#REF!</definedName>
    <definedName name="yyyyhhh">#REF!</definedName>
    <definedName name="yyyyyf" localSheetId="1">#REF!</definedName>
    <definedName name="yyyyyf">#REF!</definedName>
    <definedName name="ZAQ" localSheetId="1">#REF!</definedName>
    <definedName name="ZAQ">#REF!</definedName>
    <definedName name="zdervr" localSheetId="1">#REF!</definedName>
    <definedName name="zdervr">#REF!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czds" localSheetId="1">#REF!</definedName>
    <definedName name="zxczds">#REF!</definedName>
    <definedName name="zxsdftyu" localSheetId="1">#REF!</definedName>
    <definedName name="zxsdftyu">#REF!</definedName>
    <definedName name="zxvxczv" localSheetId="1">#REF!</definedName>
    <definedName name="zxvxczv">#REF!</definedName>
    <definedName name="ZZZZZZZZZZZ" localSheetId="1">#REF!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7" i="71" l="1"/>
  <c r="N8" i="71"/>
  <c r="N9" i="71"/>
  <c r="N10" i="71"/>
  <c r="N11" i="71"/>
  <c r="N6" i="71"/>
  <c r="M11" i="71"/>
  <c r="M10" i="71"/>
  <c r="M8" i="71"/>
  <c r="M7" i="71"/>
  <c r="M6" i="71"/>
  <c r="C12" i="101"/>
  <c r="G5" i="101" s="1"/>
  <c r="F4" i="101"/>
  <c r="F8" i="101"/>
  <c r="F7" i="101"/>
  <c r="F5" i="101"/>
  <c r="F6" i="101"/>
  <c r="G4" i="101" l="1"/>
  <c r="H4" i="101" s="1"/>
  <c r="G8" i="101"/>
  <c r="G7" i="101"/>
  <c r="H7" i="101" s="1"/>
  <c r="G6" i="101"/>
  <c r="H8" i="101"/>
  <c r="H5" i="101"/>
  <c r="G9" i="101" l="1"/>
  <c r="L5" i="95" l="1"/>
  <c r="L6" i="95"/>
  <c r="L7" i="95"/>
  <c r="L8" i="95"/>
  <c r="L9" i="95"/>
  <c r="L10" i="95"/>
  <c r="L11" i="95"/>
  <c r="L4" i="95"/>
  <c r="M86" i="98"/>
  <c r="K86" i="98"/>
  <c r="I86" i="98"/>
  <c r="G86" i="98"/>
  <c r="E86" i="98"/>
  <c r="N79" i="98"/>
  <c r="M79" i="98"/>
  <c r="L79" i="98"/>
  <c r="K79" i="98"/>
  <c r="J79" i="98"/>
  <c r="I79" i="98"/>
  <c r="H79" i="98"/>
  <c r="G79" i="98"/>
  <c r="F79" i="98"/>
  <c r="E79" i="98"/>
  <c r="M78" i="98"/>
  <c r="K78" i="98"/>
  <c r="I78" i="98"/>
  <c r="G78" i="98"/>
  <c r="E78" i="98"/>
  <c r="N71" i="98"/>
  <c r="M71" i="98"/>
  <c r="L71" i="98"/>
  <c r="K71" i="98"/>
  <c r="J71" i="98"/>
  <c r="I71" i="98"/>
  <c r="H71" i="98"/>
  <c r="G71" i="98"/>
  <c r="F71" i="98"/>
  <c r="E71" i="98"/>
  <c r="N64" i="98"/>
  <c r="M64" i="98"/>
  <c r="L64" i="98"/>
  <c r="K64" i="98"/>
  <c r="J64" i="98"/>
  <c r="I64" i="98"/>
  <c r="H64" i="98"/>
  <c r="G64" i="98"/>
  <c r="F64" i="98"/>
  <c r="E64" i="98"/>
  <c r="M63" i="98"/>
  <c r="K63" i="98"/>
  <c r="I63" i="98"/>
  <c r="G63" i="98"/>
  <c r="E63" i="98"/>
  <c r="N56" i="98"/>
  <c r="M56" i="98"/>
  <c r="L56" i="98"/>
  <c r="K56" i="98"/>
  <c r="J56" i="98"/>
  <c r="I56" i="98"/>
  <c r="H56" i="98"/>
  <c r="G56" i="98"/>
  <c r="F56" i="98"/>
  <c r="E56" i="98"/>
  <c r="N49" i="98"/>
  <c r="M49" i="98"/>
  <c r="L49" i="98"/>
  <c r="K49" i="98"/>
  <c r="J49" i="98"/>
  <c r="I49" i="98"/>
  <c r="H49" i="98"/>
  <c r="G49" i="98"/>
  <c r="F49" i="98"/>
  <c r="E49" i="98"/>
  <c r="M48" i="98"/>
  <c r="K48" i="98"/>
  <c r="I48" i="98"/>
  <c r="G48" i="98"/>
  <c r="E48" i="98"/>
  <c r="N41" i="98"/>
  <c r="L41" i="98"/>
  <c r="K41" i="98"/>
  <c r="J41" i="98"/>
  <c r="I41" i="98"/>
  <c r="H41" i="98"/>
  <c r="G41" i="98"/>
  <c r="F41" i="98"/>
  <c r="E41" i="98"/>
  <c r="K40" i="98"/>
  <c r="G40" i="98"/>
  <c r="N33" i="98"/>
  <c r="M33" i="98"/>
  <c r="L33" i="98"/>
  <c r="K33" i="98"/>
  <c r="J33" i="98"/>
  <c r="I40" i="98" s="1"/>
  <c r="I33" i="98"/>
  <c r="H33" i="98"/>
  <c r="G33" i="98"/>
  <c r="F33" i="98"/>
  <c r="E33" i="98"/>
  <c r="M32" i="98"/>
  <c r="K32" i="98"/>
  <c r="G32" i="98"/>
  <c r="E32" i="98"/>
  <c r="N25" i="98"/>
  <c r="M25" i="98"/>
  <c r="L25" i="98"/>
  <c r="K25" i="98"/>
  <c r="J25" i="98"/>
  <c r="I25" i="98"/>
  <c r="H25" i="98"/>
  <c r="G25" i="98"/>
  <c r="F25" i="98"/>
  <c r="E25" i="98"/>
  <c r="M24" i="98"/>
  <c r="K24" i="98"/>
  <c r="I24" i="98"/>
  <c r="G24" i="98"/>
  <c r="E24" i="98"/>
  <c r="N17" i="98"/>
  <c r="M17" i="98"/>
  <c r="L17" i="98"/>
  <c r="K17" i="98"/>
  <c r="J17" i="98"/>
  <c r="I17" i="98"/>
  <c r="H17" i="98"/>
  <c r="G17" i="98"/>
  <c r="F17" i="98"/>
  <c r="E17" i="98"/>
  <c r="M16" i="98"/>
  <c r="K16" i="98"/>
  <c r="I16" i="98"/>
  <c r="G16" i="98"/>
  <c r="E16" i="98"/>
  <c r="N9" i="98"/>
  <c r="M9" i="98"/>
  <c r="L9" i="98"/>
  <c r="K9" i="98"/>
  <c r="J9" i="98"/>
  <c r="I9" i="98"/>
  <c r="H9" i="98"/>
  <c r="G9" i="98"/>
  <c r="F9" i="98"/>
  <c r="E9" i="98"/>
  <c r="E46" i="93" l="1"/>
  <c r="AC20" i="94"/>
  <c r="AB20" i="94"/>
  <c r="AA20" i="94"/>
  <c r="J20" i="94"/>
  <c r="AG18" i="94"/>
  <c r="AF18" i="94"/>
  <c r="AH18" i="94" s="1"/>
  <c r="AG17" i="94"/>
  <c r="AF17" i="94"/>
  <c r="AH17" i="94" s="1"/>
  <c r="AB17" i="94"/>
  <c r="AA17" i="94"/>
  <c r="AG15" i="94"/>
  <c r="AF15" i="94"/>
  <c r="AH15" i="94" s="1"/>
  <c r="AB15" i="94"/>
  <c r="AA15" i="94"/>
  <c r="AB14" i="94"/>
  <c r="AA14" i="94"/>
  <c r="AI11" i="94"/>
  <c r="AI12" i="94" s="1"/>
  <c r="AG11" i="94"/>
  <c r="AG12" i="94" s="1"/>
  <c r="AE11" i="94"/>
  <c r="AE12" i="94" s="1"/>
  <c r="AC11" i="94"/>
  <c r="AC12" i="94" s="1"/>
  <c r="AA11" i="94"/>
  <c r="AA12" i="94" s="1"/>
  <c r="E72" i="93"/>
  <c r="W70" i="93"/>
  <c r="X65" i="93"/>
  <c r="W65" i="93"/>
  <c r="Y65" i="93" s="1"/>
  <c r="W57" i="93"/>
  <c r="V57" i="93"/>
  <c r="X57" i="93" s="1"/>
  <c r="AA54" i="93"/>
  <c r="AA53" i="93"/>
  <c r="AA52" i="93"/>
  <c r="AA56" i="93" s="1"/>
  <c r="V48" i="93"/>
  <c r="AM45" i="93"/>
  <c r="AJ45" i="93"/>
  <c r="AG45" i="93"/>
  <c r="AD45" i="93"/>
  <c r="AA45" i="93"/>
  <c r="W45" i="93"/>
  <c r="V45" i="93"/>
  <c r="X45" i="93" s="1"/>
  <c r="E41" i="93"/>
  <c r="E42" i="93" s="1"/>
  <c r="E43" i="93" s="1"/>
  <c r="W21" i="93"/>
  <c r="W20" i="93"/>
  <c r="W18" i="93"/>
  <c r="W13" i="93"/>
  <c r="Q11" i="93"/>
  <c r="E73" i="91" l="1"/>
  <c r="W71" i="91"/>
  <c r="X66" i="91"/>
  <c r="W66" i="91"/>
  <c r="Y66" i="91" s="1"/>
  <c r="W58" i="91"/>
  <c r="V58" i="91"/>
  <c r="X58" i="91" s="1"/>
  <c r="AA55" i="91"/>
  <c r="AA54" i="91"/>
  <c r="AA53" i="91"/>
  <c r="AA57" i="91" s="1"/>
  <c r="V48" i="91"/>
  <c r="H46" i="91"/>
  <c r="E46" i="91"/>
  <c r="AM45" i="91"/>
  <c r="AJ45" i="91"/>
  <c r="AG45" i="91"/>
  <c r="AD45" i="91"/>
  <c r="AA45" i="91"/>
  <c r="W45" i="91"/>
  <c r="V45" i="91"/>
  <c r="X45" i="91" s="1"/>
  <c r="H41" i="91"/>
  <c r="H42" i="91" s="1"/>
  <c r="H43" i="91" s="1"/>
  <c r="E41" i="91"/>
  <c r="E42" i="91" s="1"/>
  <c r="W21" i="91"/>
  <c r="W20" i="91"/>
  <c r="W17" i="91"/>
  <c r="W13" i="91"/>
  <c r="Q11" i="91"/>
  <c r="K41" i="89"/>
  <c r="H41" i="89"/>
  <c r="E41" i="89"/>
  <c r="E43" i="91" l="1"/>
  <c r="AB20" i="90"/>
  <c r="AA20" i="90"/>
  <c r="AC20" i="90" s="1"/>
  <c r="J20" i="90"/>
  <c r="AG18" i="90"/>
  <c r="AH18" i="90" s="1"/>
  <c r="AF18" i="90"/>
  <c r="AG17" i="90"/>
  <c r="AF17" i="90"/>
  <c r="AH17" i="90" s="1"/>
  <c r="AB17" i="90"/>
  <c r="AA17" i="90"/>
  <c r="AG15" i="90"/>
  <c r="AF15" i="90"/>
  <c r="AH15" i="90" s="1"/>
  <c r="AB15" i="90"/>
  <c r="AA15" i="90"/>
  <c r="AB14" i="90"/>
  <c r="AA14" i="90"/>
  <c r="AI11" i="90"/>
  <c r="AI12" i="90" s="1"/>
  <c r="AG11" i="90"/>
  <c r="AG12" i="90" s="1"/>
  <c r="AE11" i="90"/>
  <c r="AE12" i="90" s="1"/>
  <c r="AC11" i="90"/>
  <c r="AC12" i="90" s="1"/>
  <c r="AA11" i="90"/>
  <c r="AA12" i="90" s="1"/>
  <c r="E71" i="89"/>
  <c r="W69" i="89"/>
  <c r="X64" i="89"/>
  <c r="W64" i="89"/>
  <c r="Y64" i="89" s="1"/>
  <c r="W56" i="89"/>
  <c r="V56" i="89"/>
  <c r="X56" i="89" s="1"/>
  <c r="AA55" i="89"/>
  <c r="AA53" i="89"/>
  <c r="AA52" i="89"/>
  <c r="AA51" i="89"/>
  <c r="V47" i="89"/>
  <c r="K45" i="89"/>
  <c r="H45" i="89"/>
  <c r="E45" i="89"/>
  <c r="AM44" i="89"/>
  <c r="AJ44" i="89"/>
  <c r="AG44" i="89"/>
  <c r="AD44" i="89"/>
  <c r="AA44" i="89"/>
  <c r="W44" i="89"/>
  <c r="V44" i="89"/>
  <c r="X44" i="89" s="1"/>
  <c r="K40" i="89"/>
  <c r="K42" i="89" s="1"/>
  <c r="H40" i="89"/>
  <c r="H42" i="89" s="1"/>
  <c r="E40" i="89"/>
  <c r="E42" i="89" s="1"/>
  <c r="W20" i="89"/>
  <c r="W19" i="89"/>
  <c r="W17" i="89"/>
  <c r="W13" i="89"/>
  <c r="Q11" i="89"/>
  <c r="AC20" i="88"/>
  <c r="AB20" i="88"/>
  <c r="AA20" i="88"/>
  <c r="J20" i="88"/>
  <c r="AG18" i="88"/>
  <c r="AH18" i="88" s="1"/>
  <c r="AF18" i="88"/>
  <c r="AG17" i="88"/>
  <c r="AF17" i="88"/>
  <c r="AH17" i="88" s="1"/>
  <c r="AB17" i="88"/>
  <c r="AA17" i="88"/>
  <c r="AG15" i="88"/>
  <c r="AF15" i="88"/>
  <c r="AH15" i="88" s="1"/>
  <c r="AB15" i="88"/>
  <c r="AA15" i="88"/>
  <c r="AB14" i="88"/>
  <c r="AA14" i="88"/>
  <c r="AG12" i="88"/>
  <c r="AE12" i="88"/>
  <c r="AI11" i="88"/>
  <c r="AI12" i="88" s="1"/>
  <c r="AG11" i="88"/>
  <c r="AE11" i="88"/>
  <c r="AC11" i="88"/>
  <c r="AC12" i="88" s="1"/>
  <c r="AA11" i="88"/>
  <c r="AA12" i="88" s="1"/>
  <c r="E8" i="88"/>
  <c r="E71" i="87"/>
  <c r="W69" i="87"/>
  <c r="X64" i="87"/>
  <c r="W64" i="87"/>
  <c r="Y64" i="87" s="1"/>
  <c r="X56" i="87"/>
  <c r="W56" i="87"/>
  <c r="V56" i="87"/>
  <c r="AA53" i="87"/>
  <c r="AA52" i="87"/>
  <c r="AA51" i="87"/>
  <c r="AA55" i="87" s="1"/>
  <c r="V47" i="87"/>
  <c r="E45" i="87"/>
  <c r="AM44" i="87"/>
  <c r="AJ44" i="87"/>
  <c r="AG44" i="87"/>
  <c r="AD44" i="87"/>
  <c r="AA44" i="87"/>
  <c r="W44" i="87"/>
  <c r="X44" i="87" s="1"/>
  <c r="V44" i="87"/>
  <c r="E40" i="87"/>
  <c r="E41" i="87" s="1"/>
  <c r="E42" i="87" s="1"/>
  <c r="A24" i="87"/>
  <c r="E53" i="87" s="1"/>
  <c r="W20" i="87"/>
  <c r="W19" i="87"/>
  <c r="W17" i="87"/>
  <c r="W13" i="87"/>
  <c r="Q11" i="87"/>
  <c r="AB20" i="86"/>
  <c r="AA20" i="86"/>
  <c r="AC20" i="86" s="1"/>
  <c r="J20" i="86"/>
  <c r="AG18" i="86"/>
  <c r="AF18" i="86"/>
  <c r="AH18" i="86" s="1"/>
  <c r="AG17" i="86"/>
  <c r="AF17" i="86"/>
  <c r="AH17" i="86" s="1"/>
  <c r="AB17" i="86"/>
  <c r="AA17" i="86"/>
  <c r="AG15" i="86"/>
  <c r="AF15" i="86"/>
  <c r="AH15" i="86" s="1"/>
  <c r="AB15" i="86"/>
  <c r="AA15" i="86"/>
  <c r="AB14" i="86"/>
  <c r="AA14" i="86"/>
  <c r="AI11" i="86"/>
  <c r="AI12" i="86" s="1"/>
  <c r="AG11" i="86"/>
  <c r="AG12" i="86" s="1"/>
  <c r="AE11" i="86"/>
  <c r="AE12" i="86" s="1"/>
  <c r="AC11" i="86"/>
  <c r="AC12" i="86" s="1"/>
  <c r="AA11" i="86"/>
  <c r="AA12" i="86" s="1"/>
  <c r="E71" i="85"/>
  <c r="W69" i="85"/>
  <c r="X64" i="85"/>
  <c r="W64" i="85"/>
  <c r="Y64" i="85" s="1"/>
  <c r="X56" i="85"/>
  <c r="W56" i="85"/>
  <c r="V56" i="85"/>
  <c r="AA53" i="85"/>
  <c r="AA52" i="85"/>
  <c r="AA51" i="85"/>
  <c r="AA55" i="85" s="1"/>
  <c r="V47" i="85"/>
  <c r="E45" i="85"/>
  <c r="AM44" i="85"/>
  <c r="AJ44" i="85"/>
  <c r="AG44" i="85"/>
  <c r="AD44" i="85"/>
  <c r="AA44" i="85"/>
  <c r="W44" i="85"/>
  <c r="X44" i="85" s="1"/>
  <c r="V44" i="85"/>
  <c r="E40" i="85"/>
  <c r="E41" i="85" s="1"/>
  <c r="E42" i="85" s="1"/>
  <c r="A24" i="85"/>
  <c r="E53" i="85" s="1"/>
  <c r="W20" i="85"/>
  <c r="W19" i="85"/>
  <c r="W17" i="85"/>
  <c r="Q11" i="85"/>
  <c r="E11" i="70"/>
  <c r="E8" i="70"/>
  <c r="W13" i="85" l="1"/>
  <c r="E33" i="87"/>
  <c r="AB20" i="84" l="1"/>
  <c r="AA20" i="84"/>
  <c r="AC20" i="84" s="1"/>
  <c r="J20" i="84"/>
  <c r="AG18" i="84"/>
  <c r="AF18" i="84"/>
  <c r="AH18" i="84" s="1"/>
  <c r="AG17" i="84"/>
  <c r="AF17" i="84"/>
  <c r="AH17" i="84" s="1"/>
  <c r="AB17" i="84"/>
  <c r="AA17" i="84"/>
  <c r="AG15" i="84"/>
  <c r="AF15" i="84"/>
  <c r="AH15" i="84" s="1"/>
  <c r="AB15" i="84"/>
  <c r="AA15" i="84"/>
  <c r="AB14" i="84"/>
  <c r="AA14" i="84"/>
  <c r="AC12" i="84"/>
  <c r="AI11" i="84"/>
  <c r="AI12" i="84" s="1"/>
  <c r="AG11" i="84"/>
  <c r="AG12" i="84" s="1"/>
  <c r="AE11" i="84"/>
  <c r="AE12" i="84" s="1"/>
  <c r="AC11" i="84"/>
  <c r="AA11" i="84"/>
  <c r="AA12" i="84" s="1"/>
  <c r="K45" i="82"/>
  <c r="K40" i="82"/>
  <c r="K41" i="82" s="1"/>
  <c r="K42" i="82" s="1"/>
  <c r="H45" i="82"/>
  <c r="H40" i="82"/>
  <c r="H41" i="82" s="1"/>
  <c r="H42" i="82" s="1"/>
  <c r="E45" i="82"/>
  <c r="C18" i="82" l="1"/>
  <c r="E71" i="82"/>
  <c r="W69" i="82"/>
  <c r="X64" i="82"/>
  <c r="W64" i="82"/>
  <c r="Y64" i="82" s="1"/>
  <c r="W56" i="82"/>
  <c r="V56" i="82"/>
  <c r="AA53" i="82"/>
  <c r="AA52" i="82"/>
  <c r="AA51" i="82"/>
  <c r="AA55" i="82" s="1"/>
  <c r="V47" i="82"/>
  <c r="AM44" i="82"/>
  <c r="AJ44" i="82"/>
  <c r="AG44" i="82"/>
  <c r="AD44" i="82"/>
  <c r="AA44" i="82"/>
  <c r="W44" i="82"/>
  <c r="V44" i="82"/>
  <c r="X44" i="82" s="1"/>
  <c r="E40" i="82"/>
  <c r="E41" i="82" s="1"/>
  <c r="E42" i="82" s="1"/>
  <c r="W20" i="82"/>
  <c r="W19" i="82"/>
  <c r="W17" i="82"/>
  <c r="W13" i="82"/>
  <c r="Q11" i="82"/>
  <c r="E40" i="80"/>
  <c r="E41" i="80" s="1"/>
  <c r="E42" i="80" s="1"/>
  <c r="C19" i="80"/>
  <c r="E71" i="80"/>
  <c r="W69" i="80"/>
  <c r="Y64" i="80"/>
  <c r="X64" i="80"/>
  <c r="W64" i="80"/>
  <c r="X56" i="80"/>
  <c r="W56" i="80"/>
  <c r="V56" i="80"/>
  <c r="AA53" i="80"/>
  <c r="AA52" i="80"/>
  <c r="AA51" i="80"/>
  <c r="AA55" i="80" s="1"/>
  <c r="V47" i="80"/>
  <c r="E45" i="80"/>
  <c r="AM44" i="80"/>
  <c r="AJ44" i="80"/>
  <c r="AG44" i="80"/>
  <c r="AD44" i="80"/>
  <c r="AA44" i="80"/>
  <c r="W44" i="80"/>
  <c r="V44" i="80"/>
  <c r="X44" i="80" s="1"/>
  <c r="W20" i="80"/>
  <c r="W19" i="80"/>
  <c r="W17" i="80"/>
  <c r="W13" i="80"/>
  <c r="Q11" i="80"/>
  <c r="C19" i="75"/>
  <c r="D70" i="79"/>
  <c r="D69" i="79"/>
  <c r="D68" i="79"/>
  <c r="D67" i="79"/>
  <c r="D66" i="79"/>
  <c r="D65" i="79"/>
  <c r="D61" i="79"/>
  <c r="D54" i="79"/>
  <c r="D55" i="79"/>
  <c r="D56" i="79"/>
  <c r="D57" i="79"/>
  <c r="D53" i="79"/>
  <c r="D58" i="79" s="1"/>
  <c r="D50" i="79"/>
  <c r="D51" i="79"/>
  <c r="D52" i="79"/>
  <c r="D48" i="79"/>
  <c r="D38" i="79"/>
  <c r="D39" i="79"/>
  <c r="D40" i="79"/>
  <c r="D41" i="79"/>
  <c r="D42" i="79"/>
  <c r="D43" i="79"/>
  <c r="D45" i="79"/>
  <c r="D46" i="79"/>
  <c r="D47" i="79"/>
  <c r="D49" i="79"/>
  <c r="D59" i="79"/>
  <c r="D60" i="79"/>
  <c r="D62" i="79"/>
  <c r="D63" i="79"/>
  <c r="D64" i="79"/>
  <c r="D37" i="79"/>
  <c r="D23" i="79"/>
  <c r="D24" i="79"/>
  <c r="D32" i="79" s="1"/>
  <c r="D25" i="79"/>
  <c r="D26" i="79"/>
  <c r="D27" i="79"/>
  <c r="D28" i="79"/>
  <c r="D29" i="79"/>
  <c r="D30" i="79"/>
  <c r="D31" i="79"/>
  <c r="D33" i="79"/>
  <c r="D34" i="79"/>
  <c r="D35" i="79"/>
  <c r="D36" i="79"/>
  <c r="D3" i="79"/>
  <c r="D5" i="79"/>
  <c r="D6" i="79"/>
  <c r="D7" i="79"/>
  <c r="D8" i="79"/>
  <c r="D9" i="79"/>
  <c r="D11" i="79"/>
  <c r="D15" i="79" s="1"/>
  <c r="D12" i="79"/>
  <c r="D13" i="79"/>
  <c r="D14" i="79"/>
  <c r="D16" i="79"/>
  <c r="D17" i="79"/>
  <c r="D18" i="79"/>
  <c r="D19" i="79"/>
  <c r="D21" i="79" s="1"/>
  <c r="D20" i="79"/>
  <c r="D22" i="79"/>
  <c r="D2" i="79"/>
  <c r="D4" i="79" s="1"/>
  <c r="E40" i="75"/>
  <c r="E41" i="75" s="1"/>
  <c r="X56" i="82" l="1"/>
  <c r="D44" i="79"/>
  <c r="D10" i="79"/>
  <c r="E71" i="75"/>
  <c r="AA52" i="75"/>
  <c r="E45" i="75" l="1"/>
  <c r="E42" i="75"/>
  <c r="W56" i="75" l="1"/>
  <c r="V56" i="75"/>
  <c r="AA53" i="75"/>
  <c r="X56" i="75" l="1"/>
  <c r="W69" i="75" l="1"/>
  <c r="X64" i="75"/>
  <c r="W64" i="75"/>
  <c r="Y64" i="75" s="1"/>
  <c r="AA51" i="75"/>
  <c r="AA55" i="75" s="1"/>
  <c r="V47" i="75"/>
  <c r="AM44" i="75"/>
  <c r="AJ44" i="75"/>
  <c r="AG44" i="75"/>
  <c r="AD44" i="75"/>
  <c r="AA44" i="75"/>
  <c r="W44" i="75"/>
  <c r="V44" i="75"/>
  <c r="W13" i="75"/>
  <c r="W20" i="75"/>
  <c r="W19" i="75"/>
  <c r="W17" i="75"/>
  <c r="Q11" i="75"/>
  <c r="X44" i="75" l="1"/>
  <c r="I133" i="50" l="1"/>
  <c r="J133" i="50" s="1"/>
  <c r="I132" i="50"/>
  <c r="J132" i="50" s="1"/>
  <c r="I130" i="50"/>
  <c r="J130" i="50" s="1"/>
  <c r="I128" i="50"/>
  <c r="J128" i="50" s="1"/>
  <c r="I127" i="50"/>
  <c r="J127" i="50" s="1"/>
  <c r="I126" i="50"/>
  <c r="J126" i="50" s="1"/>
  <c r="I125" i="50"/>
  <c r="J125" i="50" s="1"/>
  <c r="I124" i="50"/>
  <c r="J124" i="50" s="1"/>
  <c r="I123" i="50"/>
  <c r="J123" i="50" s="1"/>
  <c r="I121" i="50"/>
  <c r="J121" i="50" s="1"/>
  <c r="I120" i="50"/>
  <c r="J120" i="50" s="1"/>
  <c r="I119" i="50"/>
  <c r="J119" i="50" s="1"/>
  <c r="I118" i="50"/>
  <c r="J118" i="50" s="1"/>
  <c r="I116" i="50"/>
  <c r="J116" i="50" s="1"/>
  <c r="I115" i="50"/>
  <c r="J115" i="50" s="1"/>
  <c r="I114" i="50"/>
  <c r="J114" i="50" s="1"/>
  <c r="I113" i="50"/>
  <c r="J113" i="50" s="1"/>
  <c r="I112" i="50"/>
  <c r="J112" i="50" s="1"/>
  <c r="I111" i="50"/>
  <c r="J111" i="50" s="1"/>
  <c r="I109" i="50"/>
  <c r="J109" i="50" s="1"/>
  <c r="I108" i="50"/>
  <c r="J108" i="50" s="1"/>
  <c r="I107" i="50"/>
  <c r="J107" i="50" s="1"/>
  <c r="I106" i="50"/>
  <c r="J106" i="50" s="1"/>
  <c r="I100" i="50"/>
  <c r="J100" i="50" s="1"/>
  <c r="I99" i="50"/>
  <c r="J99" i="50" s="1"/>
  <c r="I97" i="50"/>
  <c r="J97" i="50" s="1"/>
  <c r="I95" i="50"/>
  <c r="J95" i="50" s="1"/>
  <c r="I94" i="50"/>
  <c r="J94" i="50" s="1"/>
  <c r="I93" i="50"/>
  <c r="J93" i="50" s="1"/>
  <c r="I91" i="50"/>
  <c r="J91" i="50" s="1"/>
  <c r="I90" i="50"/>
  <c r="J90" i="50" s="1"/>
  <c r="I89" i="50"/>
  <c r="J89" i="50" s="1"/>
  <c r="I87" i="50"/>
  <c r="J87" i="50" s="1"/>
  <c r="I86" i="50"/>
  <c r="J86" i="50" s="1"/>
  <c r="I85" i="50"/>
  <c r="J85" i="50" s="1"/>
  <c r="I84" i="50"/>
  <c r="J84" i="50" s="1"/>
  <c r="I83" i="50"/>
  <c r="J83" i="50" s="1"/>
  <c r="I82" i="50"/>
  <c r="J82" i="50" s="1"/>
  <c r="I80" i="50"/>
  <c r="J80" i="50" s="1"/>
  <c r="I79" i="50"/>
  <c r="J79" i="50" s="1"/>
  <c r="I78" i="50"/>
  <c r="J78" i="50" s="1"/>
  <c r="I77" i="50"/>
  <c r="J77" i="50" s="1"/>
  <c r="I62" i="50"/>
  <c r="J62" i="50" s="1"/>
  <c r="I61" i="50"/>
  <c r="J61" i="50" s="1"/>
  <c r="I59" i="50"/>
  <c r="J59" i="50" s="1"/>
  <c r="I57" i="50"/>
  <c r="J57" i="50" s="1"/>
  <c r="I56" i="50"/>
  <c r="J56" i="50" s="1"/>
  <c r="I55" i="50"/>
  <c r="J55" i="50" s="1"/>
  <c r="I54" i="50"/>
  <c r="J54" i="50" s="1"/>
  <c r="I53" i="50"/>
  <c r="J53" i="50" s="1"/>
  <c r="I52" i="50"/>
  <c r="J52" i="50" s="1"/>
  <c r="I50" i="50"/>
  <c r="J50" i="50" s="1"/>
  <c r="I49" i="50"/>
  <c r="J49" i="50" s="1"/>
  <c r="I48" i="50"/>
  <c r="J48" i="50" s="1"/>
  <c r="I47" i="50"/>
  <c r="J47" i="50" s="1"/>
  <c r="I45" i="50"/>
  <c r="J45" i="50" s="1"/>
  <c r="I44" i="50"/>
  <c r="J44" i="50" s="1"/>
  <c r="I43" i="50"/>
  <c r="J43" i="50" s="1"/>
  <c r="I42" i="50"/>
  <c r="J42" i="50" s="1"/>
  <c r="I41" i="50"/>
  <c r="J41" i="50" s="1"/>
  <c r="I40" i="50"/>
  <c r="J40" i="50" s="1"/>
  <c r="I38" i="50"/>
  <c r="J38" i="50" s="1"/>
  <c r="I37" i="50"/>
  <c r="J37" i="50" s="1"/>
  <c r="I36" i="50"/>
  <c r="J36" i="50" s="1"/>
  <c r="I35" i="50"/>
  <c r="J35" i="50" s="1"/>
  <c r="I30" i="50"/>
  <c r="J30" i="50" s="1"/>
  <c r="I29" i="50"/>
  <c r="J29" i="50" s="1"/>
  <c r="I27" i="50"/>
  <c r="J27" i="50" s="1"/>
  <c r="I25" i="50"/>
  <c r="J25" i="50" s="1"/>
  <c r="I24" i="50"/>
  <c r="J24" i="50" s="1"/>
  <c r="I23" i="50"/>
  <c r="J23" i="50" s="1"/>
  <c r="I21" i="50"/>
  <c r="J21" i="50" s="1"/>
  <c r="I20" i="50"/>
  <c r="J20" i="50" s="1"/>
  <c r="I19" i="50"/>
  <c r="J19" i="50" s="1"/>
  <c r="I17" i="50"/>
  <c r="J17" i="50" s="1"/>
  <c r="I16" i="50"/>
  <c r="J16" i="50" s="1"/>
  <c r="I15" i="50"/>
  <c r="J15" i="50" s="1"/>
  <c r="I14" i="50"/>
  <c r="J14" i="50" s="1"/>
  <c r="I13" i="50"/>
  <c r="J13" i="50" s="1"/>
  <c r="I12" i="50"/>
  <c r="J12" i="50" s="1"/>
  <c r="I10" i="50"/>
  <c r="J10" i="50" s="1"/>
  <c r="I9" i="50"/>
  <c r="J9" i="50" s="1"/>
  <c r="I8" i="50"/>
  <c r="J8" i="50" s="1"/>
  <c r="I7" i="50"/>
  <c r="J7" i="50" s="1"/>
  <c r="Q16" i="48"/>
  <c r="P16" i="48"/>
  <c r="O16" i="48"/>
  <c r="R16" i="48" s="1"/>
  <c r="N16" i="48"/>
  <c r="L16" i="48"/>
  <c r="K16" i="48"/>
  <c r="J16" i="48"/>
  <c r="I16" i="48"/>
  <c r="H16" i="48"/>
  <c r="G16" i="48"/>
  <c r="F16" i="48"/>
  <c r="E16" i="48"/>
  <c r="D16" i="48"/>
  <c r="C16" i="48"/>
  <c r="Q15" i="48"/>
  <c r="P15" i="48"/>
  <c r="O15" i="48"/>
  <c r="R15" i="48" s="1"/>
  <c r="N15" i="48"/>
  <c r="L15" i="48"/>
  <c r="K15" i="48"/>
  <c r="J15" i="48"/>
  <c r="I15" i="48"/>
  <c r="H15" i="48"/>
  <c r="G15" i="48"/>
  <c r="F15" i="48"/>
  <c r="E15" i="48"/>
  <c r="D15" i="48"/>
  <c r="C15" i="48"/>
  <c r="Q14" i="48"/>
  <c r="P14" i="48"/>
  <c r="O14" i="48"/>
  <c r="R14" i="48" s="1"/>
  <c r="N14" i="48"/>
  <c r="L14" i="48"/>
  <c r="K14" i="48"/>
  <c r="J14" i="48"/>
  <c r="I14" i="48"/>
  <c r="H14" i="48"/>
  <c r="G14" i="48"/>
  <c r="F14" i="48"/>
  <c r="E14" i="48"/>
  <c r="D14" i="48"/>
  <c r="C14" i="48"/>
  <c r="Q13" i="48"/>
  <c r="P13" i="48"/>
  <c r="O13" i="48"/>
  <c r="R13" i="48" s="1"/>
  <c r="N13" i="48"/>
  <c r="L13" i="48"/>
  <c r="K13" i="48"/>
  <c r="J13" i="48"/>
  <c r="I13" i="48"/>
  <c r="H13" i="48"/>
  <c r="G13" i="48"/>
  <c r="F13" i="48"/>
  <c r="E13" i="48"/>
  <c r="D13" i="48"/>
  <c r="C13" i="48"/>
  <c r="Q12" i="48"/>
  <c r="P12" i="48"/>
  <c r="O12" i="48"/>
  <c r="R12" i="48" s="1"/>
  <c r="N12" i="48"/>
  <c r="L12" i="48"/>
  <c r="K12" i="48"/>
  <c r="J12" i="48"/>
  <c r="I12" i="48"/>
  <c r="H12" i="48"/>
  <c r="G12" i="48"/>
  <c r="F12" i="48"/>
  <c r="E12" i="48"/>
  <c r="D12" i="48"/>
  <c r="C12" i="48"/>
  <c r="Q11" i="48"/>
  <c r="P11" i="48"/>
  <c r="O11" i="48"/>
  <c r="R11" i="48" s="1"/>
  <c r="N11" i="48"/>
  <c r="L11" i="48"/>
  <c r="K11" i="48"/>
  <c r="J11" i="48"/>
  <c r="I11" i="48"/>
  <c r="H11" i="48"/>
  <c r="G11" i="48"/>
  <c r="F11" i="48"/>
  <c r="E11" i="48"/>
  <c r="D11" i="48"/>
  <c r="C11" i="48"/>
  <c r="Q10" i="48"/>
  <c r="P10" i="48"/>
  <c r="O10" i="48"/>
  <c r="R10" i="48" s="1"/>
  <c r="N10" i="48"/>
  <c r="L10" i="48"/>
  <c r="K10" i="48"/>
  <c r="J10" i="48"/>
  <c r="I10" i="48"/>
  <c r="H10" i="48"/>
  <c r="G10" i="48"/>
  <c r="F10" i="48"/>
  <c r="E10" i="48"/>
  <c r="D10" i="48"/>
  <c r="C10" i="48"/>
  <c r="Q9" i="48"/>
  <c r="P9" i="48"/>
  <c r="O9" i="48"/>
  <c r="R9" i="48" s="1"/>
  <c r="N9" i="48"/>
  <c r="L9" i="48"/>
  <c r="K9" i="48"/>
  <c r="J9" i="48"/>
  <c r="I9" i="48"/>
  <c r="H9" i="48"/>
  <c r="G9" i="48"/>
  <c r="F9" i="48"/>
  <c r="E9" i="48"/>
  <c r="D9" i="48"/>
  <c r="C9" i="48"/>
  <c r="Q8" i="48"/>
  <c r="P8" i="48"/>
  <c r="O8" i="48"/>
  <c r="R8" i="48" s="1"/>
  <c r="N8" i="48"/>
  <c r="L8" i="48"/>
  <c r="K8" i="48"/>
  <c r="J8" i="48"/>
  <c r="I8" i="48"/>
  <c r="H8" i="48"/>
  <c r="G8" i="48"/>
  <c r="F8" i="48"/>
  <c r="E8" i="48"/>
  <c r="D8" i="48"/>
  <c r="C8" i="48"/>
  <c r="Q7" i="48"/>
  <c r="P7" i="48"/>
  <c r="O7" i="48"/>
  <c r="R7" i="48" s="1"/>
  <c r="N7" i="48"/>
  <c r="L7" i="48"/>
  <c r="K7" i="48"/>
  <c r="J7" i="48"/>
  <c r="I7" i="48"/>
  <c r="H7" i="48"/>
  <c r="G7" i="48"/>
  <c r="F7" i="48"/>
  <c r="E7" i="48"/>
  <c r="D7" i="48"/>
  <c r="C7" i="48"/>
  <c r="Q6" i="48"/>
  <c r="P6" i="48"/>
  <c r="O6" i="48"/>
  <c r="R6" i="48" s="1"/>
  <c r="N6" i="48"/>
  <c r="L6" i="48"/>
  <c r="K6" i="48"/>
  <c r="J6" i="48"/>
  <c r="I6" i="48"/>
  <c r="H6" i="48"/>
  <c r="G6" i="48"/>
  <c r="F6" i="48"/>
  <c r="E6" i="48"/>
  <c r="D6" i="48"/>
  <c r="C6" i="48"/>
  <c r="Q5" i="48"/>
  <c r="P5" i="48"/>
  <c r="O5" i="48"/>
  <c r="R5" i="48" s="1"/>
  <c r="N5" i="48"/>
  <c r="L5" i="48"/>
  <c r="K5" i="48"/>
  <c r="J5" i="48"/>
  <c r="I5" i="48"/>
  <c r="H5" i="48"/>
  <c r="G5" i="48"/>
  <c r="F5" i="48"/>
  <c r="E5" i="48"/>
  <c r="D5" i="48"/>
  <c r="C5" i="48"/>
  <c r="Q4" i="48"/>
  <c r="P4" i="48"/>
  <c r="O4" i="48"/>
  <c r="R4" i="48" s="1"/>
  <c r="N4" i="48"/>
  <c r="L4" i="48"/>
  <c r="K4" i="48"/>
  <c r="J4" i="48"/>
  <c r="I4" i="48"/>
  <c r="H4" i="48"/>
  <c r="G4" i="48"/>
  <c r="F4" i="48"/>
  <c r="E4" i="48"/>
  <c r="D4" i="48"/>
  <c r="C4" i="48"/>
  <c r="Q3" i="48"/>
  <c r="P3" i="48"/>
  <c r="O3" i="48"/>
  <c r="R3" i="48" s="1"/>
  <c r="N3" i="48"/>
  <c r="L3" i="48"/>
  <c r="K3" i="48"/>
  <c r="J3" i="48"/>
  <c r="I3" i="48"/>
  <c r="H3" i="48"/>
  <c r="G3" i="48"/>
  <c r="F3" i="48"/>
  <c r="E3" i="48"/>
  <c r="D3" i="48"/>
  <c r="C3" i="48"/>
  <c r="I64" i="50" l="1"/>
  <c r="I135" i="50"/>
  <c r="I138" i="50" l="1"/>
  <c r="I137" i="50"/>
  <c r="I136" i="50"/>
  <c r="I66" i="50"/>
  <c r="I67" i="50"/>
  <c r="I65" i="50"/>
  <c r="I68" i="50" l="1"/>
  <c r="I139" i="50"/>
</calcChain>
</file>

<file path=xl/sharedStrings.xml><?xml version="1.0" encoding="utf-8"?>
<sst xmlns="http://schemas.openxmlformats.org/spreadsheetml/2006/main" count="2529" uniqueCount="509">
  <si>
    <t xml:space="preserve">EVALUACION TECNICA </t>
  </si>
  <si>
    <t xml:space="preserve">CRITERIO </t>
  </si>
  <si>
    <t xml:space="preserve">PERSONA </t>
  </si>
  <si>
    <t xml:space="preserve">CUMPLE </t>
  </si>
  <si>
    <t xml:space="preserve">NATURAL </t>
  </si>
  <si>
    <t xml:space="preserve">NO CUMPLE </t>
  </si>
  <si>
    <t>JURIDICA</t>
  </si>
  <si>
    <t xml:space="preserve">VALORES OFICIALES </t>
  </si>
  <si>
    <t>PROPONENTE :</t>
  </si>
  <si>
    <t>PRESUPUESTO OFICIAL</t>
  </si>
  <si>
    <t>REPRESENTANTE LEGAL:</t>
  </si>
  <si>
    <t>NO CUMPLE</t>
  </si>
  <si>
    <t xml:space="preserve">NOMBRE </t>
  </si>
  <si>
    <t xml:space="preserve">FECHA DE CIERRE </t>
  </si>
  <si>
    <t xml:space="preserve">MATRICULA VIGENTE: </t>
  </si>
  <si>
    <t xml:space="preserve">% PARTICIPACION </t>
  </si>
  <si>
    <t xml:space="preserve">CONTRATO 1 </t>
  </si>
  <si>
    <t>CUMPLE - FORMATO 7B</t>
  </si>
  <si>
    <t>CONTRATO 2</t>
  </si>
  <si>
    <t xml:space="preserve"> NO CUMPLE - FORMATO 7B</t>
  </si>
  <si>
    <t>j</t>
  </si>
  <si>
    <t>CONTRATO 3</t>
  </si>
  <si>
    <t>CONTRATO 4</t>
  </si>
  <si>
    <t xml:space="preserve">CONTRATO 6 </t>
  </si>
  <si>
    <t>SUBCONTRATO 1</t>
  </si>
  <si>
    <t xml:space="preserve">INFORMACION BASE </t>
  </si>
  <si>
    <t>SUBCONTRATO 2</t>
  </si>
  <si>
    <t xml:space="preserve">INTEGRANTE QUE APORTA EXPERIENCIA </t>
  </si>
  <si>
    <t>SUBCONTRATO 3</t>
  </si>
  <si>
    <t>% PARTICIPACION EN EL CONTRATO</t>
  </si>
  <si>
    <t>SUBCONTRATO 4</t>
  </si>
  <si>
    <t>VALOR DEL CONTRATO ($)</t>
  </si>
  <si>
    <t>SUBCONTRATO 5</t>
  </si>
  <si>
    <t xml:space="preserve">AÑO DE TERMINACION </t>
  </si>
  <si>
    <t>SUBCONTRATO 6</t>
  </si>
  <si>
    <t>VALOR DEL SMMLV EN EL AÑO DE TERMINACION</t>
  </si>
  <si>
    <t xml:space="preserve">VALOR DEL CONTRATO EN SMMLV </t>
  </si>
  <si>
    <t>CRITERIO FINAL</t>
  </si>
  <si>
    <t>CLASIFICACION UNSPSC</t>
  </si>
  <si>
    <t>C5</t>
  </si>
  <si>
    <t>C6</t>
  </si>
  <si>
    <t>C. VAL</t>
  </si>
  <si>
    <t xml:space="preserve">FINAL </t>
  </si>
  <si>
    <t>UNO DE LOS INTEGRANTES DEBE APORTAR LA EXPERIENCIA MINIMA REQUERIDA ≥50%</t>
  </si>
  <si>
    <t xml:space="preserve">LOS DEMAS INTEGRANTES DEBEN ACREDITAR ≥ 5% DE LA EXPERIENCIA MINIMA REQUERIDA </t>
  </si>
  <si>
    <t>CR 1</t>
  </si>
  <si>
    <t>INTEGRANTE QUE APORTA DISCAPACITADO DEBE APORTAR ≥ 40% DE EXPERIENCIA REQUERIDA (SMMLV)</t>
  </si>
  <si>
    <t>FINAL</t>
  </si>
  <si>
    <t>PROPONENTE:</t>
  </si>
  <si>
    <t xml:space="preserve">OBSERVACIONES </t>
  </si>
  <si>
    <t>CEDULA - 
CERTIFICADO</t>
  </si>
  <si>
    <t>MATRICULA -
OBJETO SOCIAL</t>
  </si>
  <si>
    <t>Promoción de Servicios
Nacionales o con Trato Nacional</t>
  </si>
  <si>
    <t>NO APLICA</t>
  </si>
  <si>
    <t>CONEXIONES REQ</t>
  </si>
  <si>
    <t>CUMPLE</t>
  </si>
  <si>
    <t>PROPONENTE</t>
  </si>
  <si>
    <t>FACTOR DE CALIDAD</t>
  </si>
  <si>
    <t>APOYO A INDUSTRIA NACIONAL</t>
  </si>
  <si>
    <t>VINCULACIÓN DE PERSONAS CON DISCAPACIDAD</t>
  </si>
  <si>
    <t>PUNTAJE TOTAL</t>
  </si>
  <si>
    <t>REPRESENTANTE LEGAL</t>
  </si>
  <si>
    <t>AVAL</t>
  </si>
  <si>
    <t>EXPERIENCIA REQUERIDA</t>
  </si>
  <si>
    <t>EXPERIENCIA ESPECIFICA CRITERIO 1 
LONGITUD ACREDITADA (m)</t>
  </si>
  <si>
    <t>CUMPLIMIENTO ARTICULO 17 LEY 842 DE 2003</t>
  </si>
  <si>
    <t>RESUMEN</t>
  </si>
  <si>
    <t>FORMATO 7B - DISPONIBILIDAD Y CONDICIONES FUNCIONALES DE LA MAQUINARIA DE OBRA</t>
  </si>
  <si>
    <t>EXPERIENCIA ESPECIFICA Por lo menos uno (1) de los contratos válidos aportados debe acreditar experiencia general en alguno de estos componentes tales como: cámaras de caída, sifones invertidos, disipadores de energía, entre otras estructuras hidráulicas asociadas con el objeto del proceso de selección.</t>
  </si>
  <si>
    <t>EXPERIENCIA ESPECIFICA Por lo menos uno (1) de los contratos válidos aportados debe acreditar experiencia general en entibados para construcción de acueductos y/o alcantarillados.</t>
  </si>
  <si>
    <t xml:space="preserve">COPIA TARJETA  PROFESIONAL: </t>
  </si>
  <si>
    <t xml:space="preserve">ANEXO 13 FORMTO OFERTA ECONOMICA </t>
  </si>
  <si>
    <t xml:space="preserve">OPTIMIZACION DE REDES DE ALCANTARILLADO EN DIFERENTES SECTORES DEL MUNICIPIO DE CIRCASIA, DEPARTAMENTO DEL QUINDÍO   </t>
  </si>
  <si>
    <t>OPTIMIZACIÓN RED DE ALCANTARILLADO CALLE 11 ENTRE CARRERA 11 Y 12 ENTRE CAMARAS 685 Y 569 CIRCASIA-QUINDIO</t>
  </si>
  <si>
    <t>ÍTEM</t>
  </si>
  <si>
    <t>ACTIVIDADES</t>
  </si>
  <si>
    <t>UNID</t>
  </si>
  <si>
    <t>CANT</t>
  </si>
  <si>
    <t>VR UNITARIO</t>
  </si>
  <si>
    <t>VALOR PARCIAL</t>
  </si>
  <si>
    <t>PRELIMINARES Y SEÑALIZACIÓN</t>
  </si>
  <si>
    <t xml:space="preserve">Localización y replanteo </t>
  </si>
  <si>
    <t>Ml</t>
  </si>
  <si>
    <t>Señalización preventiva con tela PP</t>
  </si>
  <si>
    <t xml:space="preserve">Pasos peatonales provisionales </t>
  </si>
  <si>
    <t>Un</t>
  </si>
  <si>
    <t>Manejo de aguas</t>
  </si>
  <si>
    <t>MOVIMIENTO DE TIERRA</t>
  </si>
  <si>
    <t>Excavación en material comun a mano entre 0-2 m (Incluye retiro tuberia existente)</t>
  </si>
  <si>
    <t>M3</t>
  </si>
  <si>
    <t>Excavación en material comun a mano entre 2-4 m  (Incluye retiro tuberia existente)</t>
  </si>
  <si>
    <t>Lleno compactado con material de sitio</t>
  </si>
  <si>
    <t>Lleno compactado incluye suministro de material de prestamo de cantera y/o río</t>
  </si>
  <si>
    <t xml:space="preserve">Cama para cimentacion con material triturado </t>
  </si>
  <si>
    <t>Entibado Tipo B</t>
  </si>
  <si>
    <t>M2</t>
  </si>
  <si>
    <t xml:space="preserve"> SUMINISTRO E INSTALACIÓN ALCANTARILLADO </t>
  </si>
  <si>
    <t>Suministro e instalacion Tuberia Perfilada  D=6"</t>
  </si>
  <si>
    <t>Suministro e instalacion Tuberia Perfilada  D=12"</t>
  </si>
  <si>
    <t>Suministro e instalación Kit Silla Yee 12" x6"</t>
  </si>
  <si>
    <t>OBRAS EN CONCRETO</t>
  </si>
  <si>
    <t>Caja de Inspección 0,8x0,8x0,8 e=0.10m (Incluye tapa en concreto)</t>
  </si>
  <si>
    <t>Imprimación asfalto con emulsión asfáltica</t>
  </si>
  <si>
    <t>Mezcla densa en caliente tipo MDC-19 E=0,07m</t>
  </si>
  <si>
    <t xml:space="preserve"> PAVIMENTOS Y REPOSICIONES </t>
  </si>
  <si>
    <t xml:space="preserve">Suministro, conformación y compactación Sub Base granular </t>
  </si>
  <si>
    <t xml:space="preserve"> OBRAS Y ACTIVIDADES COMPLEMENTARIAS </t>
  </si>
  <si>
    <t xml:space="preserve"> Cargue y retiro de material sobrante</t>
  </si>
  <si>
    <t>Inspección interna de la red de alcantarillado con equipo CCT</t>
  </si>
  <si>
    <t>ML</t>
  </si>
  <si>
    <t>SUBTOTAL CALLE 11</t>
  </si>
  <si>
    <t>OPTIMIZACIÓN RED DE ALCANTARILLADO ALTO DE LA TAZA ENTRE MANZANA A Y BARRIO OBRERO CIRCASIA-QUINDIO</t>
  </si>
  <si>
    <t>Suministro e instalacion Tuberia Perfilada  D=16"</t>
  </si>
  <si>
    <t>Suministro e instalación Kit Silla Yee 16" x6"</t>
  </si>
  <si>
    <t>Cuerpo cámara D=1,2m en concreto de 21MPa (incluye peldaños)</t>
  </si>
  <si>
    <t>Losa tapa 1,6*1,6*0.2m en concreto (incluye tapa en HF)</t>
  </si>
  <si>
    <t>Construccion base y cañuela</t>
  </si>
  <si>
    <t>Brazo de caida en tuberia de  diametro 12" incluye accesorios y concreto</t>
  </si>
  <si>
    <t>Empalme cámaras existentes</t>
  </si>
  <si>
    <t>M</t>
  </si>
  <si>
    <t>SUBTOTAL ALTO DE LA TAZA</t>
  </si>
  <si>
    <t>SUBTOTAL COSTOS DIRECTOS</t>
  </si>
  <si>
    <t>ADMINISTRACION</t>
  </si>
  <si>
    <t>IMPREVISTOS</t>
  </si>
  <si>
    <t>UTILIDAD</t>
  </si>
  <si>
    <t xml:space="preserve">VALOR TOTAL </t>
  </si>
  <si>
    <t>ANEXO 13 FORMTO OFERTA ECONOMICA</t>
  </si>
  <si>
    <t xml:space="preserve">OPTIMIZACION DE REDES DE ALCANTARILLADO EN DIFERENTES SECTORES DEL MUNICIPIO DE CIRCASIA, DEPARTAMENTO DEL QUINDÍO     </t>
  </si>
  <si>
    <t xml:space="preserve"> SUMINISTRO E INSTALACIÓN ALCANTARILLADO</t>
  </si>
  <si>
    <t xml:space="preserve"> PAVIMENTOS Y REPOSICIONES</t>
  </si>
  <si>
    <t xml:space="preserve"> OBRAS Y ACTIVIDADES COMPLEMENTARIAS</t>
  </si>
  <si>
    <t>OPTIMIZACIÓN RED DE ALCANTARILLADO ALTO DE LA TAZA ENTRE MANZANA A Y BARRIO OBRERO</t>
  </si>
  <si>
    <t>CIRCASIA-QUINDIO</t>
  </si>
  <si>
    <t>AÑOS DE EXPERIENCIA</t>
  </si>
  <si>
    <t xml:space="preserve"> SMMLV 2024</t>
  </si>
  <si>
    <t>VALIDACION EXPERIENCIA ESPECIFICA</t>
  </si>
  <si>
    <t>INTEGRANTES:</t>
  </si>
  <si>
    <t>P. NATURAL</t>
  </si>
  <si>
    <t>P. JURIDICA</t>
  </si>
  <si>
    <t>PROP. PLURAL</t>
  </si>
  <si>
    <t>NOMBRE</t>
  </si>
  <si>
    <t xml:space="preserve"> AÑOS</t>
  </si>
  <si>
    <t>EQUIVALENCIA DE EXPERIENCIA</t>
  </si>
  <si>
    <t>VALOR EN SMMLV  RUP</t>
  </si>
  <si>
    <t>CUMPLE/ NO CUMPLE</t>
  </si>
  <si>
    <t>OBSERVACION</t>
  </si>
  <si>
    <t xml:space="preserve">CRITERIOS GENERALES </t>
  </si>
  <si>
    <t>P. NATURAL/ REP. LEGAL/AVAL</t>
  </si>
  <si>
    <t>CONTRATO 5</t>
  </si>
  <si>
    <t>OBJETO Y/O ALCANCE</t>
  </si>
  <si>
    <t>CONSECUTIVO RUP</t>
  </si>
  <si>
    <t>X</t>
  </si>
  <si>
    <t>LISTA DE OFERTAS</t>
  </si>
  <si>
    <t>ITEMS</t>
  </si>
  <si>
    <t>Oferente</t>
  </si>
  <si>
    <t>CONDICIONES TECNICAS HABILITANTES DEL PROPONENTE</t>
  </si>
  <si>
    <t>PROUESTA HABILITADA O NO HABILITADA</t>
  </si>
  <si>
    <t>CRITERIOS DE CALIFICACION</t>
  </si>
  <si>
    <t>OBSERVACIONES</t>
  </si>
  <si>
    <t>VALOR OFERTA ECONOMICA</t>
  </si>
  <si>
    <t>EXPERIENCIA GENERAL
IGUAL O MAYOR A DOS (2) AÑOS</t>
  </si>
  <si>
    <t>CRITERIO DE CALIDAD</t>
  </si>
  <si>
    <t>APOYO A LA INDUSTRIA NACIONAL</t>
  </si>
  <si>
    <t>Puntaje adicional artículo 2.2.1.2.4.2.15 del decreto 1082 de 2015 adicionado por el decreto 1860 de 2021.</t>
  </si>
  <si>
    <t>INGENIERÍA CIVIL, Y/O ARQUITECTO</t>
  </si>
  <si>
    <t>VALOR DEL CONTRATO EN SMMLV AFECTADO POR %PARTICIPACION</t>
  </si>
  <si>
    <t>VALOR DEL CONTRATO EN SMMLV RUP AFECTADO POR %PARTICIPACION</t>
  </si>
  <si>
    <t>CAPACIDAD OPERATIVA</t>
  </si>
  <si>
    <t>valor presupuesto oficial</t>
  </si>
  <si>
    <t>Valor oferta económica</t>
  </si>
  <si>
    <t xml:space="preserve">CERTIFICADO DE VIGENCIA PROFESIONAL  </t>
  </si>
  <si>
    <t xml:space="preserve">EXPERIENCIA GENERAL </t>
  </si>
  <si>
    <t>EXPERIENCIA ESPECIFICA</t>
  </si>
  <si>
    <t>PUNTAJE</t>
  </si>
  <si>
    <t xml:space="preserve">CRITERIO DE CALIDAD </t>
  </si>
  <si>
    <t xml:space="preserve">PUNTAJE </t>
  </si>
  <si>
    <t xml:space="preserve">INTEGRANTES </t>
  </si>
  <si>
    <t>AVAL 50%</t>
  </si>
  <si>
    <t>Lps acreditados</t>
  </si>
  <si>
    <t>PUNTAJE ADICIONAL ARTÍCULO 2.2.1.2.4.2.15 DEL DECRETO 1082 DE 2015,
ADICIONADO POR EL DECRETO 1860 DE 2021, EMPRENDIMIENTOS Y EMPRESAS
DE MUJERES EN EL SISTEMA DE COMPRAS PÚBLICAS</t>
  </si>
  <si>
    <t xml:space="preserve"> TOTAL </t>
  </si>
  <si>
    <t>SUMA</t>
  </si>
  <si>
    <t>FOTOCOPIA DE LA CEDULA</t>
  </si>
  <si>
    <t>LONG REQ</t>
  </si>
  <si>
    <t>TOTAL</t>
  </si>
  <si>
    <t>FOTOCOPIA DE MATRICULA Y COPNIA</t>
  </si>
  <si>
    <t>CARTA DE INTENCION</t>
  </si>
  <si>
    <t>CONTRATOS</t>
  </si>
  <si>
    <t>CONTRATANTE</t>
  </si>
  <si>
    <t>OBJETO</t>
  </si>
  <si>
    <t>EXPERIENCIA VALIDA</t>
  </si>
  <si>
    <t xml:space="preserve">CARGO </t>
  </si>
  <si>
    <t>PRES.  OFICIAL EN SMMLV 2024</t>
  </si>
  <si>
    <t>RESIDENTE DE OBRA</t>
  </si>
  <si>
    <t xml:space="preserve">EXPERIENCIA ESPECIFICA REQUERIDA: 03 CERTIFICADOS DE OBRA </t>
  </si>
  <si>
    <t>VERIFICACION ITEMS, UND, CANTIDAD</t>
  </si>
  <si>
    <t>COMPONENTE TECNICO</t>
  </si>
  <si>
    <t>COMPONENTE JURIDICO</t>
  </si>
  <si>
    <t>COMPONENTE FINANCIERO</t>
  </si>
  <si>
    <t>CAPACIDAD RESIDUAL</t>
  </si>
  <si>
    <t>CAPACIDAD FINANCIERA</t>
  </si>
  <si>
    <t>NO APLICA TODA VEZ QUE EL REPRESENTANTE LEGAL CUMPLE CON LA PROFESIÓN DE INGENIERO CIVIL Y/O ARQUITECTO</t>
  </si>
  <si>
    <t>P. JURÍDICA</t>
  </si>
  <si>
    <t>NO HABILITADO</t>
  </si>
  <si>
    <r>
      <t xml:space="preserve">PROFESION </t>
    </r>
    <r>
      <rPr>
        <sz val="12"/>
        <color theme="1"/>
        <rFont val="Arial"/>
        <family val="2"/>
      </rPr>
      <t>Profesional en
Ingeniería Civil o Arquitectura</t>
    </r>
    <r>
      <rPr>
        <b/>
        <sz val="12"/>
        <color theme="1"/>
        <rFont val="Arial"/>
        <family val="2"/>
      </rPr>
      <t xml:space="preserve">.
AÑOS DE EXPERIENCIA GENERAL: </t>
    </r>
    <r>
      <rPr>
        <sz val="12"/>
        <color theme="1"/>
        <rFont val="Arial"/>
        <family val="2"/>
      </rPr>
      <t>3 AÑOS</t>
    </r>
  </si>
  <si>
    <t>0,25</t>
  </si>
  <si>
    <t>El proponente presenta FORMATO 7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cuarenta por ciento 40 del total del personal requerido asociados al cumplimiento del Contrato</t>
  </si>
  <si>
    <t>PERSONAL MÍNIMO REQUERIDO RESTANTE</t>
  </si>
  <si>
    <t>DESCRIPCIÓN</t>
  </si>
  <si>
    <t>CUMPLE/NO CUMPLE</t>
  </si>
  <si>
    <t>Carta de compromiso bajo la gravedad de juramento en la que manifieste que contará con el equipo de trabajo durante la ejecución del contrato, en todo caso, los requisitos individuales del equipo de trabajo solo será verificado al contratista por parte de quien ejerza control, vigilancia y seguimiento al contrato.</t>
  </si>
  <si>
    <t xml:space="preserve">INFORME PRELIMINAR DE OFERTA  PROCESO CONTRACTUAL: SELECCIÓN ABREVIADA DE MENOR CUANTÍA 
No. SAMC-038 DE 2024 </t>
  </si>
  <si>
    <t>SAMC 038 DE 2024 - MANTENIMIENTO Y/O MEJORAMIENTO DE LA INSTITUCIÓN EDUCATIVA
INSTITUTO MONTENEGRO Y LA INSTITUCIÓN EDUCATIVA GENERAL
SANTANDER EN SU SEDE PRINCIPAL, SEDE LA ISABELA Y SEDE OBANDO.</t>
  </si>
  <si>
    <t>SAMC 038 DE 2024 - MANTENIMIENTO Y/O MEJORAMIENTO DE LA INSTITUCIÓN EDUCATIVA INSTITUTO MONTENEGRO Y LA INSTITUCIÓN EDUCATIVA GENERAL SANTANDER EN SU SEDE PRINCIPAL, SEDE LA ISABELA Y SEDE OBANDO</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</si>
  <si>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.Para el caso de la experiencia general para las personas naturales plenamente capaces deberán acreditar el título profesional de INGENIERÍA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P JURIDICA</t>
    </r>
    <r>
      <rPr>
        <sz val="12"/>
        <color theme="1"/>
        <rFont val="Calibri"/>
        <family val="2"/>
        <scheme val="minor"/>
      </rPr>
      <t xml:space="preserve"> Para el caso de experiencia general de las personas jurídica la experiencia general será de DOS (02) AÑOS, la cual se contará a partir de la fecha de constitución registrada en el Certificado de Existencia y Representación Legal expedido por la Cámara de Comercio y que dentro de su actividad social y comercial comprenda ACTIVIDADES RELACIONADAS CON LA CONSTRUCCIÓN DE INFRAESTRUCTURA Y/O DE OBRAS CIVILES.
Tratándose de personas jurídicas, el representante legal o quien avala su oferta, deberá acreditar ser profesional en INGENIERÍA CIVIL, Y/O ARQUITECTURA,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INGENIERÍA CIVIL, Y/O ARQUITECTO , con experiencia profesional de DOS (2) AÑOS contada a partir de la expedición de la tarjeta y/o matricula profesional del respectivo profesional, copia de la matricula profesional y certificado de vigencia expedida por la autoridad competente máxima de SEIS (06) MESES, contados a partir de la fecha de cierre del presente  proceso de selección.
Para el caso de Consorcios y/o Uniones temporales, si uno o varios de los integrantes son personas jurídicas deberá acreditar como mínimo DOS (02) AÑOS de constitución y deberá de cumplir con los mismos requisitos señalados en el literal denominado “Experiencia general para personas jurídicas”.
Para el caso de CONSORCIOS Y/O UNIONES TEMPORALES, al menos uno de los integrantes deberá acreditar como mínimo DOS (02) AÑOS de experiencia general, sin embargo, deberá de verificar los anteriores numerales para efectos de determinar cómo acreditará la condición de experiencia general (Experiencia general para personas jurídicas y Experiencia general y/o profesional para personas naturales).</t>
    </r>
  </si>
  <si>
    <r>
      <t xml:space="preserve"> EXPERIENCIA: </t>
    </r>
    <r>
      <rPr>
        <sz val="12"/>
        <color theme="1"/>
        <rFont val="Arial"/>
        <family val="2"/>
      </rPr>
      <t>El profesional propuesto para el cargo deberá acreditar experiencia de haber participado o prestado sus servicios como Residente de Obra y/o Residente de Interventoría y/o Contratista y/o Director de Obra y/o Director de Interventoría, en mínimo dos (02) contratos cuyo objeto y/o alcances se relacione con “CONSTRUCCIÓN Y/O RECONSTRUCCIÓN Y/O AMPLIACIÓN Y/O TERMINACIÓN Y/O REHABILITACIÓN Y/O
ADECUACIÓN Y/O MEJORAMIENTO Y/O MANTENIMIENTO DE INFRAESTRUCTURAS EDUCATIVAS”.</t>
    </r>
  </si>
  <si>
    <t>JAIME ALBERTO ANGEL LONDOÑO</t>
  </si>
  <si>
    <t>MARIA AMERICA GARCIA PRIETO</t>
  </si>
  <si>
    <t>INCORES CIVILES SAS</t>
  </si>
  <si>
    <t>SANCAR INGENIEROS SAS</t>
  </si>
  <si>
    <t>MARLON SALAZAR ARBOLEDA</t>
  </si>
  <si>
    <t>CONSORCIO INGENIERIA HORIZONTAL 2025</t>
  </si>
  <si>
    <t>CONSORCIO JACA 2024</t>
  </si>
  <si>
    <t>JORGE VARGAS OROZCO</t>
  </si>
  <si>
    <t>COSTO TOTAL</t>
  </si>
  <si>
    <t>COSTO DIRECTO</t>
  </si>
  <si>
    <t>CANTIDAD</t>
  </si>
  <si>
    <t>VALOR UNITARIO</t>
  </si>
  <si>
    <t>VALOR TOTAL</t>
  </si>
  <si>
    <t xml:space="preserve">JAIME ALBERTO ANGEL LONDOÑO </t>
  </si>
  <si>
    <t>N/A</t>
  </si>
  <si>
    <t>OBRA CIVIL PARA LA
CONSTRUCCION DE LAS
PLANTAS PILOTO DE ALIMENTOS DE LA
UNIVERSIDAD DEL QUINDIO</t>
  </si>
  <si>
    <t>OBRAA CIVIL PARA LA CONSTRUCCION DE LAS PLANTAS PILOTO DE ALIMENTOS DE LA UNIVERSIDAD DEL QUINDIO</t>
  </si>
  <si>
    <t xml:space="preserve">CONTRATISTA </t>
  </si>
  <si>
    <t>MEJORAMIENTO LA FACHADA DE LA INSTITUCION EDUCATIVA LUIS ARANGO CARDONA EN CUMPLIMIENTO DEL PLAN DE DESARROLLO MUNICIPAL LA TEBAIDA DIFERENTE 2020-2023</t>
  </si>
  <si>
    <t>CONTRATISTA</t>
  </si>
  <si>
    <t>ALCALDIA MUNICIPAL LA TEBAIDA</t>
  </si>
  <si>
    <t>UNIVERSIDAD DEL QUINDIO</t>
  </si>
  <si>
    <t xml:space="preserve">CUMPLE
</t>
  </si>
  <si>
    <t>HABILITADO</t>
  </si>
  <si>
    <t>0</t>
  </si>
  <si>
    <t xml:space="preserve"> HABILITADO</t>
  </si>
  <si>
    <t xml:space="preserve">MARIA AMERICA GARCIA PRIETO </t>
  </si>
  <si>
    <t>RECONSTRUCCION CON ADECUACION A LANSR-98 DE LAS ESCUELAS LUISGRANADA MEJIA, LA PRADERA NARAJAL, SAGRADA FAMILIA Y LA PALMITA SECTOR RURAL DE LOS MPIOS DE PIJAO, ARMENIA, QUIMBAYA Y LA TEBAIDA</t>
  </si>
  <si>
    <t xml:space="preserve">FEDERACION NACIONAL DE CAFETEROS DE COLOMBIA </t>
  </si>
  <si>
    <t>CONSTRCUCCION DE LA ESCUELA SAN JUAN DE CAROLINA</t>
  </si>
  <si>
    <t>ALCALDIA MUNICIPAL DE CALARCA</t>
  </si>
  <si>
    <t>REFORZAMIENTO ESTRUCTURAL DE LOS BLOQUES ADMINISTRATIVO, CAFETERIA, SALA DE PROFESORES, LABORATORIO Y AREAS DE CIRCULACION DE LA INSTITUCION EDUCATIVAINSTITUTO CALARCA.</t>
  </si>
  <si>
    <t>RECONSTRUCCION  CON ADECUACION A LA NSR-98 DE LAS ESCUELAS LUIS GRANADA MEJIA, LA PRADERA, NARANJAL, SAGRADA FAMILIA Y LA PLAMITA</t>
  </si>
  <si>
    <t>INCORES CIVILES S.A.S</t>
  </si>
  <si>
    <t>LUISA FERNANDA TORRES GARCIA</t>
  </si>
  <si>
    <t>ADECUACION Y MANTENIMIENTO DE RESTAURANTES ESCOLARES EN DIFERENTES IE DEL MUNICIPIO DE ARMENIA</t>
  </si>
  <si>
    <t>CONSTRUCCION DEL RESTAURANTE ESCOLAR DE LA INSTITUCION EDUCATIVA HERMOGENES MAZA-CASD DE LA CIUDAD DE ARMENA</t>
  </si>
  <si>
    <t>CONSTRUCCION DE CUBIERTAS EN ESPACIOS DEPORTIVOS EN LAS INSTITUCIONES EDUCATIVAS OFICIALES DELK MUNICIPIO DE ARMENIA</t>
  </si>
  <si>
    <t xml:space="preserve"> CUMPLE </t>
  </si>
  <si>
    <t>EDWIN OSWALDO LEGUIZAMON OCHICA</t>
  </si>
  <si>
    <t xml:space="preserve">ALCALDIA DE ARMENIA </t>
  </si>
  <si>
    <t xml:space="preserve">REPOTENCIACION ESTRUCUTRAL BLOQUE 2 DE LA I.E CIUDADELA DEL SUR DEL MUNCIPIO DE ARMENIA </t>
  </si>
  <si>
    <t>PROMOTORA DE VIVIENDA Y DESARROLLO DEL QUINDIO "PROVIQUINDIO"</t>
  </si>
  <si>
    <t>MEJORAMIENTO Y MANTENIMIENTO DE LA INSTITUCION EDUCATIVA RAFAEL URBE URIBE SEDE PRINCIPA E INSTITUCION EDUCATIVA JHON F KENNEDY SEDE PRINCIPAL DEL MUNICIPIO DE CALARCA</t>
  </si>
  <si>
    <t>NO  HABILITADO</t>
  </si>
  <si>
    <t>FIRMO CARTA DE DE PRESENTACION DE OFERTA</t>
  </si>
  <si>
    <t xml:space="preserve">El proponente NO ACREDITA EMPRENDIMIENTO NI EMPRESA DE MUJERES </t>
  </si>
  <si>
    <t>Proponente adjunta carta de compromiso donde manifiesta bajo gravedad de juramento que de ser adjudicado el proceso de la referencia, se compromete a vincular la totalidad del personal mínimo requerido para el normal desarrollo y/o ejecución del contrato.</t>
  </si>
  <si>
    <t>REALIZAR MANTENIMIENTO Y
ADECUACIONES EN LAS
INSTITUCIONES EDUCATIVAS
OFICIALES UBICADAS DENTRO
DE LA COMUNA 10 DEL
MUNICIPIO DE ARMENIA</t>
  </si>
  <si>
    <t>ALCALDIA MUNICIPAL DE ARMENIA</t>
  </si>
  <si>
    <t>REALIZAR MANTENIMIENTO Y DECUACIONES EN LAS INSTITUCIONES EDUCATIVAS OFICIALES UBICADAS DENTRO DE LA COMUNA 10 DEL MUNICIPIO DE ARMENIA</t>
  </si>
  <si>
    <r>
      <t xml:space="preserve">REMODELACION Y/O MANTENIMIENTO DE LAS INSTALACIONES DE POLICIA CAI SAN DIEGO, CAI CONSTITUCION, CAI EL BOSQUE, CAI GRANADA, CAI FUNDADORES, CAI SAN JOSE,CAI SANTANDER, CAI LOS NARANJOS
</t>
    </r>
    <r>
      <rPr>
        <b/>
        <sz val="12"/>
        <color theme="1"/>
        <rFont val="Arial"/>
        <family val="2"/>
      </rPr>
      <t>REALIZAR MANTENIMIENTO Y ADECUACIONES EN LAS INSTITUCIONES EDUCATIVAS OFICIALES UBICADAS DENTROS DE LAS COMUNAS 1 Y 11 DEL MUNICIPIO DE ARMENIA</t>
    </r>
  </si>
  <si>
    <t>CONTRATISTA (INTEGRANTE CONSORCIO)</t>
  </si>
  <si>
    <t>El proponente Presenta FORMATO 8 – CALIDAD donde se compromete a instalar por cuenta 1 ciclo parqueaderos de 8 bicicletas cada uno.</t>
  </si>
  <si>
    <t>El proponente presenta FORMATO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cincuenta por ciento 50 del total del personal requerido asociados al cumplimiento del Contrato</t>
  </si>
  <si>
    <t>MEJORAMIENTO Y MANTENIMIENTO
DE LA INSTITUCION EDUCATIVA
BAUDILIO MONTOYA E INSTITUCION
EDUCATIVA EL ROBLEDO DE
CALARCA DEL DEPARTAMENTO DE CALARCA</t>
  </si>
  <si>
    <t>PROMOTORA DE VIVIENDA Y DESARROLLO DEL QUINDIO</t>
  </si>
  <si>
    <t>REAPRACIONES LOCATIVAS: CIUDADELA EDUCATIVA JOSE MARIA CORDOBA DEL MUNICIPIO DE CORDOBA</t>
  </si>
  <si>
    <t>MEJORAMIENTO DE LA INSTITUCION EDUCATIVA PEDACITO DE CIELO SEDE PRINCIPAL DEL MUNICIPIO DE LA TEBAIDA</t>
  </si>
  <si>
    <t>CONTRATISTA - DIRECTOR DE OBRA</t>
  </si>
  <si>
    <t>El proponente presenta FORMATO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cuarenta por ciento 40% del total del personal requerido asociados al cumplimiento del Contrato</t>
  </si>
  <si>
    <t>Proponente adjunta carta de compromiso donde manifiesta bajo gravedad de juramento que en caso de resultar adjudicatario del proceso de selección, contará con los profesionales requeridos tal y como lo requiere la entidad en el pliego de condiciones.</t>
  </si>
  <si>
    <t>JUAN CARLOS SANCHEZ GALVEZ</t>
  </si>
  <si>
    <t>CONSTRUCCION DE DOS AULAS EN LA ESCUELA LUIS BERNARDO
RIVERA DEL MUNICIPIO DE LA TEBAIDA</t>
  </si>
  <si>
    <t>REPARACIONES LOCATIVAS EN LAS ESCUELAS LA POPA Y LA IRLANDA DEL MUNICIPIO DE LA TEBAIDA</t>
  </si>
  <si>
    <t>OBRAS VARIAS EN LA ESCUELA
SAN JUAN DE CAROLINA</t>
  </si>
  <si>
    <t>RICHARD LEANDRO BUSTAMANTE</t>
  </si>
  <si>
    <t>EMPRESA PARA EL DESARROLLO TERRITORIAL - PROYECTA</t>
  </si>
  <si>
    <t>MANTENIMIENTO Y MEJORAMIENTO DE INSTITUCIONES EDUCATIVAS EN EL MUNICIPIO DE MONTENEGRO</t>
  </si>
  <si>
    <t>MANTENIMIENTO DE LAS INSTITUCIONES EDUCATIVAS DEL MUNICIPIO DE MONTENEGRO QUINDÍO</t>
  </si>
  <si>
    <t>El proponente Presenta FORMATO 8 – CALIDAD DEL SERVICIO donde se compromete a instalar por cuenta 1 ciclo parqueaderos de 8 bicicletas cada uno.</t>
  </si>
  <si>
    <t>El proponente presenta FORMATO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cuarenta por ciento 40 del total del personal requerido asociados al cumplimiento del Contrato</t>
  </si>
  <si>
    <t xml:space="preserve">El proponente presenta FORMATO 12A – ACREDITACIÓN DE EMPRENDIMIENTO Y EMPRESA DE MUJERES donde manifiesta bajo la gravedad de juramento que más del cincuenta por ciento (50%) de las acciones, partes de interés o cuotas de participación de la persona jurídica pertenecen a mujeres y los derechos de propiedad han pertenecido a estas durante al menos el último año anterior a la fecha de cierre del Proceso de Contratación.								</t>
  </si>
  <si>
    <t>JAIME ANDRES VILLANUEVA ARISTIZABAL</t>
  </si>
  <si>
    <t>GRUPO TRUMEJ SAS Y VYT CONSTRUCCIONES SAS</t>
  </si>
  <si>
    <t>GRUPO TRUMEJ SAS</t>
  </si>
  <si>
    <t>VYT CONSTRUCCIONES SAS</t>
  </si>
  <si>
    <t>CONTRATO DE OBRA A TODO COSTO DEL MANTENIMIENTO PREVENTIVO Y CORRECTIVO Y / O ADECUACION Y / O MEJORAS LOCATIVAS DE LAS INSTALACIONES UBICADAS EN EL COLEGIO NUESTRA SEÑORA DE FATIMA EN PEREIRA DE LA DIRECCION DE BIENESTAR SOCIAL DE LA POLICIA NACIONAL A PRECIOS UNITARIOS FIJOS SIN FORMULA DE REAJUSTE.</t>
  </si>
  <si>
    <t>El certificado aportado incumple con la NOTA 2 del numeral "4.4. CRITERIOS PARA ACREDITAR LA EXPERIENCIA" del pliego de condiciones</t>
  </si>
  <si>
    <t>ADECUACION SALONES COMUNALES BARRIOS CONCORDIA Y SAN LUIS DEL MUNICIPIO DE BUCARAMANGA</t>
  </si>
  <si>
    <t xml:space="preserve"> NO CUMPLE </t>
  </si>
  <si>
    <t>No se evidencia relación con CONSTRUCCIÓN Y/O RECONSTRUCCIÓN Y/O AMPLIACIÓN Y/O TERMINACIÓN Y/O REHABILITACIÓN Y/O
ADECUACIÓN Y/O MEJORAMIENTO Y/O MANTENIMIENTO DE INFRAESTRUCTURAS EDUCATIVAS</t>
  </si>
  <si>
    <t>El proponente no adjunta carta de compromiso</t>
  </si>
  <si>
    <t>INTERVENTORÍA AL CONTRATO DE MANTENIMIENTO Y CONSTRUCCIÓN DE CASAS FISCALES DE LOS MUNICIPIOS DE PALMIRA, JAMUNDÍ Y YUMBO</t>
  </si>
  <si>
    <t>RESIDENTE DE INTERVENTORÍA</t>
  </si>
  <si>
    <t>CONYCO PROYECTOS Y DESARROLLOS SAS</t>
  </si>
  <si>
    <t>JAIRO IVAN CASTILLO CASTILLO</t>
  </si>
  <si>
    <t>JAIRO IVAN CASTILLO CASTILLO Y JAVIER MARTINEZ BURITICA</t>
  </si>
  <si>
    <t>JAVIER MARTINEZ BURITICA</t>
  </si>
  <si>
    <t>REP. LEGAL</t>
  </si>
  <si>
    <t>CONSTRUCCIÓN DE LA PRIMERA ETAPA DEL NUEVO CENTRO EDUCATIVO DEL MUNICIPIO DE LA TEBAIDA QUINDÍO</t>
  </si>
  <si>
    <r>
      <rPr>
        <b/>
        <sz val="11"/>
        <rFont val="Arial"/>
        <family val="2"/>
      </rPr>
      <t>NO CUMPLE. DEBE SUBSANAR</t>
    </r>
    <r>
      <rPr>
        <sz val="11"/>
        <rFont val="Arial"/>
        <family val="2"/>
      </rPr>
      <t xml:space="preserve">
El proponente adjunta FORMATO 2 – CONFORMACIÓN DE PROPONENTE PLURAL donde manifiesta que la duración del consorcio entra en vida a partir de la fecha de su firma y en caso de adjudicación su duración será igual al término de duración del contrato, y un (01) año más, sin embargo el numeral "4.1.3 Acreditación Legal de Constitución de Consorcio o Unión Temporal" del pliego de condiciones exige que la duración del Consorcio o Unión Temporal no será inferior a la del plazo de ejecución y </t>
    </r>
    <r>
      <rPr>
        <b/>
        <sz val="11"/>
        <rFont val="Arial"/>
        <family val="2"/>
      </rPr>
      <t>LIQUIDACIÓN</t>
    </r>
    <r>
      <rPr>
        <sz val="11"/>
        <rFont val="Arial"/>
        <family val="2"/>
      </rPr>
      <t xml:space="preserve"> del contrato y un (1) año más.</t>
    </r>
  </si>
  <si>
    <t>ALCALDÍA DE GUADALAJARA DE BUGA</t>
  </si>
  <si>
    <t>RECONSTRUCCIÓN ESCUELA RAFAEL URIBE</t>
  </si>
  <si>
    <t>FEDERACIÓN NACIONAL DE VIVIENDA POPULAR FENAVIP</t>
  </si>
  <si>
    <t>REPARACIÓN Y ARREGLOS LOCATIVOS DE LOS COLEGIOS GENERAL SANTANDER, JHON F. KENNEDY Y ESTABILIZACIÓN DEL TALUD COLEGIOS EDUARDO NORRIS, Y LOS CENTROS DE SALUD DE LOS BARRIOS GAITÁN Y BALCONES</t>
  </si>
  <si>
    <t>FONDO NACIONAL DE CAMINOS VECINALES REGIONAL META</t>
  </si>
  <si>
    <t>MANTENIMIENTO DEL CAMINO: MESETA-ALTO CAFRE-LA FLORIDA (CONSTRUCCIÓN DEL PUENTE CAÑO LA LEGIOSA K9 + 300 Y PUENTE CAÑO LA CRISTALINA K10 + 300), MUNICIPIO DE MESETAS, DEPARTAMENTO DEL META</t>
  </si>
  <si>
    <t>ALCALDÍA DE CARTAGO</t>
  </si>
  <si>
    <t>CONSTRUCCIÓN DE SEIS (06) AULAS Y DOS BATERÍAS SANITARIAS EN LA INSTITUCIÓN EDUCATIVA COLEGIO NACIONAL ACADÉMICO EN EL MUNICIPIO DE CARTAGO (V)</t>
  </si>
  <si>
    <r>
      <rPr>
        <b/>
        <u/>
        <sz val="12"/>
        <color theme="1"/>
        <rFont val="Arial"/>
        <family val="2"/>
      </rPr>
      <t>EXPERIENCIA  ESPECIFICA</t>
    </r>
    <r>
      <rPr>
        <sz val="12"/>
        <color theme="1"/>
        <rFont val="Arial"/>
        <family val="2"/>
      </rPr>
      <t>: El proponente deberá acreditar en máximo tres (03) contratos de obra, cuyo objeto o alcance del objeto, tenga relación con la “CONSTRUCCIÓN Y/O RECONSTRUCCIÓN Y/O AMPLIACIÓN Y/O TERMINACIÓN Y/O REHABILITACIÓN Y/O ADECUACIÓN Y/O MEJORAMIENTO Y/O MANTENIMIENTO DE INFRAESTRUCTURAS EDUCATIVAS cuya sumatoria sea mayor o igual al cien por ciento (100%) del valor del presente proceso de selección en Salarios Mínimos Mensuales Legales Vigentes para el presente año, es decir,</t>
    </r>
    <r>
      <rPr>
        <sz val="12"/>
        <color rgb="FFFF0000"/>
        <rFont val="Arial"/>
        <family val="2"/>
      </rPr>
      <t xml:space="preserve"> </t>
    </r>
    <r>
      <rPr>
        <sz val="12"/>
        <rFont val="Arial"/>
        <family val="2"/>
      </rPr>
      <t>263,19</t>
    </r>
    <r>
      <rPr>
        <sz val="12"/>
        <color theme="1"/>
        <rFont val="Arial"/>
        <family val="2"/>
      </rPr>
      <t xml:space="preserve"> SMMLV.
Todas las certificaciones aportadas para acreditar la experiencia requerida deberán estar debidamente registradas en el RUP y clasificadas en uno de los siguientes códigos:
CÓDIGO UNSPSC
SEGMENTO FAMILIA CLASE              NOMBRE DEL PRODUCTO
                               72             10          15         00        Servicios de apoyo para la construcción
                                                                 72             10          33        00      Servicio de mantenimiento y reparación de Infraestructura
                                                                95             12          19         00      Edificios y estructuras educacionales y de administración
</t>
    </r>
  </si>
  <si>
    <t>VALOR CERTIFICADO ≥263,19 SMMLV</t>
  </si>
  <si>
    <t>RECHAZADO</t>
  </si>
  <si>
    <t>El proponente Presenta FORMATO – ACREDITACIÓN DE EMPRENDIMIENTO Y EMPRESA DE MUJERES donde manifiesta bajo la gravedad de juramento que más del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</si>
  <si>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EVALUACION JURIDICA HABILITANTE</t>
  </si>
  <si>
    <t>EVALUACIÓN TÉCNICA HABILITANTE DEL PROPONENTE</t>
  </si>
  <si>
    <t>EVALUACIÓN FINANCIERA HABILITANTE</t>
  </si>
  <si>
    <t>CAPACIDAD JURIDICA</t>
  </si>
  <si>
    <t>CAPACIDAD TECNICA</t>
  </si>
  <si>
    <t>CAPACIDAD OPERATIVA
Residente de Obra</t>
  </si>
  <si>
    <t>OFERTA ECONOMICA</t>
  </si>
  <si>
    <t>RECHAZADA</t>
  </si>
  <si>
    <t>CUM´PLE</t>
  </si>
  <si>
    <t>CUMP,E</t>
  </si>
  <si>
    <t>ANEXO 1 EVALUACION FINANCIERA PRELIMINAR</t>
  </si>
  <si>
    <t>SELECCIÓN ABREVIADA DE MENOR CUANTÍA No. SAMC-038-2024</t>
  </si>
  <si>
    <t>MANTENIMIENTO Y/O MEJORAMIENTO DE LA INSTITUCIÓN EDUCATIVA INSTITUTO MONTENEGRO Y LA INSTITUCIÓN EDUCATIVA GENERAL SANTANDER EN SU SEDE PRINCIPAL, SEDE LA ISABELA Y SEDE OBANDO”.</t>
  </si>
  <si>
    <t>OFERENTE</t>
  </si>
  <si>
    <t>INFORMACIÓN RUP</t>
  </si>
  <si>
    <t>VALOR</t>
  </si>
  <si>
    <t>INDICADOR</t>
  </si>
  <si>
    <t>HABILITADO/NO HABILITADO</t>
  </si>
  <si>
    <t>LIQUIDEZ (IL)</t>
  </si>
  <si>
    <t>ENDEUDAMIENTO (NE)</t>
  </si>
  <si>
    <t>COBERTURA DE INTERESES (RCI)</t>
  </si>
  <si>
    <t>RENTABILIDAD DEL PATRIMONIO (RP)</t>
  </si>
  <si>
    <t>RENTABILIDAD DEL ACTIVO (RSA)</t>
  </si>
  <si>
    <t>Indicador</t>
  </si>
  <si>
    <t>Part.</t>
  </si>
  <si>
    <t xml:space="preserve">JAIME ALBERTO  ANGEL LONDOÑO </t>
  </si>
  <si>
    <r>
      <t xml:space="preserve">JAIME ALBERTO ANGEL LONDOÑO 
</t>
    </r>
    <r>
      <rPr>
        <b/>
        <sz val="10"/>
        <color theme="1"/>
        <rFont val="Arial"/>
        <family val="2"/>
      </rPr>
      <t>100%</t>
    </r>
  </si>
  <si>
    <t>Activo Corriente</t>
  </si>
  <si>
    <t xml:space="preserve">HABILITADO </t>
  </si>
  <si>
    <t>Total Activo</t>
  </si>
  <si>
    <t>Pasivo Corriente</t>
  </si>
  <si>
    <t>Total Pasivo</t>
  </si>
  <si>
    <t>Fecha expedición: 18/11/2024 - 08:29:55</t>
  </si>
  <si>
    <t>Patrimonio</t>
  </si>
  <si>
    <t>Utilidad/pérdida Operacional</t>
  </si>
  <si>
    <t>Gasto de Intereses</t>
  </si>
  <si>
    <t>TOTAL INDICADOR PROPONENTE</t>
  </si>
  <si>
    <t>MARIA AMÉRICA GARCÍA PRIETO</t>
  </si>
  <si>
    <r>
      <t xml:space="preserve">MARIA AMÉRICA GARCÍA PRIETO
</t>
    </r>
    <r>
      <rPr>
        <b/>
        <sz val="10"/>
        <color theme="1"/>
        <rFont val="Arial"/>
        <family val="2"/>
      </rPr>
      <t>100%</t>
    </r>
  </si>
  <si>
    <t xml:space="preserve">INCORES CIVILES SAS  </t>
  </si>
  <si>
    <t>INCORES CIVILES SAS 100%</t>
  </si>
  <si>
    <t>Fecha expedición: 17/10/2024 - 14:32:37</t>
  </si>
  <si>
    <t>INDERTERMINADO</t>
  </si>
  <si>
    <r>
      <t xml:space="preserve">SANCAR INGENIEROS SAS
</t>
    </r>
    <r>
      <rPr>
        <b/>
        <sz val="10"/>
        <color theme="1"/>
        <rFont val="Arial"/>
        <family val="2"/>
      </rPr>
      <t>100%</t>
    </r>
  </si>
  <si>
    <t>Fecha expedición: 15/11/2024 - 12:00:16</t>
  </si>
  <si>
    <t>INDETERMINADO</t>
  </si>
  <si>
    <r>
      <t xml:space="preserve">MARLON SALAZAR ARBOLEDA
</t>
    </r>
    <r>
      <rPr>
        <b/>
        <sz val="10"/>
        <color theme="1"/>
        <rFont val="Arial"/>
        <family val="2"/>
      </rPr>
      <t>100%</t>
    </r>
  </si>
  <si>
    <t xml:space="preserve"> CONSORCIO INGENIERÍA HORIZONTAL 2025</t>
  </si>
  <si>
    <r>
      <t>GRUPO TRUMEJ SAS  10%</t>
    </r>
    <r>
      <rPr>
        <b/>
        <sz val="10"/>
        <color theme="1"/>
        <rFont val="Arial"/>
        <family val="2"/>
      </rPr>
      <t xml:space="preserve"> </t>
    </r>
  </si>
  <si>
    <r>
      <t>VYT CONSTRUCCIONES SAS 90%</t>
    </r>
    <r>
      <rPr>
        <b/>
        <sz val="10"/>
        <color theme="1"/>
        <rFont val="Arial"/>
        <family val="2"/>
      </rPr>
      <t xml:space="preserve">   </t>
    </r>
  </si>
  <si>
    <t xml:space="preserve">TOTAL INDICADOR PROPONENTE </t>
  </si>
  <si>
    <t xml:space="preserve"> CONSORCIO JACA 2024</t>
  </si>
  <si>
    <r>
      <t>JAIRO IVÁN CASTILLO  10%</t>
    </r>
    <r>
      <rPr>
        <b/>
        <sz val="10"/>
        <color theme="1"/>
        <rFont val="Arial"/>
        <family val="2"/>
      </rPr>
      <t xml:space="preserve"> </t>
    </r>
  </si>
  <si>
    <r>
      <t>JAVIER MARTÍNEZ BURITICA  90</t>
    </r>
    <r>
      <rPr>
        <b/>
        <sz val="10"/>
        <color theme="1"/>
        <rFont val="Arial"/>
        <family val="2"/>
      </rPr>
      <t xml:space="preserve">%   </t>
    </r>
  </si>
  <si>
    <r>
      <t xml:space="preserve">JORGE VARGAS OROZCO   </t>
    </r>
    <r>
      <rPr>
        <b/>
        <sz val="10"/>
        <color theme="1"/>
        <rFont val="Arial"/>
        <family val="2"/>
      </rPr>
      <t>100%</t>
    </r>
  </si>
  <si>
    <t>ANEXO CAPACIDAD RESIDUAL</t>
  </si>
  <si>
    <t>Orden de entrega Nro.</t>
  </si>
  <si>
    <t xml:space="preserve">  PROPONENTE U OFERENTE (Persona Natural / Persona Juridica o Consorcio)</t>
  </si>
  <si>
    <t xml:space="preserve">INFORMACION DE CONTRATOS EN EJECUCION PARA CALCULAR LA CAPACIDAD RESIDUAL / CAPACIDAD TECNICA E  INFORMACION FINANCIERA CERTIFICADA POR EL CONTADOR </t>
  </si>
  <si>
    <t>ESTADO (Habilitado/ No Habilitado)</t>
  </si>
  <si>
    <t xml:space="preserve"> OBSERVACIONES: </t>
  </si>
  <si>
    <t>Capacidad Residual del Proceso de Contratacion (CRPC)</t>
  </si>
  <si>
    <t>CAPACIDAD RESIDUAL DEL PROPONENTE (CRP)</t>
  </si>
  <si>
    <t xml:space="preserve">MARIA AMERICA GARCÍA PRIETO </t>
  </si>
  <si>
    <r>
      <t xml:space="preserve">Debe subsanar aportando   certificado de antecedentes disciplinarios vigentes de la contadora SONIA ARBELAEZ DE ARBELAEZTP 7663-T.
Asi mismo debe subsanar aportando  los siguientes formatos: 
1) Formato contratos en ejecucion
2) Capacidad Tecnica
3)Formato de Experiencia (Valor total contratado en $COP)
Lo anterior de  conformidad al numeral </t>
    </r>
    <r>
      <rPr>
        <b/>
        <sz val="11"/>
        <color theme="1"/>
        <rFont val="Calibri"/>
        <family val="2"/>
        <scheme val="minor"/>
      </rPr>
      <t>4.8 CAPACIDAD RESIDUAL DEL PROPONENTE</t>
    </r>
    <r>
      <rPr>
        <sz val="11"/>
        <color theme="1"/>
        <rFont val="Calibri"/>
        <family val="2"/>
        <scheme val="minor"/>
      </rPr>
      <t xml:space="preserve">, del pliego de condiciones definitivo. </t>
    </r>
  </si>
  <si>
    <t>CONSORCIO INGENIERÍA HORIZONTAL 2025</t>
  </si>
  <si>
    <t xml:space="preserve">JORGE VARGAS OROZCO </t>
  </si>
  <si>
    <t>No.</t>
  </si>
  <si>
    <t>CARTA PRESENTACIÓN - COMPROMISO ANTICORRUPCION</t>
  </si>
  <si>
    <t>CERTIFICADO DE EXISTENCIA Y REPRESENTACIÓN LEGAL</t>
  </si>
  <si>
    <t>CONFORMACIÓN CONSORCIAL</t>
  </si>
  <si>
    <t>CEDULA DE CIUDADANIA</t>
  </si>
  <si>
    <t>ANTECEDENTES DEL PROPONENTE</t>
  </si>
  <si>
    <t>PAZ Y SALVO APORTES SEGURIDAD SOCIAL Y PARAFISCALES</t>
  </si>
  <si>
    <t>CERTIFICADO DE INSCRIPCIÓN EN EL REGISTRO UNICO DE PROPONENTES (RUP)</t>
  </si>
  <si>
    <t>GARANTIA DE SERIEDAD</t>
  </si>
  <si>
    <t>FORMATO 06 MULTAS Y SANCIONES / INHABILIDADES E INCOMPATIBILIDADES</t>
  </si>
  <si>
    <t>REQUISITOS PARA PERSONA JURIDICA EXTRANJERA</t>
  </si>
  <si>
    <t>APODERADOS</t>
  </si>
  <si>
    <t xml:space="preserve">CARTA DE PRESENTACIÓN- </t>
  </si>
  <si>
    <t>GARANTÍA DE SERIEDAD</t>
  </si>
  <si>
    <t>FIRMA LA  PERSONA NATURAL</t>
  </si>
  <si>
    <t>FIRMA EL REPRESENTANTE LEGAL (CONSORIO O PERSONA JURIDICA)</t>
  </si>
  <si>
    <t>FIRMA DE QUIEN AVALA LA PROPUESTA</t>
  </si>
  <si>
    <t xml:space="preserve">PRESENTA </t>
  </si>
  <si>
    <t>FECHA DE EXPEDICION 60 DIAS CONTADOS DESDE EL MOMENTO DEL CIERRE DEL PROCESO</t>
  </si>
  <si>
    <t>OBJETO SOCIAL</t>
  </si>
  <si>
    <t>DURACIÓN DE LA SOCIEDAD</t>
  </si>
  <si>
    <t>LIMITACIONES AL REPRESENTANTE LEGAL</t>
  </si>
  <si>
    <t>AUTORIZACIÓN DEL ORGANO SOCIAL</t>
  </si>
  <si>
    <t xml:space="preserve">PRESENTA DOCUMENTO DE CONFORMACION </t>
  </si>
  <si>
    <t>No de participantes</t>
  </si>
  <si>
    <t>% PARTICIPACIÓN MAYOR A 30 (EXCEPTO MIPYME O EMPRESA DE MUJERES - MÍNIMO 10%)</t>
  </si>
  <si>
    <t>DURACION POR EL TERMINO FIJADO,  Y 1 AÑO MAS</t>
  </si>
  <si>
    <t>REPRESENTANTE</t>
  </si>
  <si>
    <t>INTEGRANTES</t>
  </si>
  <si>
    <t>OBJETO SOCIAL O ACTIVIDAD MERCANTIL RELACIONADA CON EL OBJETO DEL PROCESO VERIFICADO EN EL DOCUMENTO DE REPRESENTACION LEGAL QUE CORRESPONDA</t>
  </si>
  <si>
    <t>FIRMADO POR RL Y POR INTEGRANTES</t>
  </si>
  <si>
    <t xml:space="preserve">IDENTIFICACION DE LOS INTEGRANTES </t>
  </si>
  <si>
    <t>PERSONA NATURAL</t>
  </si>
  <si>
    <t>REPRESENTANTE LEGAL PERSONA JURIDICA</t>
  </si>
  <si>
    <t>AVAL (En caso de que aplique)</t>
  </si>
  <si>
    <t>FISCALES</t>
  </si>
  <si>
    <t>DISCIPLINARIOS</t>
  </si>
  <si>
    <t xml:space="preserve">JUDICIALES </t>
  </si>
  <si>
    <t>MEDIDAS CORRECTIVAS</t>
  </si>
  <si>
    <t>REDAM</t>
  </si>
  <si>
    <t>ANTECEDENTES DE QUIEN AVALA (Cuando aplique)</t>
  </si>
  <si>
    <t>PERSONA JURIDICA</t>
  </si>
  <si>
    <t>PRESENTA (SI/NO/NA)</t>
  </si>
  <si>
    <t>RENOVADO</t>
  </si>
  <si>
    <t>FIRMEZA RUP</t>
  </si>
  <si>
    <t>SANCIONES-MULTAS CONSIGNADAS EN EL RUP</t>
  </si>
  <si>
    <t>FECHA DE EXPEDICION 60 DIAS CALENDARIO ANTERIORES A LA PRESENTACIÓN DE LA OFERTA</t>
  </si>
  <si>
    <t>TOMADOR</t>
  </si>
  <si>
    <t>COMPAÑÍA</t>
  </si>
  <si>
    <t>PÓLIZA</t>
  </si>
  <si>
    <t>VALOR (CUANTIA 10% DEL VALOR DE LA OFERTA)</t>
  </si>
  <si>
    <t>VIGENCIA INICIAL</t>
  </si>
  <si>
    <t>VIGENCIA FINAL</t>
  </si>
  <si>
    <t>CUMPLE CON 3 MESES A PARTIR DE SU PRESENTACION</t>
  </si>
  <si>
    <t>BENEFICIARIO DEPARTAMENTO DEL QUINDIO</t>
  </si>
  <si>
    <t>ESPECIFICA N° DE RADICADO Y OBJETO</t>
  </si>
  <si>
    <t>NOTA EN CASO DE GARANTIA BANCARIA</t>
  </si>
  <si>
    <t>DOCUMENTO DE IDENTIFICACION</t>
  </si>
  <si>
    <t>CERTIFICADO DE EXISTENCIA Y REPRESENTACION</t>
  </si>
  <si>
    <t>EXISTENCIA DE LA REPRESENTACION LEGAL DE LA SUCURSAL</t>
  </si>
  <si>
    <t>ACREDITACION DE APODERADO DOMICILIADO EN EL PAIS</t>
  </si>
  <si>
    <t xml:space="preserve">NO APLICA </t>
  </si>
  <si>
    <t>NO APLICA
NOTA:  El oferente se presenta en calidad de persona natural</t>
  </si>
  <si>
    <t>VERIFICADOS POR LA ENTIDAD</t>
  </si>
  <si>
    <t>NO TIENE</t>
  </si>
  <si>
    <t>SEGUROS DEL ESTADO S.A.</t>
  </si>
  <si>
    <t>21-44-101459414</t>
  </si>
  <si>
    <t>NO APLICA
NOTA:  La oferente se presenta en calidad de persona natural</t>
  </si>
  <si>
    <t xml:space="preserve">
18/11/24</t>
  </si>
  <si>
    <t>45-44-101162095</t>
  </si>
  <si>
    <t xml:space="preserve"> CUMPLE</t>
  </si>
  <si>
    <t>HÁBIL</t>
  </si>
  <si>
    <t>ELOFERENTE CUMPLE CON LA TOTALIDAD DE REQUISITOS SOLICITADOS Y VERIFICADOS POR PARTE DEL COMPONENTE JURÍDICO. EN CONSECUENCIA, SE ENCUENTRA HABILITADO DESDE EL COMPONENTE JURÍDICO.</t>
  </si>
  <si>
    <t>13/12/2024 - 10:33:47</t>
  </si>
  <si>
    <t>INDEFINIDO</t>
  </si>
  <si>
    <t xml:space="preserve">NO APLICA
NOTA:  La oferente se presenta en calidad de persona juridica </t>
  </si>
  <si>
    <t xml:space="preserve"> NO CUMPLE EL REDAM NO SE APORTO</t>
  </si>
  <si>
    <t>INCORES CIVILES S.A.S.</t>
  </si>
  <si>
    <t>SEGUROS DEL ESTADO</t>
  </si>
  <si>
    <t>21-44-101459293</t>
  </si>
  <si>
    <t>$34,215,165.00</t>
  </si>
  <si>
    <t xml:space="preserve">DEBE DE SUBSANAR TODA VEZ QUE LA CATA DE PRESENTACION ESTA FIRMADA POR UN AVAL EL CUAL NO APORTA LOS DOCUEMENTOS REQUERIDOS POR EL PLIEGO DE CONDICIONES </t>
  </si>
  <si>
    <t>NA</t>
  </si>
  <si>
    <t>2024/11/18 - 09:34:19</t>
  </si>
  <si>
    <t>CUMPLE. (11/04/2024)</t>
  </si>
  <si>
    <t>60-44-101014292</t>
  </si>
  <si>
    <t>HABIL</t>
  </si>
  <si>
    <t>CUMPLE (18/04/2024)</t>
  </si>
  <si>
    <t>60-44-101014300</t>
  </si>
  <si>
    <t>INGENIERIA HORIZONTAL 2025</t>
  </si>
  <si>
    <t>JAIRO IVAN CASTILLO</t>
  </si>
  <si>
    <r>
      <t xml:space="preserve">GRUPO TRUMEJ S.A.S.     </t>
    </r>
    <r>
      <rPr>
        <b/>
        <sz val="6"/>
        <color theme="1"/>
        <rFont val="Arial (Títulos)"/>
      </rPr>
      <t xml:space="preserve">RL: CARLOS ANDRES TRUJILLO HENAO </t>
    </r>
  </si>
  <si>
    <t>9.731.782 de Armenia-Quindio</t>
  </si>
  <si>
    <t>11-44-101243565</t>
  </si>
  <si>
    <t>34,215,164,05</t>
  </si>
  <si>
    <r>
      <t xml:space="preserve">V Y T CONSTRUCCIONES S.A.S.                                    </t>
    </r>
    <r>
      <rPr>
        <b/>
        <sz val="6"/>
        <color theme="1"/>
        <rFont val="Arial (Títulos)"/>
      </rPr>
      <t xml:space="preserve"> RL: JAIME ANDRES VILLANUEVA </t>
    </r>
  </si>
  <si>
    <t xml:space="preserve">9.732.076 de Armenia-Quindio </t>
  </si>
  <si>
    <t>CUMPLE (10%)</t>
  </si>
  <si>
    <t>18.418.225 de Montenegro-Quindio</t>
  </si>
  <si>
    <t>60-44-101014293</t>
  </si>
  <si>
    <t>CUMPLE (90%)</t>
  </si>
  <si>
    <t xml:space="preserve">7.529.115 de Armenia-Quindio </t>
  </si>
  <si>
    <t>60-44-101014291</t>
  </si>
  <si>
    <r>
      <rPr>
        <b/>
        <u/>
        <sz val="12"/>
        <color theme="1"/>
        <rFont val="Arial"/>
        <family val="2"/>
      </rPr>
      <t>EXPERIENCIA  ESPECIFICA</t>
    </r>
    <r>
      <rPr>
        <sz val="12"/>
        <color theme="1"/>
        <rFont val="Arial"/>
        <family val="2"/>
      </rPr>
      <t>: El proponente deberá acreditar en máximo tres (03) contratos de obra, cuyo objeto o alcance del objeto, tenga relación con la “CONSTRUCCIÓN Y/O RECONSTRUCCIÓN Y/O AMPLIACIÓN Y/O TERMINACIÓN Y/O REHABILITACIÓN Y/O ADECUACIÓN Y/O MEJORAMIENTO Y/O MANTENIMIENTO DE INFRAESTRUCTURAS EDUCATIVAS cuya sumatoria sea mayor o igual al cien por ciento (100%) del valor del presente proceso de selección en Salarios Mínimos Mensuales Legales Vigentes para el presente año, es decir,</t>
    </r>
    <r>
      <rPr>
        <sz val="12"/>
        <color rgb="FFFF0000"/>
        <rFont val="Arial"/>
        <family val="2"/>
      </rPr>
      <t xml:space="preserve"> </t>
    </r>
    <r>
      <rPr>
        <sz val="12"/>
        <rFont val="Arial"/>
        <family val="2"/>
      </rPr>
      <t>263,19</t>
    </r>
    <r>
      <rPr>
        <sz val="12"/>
        <color theme="1"/>
        <rFont val="Arial"/>
        <family val="2"/>
      </rPr>
      <t xml:space="preserve"> SMMLV.
Todas las certificaciones aportadas para acreditar la experiencia requerida deberán estar debidamente registradas en el RUP y clasificadas en uno de los siguientes códigos:
CÓDIGO UNSPSC
SEGMENTO FAMILIA CLASE              NOMBRE DEL PRODUCTO
                               72             10          15         00        Servicios de apoyo para la construcción
                               72             10          33         00      Servicio de mantenimiento y reparación de Infraestructura
                               95             12          19         00      Edificios y estructuras educacionales y de administración
</t>
    </r>
  </si>
  <si>
    <t xml:space="preserve">PUNTAJE PRELIMINAR 
NOTA: SOLO SE ASIGNARA A QUIEN CONTINUE HABILITADO EN LA SIGUIENTE ETAPA.
</t>
  </si>
  <si>
    <r>
      <t xml:space="preserve">NO CUMPLE
</t>
    </r>
    <r>
      <rPr>
        <sz val="12"/>
        <color theme="1"/>
        <rFont val="Calibri"/>
        <family val="2"/>
        <scheme val="minor"/>
      </rPr>
      <t>El proponente no subsanó.</t>
    </r>
  </si>
  <si>
    <r>
      <rPr>
        <b/>
        <sz val="12"/>
        <color theme="1"/>
        <rFont val="Calibri"/>
        <family val="2"/>
        <scheme val="minor"/>
      </rPr>
      <t>NO CUMPLE</t>
    </r>
    <r>
      <rPr>
        <sz val="12"/>
        <color theme="1"/>
        <rFont val="Calibri"/>
        <family val="2"/>
        <scheme val="minor"/>
      </rPr>
      <t xml:space="preserve">
El proponente no subsanó.</t>
    </r>
  </si>
  <si>
    <t>El proponente subsanó en debida forma.</t>
  </si>
  <si>
    <t xml:space="preserve">RECHAZADA </t>
  </si>
  <si>
    <t xml:space="preserve"> Nro. DE PROPONENTE U OFERENTE</t>
  </si>
  <si>
    <t xml:space="preserve"> Nro. </t>
  </si>
  <si>
    <t xml:space="preserve">          PROPONENTE U OFERENTE (Persona Natural o Persona Jurídica)</t>
  </si>
  <si>
    <t>Proponente u Oferente 
HABIL</t>
  </si>
  <si>
    <t>VALOR TOTAL 
OFERTA ECONOMICA PRESENTADA POR EL PROPONENTE</t>
  </si>
  <si>
    <t>VALOR TOTAL 
OFERTA ECONOMICA CORRECCIÓN ARITMETICA</t>
  </si>
  <si>
    <t>PUNTAJE
OFERTA ECONOMICA</t>
  </si>
  <si>
    <t>PO</t>
  </si>
  <si>
    <t>EL OFERENTE DENTRO DEL FORMATO DE MULTAS, SANCIONES E INHABILIDADES SEÑALA EN EL NUMERAL 7 QUE “Se ha abstenido de suscribir contrato estatal adjudicado, sin existir justa causa”. NO OBSTATE, DENTRO DEL RUP NO SE EXPRESA DICHA ACTUACION QUE SE REGISTRE, POR LO TANTO, EL OFERENTE DENTRO DEL TERMINO DE TRASLADO DEL INFORME DE EVALUACION DEBERA DE EXPLICAR Y ACLARAR ESTA SITUACIÓN LA CUAL DEPENDERÁ SI SE ENCUENTRA HABILITADO PARA PARTICIPAR DENTRO DEL PROCESO DE SELECCIÓN del mismo modo la pregunta numero 20 no fue contestada
NO SUBSANO</t>
  </si>
  <si>
    <t xml:space="preserve">CUMPLE  </t>
  </si>
  <si>
    <t>MEDIANA</t>
  </si>
  <si>
    <t>Incurrio en causal de rechazo NUMERAL 4.9 del pliego de condiciones.Subnumeral 3.1 Cuando el proponente no subsane o no subsane correctamente o no lo realice dentro del plazo fijado por la ley, información o documentación solicitada por DEPARTAMENTO DEL QUINDÍO.</t>
  </si>
  <si>
    <t>Incurrio en causal de rechazo NUMERAL 4.9 del pliego de condiciones. Cuando las especificaciones y  cantidades no concuerden completamente con lo requerido por el DEPARTAMENTO DEL QUINDIO , la informacion sea ilegible o no corresponda a la relacionada por la entidda en 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</si>
</sst>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quot;$&quot;\ #,##0.00"/>
    <numFmt numFmtId="167" formatCode="0.0%"/>
    <numFmt numFmtId="168" formatCode="&quot;$&quot;\ #,##0.00;[Red]&quot;$&quot;\ #,##0.00"/>
    <numFmt numFmtId="169" formatCode="[$$]\ #,##0.00;\-[$$]\ #,##0.00"/>
    <numFmt numFmtId="170" formatCode="&quot;$&quot;#,##0"/>
    <numFmt numFmtId="171" formatCode="_-&quot;$&quot;* #,##0.00_-;\-&quot;$&quot;* #,##0.00_-;_-&quot;$&quot;* &quot;-&quot;_-;_-@_-"/>
    <numFmt numFmtId="172" formatCode="&quot;$&quot;#,##0.00"/>
    <numFmt numFmtId="173" formatCode="_-* #,##0.000_-;\-* #,##0.000_-;_-* &quot;-&quot;??_-;_-@_-"/>
    <numFmt numFmtId="174" formatCode="_-&quot;$&quot;\ * #,##0.00_-;\-&quot;$&quot;\ * #,##0.00_-;_-&quot;$&quot;\ * &quot;-&quot;_-;_-@_-"/>
    <numFmt numFmtId="175" formatCode="0.0000"/>
    <numFmt numFmtId="176" formatCode="_-&quot;$&quot;* #,##0.00000000000000_-;\-&quot;$&quot;* #,##0.00000000000000_-;_-&quot;$&quot;* &quot;-&quot;??_-;_-@_-"/>
    <numFmt numFmtId="177" formatCode="0.000000"/>
  </numFmts>
  <fonts count="9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sz val="11"/>
      <color theme="1"/>
      <name val="Calibri"/>
      <family val="2"/>
    </font>
    <font>
      <sz val="10"/>
      <color theme="1"/>
      <name val="Arial"/>
      <family val="2"/>
    </font>
    <font>
      <b/>
      <sz val="11"/>
      <color theme="1"/>
      <name val="Calibri"/>
      <family val="2"/>
      <scheme val="minor"/>
    </font>
    <font>
      <b/>
      <sz val="6"/>
      <color rgb="FF000000"/>
      <name val="Arial"/>
      <family val="2"/>
    </font>
    <font>
      <b/>
      <sz val="7"/>
      <color rgb="FF000000"/>
      <name val="Arial"/>
      <family val="2"/>
    </font>
    <font>
      <sz val="7"/>
      <color rgb="FF000000"/>
      <name val="Arial"/>
      <family val="2"/>
    </font>
    <font>
      <sz val="7"/>
      <color rgb="FF0D0D0D"/>
      <name val="Arial"/>
      <family val="2"/>
    </font>
    <font>
      <b/>
      <sz val="8"/>
      <color rgb="FF000000"/>
      <name val="Arial"/>
      <family val="2"/>
    </font>
    <font>
      <sz val="12"/>
      <color theme="1"/>
      <name val="Arial"/>
      <family val="2"/>
    </font>
    <font>
      <b/>
      <sz val="12"/>
      <color theme="1"/>
      <name val="Arial"/>
      <family val="2"/>
    </font>
    <font>
      <b/>
      <i/>
      <u/>
      <sz val="16"/>
      <color theme="1"/>
      <name val="Arial"/>
      <family val="2"/>
    </font>
    <font>
      <b/>
      <u/>
      <sz val="12"/>
      <color theme="1"/>
      <name val="Arial"/>
      <family val="2"/>
    </font>
    <font>
      <b/>
      <sz val="14"/>
      <color theme="1"/>
      <name val="Arial"/>
      <family val="2"/>
    </font>
    <font>
      <b/>
      <u/>
      <sz val="14"/>
      <color theme="1"/>
      <name val="Arial"/>
      <family val="2"/>
    </font>
    <font>
      <sz val="22"/>
      <color theme="1"/>
      <name val="Calibri"/>
      <family val="2"/>
      <scheme val="minor"/>
    </font>
    <font>
      <b/>
      <sz val="22"/>
      <color theme="1"/>
      <name val="Calibri"/>
      <family val="2"/>
      <scheme val="minor"/>
    </font>
    <font>
      <b/>
      <sz val="14"/>
      <color theme="1"/>
      <name val="Calibri"/>
      <family val="2"/>
      <scheme val="minor"/>
    </font>
    <font>
      <sz val="12"/>
      <name val="Calibri"/>
      <family val="2"/>
      <scheme val="minor"/>
    </font>
    <font>
      <b/>
      <u/>
      <sz val="12"/>
      <color theme="1"/>
      <name val="Calibri"/>
      <family val="2"/>
      <scheme val="minor"/>
    </font>
    <font>
      <b/>
      <sz val="12"/>
      <color rgb="FFFF0000"/>
      <name val="Calibri"/>
      <family val="2"/>
      <scheme val="minor"/>
    </font>
    <font>
      <b/>
      <i/>
      <u/>
      <sz val="16"/>
      <color theme="1"/>
      <name val="Calibri"/>
      <family val="2"/>
      <scheme val="minor"/>
    </font>
    <font>
      <i/>
      <u/>
      <sz val="16"/>
      <color theme="1"/>
      <name val="Calibri"/>
      <family val="2"/>
      <scheme val="minor"/>
    </font>
    <font>
      <b/>
      <u/>
      <sz val="16"/>
      <color theme="1"/>
      <name val="Calibri"/>
      <family val="2"/>
      <scheme val="minor"/>
    </font>
    <font>
      <sz val="12"/>
      <color theme="1"/>
      <name val="Calibri"/>
      <family val="2"/>
    </font>
    <font>
      <sz val="10"/>
      <color theme="1"/>
      <name val="Calibri"/>
      <family val="2"/>
      <scheme val="minor"/>
    </font>
    <font>
      <sz val="8"/>
      <color indexed="8"/>
      <name val="Arial"/>
      <family val="2"/>
    </font>
    <font>
      <b/>
      <sz val="8"/>
      <color indexed="8"/>
      <name val="Arial"/>
      <family val="2"/>
    </font>
    <font>
      <b/>
      <sz val="17"/>
      <color rgb="FF333333"/>
      <name val="Arial"/>
      <family val="2"/>
    </font>
    <font>
      <b/>
      <sz val="11"/>
      <color theme="1"/>
      <name val="Arial"/>
      <family val="2"/>
    </font>
    <font>
      <b/>
      <sz val="11"/>
      <color rgb="FF000000"/>
      <name val="Arial"/>
      <family val="2"/>
    </font>
    <font>
      <u/>
      <sz val="12"/>
      <color theme="10"/>
      <name val="Calibri"/>
      <family val="2"/>
      <scheme val="minor"/>
    </font>
    <font>
      <u/>
      <sz val="11"/>
      <color theme="10"/>
      <name val="Calibri"/>
      <family val="2"/>
      <scheme val="minor"/>
    </font>
    <font>
      <sz val="11"/>
      <color rgb="FF000000"/>
      <name val="Arial"/>
      <family val="2"/>
    </font>
    <font>
      <sz val="11"/>
      <color theme="1"/>
      <name val="Arial"/>
      <family val="2"/>
    </font>
    <font>
      <sz val="14"/>
      <color theme="1"/>
      <name val="Arial"/>
      <family val="2"/>
    </font>
    <font>
      <sz val="22"/>
      <color theme="1"/>
      <name val="Arial"/>
      <family val="2"/>
    </font>
    <font>
      <b/>
      <sz val="22"/>
      <color theme="1"/>
      <name val="Arial"/>
      <family val="2"/>
    </font>
    <font>
      <b/>
      <sz val="16"/>
      <color theme="1"/>
      <name val="Arial"/>
      <family val="2"/>
    </font>
    <font>
      <b/>
      <i/>
      <sz val="12"/>
      <color theme="1"/>
      <name val="Arial"/>
      <family val="2"/>
    </font>
    <font>
      <b/>
      <i/>
      <u/>
      <sz val="12"/>
      <color theme="1"/>
      <name val="Arial"/>
      <family val="2"/>
    </font>
    <font>
      <b/>
      <i/>
      <sz val="16"/>
      <color theme="1"/>
      <name val="Arial"/>
      <family val="2"/>
    </font>
    <font>
      <sz val="10"/>
      <color rgb="FF000000"/>
      <name val="Arial"/>
      <family val="2"/>
    </font>
    <font>
      <b/>
      <sz val="8"/>
      <name val="Calibri Light"/>
      <family val="2"/>
      <scheme val="major"/>
    </font>
    <font>
      <sz val="11"/>
      <color rgb="FFFF0000"/>
      <name val="Arial"/>
      <family val="2"/>
    </font>
    <font>
      <b/>
      <sz val="11"/>
      <color rgb="FFFF0000"/>
      <name val="Arial"/>
      <family val="2"/>
    </font>
    <font>
      <sz val="12"/>
      <color rgb="FFFF0000"/>
      <name val="Arial"/>
      <family val="2"/>
    </font>
    <font>
      <b/>
      <sz val="12"/>
      <color rgb="FFFF0000"/>
      <name val="Arial"/>
      <family val="2"/>
    </font>
    <font>
      <sz val="11"/>
      <name val="Arial"/>
      <family val="2"/>
    </font>
    <font>
      <b/>
      <sz val="11"/>
      <name val="Arial"/>
      <family val="2"/>
    </font>
    <font>
      <sz val="12"/>
      <name val="Arial"/>
      <family val="2"/>
    </font>
    <font>
      <b/>
      <sz val="12"/>
      <name val="Arial"/>
      <family val="2"/>
    </font>
    <font>
      <u/>
      <sz val="11"/>
      <name val="Calibri"/>
      <family val="2"/>
      <scheme val="minor"/>
    </font>
    <font>
      <sz val="12"/>
      <color rgb="FFFF0000"/>
      <name val="Calibri"/>
      <family val="2"/>
      <scheme val="minor"/>
    </font>
    <font>
      <sz val="8"/>
      <name val="Calibri"/>
      <family val="2"/>
      <scheme val="minor"/>
    </font>
    <font>
      <b/>
      <sz val="14"/>
      <name val="Arial"/>
      <family val="2"/>
    </font>
    <font>
      <b/>
      <sz val="14"/>
      <color rgb="FFFF0000"/>
      <name val="Arial"/>
      <family val="2"/>
    </font>
    <font>
      <b/>
      <sz val="11"/>
      <name val="Calibri Light"/>
      <family val="2"/>
      <scheme val="major"/>
    </font>
    <font>
      <b/>
      <sz val="10"/>
      <color theme="1"/>
      <name val="Arial"/>
      <family val="2"/>
    </font>
    <font>
      <b/>
      <sz val="10"/>
      <color rgb="FF000000"/>
      <name val="Arial"/>
      <family val="2"/>
    </font>
    <font>
      <sz val="10"/>
      <name val="Arial"/>
      <family val="2"/>
    </font>
    <font>
      <b/>
      <sz val="10"/>
      <color indexed="8"/>
      <name val="Arial"/>
      <family val="2"/>
    </font>
    <font>
      <b/>
      <sz val="8"/>
      <color theme="0"/>
      <name val="Calibri Light"/>
      <family val="2"/>
      <scheme val="major"/>
    </font>
    <font>
      <sz val="8"/>
      <color theme="0"/>
      <name val="Calibri Light"/>
      <family val="2"/>
      <scheme val="major"/>
    </font>
    <font>
      <b/>
      <sz val="8"/>
      <color theme="1"/>
      <name val="Calibri Light"/>
      <family val="2"/>
      <scheme val="major"/>
    </font>
    <font>
      <b/>
      <sz val="8"/>
      <color rgb="FF000000"/>
      <name val="Calibri Light"/>
      <family val="2"/>
      <scheme val="major"/>
    </font>
    <font>
      <b/>
      <sz val="8"/>
      <color rgb="FF212529"/>
      <name val="Arial"/>
      <family val="2"/>
    </font>
    <font>
      <sz val="8"/>
      <name val="Calibri Light"/>
      <family val="2"/>
      <scheme val="major"/>
    </font>
    <font>
      <sz val="10"/>
      <color indexed="8"/>
      <name val="Arial"/>
      <family val="2"/>
    </font>
    <font>
      <b/>
      <sz val="8"/>
      <name val="Arial"/>
      <family val="2"/>
    </font>
    <font>
      <b/>
      <sz val="6"/>
      <color theme="1"/>
      <name val="Arial (Títulos)"/>
    </font>
    <font>
      <b/>
      <sz val="9"/>
      <color indexed="8"/>
      <name val="Arial"/>
      <family val="2"/>
    </font>
    <font>
      <b/>
      <sz val="9"/>
      <color rgb="FFFF0000"/>
      <name val="Arial"/>
      <family val="2"/>
    </font>
    <font>
      <sz val="8"/>
      <color rgb="FF000000"/>
      <name val="Calibri"/>
      <family val="2"/>
    </font>
    <font>
      <b/>
      <sz val="16"/>
      <color theme="1"/>
      <name val="Calibri"/>
      <family val="2"/>
      <scheme val="minor"/>
    </font>
    <font>
      <sz val="16"/>
      <color theme="1"/>
      <name val="Calibri"/>
      <family val="2"/>
      <scheme val="minor"/>
    </font>
    <font>
      <b/>
      <sz val="18"/>
      <name val="Arial"/>
      <family val="2"/>
    </font>
  </fonts>
  <fills count="39">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ACB9CA"/>
        <bgColor indexed="64"/>
      </patternFill>
    </fill>
    <fill>
      <patternFill patternType="solid">
        <fgColor rgb="FFBDD7EE"/>
        <bgColor indexed="64"/>
      </patternFill>
    </fill>
    <fill>
      <patternFill patternType="solid">
        <fgColor rgb="FFDDEBF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0ACEA"/>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FFFFF"/>
        <bgColor indexed="64"/>
      </patternFill>
    </fill>
    <fill>
      <patternFill patternType="solid">
        <fgColor rgb="FFD8D8D8"/>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1"/>
        <bgColor indexed="64"/>
      </patternFill>
    </fill>
    <fill>
      <patternFill patternType="solid">
        <fgColor rgb="FF009999"/>
        <bgColor indexed="64"/>
      </patternFill>
    </fill>
    <fill>
      <patternFill patternType="solid">
        <fgColor theme="8" tint="-0.249977111117893"/>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theme="7" tint="-0.249977111117893"/>
        <bgColor indexed="64"/>
      </patternFill>
    </fill>
    <fill>
      <patternFill patternType="solid">
        <fgColor theme="2" tint="-0.34998626667073579"/>
        <bgColor indexed="64"/>
      </patternFill>
    </fill>
    <fill>
      <patternFill patternType="solid">
        <fgColor theme="1" tint="0.14999847407452621"/>
        <bgColor indexed="64"/>
      </patternFill>
    </fill>
    <fill>
      <patternFill patternType="solid">
        <fgColor theme="5" tint="-0.249977111117893"/>
        <bgColor indexed="64"/>
      </patternFill>
    </fill>
    <fill>
      <patternFill patternType="solid">
        <fgColor theme="6"/>
        <bgColor indexed="64"/>
      </patternFill>
    </fill>
    <fill>
      <patternFill patternType="solid">
        <fgColor rgb="FFFF0000"/>
        <bgColor indexed="64"/>
      </patternFill>
    </fill>
    <fill>
      <patternFill patternType="solid">
        <fgColor rgb="FFFFBDBD"/>
        <bgColor indexed="64"/>
      </patternFill>
    </fill>
    <fill>
      <patternFill patternType="solid">
        <fgColor theme="0" tint="-0.499984740745262"/>
        <bgColor indexed="64"/>
      </patternFill>
    </fill>
    <fill>
      <patternFill patternType="solid">
        <fgColor theme="9" tint="0.79998168889431442"/>
        <bgColor indexed="64"/>
      </patternFill>
    </fill>
  </fills>
  <borders count="10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979991"/>
      </left>
      <right/>
      <top style="thin">
        <color rgb="FF979991"/>
      </top>
      <bottom style="thin">
        <color rgb="FF97999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hair">
        <color indexed="64"/>
      </left>
      <right/>
      <top style="medium">
        <color indexed="64"/>
      </top>
      <bottom style="medium">
        <color indexed="64"/>
      </bottom>
      <diagonal/>
    </border>
    <border>
      <left style="medium">
        <color indexed="64"/>
      </left>
      <right style="hair">
        <color indexed="64"/>
      </right>
      <top/>
      <bottom style="hair">
        <color indexed="64"/>
      </bottom>
      <diagonal/>
    </border>
    <border>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bottom/>
      <diagonal/>
    </border>
    <border>
      <left style="hair">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hair">
        <color indexed="64"/>
      </left>
      <right/>
      <top/>
      <bottom/>
      <diagonal/>
    </border>
    <border>
      <left style="hair">
        <color indexed="64"/>
      </left>
      <right style="hair">
        <color indexed="64"/>
      </right>
      <top style="medium">
        <color indexed="64"/>
      </top>
      <bottom/>
      <diagonal/>
    </border>
    <border>
      <left style="medium">
        <color indexed="64"/>
      </left>
      <right/>
      <top style="thin">
        <color indexed="64"/>
      </top>
      <bottom style="thin">
        <color indexed="64"/>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s>
  <cellStyleXfs count="38">
    <xf numFmtId="0" fontId="0" fillId="0" borderId="0"/>
    <xf numFmtId="42" fontId="11" fillId="0" borderId="0" applyFont="0" applyFill="0" applyBorder="0" applyAlignment="0" applyProtection="0"/>
    <xf numFmtId="0" fontId="10" fillId="0" borderId="0"/>
    <xf numFmtId="0" fontId="14" fillId="0" borderId="0"/>
    <xf numFmtId="0" fontId="9" fillId="0" borderId="0"/>
    <xf numFmtId="0" fontId="8" fillId="0" borderId="0"/>
    <xf numFmtId="0" fontId="7" fillId="0" borderId="0"/>
    <xf numFmtId="0" fontId="15" fillId="0" borderId="0"/>
    <xf numFmtId="165" fontId="11" fillId="0" borderId="0" applyFont="0" applyFill="0" applyBorder="0" applyAlignment="0" applyProtection="0"/>
    <xf numFmtId="0" fontId="44" fillId="0" borderId="0" applyNumberFormat="0" applyFill="0" applyBorder="0" applyAlignment="0" applyProtection="0"/>
    <xf numFmtId="0" fontId="6" fillId="0" borderId="0"/>
    <xf numFmtId="0" fontId="5" fillId="0" borderId="0"/>
    <xf numFmtId="0" fontId="5" fillId="0" borderId="0"/>
    <xf numFmtId="0" fontId="5" fillId="0" borderId="0"/>
    <xf numFmtId="0" fontId="5" fillId="0" borderId="0"/>
    <xf numFmtId="165" fontId="11" fillId="0" borderId="0" applyFont="0" applyFill="0" applyBorder="0" applyAlignment="0" applyProtection="0"/>
    <xf numFmtId="0" fontId="5" fillId="0" borderId="0"/>
    <xf numFmtId="0" fontId="55" fillId="0" borderId="0"/>
    <xf numFmtId="0" fontId="55" fillId="0" borderId="0"/>
    <xf numFmtId="0" fontId="55" fillId="0" borderId="0"/>
    <xf numFmtId="0" fontId="4" fillId="0" borderId="0"/>
    <xf numFmtId="0" fontId="4" fillId="0" borderId="0"/>
    <xf numFmtId="43" fontId="4" fillId="0" borderId="0" applyFont="0" applyFill="0" applyBorder="0" applyAlignment="0" applyProtection="0"/>
    <xf numFmtId="0" fontId="3" fillId="0" borderId="0"/>
    <xf numFmtId="0" fontId="3" fillId="0" borderId="0"/>
    <xf numFmtId="0" fontId="55" fillId="0" borderId="0"/>
    <xf numFmtId="0" fontId="3" fillId="0" borderId="0"/>
    <xf numFmtId="43" fontId="3" fillId="0" borderId="0" applyFont="0" applyFill="0" applyBorder="0" applyAlignment="0" applyProtection="0"/>
    <xf numFmtId="0" fontId="3" fillId="0" borderId="0"/>
    <xf numFmtId="0" fontId="81" fillId="0" borderId="0"/>
    <xf numFmtId="0" fontId="55" fillId="0" borderId="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830">
    <xf numFmtId="0" fontId="0" fillId="0" borderId="0" xfId="0"/>
    <xf numFmtId="1" fontId="15" fillId="7" borderId="27" xfId="3" applyNumberFormat="1" applyFont="1" applyFill="1" applyBorder="1" applyAlignment="1">
      <alignment horizontal="left" vertical="center" wrapText="1"/>
    </xf>
    <xf numFmtId="169" fontId="15" fillId="8" borderId="27" xfId="3" applyNumberFormat="1" applyFont="1" applyFill="1" applyBorder="1" applyAlignment="1">
      <alignment horizontal="right" vertical="center" wrapText="1"/>
    </xf>
    <xf numFmtId="1" fontId="15" fillId="9" borderId="27" xfId="3" applyNumberFormat="1" applyFont="1" applyFill="1" applyBorder="1" applyAlignment="1">
      <alignment horizontal="left" vertical="center" wrapText="1"/>
    </xf>
    <xf numFmtId="169" fontId="15" fillId="9" borderId="27" xfId="3" applyNumberFormat="1" applyFont="1" applyFill="1" applyBorder="1" applyAlignment="1">
      <alignment horizontal="right" vertical="center" wrapText="1"/>
    </xf>
    <xf numFmtId="0" fontId="0" fillId="0" borderId="0" xfId="0" applyAlignment="1">
      <alignment horizontal="center" vertical="center" wrapText="1"/>
    </xf>
    <xf numFmtId="0" fontId="13" fillId="10" borderId="0" xfId="0" applyFont="1" applyFill="1" applyAlignment="1">
      <alignment horizontal="center" vertical="center" wrapText="1"/>
    </xf>
    <xf numFmtId="0" fontId="13" fillId="10" borderId="28" xfId="0" applyFont="1" applyFill="1" applyBorder="1" applyAlignment="1">
      <alignment horizontal="center" vertical="center" wrapText="1"/>
    </xf>
    <xf numFmtId="0" fontId="9" fillId="10" borderId="28" xfId="0" applyFont="1" applyFill="1" applyBorder="1" applyAlignment="1">
      <alignment horizontal="center" vertical="center" wrapText="1"/>
    </xf>
    <xf numFmtId="0" fontId="0" fillId="11" borderId="29" xfId="0" applyFill="1" applyBorder="1" applyAlignment="1">
      <alignment horizontal="center" vertical="center" wrapText="1"/>
    </xf>
    <xf numFmtId="0" fontId="0" fillId="10" borderId="29" xfId="0" applyFill="1" applyBorder="1" applyAlignment="1">
      <alignment horizontal="center" vertical="center" wrapText="1"/>
    </xf>
    <xf numFmtId="0" fontId="16" fillId="10" borderId="29" xfId="0" applyFont="1" applyFill="1" applyBorder="1" applyAlignment="1">
      <alignment horizontal="center" vertical="center" wrapText="1"/>
    </xf>
    <xf numFmtId="0" fontId="9" fillId="11" borderId="29" xfId="0" applyFont="1" applyFill="1" applyBorder="1" applyAlignment="1">
      <alignment horizontal="center" vertical="center" wrapText="1"/>
    </xf>
    <xf numFmtId="0" fontId="9" fillId="12" borderId="29" xfId="4" applyFill="1" applyBorder="1" applyAlignment="1">
      <alignment horizontal="center" vertical="center" wrapText="1"/>
    </xf>
    <xf numFmtId="0" fontId="9" fillId="12" borderId="29" xfId="0" applyFont="1" applyFill="1" applyBorder="1" applyAlignment="1">
      <alignment horizontal="center" vertical="center" wrapText="1"/>
    </xf>
    <xf numFmtId="0" fontId="0" fillId="12" borderId="29" xfId="0" applyFill="1" applyBorder="1" applyAlignment="1">
      <alignment horizontal="center" vertical="center" wrapText="1"/>
    </xf>
    <xf numFmtId="0" fontId="12" fillId="12" borderId="33" xfId="0" applyFont="1" applyFill="1" applyBorder="1" applyAlignment="1">
      <alignment horizontal="center" vertical="center" wrapText="1"/>
    </xf>
    <xf numFmtId="0" fontId="0" fillId="12" borderId="0" xfId="0" applyFill="1" applyAlignment="1">
      <alignment horizontal="center" vertical="center" wrapText="1"/>
    </xf>
    <xf numFmtId="0" fontId="9" fillId="0" borderId="29" xfId="4" applyBorder="1" applyAlignment="1">
      <alignment horizontal="center" vertical="center" wrapText="1"/>
    </xf>
    <xf numFmtId="0" fontId="9" fillId="0" borderId="34" xfId="4" applyBorder="1" applyAlignment="1">
      <alignment horizontal="center" vertical="center" wrapText="1"/>
    </xf>
    <xf numFmtId="0" fontId="9" fillId="0" borderId="34" xfId="0" applyFont="1" applyBorder="1" applyAlignment="1">
      <alignment horizontal="center" vertical="center" wrapText="1"/>
    </xf>
    <xf numFmtId="0" fontId="9" fillId="0" borderId="29" xfId="0" applyFont="1" applyBorder="1" applyAlignment="1">
      <alignment horizontal="center" vertical="center" wrapText="1"/>
    </xf>
    <xf numFmtId="0" fontId="0" fillId="0" borderId="29" xfId="0" applyBorder="1" applyAlignment="1">
      <alignment horizontal="center" vertical="center" wrapText="1"/>
    </xf>
    <xf numFmtId="0" fontId="12" fillId="0" borderId="33" xfId="0" applyFont="1" applyBorder="1" applyAlignment="1">
      <alignment horizontal="center" vertical="center" wrapText="1"/>
    </xf>
    <xf numFmtId="0" fontId="9" fillId="0" borderId="0" xfId="0" applyFont="1" applyAlignment="1">
      <alignment horizontal="center" vertical="center" wrapText="1"/>
    </xf>
    <xf numFmtId="0" fontId="0" fillId="2" borderId="0" xfId="0" applyFill="1" applyAlignment="1">
      <alignment horizontal="center" vertical="center" wrapText="1"/>
    </xf>
    <xf numFmtId="0" fontId="9" fillId="12" borderId="32" xfId="4" applyFill="1" applyBorder="1" applyAlignment="1">
      <alignment horizontal="center" vertical="center" wrapText="1"/>
    </xf>
    <xf numFmtId="0" fontId="16" fillId="12" borderId="32" xfId="0" applyFont="1" applyFill="1" applyBorder="1" applyAlignment="1">
      <alignment horizontal="center" vertical="center" wrapText="1"/>
    </xf>
    <xf numFmtId="0" fontId="9" fillId="0" borderId="32" xfId="4" applyBorder="1" applyAlignment="1">
      <alignment horizontal="center" vertical="center" wrapText="1"/>
    </xf>
    <xf numFmtId="0" fontId="16" fillId="0" borderId="32" xfId="0" applyFont="1" applyBorder="1" applyAlignment="1">
      <alignment horizontal="center" vertical="center" wrapText="1"/>
    </xf>
    <xf numFmtId="0" fontId="18" fillId="14" borderId="41" xfId="0" applyFont="1" applyFill="1" applyBorder="1" applyAlignment="1">
      <alignment horizontal="justify" vertical="center" wrapText="1"/>
    </xf>
    <xf numFmtId="0" fontId="18" fillId="14" borderId="40" xfId="0" applyFont="1" applyFill="1" applyBorder="1" applyAlignment="1">
      <alignment vertical="center" wrapText="1"/>
    </xf>
    <xf numFmtId="0" fontId="18" fillId="14" borderId="40" xfId="0" applyFont="1" applyFill="1" applyBorder="1" applyAlignment="1">
      <alignment horizontal="center" vertical="center" wrapText="1"/>
    </xf>
    <xf numFmtId="0" fontId="18" fillId="15" borderId="41" xfId="0" applyFont="1" applyFill="1" applyBorder="1" applyAlignment="1">
      <alignment horizontal="center" vertical="center" wrapText="1"/>
    </xf>
    <xf numFmtId="8" fontId="0" fillId="0" borderId="0" xfId="0" applyNumberFormat="1"/>
    <xf numFmtId="8" fontId="18" fillId="15" borderId="40" xfId="0" applyNumberFormat="1" applyFont="1" applyFill="1" applyBorder="1" applyAlignment="1">
      <alignment vertical="center" wrapText="1"/>
    </xf>
    <xf numFmtId="0" fontId="19" fillId="0" borderId="41" xfId="0" applyFont="1" applyBorder="1" applyAlignment="1">
      <alignment horizontal="center" vertical="center" wrapText="1"/>
    </xf>
    <xf numFmtId="0" fontId="19" fillId="0" borderId="40" xfId="0" applyFont="1" applyBorder="1" applyAlignment="1">
      <alignment vertical="center" wrapText="1"/>
    </xf>
    <xf numFmtId="0" fontId="19" fillId="0" borderId="40" xfId="0" applyFont="1" applyBorder="1" applyAlignment="1">
      <alignment horizontal="center" vertical="center" wrapText="1"/>
    </xf>
    <xf numFmtId="8" fontId="19" fillId="0" borderId="40" xfId="0" applyNumberFormat="1" applyFont="1" applyBorder="1" applyAlignment="1">
      <alignment horizontal="right" vertical="center" wrapText="1"/>
    </xf>
    <xf numFmtId="8" fontId="19" fillId="0" borderId="40" xfId="0" applyNumberFormat="1" applyFont="1" applyBorder="1" applyAlignment="1">
      <alignment vertical="center" wrapText="1"/>
    </xf>
    <xf numFmtId="0" fontId="20" fillId="0" borderId="40" xfId="0" applyFont="1" applyBorder="1" applyAlignment="1">
      <alignment vertical="center" wrapText="1"/>
    </xf>
    <xf numFmtId="0" fontId="19" fillId="0" borderId="40" xfId="0" applyFont="1" applyBorder="1" applyAlignment="1">
      <alignment horizontal="left" vertical="center" wrapText="1" indent="1"/>
    </xf>
    <xf numFmtId="0" fontId="20" fillId="0" borderId="40" xfId="0" applyFont="1" applyBorder="1" applyAlignment="1">
      <alignment horizontal="justify" vertical="center" wrapText="1"/>
    </xf>
    <xf numFmtId="0" fontId="17" fillId="0" borderId="41" xfId="0" applyFont="1" applyBorder="1" applyAlignment="1">
      <alignment vertical="center" wrapText="1"/>
    </xf>
    <xf numFmtId="0" fontId="18" fillId="0" borderId="41" xfId="0" applyFont="1" applyBorder="1" applyAlignment="1">
      <alignment horizontal="justify" vertical="center" wrapText="1"/>
    </xf>
    <xf numFmtId="0" fontId="18" fillId="0" borderId="40" xfId="0" applyFont="1" applyBorder="1" applyAlignment="1">
      <alignment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8" fontId="18" fillId="0" borderId="40" xfId="0" applyNumberFormat="1" applyFont="1" applyBorder="1" applyAlignment="1">
      <alignment vertical="center" wrapText="1"/>
    </xf>
    <xf numFmtId="10" fontId="18" fillId="0" borderId="40" xfId="0" applyNumberFormat="1" applyFont="1" applyBorder="1" applyAlignment="1">
      <alignment horizontal="center" vertical="center" wrapText="1"/>
    </xf>
    <xf numFmtId="8" fontId="21" fillId="0" borderId="40" xfId="0" applyNumberFormat="1" applyFont="1" applyBorder="1" applyAlignment="1">
      <alignment vertical="center" wrapText="1"/>
    </xf>
    <xf numFmtId="0" fontId="18" fillId="14" borderId="41" xfId="0" applyFont="1" applyFill="1" applyBorder="1" applyAlignment="1">
      <alignment vertical="center" wrapText="1"/>
    </xf>
    <xf numFmtId="8" fontId="18" fillId="15" borderId="40" xfId="0" applyNumberFormat="1" applyFont="1" applyFill="1" applyBorder="1" applyAlignment="1">
      <alignment horizontal="justify" vertical="center" wrapText="1"/>
    </xf>
    <xf numFmtId="0" fontId="18" fillId="0" borderId="41" xfId="0" applyFont="1" applyBorder="1" applyAlignment="1">
      <alignment vertical="center" wrapText="1"/>
    </xf>
    <xf numFmtId="0" fontId="22" fillId="2" borderId="0" xfId="0" applyFont="1" applyFill="1"/>
    <xf numFmtId="0" fontId="0" fillId="2" borderId="1" xfId="0" applyFill="1" applyBorder="1"/>
    <xf numFmtId="0" fontId="28" fillId="2" borderId="2" xfId="0" applyFont="1" applyFill="1" applyBorder="1" applyAlignment="1">
      <alignment vertical="center"/>
    </xf>
    <xf numFmtId="0" fontId="0" fillId="2" borderId="6" xfId="0" applyFill="1" applyBorder="1"/>
    <xf numFmtId="0" fontId="28" fillId="2" borderId="0" xfId="0" applyFont="1" applyFill="1" applyAlignment="1">
      <alignment vertical="center"/>
    </xf>
    <xf numFmtId="0" fontId="28" fillId="2" borderId="6" xfId="0" applyFont="1" applyFill="1" applyBorder="1" applyAlignment="1">
      <alignment vertical="center"/>
    </xf>
    <xf numFmtId="0" fontId="28" fillId="2" borderId="10" xfId="0" applyFont="1" applyFill="1" applyBorder="1" applyAlignment="1">
      <alignment vertical="center"/>
    </xf>
    <xf numFmtId="0" fontId="28" fillId="2" borderId="11" xfId="0" applyFont="1" applyFill="1" applyBorder="1" applyAlignment="1">
      <alignment vertical="center"/>
    </xf>
    <xf numFmtId="0" fontId="0" fillId="2" borderId="0" xfId="0" applyFill="1"/>
    <xf numFmtId="4" fontId="0" fillId="0" borderId="0" xfId="0" applyNumberFormat="1"/>
    <xf numFmtId="14" fontId="0" fillId="0" borderId="0" xfId="0" applyNumberFormat="1"/>
    <xf numFmtId="1" fontId="0" fillId="0" borderId="0" xfId="0" applyNumberFormat="1"/>
    <xf numFmtId="0" fontId="0" fillId="0" borderId="8" xfId="0" applyBorder="1" applyAlignment="1">
      <alignment horizontal="center" wrapText="1"/>
    </xf>
    <xf numFmtId="0" fontId="31" fillId="3" borderId="15" xfId="0" applyFont="1" applyFill="1" applyBorder="1" applyAlignment="1">
      <alignment horizontal="center" vertical="center" wrapText="1"/>
    </xf>
    <xf numFmtId="0" fontId="0" fillId="3" borderId="15" xfId="0" applyFill="1" applyBorder="1" applyAlignment="1">
      <alignment horizontal="center" vertical="center" wrapText="1"/>
    </xf>
    <xf numFmtId="0" fontId="0" fillId="3" borderId="47" xfId="0" applyFill="1" applyBorder="1" applyAlignment="1">
      <alignment horizontal="center" vertical="center" wrapText="1"/>
    </xf>
    <xf numFmtId="0" fontId="0" fillId="5" borderId="8" xfId="0" applyFill="1" applyBorder="1" applyAlignment="1" applyProtection="1">
      <alignment horizontal="center" vertical="center"/>
      <protection locked="0"/>
    </xf>
    <xf numFmtId="0" fontId="0" fillId="5" borderId="19" xfId="0" applyFill="1" applyBorder="1" applyAlignment="1" applyProtection="1">
      <alignment horizontal="center" vertical="center"/>
      <protection locked="0"/>
    </xf>
    <xf numFmtId="0" fontId="12" fillId="0" borderId="0" xfId="0" applyFont="1" applyAlignment="1">
      <alignment horizontal="center" vertical="center" wrapText="1"/>
    </xf>
    <xf numFmtId="0" fontId="0" fillId="5" borderId="19" xfId="0" applyFill="1" applyBorder="1" applyAlignment="1" applyProtection="1">
      <alignment horizontal="center"/>
      <protection locked="0"/>
    </xf>
    <xf numFmtId="2" fontId="0" fillId="0" borderId="0" xfId="0" applyNumberFormat="1"/>
    <xf numFmtId="0" fontId="0" fillId="5" borderId="8" xfId="0" applyFill="1" applyBorder="1" applyProtection="1">
      <protection locked="0"/>
    </xf>
    <xf numFmtId="0" fontId="0" fillId="5" borderId="20" xfId="0" applyFill="1" applyBorder="1" applyProtection="1">
      <protection locked="0"/>
    </xf>
    <xf numFmtId="0" fontId="0" fillId="5" borderId="20" xfId="0" applyFill="1" applyBorder="1" applyAlignment="1" applyProtection="1">
      <alignment horizontal="center" vertical="center"/>
      <protection locked="0"/>
    </xf>
    <xf numFmtId="0" fontId="0" fillId="5" borderId="57" xfId="0"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0" fontId="0" fillId="0" borderId="0" xfId="0" applyAlignment="1">
      <alignment horizontal="center"/>
    </xf>
    <xf numFmtId="0" fontId="33" fillId="0" borderId="0" xfId="0" applyFont="1" applyAlignment="1">
      <alignment horizontal="center" vertical="center"/>
    </xf>
    <xf numFmtId="0" fontId="0" fillId="0" borderId="0" xfId="0" applyAlignment="1">
      <alignment vertical="center" wrapText="1"/>
    </xf>
    <xf numFmtId="0" fontId="34" fillId="0" borderId="0" xfId="0" applyFont="1"/>
    <xf numFmtId="0" fontId="35" fillId="0" borderId="0" xfId="0" applyFont="1"/>
    <xf numFmtId="167" fontId="0" fillId="0" borderId="0" xfId="0" applyNumberFormat="1" applyProtection="1">
      <protection locked="0"/>
    </xf>
    <xf numFmtId="0" fontId="0" fillId="0" borderId="17" xfId="0" applyBorder="1"/>
    <xf numFmtId="0" fontId="0" fillId="0" borderId="8" xfId="0" applyBorder="1"/>
    <xf numFmtId="0" fontId="0" fillId="0" borderId="18" xfId="0" applyBorder="1"/>
    <xf numFmtId="0" fontId="32" fillId="0" borderId="0" xfId="0" applyFont="1" applyAlignment="1">
      <alignment horizontal="center" vertical="center"/>
    </xf>
    <xf numFmtId="0" fontId="0" fillId="0" borderId="13" xfId="0" applyBorder="1"/>
    <xf numFmtId="0" fontId="0" fillId="0" borderId="4" xfId="0" applyBorder="1"/>
    <xf numFmtId="0" fontId="0" fillId="0" borderId="14" xfId="0" applyBorder="1"/>
    <xf numFmtId="1" fontId="0" fillId="0" borderId="17" xfId="1" applyNumberFormat="1" applyFont="1" applyBorder="1" applyAlignment="1">
      <alignment horizontal="center" vertical="center" wrapText="1"/>
    </xf>
    <xf numFmtId="9" fontId="0" fillId="0" borderId="18" xfId="0" applyNumberFormat="1" applyBorder="1" applyAlignment="1">
      <alignment horizontal="center" vertical="center" wrapText="1"/>
    </xf>
    <xf numFmtId="0" fontId="36" fillId="0" borderId="0" xfId="0" applyFont="1" applyAlignment="1">
      <alignment vertical="center"/>
    </xf>
    <xf numFmtId="0" fontId="0" fillId="0" borderId="0" xfId="0" applyAlignment="1">
      <alignment wrapText="1"/>
    </xf>
    <xf numFmtId="0" fontId="0" fillId="0" borderId="0" xfId="0" applyAlignment="1" applyProtection="1">
      <alignment vertical="center" wrapText="1"/>
      <protection locked="0"/>
    </xf>
    <xf numFmtId="0" fontId="37" fillId="0" borderId="0" xfId="0" applyFont="1"/>
    <xf numFmtId="0" fontId="39" fillId="0" borderId="60" xfId="0" applyFont="1" applyBorder="1" applyAlignment="1">
      <alignment horizontal="center" vertical="center"/>
    </xf>
    <xf numFmtId="0" fontId="40" fillId="0" borderId="0" xfId="0" applyFont="1" applyAlignment="1">
      <alignment vertical="center" wrapText="1"/>
    </xf>
    <xf numFmtId="0" fontId="39" fillId="0" borderId="0" xfId="0" applyFont="1" applyAlignment="1">
      <alignment horizontal="center" vertical="center"/>
    </xf>
    <xf numFmtId="0" fontId="42" fillId="0" borderId="8" xfId="0" applyFont="1" applyBorder="1" applyAlignment="1">
      <alignment horizontal="center" vertical="center"/>
    </xf>
    <xf numFmtId="0" fontId="43" fillId="0" borderId="8" xfId="0" applyFont="1" applyBorder="1"/>
    <xf numFmtId="0" fontId="45" fillId="0" borderId="8" xfId="9" applyFont="1" applyBorder="1"/>
    <xf numFmtId="0" fontId="46" fillId="0" borderId="8" xfId="0" applyFont="1" applyBorder="1"/>
    <xf numFmtId="0" fontId="22" fillId="0" borderId="0" xfId="0" applyFont="1" applyAlignment="1">
      <alignment horizontal="center" vertical="center" wrapText="1"/>
    </xf>
    <xf numFmtId="0" fontId="47" fillId="0" borderId="0" xfId="0" applyFont="1" applyAlignment="1">
      <alignment horizontal="center" vertical="center" wrapText="1"/>
    </xf>
    <xf numFmtId="0" fontId="22" fillId="2" borderId="0" xfId="0" applyFont="1" applyFill="1" applyAlignment="1">
      <alignment horizontal="center" vertical="center" wrapText="1"/>
    </xf>
    <xf numFmtId="0" fontId="42" fillId="10" borderId="1" xfId="0" applyFont="1" applyFill="1" applyBorder="1" applyAlignment="1">
      <alignment horizontal="center" vertical="center" wrapText="1"/>
    </xf>
    <xf numFmtId="0" fontId="22" fillId="10" borderId="62" xfId="0" applyFont="1" applyFill="1" applyBorder="1" applyAlignment="1">
      <alignment horizontal="center" vertical="center" wrapText="1"/>
    </xf>
    <xf numFmtId="0" fontId="22" fillId="10" borderId="63" xfId="0" applyFont="1" applyFill="1" applyBorder="1" applyAlignment="1">
      <alignment horizontal="center" vertical="center" wrapText="1"/>
    </xf>
    <xf numFmtId="0" fontId="22" fillId="10" borderId="64" xfId="0" applyFont="1" applyFill="1" applyBorder="1" applyAlignment="1">
      <alignment horizontal="center" vertical="center" wrapText="1"/>
    </xf>
    <xf numFmtId="0" fontId="42" fillId="10" borderId="10" xfId="0" applyFont="1" applyFill="1" applyBorder="1" applyAlignment="1">
      <alignment horizontal="center" vertical="center" wrapText="1"/>
    </xf>
    <xf numFmtId="0" fontId="22" fillId="11" borderId="62" xfId="0" applyFont="1" applyFill="1" applyBorder="1" applyAlignment="1">
      <alignment horizontal="center" vertical="center" wrapText="1"/>
    </xf>
    <xf numFmtId="0" fontId="22" fillId="11" borderId="63" xfId="0" applyFont="1" applyFill="1" applyBorder="1" applyAlignment="1">
      <alignment horizontal="center" vertical="center" wrapText="1"/>
    </xf>
    <xf numFmtId="0" fontId="22" fillId="11" borderId="66" xfId="0" applyFont="1" applyFill="1" applyBorder="1" applyAlignment="1">
      <alignment horizontal="center" vertical="center" wrapText="1"/>
    </xf>
    <xf numFmtId="0" fontId="22" fillId="12" borderId="0" xfId="0" applyFont="1" applyFill="1" applyAlignment="1">
      <alignment horizontal="center" vertical="center" wrapText="1"/>
    </xf>
    <xf numFmtId="0" fontId="23" fillId="0" borderId="0" xfId="0" applyFont="1" applyAlignment="1">
      <alignment horizontal="center" vertical="center" wrapText="1"/>
    </xf>
    <xf numFmtId="166" fontId="22" fillId="0" borderId="0" xfId="0" applyNumberFormat="1" applyFont="1" applyAlignment="1">
      <alignment horizontal="center" vertical="center" wrapText="1"/>
    </xf>
    <xf numFmtId="0" fontId="12" fillId="2" borderId="0" xfId="0" applyFont="1" applyFill="1"/>
    <xf numFmtId="0" fontId="12" fillId="0" borderId="0" xfId="0" applyFont="1"/>
    <xf numFmtId="166" fontId="0" fillId="0" borderId="8" xfId="0" applyNumberFormat="1" applyBorder="1"/>
    <xf numFmtId="166" fontId="0" fillId="0" borderId="18" xfId="0" applyNumberFormat="1" applyBorder="1"/>
    <xf numFmtId="0" fontId="23" fillId="2" borderId="0" xfId="0" applyFont="1" applyFill="1"/>
    <xf numFmtId="0" fontId="26" fillId="0" borderId="0" xfId="0" applyFont="1" applyAlignment="1">
      <alignment vertical="center"/>
    </xf>
    <xf numFmtId="0" fontId="0" fillId="0" borderId="54" xfId="0" applyBorder="1"/>
    <xf numFmtId="0" fontId="37" fillId="0" borderId="54" xfId="0" applyFont="1" applyBorder="1"/>
    <xf numFmtId="0" fontId="22" fillId="2" borderId="1" xfId="0" applyFont="1" applyFill="1" applyBorder="1"/>
    <xf numFmtId="0" fontId="49" fillId="2" borderId="2" xfId="0" applyFont="1" applyFill="1" applyBorder="1" applyAlignment="1">
      <alignment vertical="center"/>
    </xf>
    <xf numFmtId="0" fontId="50" fillId="5" borderId="0" xfId="0" applyFont="1" applyFill="1" applyAlignment="1">
      <alignment horizontal="center" vertical="center"/>
    </xf>
    <xf numFmtId="0" fontId="22" fillId="0" borderId="0" xfId="0" applyFont="1"/>
    <xf numFmtId="0" fontId="22" fillId="2" borderId="6" xfId="0" applyFont="1" applyFill="1" applyBorder="1"/>
    <xf numFmtId="0" fontId="49" fillId="2" borderId="0" xfId="0" applyFont="1" applyFill="1" applyAlignment="1">
      <alignment vertical="center"/>
    </xf>
    <xf numFmtId="0" fontId="50" fillId="5" borderId="0" xfId="0" applyFont="1" applyFill="1" applyAlignment="1">
      <alignment horizontal="center" vertical="center" wrapText="1"/>
    </xf>
    <xf numFmtId="0" fontId="49" fillId="2" borderId="6" xfId="0" applyFont="1" applyFill="1" applyBorder="1" applyAlignment="1">
      <alignment vertical="center"/>
    </xf>
    <xf numFmtId="0" fontId="49" fillId="2" borderId="10" xfId="0" applyFont="1" applyFill="1" applyBorder="1" applyAlignment="1">
      <alignment vertical="center"/>
    </xf>
    <xf numFmtId="0" fontId="49" fillId="2" borderId="11" xfId="0" applyFont="1" applyFill="1" applyBorder="1" applyAlignment="1">
      <alignment vertical="center"/>
    </xf>
    <xf numFmtId="0" fontId="51" fillId="5" borderId="0" xfId="0" applyFont="1" applyFill="1" applyAlignment="1">
      <alignment horizontal="center" vertical="center" wrapText="1"/>
    </xf>
    <xf numFmtId="0" fontId="22" fillId="0" borderId="8" xfId="0" applyFont="1" applyBorder="1"/>
    <xf numFmtId="0" fontId="22" fillId="0" borderId="13" xfId="0" applyFont="1" applyBorder="1"/>
    <xf numFmtId="0" fontId="22" fillId="0" borderId="4" xfId="0" applyFont="1" applyBorder="1"/>
    <xf numFmtId="0" fontId="22" fillId="0" borderId="14" xfId="0" applyFont="1" applyBorder="1"/>
    <xf numFmtId="0" fontId="22" fillId="0" borderId="17" xfId="0" applyFont="1" applyBorder="1"/>
    <xf numFmtId="0" fontId="22" fillId="0" borderId="18" xfId="0" applyFont="1" applyBorder="1"/>
    <xf numFmtId="0" fontId="24" fillId="0" borderId="0" xfId="0" applyFont="1" applyAlignment="1">
      <alignment horizontal="center" vertical="center"/>
    </xf>
    <xf numFmtId="0" fontId="22" fillId="0" borderId="56" xfId="0" applyFont="1" applyBorder="1"/>
    <xf numFmtId="0" fontId="22" fillId="0" borderId="20" xfId="0" applyFont="1" applyBorder="1"/>
    <xf numFmtId="0" fontId="22" fillId="0" borderId="81" xfId="0" applyFont="1" applyBorder="1"/>
    <xf numFmtId="166" fontId="22" fillId="0" borderId="8" xfId="0" applyNumberFormat="1" applyFont="1" applyBorder="1"/>
    <xf numFmtId="166" fontId="22" fillId="0" borderId="18" xfId="0" applyNumberFormat="1" applyFont="1" applyBorder="1"/>
    <xf numFmtId="0" fontId="22" fillId="0" borderId="0" xfId="0" applyFont="1" applyAlignment="1">
      <alignment horizontal="justify" vertical="center" wrapText="1"/>
    </xf>
    <xf numFmtId="0" fontId="22" fillId="0" borderId="52" xfId="0" applyFont="1" applyBorder="1" applyAlignment="1">
      <alignment vertical="center"/>
    </xf>
    <xf numFmtId="0" fontId="22" fillId="0" borderId="53" xfId="0" applyFont="1" applyBorder="1" applyAlignment="1">
      <alignment vertical="center"/>
    </xf>
    <xf numFmtId="0" fontId="0" fillId="0" borderId="8" xfId="0" applyBorder="1" applyAlignment="1">
      <alignment horizontal="center"/>
    </xf>
    <xf numFmtId="0" fontId="0" fillId="0" borderId="25" xfId="0" applyBorder="1"/>
    <xf numFmtId="0" fontId="0" fillId="0" borderId="26" xfId="0" applyBorder="1"/>
    <xf numFmtId="0" fontId="0" fillId="0" borderId="83" xfId="0" applyBorder="1"/>
    <xf numFmtId="0" fontId="23" fillId="0" borderId="0" xfId="0" applyFont="1"/>
    <xf numFmtId="0" fontId="23" fillId="0" borderId="0" xfId="0" applyFont="1" applyAlignment="1">
      <alignment horizontal="center" vertical="center"/>
    </xf>
    <xf numFmtId="0" fontId="53" fillId="0" borderId="0" xfId="0" applyFont="1" applyAlignment="1">
      <alignment horizontal="center" vertical="center"/>
    </xf>
    <xf numFmtId="0" fontId="23" fillId="0" borderId="0" xfId="0" applyFont="1" applyAlignment="1">
      <alignment wrapText="1"/>
    </xf>
    <xf numFmtId="0" fontId="23" fillId="0" borderId="8" xfId="0" applyFont="1" applyBorder="1" applyAlignment="1">
      <alignment horizontal="center" vertical="center" wrapText="1"/>
    </xf>
    <xf numFmtId="0" fontId="56" fillId="0" borderId="0" xfId="17" applyFont="1" applyAlignment="1">
      <alignment horizontal="center" vertical="center" wrapText="1"/>
    </xf>
    <xf numFmtId="0" fontId="22" fillId="0" borderId="15" xfId="0" applyFont="1" applyBorder="1" applyAlignment="1">
      <alignment horizontal="center" vertical="center" wrapText="1"/>
    </xf>
    <xf numFmtId="0" fontId="16" fillId="0" borderId="0" xfId="0" applyFont="1" applyAlignment="1">
      <alignment horizontal="center" vertical="center"/>
    </xf>
    <xf numFmtId="0" fontId="58" fillId="0" borderId="8" xfId="0" applyFont="1" applyBorder="1" applyAlignment="1">
      <alignment horizontal="center" vertical="center" wrapText="1"/>
    </xf>
    <xf numFmtId="0" fontId="60" fillId="0" borderId="8" xfId="0" applyFont="1" applyBorder="1" applyAlignment="1">
      <alignment horizontal="center" vertical="center" wrapText="1"/>
    </xf>
    <xf numFmtId="0" fontId="62" fillId="0" borderId="8" xfId="0" applyFont="1" applyBorder="1" applyAlignment="1">
      <alignment horizontal="center" vertical="center" wrapText="1"/>
    </xf>
    <xf numFmtId="0" fontId="64" fillId="0" borderId="8" xfId="0" applyFont="1" applyBorder="1" applyAlignment="1">
      <alignment horizontal="center" vertical="center" wrapText="1"/>
    </xf>
    <xf numFmtId="166" fontId="61" fillId="0" borderId="8" xfId="0" applyNumberFormat="1" applyFont="1" applyBorder="1" applyAlignment="1">
      <alignment horizontal="right"/>
    </xf>
    <xf numFmtId="0" fontId="65" fillId="0" borderId="8" xfId="9" applyFont="1" applyFill="1" applyBorder="1" applyAlignment="1">
      <alignment wrapText="1"/>
    </xf>
    <xf numFmtId="0" fontId="65" fillId="0" borderId="8" xfId="9" applyFont="1" applyFill="1" applyBorder="1"/>
    <xf numFmtId="166" fontId="0" fillId="0" borderId="0" xfId="0" applyNumberFormat="1"/>
    <xf numFmtId="0" fontId="65" fillId="0" borderId="8" xfId="9" applyFont="1" applyBorder="1"/>
    <xf numFmtId="165" fontId="0" fillId="0" borderId="0" xfId="8" applyFont="1"/>
    <xf numFmtId="0" fontId="0" fillId="0" borderId="8" xfId="0" applyBorder="1" applyAlignment="1">
      <alignment horizontal="center" vertical="center"/>
    </xf>
    <xf numFmtId="165" fontId="0" fillId="0" borderId="8" xfId="8" applyFont="1" applyBorder="1"/>
    <xf numFmtId="9" fontId="0" fillId="0" borderId="8" xfId="0" applyNumberFormat="1" applyBorder="1"/>
    <xf numFmtId="165" fontId="0" fillId="0" borderId="8" xfId="0" applyNumberFormat="1" applyBorder="1"/>
    <xf numFmtId="165" fontId="57" fillId="0" borderId="8" xfId="8" applyFont="1" applyBorder="1"/>
    <xf numFmtId="170" fontId="61" fillId="0" borderId="8" xfId="0" applyNumberFormat="1" applyFont="1" applyBorder="1" applyAlignment="1">
      <alignment horizontal="right"/>
    </xf>
    <xf numFmtId="172" fontId="46" fillId="0" borderId="8" xfId="0" applyNumberFormat="1" applyFont="1" applyBorder="1" applyAlignment="1">
      <alignment horizontal="right"/>
    </xf>
    <xf numFmtId="0" fontId="62" fillId="0" borderId="0" xfId="0" applyFont="1" applyAlignment="1">
      <alignment horizontal="center" vertical="center" wrapText="1"/>
    </xf>
    <xf numFmtId="171" fontId="62" fillId="0" borderId="0" xfId="1" applyNumberFormat="1" applyFont="1" applyFill="1" applyBorder="1" applyAlignment="1">
      <alignment horizontal="center" vertical="center" wrapText="1"/>
    </xf>
    <xf numFmtId="0" fontId="22" fillId="0" borderId="0" xfId="0" applyFont="1" applyAlignment="1">
      <alignment vertical="center"/>
    </xf>
    <xf numFmtId="0" fontId="0" fillId="0" borderId="7" xfId="0" applyBorder="1"/>
    <xf numFmtId="0" fontId="32" fillId="0" borderId="9" xfId="0" applyFont="1" applyBorder="1" applyAlignment="1">
      <alignment horizontal="center" vertical="center"/>
    </xf>
    <xf numFmtId="0" fontId="32" fillId="0" borderId="7" xfId="0" applyFont="1" applyBorder="1" applyAlignment="1">
      <alignment horizontal="center" vertical="center"/>
    </xf>
    <xf numFmtId="172" fontId="61" fillId="0" borderId="8" xfId="0" applyNumberFormat="1" applyFont="1" applyBorder="1" applyAlignment="1">
      <alignment horizontal="right"/>
    </xf>
    <xf numFmtId="166" fontId="66" fillId="0" borderId="0" xfId="0" applyNumberFormat="1" applyFont="1" applyAlignment="1">
      <alignment horizontal="center"/>
    </xf>
    <xf numFmtId="0" fontId="22" fillId="18" borderId="61" xfId="0" applyFont="1" applyFill="1" applyBorder="1" applyAlignment="1">
      <alignment horizontal="center" vertical="center" wrapText="1"/>
    </xf>
    <xf numFmtId="0" fontId="47" fillId="0" borderId="8" xfId="23" applyFont="1" applyBorder="1" applyAlignment="1">
      <alignment horizontal="center" vertical="center" wrapText="1"/>
    </xf>
    <xf numFmtId="0" fontId="42" fillId="0" borderId="8" xfId="0" applyFont="1" applyBorder="1" applyAlignment="1">
      <alignment horizontal="left" vertical="center" wrapText="1"/>
    </xf>
    <xf numFmtId="0" fontId="47" fillId="0" borderId="8" xfId="0" applyFont="1" applyBorder="1" applyAlignment="1">
      <alignment horizontal="center" vertical="center" wrapText="1"/>
    </xf>
    <xf numFmtId="0" fontId="3" fillId="0" borderId="8" xfId="24" applyBorder="1" applyAlignment="1">
      <alignment horizontal="center" vertical="center"/>
    </xf>
    <xf numFmtId="0" fontId="68" fillId="0" borderId="8" xfId="0" applyFont="1" applyBorder="1" applyAlignment="1">
      <alignment horizontal="center" vertical="center" wrapText="1"/>
    </xf>
    <xf numFmtId="0" fontId="51" fillId="0" borderId="8" xfId="0" applyFont="1" applyBorder="1" applyAlignment="1">
      <alignment horizontal="center" vertical="center" wrapText="1"/>
    </xf>
    <xf numFmtId="0" fontId="47" fillId="12" borderId="8" xfId="23" applyFont="1" applyFill="1" applyBorder="1" applyAlignment="1">
      <alignment horizontal="center" vertical="center" wrapText="1"/>
    </xf>
    <xf numFmtId="0" fontId="42" fillId="12" borderId="8" xfId="0" applyFont="1" applyFill="1" applyBorder="1" applyAlignment="1">
      <alignment horizontal="left" vertical="center" wrapText="1"/>
    </xf>
    <xf numFmtId="0" fontId="47" fillId="12" borderId="8" xfId="0" applyFont="1" applyFill="1" applyBorder="1" applyAlignment="1">
      <alignment horizontal="center" vertical="center" wrapText="1"/>
    </xf>
    <xf numFmtId="0" fontId="69" fillId="12" borderId="8" xfId="0" applyFont="1" applyFill="1" applyBorder="1" applyAlignment="1">
      <alignment horizontal="center" vertical="center" wrapText="1"/>
    </xf>
    <xf numFmtId="0" fontId="68" fillId="12" borderId="8" xfId="0" applyFont="1" applyFill="1" applyBorder="1" applyAlignment="1">
      <alignment horizontal="center" vertical="center" wrapText="1"/>
    </xf>
    <xf numFmtId="0" fontId="69" fillId="0" borderId="8" xfId="0" applyFont="1" applyBorder="1" applyAlignment="1">
      <alignment horizontal="center" vertical="center" wrapText="1"/>
    </xf>
    <xf numFmtId="4" fontId="22" fillId="0" borderId="0" xfId="0" applyNumberFormat="1" applyFont="1" applyAlignment="1">
      <alignment horizontal="center" vertical="center" wrapText="1"/>
    </xf>
    <xf numFmtId="0" fontId="70" fillId="0" borderId="0" xfId="25" applyFont="1" applyAlignment="1">
      <alignment horizontal="center" vertical="center" wrapText="1"/>
    </xf>
    <xf numFmtId="0" fontId="3" fillId="0" borderId="0" xfId="24"/>
    <xf numFmtId="43" fontId="0" fillId="0" borderId="0" xfId="27" applyFont="1"/>
    <xf numFmtId="0" fontId="3" fillId="21" borderId="87" xfId="24" applyFill="1" applyBorder="1" applyAlignment="1">
      <alignment vertical="center" wrapText="1"/>
    </xf>
    <xf numFmtId="0" fontId="3" fillId="21" borderId="88" xfId="24" applyFill="1" applyBorder="1" applyAlignment="1">
      <alignment vertical="center" wrapText="1"/>
    </xf>
    <xf numFmtId="43" fontId="0" fillId="21" borderId="88" xfId="27" applyFont="1" applyFill="1" applyBorder="1" applyAlignment="1">
      <alignment vertical="center" wrapText="1"/>
    </xf>
    <xf numFmtId="43" fontId="0" fillId="21" borderId="87" xfId="27" applyFont="1" applyFill="1" applyBorder="1" applyAlignment="1">
      <alignment vertical="center" wrapText="1"/>
    </xf>
    <xf numFmtId="0" fontId="3" fillId="0" borderId="89" xfId="24" applyBorder="1" applyAlignment="1">
      <alignment vertical="center" wrapText="1"/>
    </xf>
    <xf numFmtId="0" fontId="71" fillId="22" borderId="8" xfId="24" applyFont="1" applyFill="1" applyBorder="1" applyAlignment="1">
      <alignment horizontal="center" vertical="center" wrapText="1"/>
    </xf>
    <xf numFmtId="0" fontId="3" fillId="0" borderId="90" xfId="24" applyBorder="1" applyAlignment="1">
      <alignment vertical="center" wrapText="1"/>
    </xf>
    <xf numFmtId="43" fontId="71" fillId="22" borderId="8" xfId="27" applyFont="1" applyFill="1" applyBorder="1" applyAlignment="1">
      <alignment horizontal="center" vertical="center" wrapText="1"/>
    </xf>
    <xf numFmtId="0" fontId="15" fillId="0" borderId="8" xfId="24" applyFont="1" applyBorder="1" applyAlignment="1">
      <alignment horizontal="center" vertical="center" wrapText="1"/>
    </xf>
    <xf numFmtId="0" fontId="15" fillId="0" borderId="8" xfId="24" applyFont="1" applyBorder="1" applyAlignment="1">
      <alignment vertical="center"/>
    </xf>
    <xf numFmtId="3" fontId="3" fillId="0" borderId="8" xfId="24" applyNumberFormat="1" applyBorder="1"/>
    <xf numFmtId="0" fontId="3" fillId="0" borderId="0" xfId="24" applyAlignment="1">
      <alignment vertical="center" wrapText="1"/>
    </xf>
    <xf numFmtId="0" fontId="15" fillId="0" borderId="8" xfId="24" applyFont="1" applyBorder="1" applyAlignment="1">
      <alignment vertical="center" wrapText="1"/>
    </xf>
    <xf numFmtId="0" fontId="72" fillId="2" borderId="0" xfId="24" applyFont="1" applyFill="1" applyAlignment="1">
      <alignment vertical="center"/>
    </xf>
    <xf numFmtId="0" fontId="15" fillId="0" borderId="0" xfId="28" applyFont="1"/>
    <xf numFmtId="0" fontId="71" fillId="0" borderId="0" xfId="24" applyFont="1" applyAlignment="1">
      <alignment vertical="center" wrapText="1"/>
    </xf>
    <xf numFmtId="0" fontId="71" fillId="24" borderId="8" xfId="28" applyFont="1" applyFill="1" applyBorder="1" applyAlignment="1">
      <alignment horizontal="center" vertical="center" wrapText="1"/>
    </xf>
    <xf numFmtId="0" fontId="74" fillId="2" borderId="8" xfId="24" applyFont="1" applyFill="1" applyBorder="1" applyAlignment="1">
      <alignment horizontal="center" vertical="center" wrapText="1"/>
    </xf>
    <xf numFmtId="0" fontId="3" fillId="0" borderId="8" xfId="24" applyBorder="1" applyAlignment="1">
      <alignment horizontal="left" vertical="center" wrapText="1"/>
    </xf>
    <xf numFmtId="43" fontId="15" fillId="0" borderId="8" xfId="27" applyFont="1" applyBorder="1" applyAlignment="1">
      <alignment horizontal="center" vertical="center"/>
    </xf>
    <xf numFmtId="0" fontId="3" fillId="0" borderId="8" xfId="24" applyBorder="1" applyAlignment="1">
      <alignment horizontal="justify" vertical="justify" wrapText="1"/>
    </xf>
    <xf numFmtId="0" fontId="15" fillId="0" borderId="0" xfId="24" applyFont="1"/>
    <xf numFmtId="0" fontId="74" fillId="0" borderId="8" xfId="24" applyFont="1" applyBorder="1" applyAlignment="1">
      <alignment horizontal="center" vertical="center" wrapText="1"/>
    </xf>
    <xf numFmtId="0" fontId="15" fillId="0" borderId="8" xfId="24" applyFont="1" applyBorder="1"/>
    <xf numFmtId="0" fontId="47" fillId="0" borderId="15" xfId="0" applyFont="1" applyBorder="1" applyAlignment="1">
      <alignment horizontal="center" vertical="center" wrapText="1"/>
    </xf>
    <xf numFmtId="0" fontId="22" fillId="10" borderId="91" xfId="0" applyFont="1" applyFill="1" applyBorder="1" applyAlignment="1">
      <alignment horizontal="center" vertical="center" wrapText="1"/>
    </xf>
    <xf numFmtId="0" fontId="22" fillId="10" borderId="92" xfId="0" applyFont="1" applyFill="1" applyBorder="1" applyAlignment="1">
      <alignment horizontal="center" vertical="center" wrapText="1"/>
    </xf>
    <xf numFmtId="0" fontId="3" fillId="0" borderId="15" xfId="24" applyBorder="1" applyAlignment="1">
      <alignment horizontal="center" vertical="center"/>
    </xf>
    <xf numFmtId="0" fontId="75" fillId="26" borderId="8" xfId="19" applyFont="1" applyFill="1" applyBorder="1" applyAlignment="1">
      <alignment horizontal="center" vertical="center" wrapText="1"/>
    </xf>
    <xf numFmtId="0" fontId="75" fillId="27" borderId="8" xfId="19" applyFont="1" applyFill="1" applyBorder="1" applyAlignment="1">
      <alignment horizontal="center" vertical="center" wrapText="1"/>
    </xf>
    <xf numFmtId="0" fontId="75" fillId="28" borderId="8" xfId="19" applyFont="1" applyFill="1" applyBorder="1" applyAlignment="1">
      <alignment horizontal="center" vertical="center" wrapText="1"/>
    </xf>
    <xf numFmtId="0" fontId="75" fillId="29" borderId="8" xfId="19" applyFont="1" applyFill="1" applyBorder="1" applyAlignment="1">
      <alignment horizontal="center" vertical="center" wrapText="1"/>
    </xf>
    <xf numFmtId="0" fontId="75" fillId="30" borderId="8" xfId="19" applyFont="1" applyFill="1" applyBorder="1" applyAlignment="1">
      <alignment horizontal="center" vertical="center" wrapText="1"/>
    </xf>
    <xf numFmtId="0" fontId="75" fillId="31" borderId="8" xfId="19" applyFont="1" applyFill="1" applyBorder="1" applyAlignment="1">
      <alignment horizontal="center" vertical="center" wrapText="1"/>
    </xf>
    <xf numFmtId="0" fontId="76" fillId="0" borderId="0" xfId="19" applyFont="1" applyAlignment="1">
      <alignment horizontal="center"/>
    </xf>
    <xf numFmtId="0" fontId="56" fillId="0" borderId="8" xfId="19" applyFont="1" applyBorder="1" applyAlignment="1">
      <alignment horizontal="center" vertical="center"/>
    </xf>
    <xf numFmtId="0" fontId="77" fillId="2" borderId="8" xfId="18" applyFont="1" applyFill="1" applyBorder="1" applyAlignment="1">
      <alignment horizontal="center" vertical="center" wrapText="1"/>
    </xf>
    <xf numFmtId="0" fontId="56" fillId="2" borderId="8" xfId="19" applyFont="1" applyFill="1" applyBorder="1" applyAlignment="1">
      <alignment vertical="center" wrapText="1"/>
    </xf>
    <xf numFmtId="0" fontId="56" fillId="2" borderId="8" xfId="19" applyFont="1" applyFill="1" applyBorder="1" applyAlignment="1">
      <alignment horizontal="center" vertical="center" wrapText="1"/>
    </xf>
    <xf numFmtId="0" fontId="77" fillId="2" borderId="8" xfId="19" applyFont="1" applyFill="1" applyBorder="1" applyAlignment="1">
      <alignment horizontal="center" vertical="center" wrapText="1"/>
    </xf>
    <xf numFmtId="14" fontId="78" fillId="2" borderId="8" xfId="19" applyNumberFormat="1" applyFont="1" applyFill="1" applyBorder="1" applyAlignment="1">
      <alignment horizontal="center" vertical="center"/>
    </xf>
    <xf numFmtId="0" fontId="56" fillId="0" borderId="8" xfId="19" applyFont="1" applyBorder="1" applyAlignment="1">
      <alignment horizontal="center" vertical="center" wrapText="1"/>
    </xf>
    <xf numFmtId="0" fontId="21" fillId="2" borderId="8" xfId="19" applyFont="1" applyFill="1" applyBorder="1" applyAlignment="1">
      <alignment horizontal="center" vertical="center"/>
    </xf>
    <xf numFmtId="6" fontId="79" fillId="0" borderId="8" xfId="19" applyNumberFormat="1" applyFont="1" applyBorder="1" applyAlignment="1">
      <alignment horizontal="center" vertical="center" wrapText="1"/>
    </xf>
    <xf numFmtId="14" fontId="56" fillId="2" borderId="8" xfId="19" applyNumberFormat="1" applyFont="1" applyFill="1" applyBorder="1" applyAlignment="1">
      <alignment horizontal="center" vertical="center" wrapText="1"/>
    </xf>
    <xf numFmtId="14" fontId="77" fillId="2" borderId="8" xfId="18" applyNumberFormat="1" applyFont="1" applyFill="1" applyBorder="1" applyAlignment="1">
      <alignment horizontal="center" vertical="center" wrapText="1"/>
    </xf>
    <xf numFmtId="0" fontId="56" fillId="20" borderId="8" xfId="19" applyFont="1" applyFill="1" applyBorder="1" applyAlignment="1">
      <alignment horizontal="center" vertical="center" wrapText="1"/>
    </xf>
    <xf numFmtId="0" fontId="56" fillId="35" borderId="8" xfId="19" applyFont="1" applyFill="1" applyBorder="1" applyAlignment="1">
      <alignment horizontal="center" vertical="center" wrapText="1"/>
    </xf>
    <xf numFmtId="0" fontId="80" fillId="0" borderId="0" xfId="19" applyFont="1" applyAlignment="1">
      <alignment horizontal="center"/>
    </xf>
    <xf numFmtId="0" fontId="56" fillId="2" borderId="8" xfId="19" applyFont="1" applyFill="1" applyBorder="1" applyAlignment="1">
      <alignment horizontal="center" vertical="center"/>
    </xf>
    <xf numFmtId="14" fontId="77" fillId="2" borderId="8" xfId="19" applyNumberFormat="1" applyFont="1" applyFill="1" applyBorder="1" applyAlignment="1">
      <alignment horizontal="center" vertical="center" wrapText="1"/>
    </xf>
    <xf numFmtId="166" fontId="77" fillId="2" borderId="8" xfId="19" applyNumberFormat="1" applyFont="1" applyFill="1" applyBorder="1" applyAlignment="1">
      <alignment horizontal="center" vertical="center" wrapText="1"/>
    </xf>
    <xf numFmtId="0" fontId="56" fillId="0" borderId="8" xfId="18" applyFont="1" applyBorder="1" applyAlignment="1">
      <alignment horizontal="center" vertical="center" wrapText="1"/>
    </xf>
    <xf numFmtId="0" fontId="56" fillId="2" borderId="8" xfId="18" applyFont="1" applyFill="1" applyBorder="1" applyAlignment="1">
      <alignment horizontal="center" vertical="center" wrapText="1"/>
    </xf>
    <xf numFmtId="0" fontId="78" fillId="20" borderId="8" xfId="18" applyFont="1" applyFill="1" applyBorder="1" applyAlignment="1">
      <alignment horizontal="center" vertical="center" wrapText="1"/>
    </xf>
    <xf numFmtId="0" fontId="78" fillId="0" borderId="8" xfId="19" applyFont="1" applyBorder="1" applyAlignment="1">
      <alignment horizontal="center" vertical="center" wrapText="1"/>
    </xf>
    <xf numFmtId="0" fontId="78" fillId="2" borderId="8" xfId="19" applyFont="1" applyFill="1" applyBorder="1" applyAlignment="1">
      <alignment horizontal="center" vertical="center"/>
    </xf>
    <xf numFmtId="0" fontId="56" fillId="35" borderId="8" xfId="18" applyFont="1" applyFill="1" applyBorder="1" applyAlignment="1">
      <alignment horizontal="center" vertical="center" wrapText="1"/>
    </xf>
    <xf numFmtId="0" fontId="56" fillId="0" borderId="26" xfId="19" applyFont="1" applyBorder="1" applyAlignment="1">
      <alignment horizontal="center" vertical="center"/>
    </xf>
    <xf numFmtId="0" fontId="56" fillId="2" borderId="26" xfId="19" applyFont="1" applyFill="1" applyBorder="1" applyAlignment="1">
      <alignment horizontal="center" vertical="center"/>
    </xf>
    <xf numFmtId="0" fontId="77" fillId="2" borderId="26" xfId="18" applyFont="1" applyFill="1" applyBorder="1" applyAlignment="1">
      <alignment horizontal="center" vertical="center" wrapText="1"/>
    </xf>
    <xf numFmtId="0" fontId="77" fillId="2" borderId="26" xfId="19" applyFont="1" applyFill="1" applyBorder="1" applyAlignment="1">
      <alignment horizontal="center" vertical="center" wrapText="1"/>
    </xf>
    <xf numFmtId="0" fontId="78" fillId="2" borderId="26" xfId="18" applyFont="1" applyFill="1" applyBorder="1" applyAlignment="1">
      <alignment horizontal="center" vertical="center"/>
    </xf>
    <xf numFmtId="0" fontId="56" fillId="2" borderId="26" xfId="19" applyFont="1" applyFill="1" applyBorder="1" applyAlignment="1">
      <alignment horizontal="center" vertical="center" wrapText="1"/>
    </xf>
    <xf numFmtId="0" fontId="78" fillId="2" borderId="8" xfId="19" applyFont="1" applyFill="1" applyBorder="1" applyAlignment="1">
      <alignment horizontal="center" vertical="center" wrapText="1"/>
    </xf>
    <xf numFmtId="166" fontId="77" fillId="2" borderId="26" xfId="19" applyNumberFormat="1" applyFont="1" applyFill="1" applyBorder="1" applyAlignment="1">
      <alignment horizontal="center" vertical="center" wrapText="1"/>
    </xf>
    <xf numFmtId="14" fontId="77" fillId="2" borderId="26" xfId="19" applyNumberFormat="1" applyFont="1" applyFill="1" applyBorder="1" applyAlignment="1">
      <alignment horizontal="center" vertical="center" wrapText="1"/>
    </xf>
    <xf numFmtId="14" fontId="77" fillId="2" borderId="26" xfId="18" applyNumberFormat="1" applyFont="1" applyFill="1" applyBorder="1" applyAlignment="1">
      <alignment horizontal="center" vertical="center" wrapText="1"/>
    </xf>
    <xf numFmtId="0" fontId="77" fillId="2" borderId="15" xfId="18" applyFont="1" applyFill="1" applyBorder="1" applyAlignment="1">
      <alignment horizontal="center" vertical="center" wrapText="1"/>
    </xf>
    <xf numFmtId="0" fontId="56" fillId="2" borderId="26" xfId="18" applyFont="1" applyFill="1" applyBorder="1" applyAlignment="1">
      <alignment horizontal="center" vertical="center" wrapText="1"/>
    </xf>
    <xf numFmtId="0" fontId="80" fillId="0" borderId="0" xfId="19" applyFont="1" applyAlignment="1">
      <alignment horizontal="center" vertical="center"/>
    </xf>
    <xf numFmtId="0" fontId="82" fillId="0" borderId="26" xfId="29" applyFont="1" applyBorder="1" applyAlignment="1">
      <alignment horizontal="center" vertical="center"/>
    </xf>
    <xf numFmtId="0" fontId="78" fillId="2" borderId="26" xfId="19" applyFont="1" applyFill="1" applyBorder="1" applyAlignment="1">
      <alignment horizontal="center" vertical="center"/>
    </xf>
    <xf numFmtId="0" fontId="56" fillId="0" borderId="26" xfId="18" applyFont="1" applyBorder="1" applyAlignment="1">
      <alignment horizontal="center" vertical="center" wrapText="1"/>
    </xf>
    <xf numFmtId="0" fontId="77" fillId="0" borderId="8" xfId="18" applyFont="1" applyBorder="1" applyAlignment="1">
      <alignment horizontal="center" vertical="center" wrapText="1"/>
    </xf>
    <xf numFmtId="9" fontId="77" fillId="0" borderId="8" xfId="18" applyNumberFormat="1" applyFont="1" applyBorder="1" applyAlignment="1">
      <alignment horizontal="center" vertical="center" wrapText="1"/>
    </xf>
    <xf numFmtId="0" fontId="78" fillId="2" borderId="8" xfId="18" applyFont="1" applyFill="1" applyBorder="1" applyAlignment="1">
      <alignment vertical="center"/>
    </xf>
    <xf numFmtId="0" fontId="82" fillId="0" borderId="8" xfId="29" applyFont="1" applyBorder="1" applyAlignment="1">
      <alignment horizontal="center" vertical="center"/>
    </xf>
    <xf numFmtId="0" fontId="22" fillId="19" borderId="95" xfId="0" applyFont="1" applyFill="1" applyBorder="1" applyAlignment="1">
      <alignment horizontal="center" vertical="center" wrapText="1"/>
    </xf>
    <xf numFmtId="0" fontId="22" fillId="19" borderId="96" xfId="0" applyFont="1" applyFill="1" applyBorder="1" applyAlignment="1">
      <alignment horizontal="center" vertical="center" wrapText="1"/>
    </xf>
    <xf numFmtId="0" fontId="42" fillId="20" borderId="94" xfId="0" applyFont="1" applyFill="1" applyBorder="1" applyAlignment="1">
      <alignment horizontal="center" vertical="center" wrapText="1"/>
    </xf>
    <xf numFmtId="0" fontId="48" fillId="18" borderId="21" xfId="0" applyFont="1" applyFill="1" applyBorder="1" applyAlignment="1">
      <alignment horizontal="center" vertical="center" wrapText="1"/>
    </xf>
    <xf numFmtId="0" fontId="46" fillId="0" borderId="60" xfId="30" applyFont="1" applyBorder="1"/>
    <xf numFmtId="0" fontId="55" fillId="0" borderId="0" xfId="30"/>
    <xf numFmtId="0" fontId="2" fillId="0" borderId="0" xfId="31"/>
    <xf numFmtId="0" fontId="21" fillId="21" borderId="60" xfId="33" applyFont="1" applyFill="1" applyBorder="1" applyAlignment="1">
      <alignment horizontal="center" vertical="center"/>
    </xf>
    <xf numFmtId="174" fontId="0" fillId="38" borderId="8" xfId="34" applyNumberFormat="1" applyFont="1" applyFill="1" applyBorder="1" applyAlignment="1">
      <alignment horizontal="center" vertical="center"/>
    </xf>
    <xf numFmtId="165" fontId="2" fillId="0" borderId="0" xfId="8" applyFont="1"/>
    <xf numFmtId="165" fontId="2" fillId="0" borderId="0" xfId="31" applyNumberFormat="1"/>
    <xf numFmtId="174" fontId="0" fillId="0" borderId="0" xfId="32" applyNumberFormat="1" applyFont="1"/>
    <xf numFmtId="176" fontId="2" fillId="0" borderId="65" xfId="31" applyNumberFormat="1" applyBorder="1"/>
    <xf numFmtId="175" fontId="2" fillId="0" borderId="0" xfId="33" applyNumberFormat="1"/>
    <xf numFmtId="174" fontId="0" fillId="0" borderId="0" xfId="32" applyNumberFormat="1" applyFont="1" applyBorder="1"/>
    <xf numFmtId="44" fontId="2" fillId="0" borderId="0" xfId="35" applyFont="1"/>
    <xf numFmtId="0" fontId="16" fillId="0" borderId="0" xfId="36" applyNumberFormat="1" applyFont="1" applyBorder="1" applyAlignment="1">
      <alignment vertical="center" wrapText="1"/>
    </xf>
    <xf numFmtId="174" fontId="0" fillId="0" borderId="0" xfId="32" applyNumberFormat="1" applyFont="1" applyFill="1" applyBorder="1"/>
    <xf numFmtId="0" fontId="87" fillId="19" borderId="8" xfId="31" applyFont="1" applyFill="1" applyBorder="1" applyAlignment="1">
      <alignment vertical="center" wrapText="1"/>
    </xf>
    <xf numFmtId="0" fontId="88" fillId="0" borderId="8" xfId="31" applyFont="1" applyBorder="1" applyAlignment="1">
      <alignment vertical="center"/>
    </xf>
    <xf numFmtId="174" fontId="88" fillId="0" borderId="8" xfId="31" applyNumberFormat="1" applyFont="1" applyBorder="1" applyAlignment="1">
      <alignment vertical="center"/>
    </xf>
    <xf numFmtId="174" fontId="23" fillId="0" borderId="0" xfId="32" applyNumberFormat="1" applyFont="1" applyFill="1" applyBorder="1" applyAlignment="1">
      <alignment vertical="center" wrapText="1"/>
    </xf>
    <xf numFmtId="174" fontId="23" fillId="0" borderId="0" xfId="32" applyNumberFormat="1" applyFont="1" applyFill="1" applyBorder="1" applyAlignment="1">
      <alignment vertical="center"/>
    </xf>
    <xf numFmtId="0" fontId="21" fillId="21" borderId="0" xfId="33" applyFont="1" applyFill="1" applyAlignment="1">
      <alignment horizontal="center" vertical="center"/>
    </xf>
    <xf numFmtId="0" fontId="21" fillId="21" borderId="21" xfId="33" applyFont="1" applyFill="1" applyBorder="1" applyAlignment="1">
      <alignment horizontal="center" vertical="center"/>
    </xf>
    <xf numFmtId="0" fontId="86" fillId="0" borderId="8" xfId="33" applyFont="1" applyBorder="1" applyAlignment="1">
      <alignment horizontal="center" vertical="center" wrapText="1"/>
    </xf>
    <xf numFmtId="174" fontId="0" fillId="38" borderId="8" xfId="32" applyNumberFormat="1" applyFont="1" applyFill="1" applyBorder="1" applyAlignment="1">
      <alignment horizontal="center" vertical="center"/>
    </xf>
    <xf numFmtId="175" fontId="2" fillId="0" borderId="8" xfId="31" applyNumberFormat="1" applyBorder="1" applyAlignment="1">
      <alignment horizontal="center" vertical="center"/>
    </xf>
    <xf numFmtId="177" fontId="2" fillId="0" borderId="8" xfId="31" applyNumberFormat="1" applyBorder="1" applyAlignment="1">
      <alignment horizontal="center" vertical="center"/>
    </xf>
    <xf numFmtId="175" fontId="16" fillId="0" borderId="8" xfId="31" applyNumberFormat="1" applyFont="1" applyBorder="1" applyAlignment="1">
      <alignment horizontal="center" vertical="center"/>
    </xf>
    <xf numFmtId="174" fontId="12" fillId="38" borderId="8" xfId="34" applyNumberFormat="1" applyFont="1" applyFill="1" applyBorder="1" applyAlignment="1">
      <alignment horizontal="center" vertical="center"/>
    </xf>
    <xf numFmtId="174" fontId="12" fillId="38" borderId="8" xfId="32" applyNumberFormat="1" applyFont="1" applyFill="1" applyBorder="1" applyAlignment="1">
      <alignment horizontal="center" vertical="center"/>
    </xf>
    <xf numFmtId="0" fontId="68" fillId="12" borderId="8" xfId="0" applyFont="1" applyFill="1" applyBorder="1" applyAlignment="1">
      <alignment horizontal="left" vertical="center" wrapText="1"/>
    </xf>
    <xf numFmtId="0" fontId="68" fillId="0" borderId="8" xfId="0" applyFont="1" applyBorder="1" applyAlignment="1">
      <alignment horizontal="left" vertical="center" wrapText="1"/>
    </xf>
    <xf numFmtId="0" fontId="61" fillId="0" borderId="69" xfId="10" applyFont="1" applyBorder="1" applyAlignment="1">
      <alignment horizontal="center" vertical="center" wrapText="1"/>
    </xf>
    <xf numFmtId="0" fontId="61" fillId="0" borderId="29" xfId="0" applyFont="1" applyBorder="1" applyAlignment="1">
      <alignment horizontal="center" vertical="center" wrapText="1"/>
    </xf>
    <xf numFmtId="0" fontId="62" fillId="0" borderId="85" xfId="0" applyFont="1" applyBorder="1" applyAlignment="1">
      <alignment horizontal="center" vertical="center" wrapText="1"/>
    </xf>
    <xf numFmtId="0" fontId="61" fillId="0" borderId="72" xfId="0" applyFont="1" applyBorder="1" applyAlignment="1">
      <alignment horizontal="left" vertical="center" wrapText="1"/>
    </xf>
    <xf numFmtId="0" fontId="63" fillId="0" borderId="68" xfId="0" applyFont="1" applyBorder="1" applyAlignment="1">
      <alignment horizontal="center" vertical="center" wrapText="1"/>
    </xf>
    <xf numFmtId="0" fontId="63" fillId="0" borderId="34" xfId="0" applyFont="1" applyBorder="1" applyAlignment="1">
      <alignment horizontal="center" vertical="center" wrapText="1"/>
    </xf>
    <xf numFmtId="0" fontId="63" fillId="0" borderId="31" xfId="0" applyFont="1" applyBorder="1" applyAlignment="1">
      <alignment horizontal="center" vertical="center" wrapText="1"/>
    </xf>
    <xf numFmtId="0" fontId="64" fillId="0" borderId="28" xfId="0" applyFont="1" applyBorder="1" applyAlignment="1">
      <alignment horizontal="center" vertical="center" wrapText="1"/>
    </xf>
    <xf numFmtId="166" fontId="62" fillId="0" borderId="33" xfId="10" applyNumberFormat="1" applyFont="1" applyBorder="1" applyAlignment="1">
      <alignment horizontal="center" vertical="center" wrapText="1"/>
    </xf>
    <xf numFmtId="0" fontId="64" fillId="0" borderId="29" xfId="10" applyFont="1" applyBorder="1" applyAlignment="1">
      <alignment horizontal="center" vertical="center" wrapText="1"/>
    </xf>
    <xf numFmtId="0" fontId="62" fillId="0" borderId="33" xfId="10" applyFont="1" applyBorder="1" applyAlignment="1">
      <alignment horizontal="center" vertical="center" wrapText="1"/>
    </xf>
    <xf numFmtId="0" fontId="63" fillId="0" borderId="72" xfId="0" applyFont="1" applyBorder="1" applyAlignment="1">
      <alignment horizontal="center" vertical="center" wrapText="1"/>
    </xf>
    <xf numFmtId="0" fontId="63" fillId="0" borderId="29" xfId="0" applyFont="1" applyBorder="1" applyAlignment="1">
      <alignment horizontal="center" vertical="center" wrapText="1"/>
    </xf>
    <xf numFmtId="0" fontId="63" fillId="0" borderId="33" xfId="0" applyFont="1" applyBorder="1" applyAlignment="1">
      <alignment horizontal="center" vertical="center" wrapText="1"/>
    </xf>
    <xf numFmtId="0" fontId="64" fillId="0" borderId="71" xfId="0" applyFont="1" applyBorder="1" applyAlignment="1">
      <alignment horizontal="center" vertical="center" wrapText="1"/>
    </xf>
    <xf numFmtId="0" fontId="61" fillId="0" borderId="31" xfId="10" applyFont="1" applyBorder="1" applyAlignment="1">
      <alignment horizontal="center" vertical="center" wrapText="1"/>
    </xf>
    <xf numFmtId="0" fontId="57" fillId="0" borderId="71" xfId="0" applyFont="1" applyBorder="1" applyAlignment="1">
      <alignment horizontal="left" vertical="center" wrapText="1"/>
    </xf>
    <xf numFmtId="0" fontId="60" fillId="0" borderId="31" xfId="10" applyFont="1" applyBorder="1" applyAlignment="1">
      <alignment horizontal="center" vertical="center" wrapText="1"/>
    </xf>
    <xf numFmtId="0" fontId="61" fillId="0" borderId="68" xfId="10" applyFont="1" applyBorder="1" applyAlignment="1">
      <alignment horizontal="center" vertical="center" wrapText="1"/>
    </xf>
    <xf numFmtId="0" fontId="62" fillId="0" borderId="70" xfId="0" applyFont="1" applyBorder="1" applyAlignment="1">
      <alignment horizontal="center" vertical="center" wrapText="1"/>
    </xf>
    <xf numFmtId="0" fontId="61" fillId="0" borderId="71" xfId="0" applyFont="1" applyBorder="1" applyAlignment="1">
      <alignment horizontal="left" vertical="center" wrapText="1"/>
    </xf>
    <xf numFmtId="0" fontId="61" fillId="0" borderId="67" xfId="10" applyFont="1" applyBorder="1" applyAlignment="1">
      <alignment horizontal="center" vertical="center" wrapText="1"/>
    </xf>
    <xf numFmtId="0" fontId="62" fillId="0" borderId="71" xfId="0" applyFont="1" applyBorder="1" applyAlignment="1">
      <alignment horizontal="center" vertical="center" wrapText="1"/>
    </xf>
    <xf numFmtId="0" fontId="57" fillId="0" borderId="72" xfId="0" applyFont="1" applyBorder="1" applyAlignment="1">
      <alignment horizontal="left" vertical="center" wrapText="1"/>
    </xf>
    <xf numFmtId="171" fontId="62" fillId="0" borderId="31" xfId="1" applyNumberFormat="1" applyFont="1" applyFill="1" applyBorder="1" applyAlignment="1">
      <alignment horizontal="center" vertical="center" wrapText="1"/>
    </xf>
    <xf numFmtId="0" fontId="64" fillId="0" borderId="29" xfId="0" applyFont="1" applyBorder="1" applyAlignment="1">
      <alignment horizontal="center" vertical="center" wrapText="1"/>
    </xf>
    <xf numFmtId="0" fontId="58" fillId="0" borderId="31" xfId="10" applyFont="1" applyBorder="1" applyAlignment="1">
      <alignment horizontal="center" vertical="center" wrapText="1"/>
    </xf>
    <xf numFmtId="0" fontId="63" fillId="0" borderId="6" xfId="0" applyFont="1" applyBorder="1" applyAlignment="1">
      <alignment horizontal="center" vertical="center" wrapText="1"/>
    </xf>
    <xf numFmtId="0" fontId="61" fillId="0" borderId="32" xfId="0" applyFont="1" applyBorder="1" applyAlignment="1">
      <alignment horizontal="center" vertical="center" wrapText="1"/>
    </xf>
    <xf numFmtId="0" fontId="61" fillId="0" borderId="70" xfId="0" applyFont="1" applyBorder="1" applyAlignment="1">
      <alignment horizontal="center" vertical="center" wrapText="1"/>
    </xf>
    <xf numFmtId="166" fontId="62" fillId="0" borderId="0" xfId="0" applyNumberFormat="1" applyFont="1" applyAlignment="1">
      <alignment horizontal="center" vertical="center" wrapText="1"/>
    </xf>
    <xf numFmtId="0" fontId="64" fillId="0" borderId="78" xfId="0" applyFont="1" applyBorder="1" applyAlignment="1">
      <alignment horizontal="center" vertical="center" wrapText="1"/>
    </xf>
    <xf numFmtId="0" fontId="64" fillId="0" borderId="84" xfId="0" applyFont="1" applyBorder="1" applyAlignment="1">
      <alignment horizontal="center" vertical="center" wrapText="1"/>
    </xf>
    <xf numFmtId="0" fontId="47" fillId="0" borderId="69" xfId="10" applyFont="1" applyBorder="1" applyAlignment="1">
      <alignment horizontal="center" vertical="center" wrapText="1"/>
    </xf>
    <xf numFmtId="0" fontId="62" fillId="0" borderId="29" xfId="0" applyFont="1" applyBorder="1" applyAlignment="1">
      <alignment horizontal="center" vertical="center" wrapText="1"/>
    </xf>
    <xf numFmtId="0" fontId="61" fillId="0" borderId="72" xfId="0" applyFont="1" applyBorder="1" applyAlignment="1">
      <alignment horizontal="center" vertical="center" wrapText="1"/>
    </xf>
    <xf numFmtId="0" fontId="62" fillId="0" borderId="29" xfId="10" applyFont="1" applyBorder="1" applyAlignment="1">
      <alignment horizontal="center" vertical="center" wrapText="1"/>
    </xf>
    <xf numFmtId="0" fontId="62" fillId="0" borderId="73" xfId="10" applyFont="1" applyBorder="1" applyAlignment="1">
      <alignment horizontal="center" vertical="center" wrapText="1"/>
    </xf>
    <xf numFmtId="0" fontId="22" fillId="0" borderId="10" xfId="0" applyFont="1" applyBorder="1" applyAlignment="1">
      <alignment horizontal="center" vertical="center" wrapText="1"/>
    </xf>
    <xf numFmtId="0" fontId="61" fillId="0" borderId="74" xfId="10" applyFont="1" applyBorder="1" applyAlignment="1">
      <alignment horizontal="center" vertical="center" wrapText="1"/>
    </xf>
    <xf numFmtId="0" fontId="47" fillId="0" borderId="74" xfId="10" applyFont="1" applyBorder="1" applyAlignment="1">
      <alignment horizontal="center" vertical="center" wrapText="1"/>
    </xf>
    <xf numFmtId="0" fontId="47" fillId="0" borderId="75" xfId="0" applyFont="1" applyBorder="1" applyAlignment="1">
      <alignment horizontal="center" vertical="center" wrapText="1"/>
    </xf>
    <xf numFmtId="0" fontId="42" fillId="0" borderId="75" xfId="0" applyFont="1" applyBorder="1" applyAlignment="1">
      <alignment horizontal="center" vertical="center" wrapText="1"/>
    </xf>
    <xf numFmtId="0" fontId="42" fillId="0" borderId="76"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11" xfId="0" applyFont="1" applyBorder="1" applyAlignment="1">
      <alignment horizontal="center" vertical="center" wrapText="1"/>
    </xf>
    <xf numFmtId="165" fontId="62" fillId="0" borderId="31" xfId="8" applyFont="1" applyFill="1" applyBorder="1" applyAlignment="1">
      <alignment horizontal="center" vertical="center" wrapText="1"/>
    </xf>
    <xf numFmtId="0" fontId="23" fillId="0" borderId="75" xfId="0" applyFont="1" applyBorder="1" applyAlignment="1">
      <alignment horizontal="center" vertical="center" wrapText="1"/>
    </xf>
    <xf numFmtId="0" fontId="23" fillId="0" borderId="79" xfId="0" applyFont="1" applyBorder="1" applyAlignment="1">
      <alignment horizontal="center" vertical="center" wrapText="1"/>
    </xf>
    <xf numFmtId="0" fontId="63" fillId="0" borderId="71" xfId="0" applyFont="1" applyBorder="1" applyAlignment="1">
      <alignment horizontal="center" vertical="center" wrapText="1"/>
    </xf>
    <xf numFmtId="0" fontId="48" fillId="11" borderId="2" xfId="0" applyFont="1" applyFill="1" applyBorder="1" applyAlignment="1">
      <alignment horizontal="center" vertical="center"/>
    </xf>
    <xf numFmtId="0" fontId="63" fillId="0" borderId="28" xfId="0" applyFont="1" applyBorder="1" applyAlignment="1">
      <alignment horizontal="center" vertical="center" wrapText="1"/>
    </xf>
    <xf numFmtId="0" fontId="22" fillId="11" borderId="60" xfId="0" applyFont="1" applyFill="1" applyBorder="1" applyAlignment="1">
      <alignment horizontal="center" vertical="center" wrapText="1"/>
    </xf>
    <xf numFmtId="2" fontId="63" fillId="0" borderId="71" xfId="0" applyNumberFormat="1" applyFont="1" applyBorder="1" applyAlignment="1">
      <alignment horizontal="center" vertical="center" wrapText="1"/>
    </xf>
    <xf numFmtId="2" fontId="63" fillId="0" borderId="33" xfId="0" applyNumberFormat="1" applyFont="1" applyBorder="1" applyAlignment="1">
      <alignment horizontal="center" vertical="center" wrapText="1"/>
    </xf>
    <xf numFmtId="2" fontId="22" fillId="0" borderId="11" xfId="0" applyNumberFormat="1" applyFont="1" applyBorder="1" applyAlignment="1">
      <alignment horizontal="center" vertical="center" wrapText="1"/>
    </xf>
    <xf numFmtId="1" fontId="89" fillId="0" borderId="71" xfId="0" applyNumberFormat="1" applyFont="1" applyBorder="1" applyAlignment="1">
      <alignment horizontal="center" vertical="center" wrapText="1"/>
    </xf>
    <xf numFmtId="0" fontId="0" fillId="10" borderId="0" xfId="0" applyFill="1" applyAlignment="1">
      <alignment horizontal="center" vertical="center" wrapText="1"/>
    </xf>
    <xf numFmtId="0" fontId="0" fillId="10" borderId="28" xfId="0" applyFill="1" applyBorder="1" applyAlignment="1">
      <alignment horizontal="center" vertical="center" wrapText="1"/>
    </xf>
    <xf numFmtId="0" fontId="0" fillId="11" borderId="29" xfId="0" applyFill="1" applyBorder="1" applyAlignment="1">
      <alignment horizontal="center" vertical="center" wrapText="1"/>
    </xf>
    <xf numFmtId="0" fontId="12" fillId="11" borderId="30" xfId="0" applyFont="1" applyFill="1" applyBorder="1" applyAlignment="1">
      <alignment horizontal="center" vertical="center" wrapText="1"/>
    </xf>
    <xf numFmtId="0" fontId="12" fillId="11" borderId="31" xfId="0" applyFont="1" applyFill="1" applyBorder="1" applyAlignment="1">
      <alignment horizontal="center" vertical="center" wrapText="1"/>
    </xf>
    <xf numFmtId="0" fontId="23" fillId="17" borderId="1" xfId="0" applyFont="1" applyFill="1" applyBorder="1" applyAlignment="1">
      <alignment horizontal="center" vertical="center" wrapText="1"/>
    </xf>
    <xf numFmtId="0" fontId="23" fillId="17" borderId="2" xfId="0" applyFont="1" applyFill="1" applyBorder="1" applyAlignment="1">
      <alignment horizontal="center" vertical="center" wrapText="1"/>
    </xf>
    <xf numFmtId="0" fontId="23" fillId="17" borderId="6" xfId="0" applyFont="1" applyFill="1" applyBorder="1" applyAlignment="1">
      <alignment horizontal="center" vertical="center" wrapText="1"/>
    </xf>
    <xf numFmtId="0" fontId="23" fillId="17" borderId="0" xfId="0" applyFont="1" applyFill="1" applyAlignment="1">
      <alignment horizontal="center" vertical="center" wrapText="1"/>
    </xf>
    <xf numFmtId="0" fontId="48" fillId="10" borderId="21" xfId="0" applyFont="1" applyFill="1" applyBorder="1" applyAlignment="1">
      <alignment horizontal="center" vertical="center" wrapText="1"/>
    </xf>
    <xf numFmtId="0" fontId="48" fillId="10" borderId="24" xfId="0" applyFont="1" applyFill="1" applyBorder="1" applyAlignment="1">
      <alignment horizontal="center" vertical="center" wrapText="1"/>
    </xf>
    <xf numFmtId="0" fontId="42" fillId="20" borderId="93" xfId="0" applyFont="1" applyFill="1" applyBorder="1" applyAlignment="1">
      <alignment horizontal="center" vertical="center" wrapText="1"/>
    </xf>
    <xf numFmtId="0" fontId="42" fillId="20" borderId="94" xfId="0" applyFont="1" applyFill="1" applyBorder="1" applyAlignment="1">
      <alignment horizontal="center" vertical="center" wrapText="1"/>
    </xf>
    <xf numFmtId="0" fontId="23" fillId="11" borderId="14" xfId="0" applyFont="1" applyFill="1" applyBorder="1" applyAlignment="1">
      <alignment horizontal="center" vertical="center" wrapText="1"/>
    </xf>
    <xf numFmtId="0" fontId="23" fillId="11" borderId="83" xfId="0" applyFont="1" applyFill="1" applyBorder="1" applyAlignment="1">
      <alignment horizontal="center" vertical="center" wrapText="1"/>
    </xf>
    <xf numFmtId="0" fontId="48" fillId="19" borderId="21" xfId="0" applyFont="1" applyFill="1" applyBorder="1" applyAlignment="1">
      <alignment horizontal="center" vertical="center" wrapText="1"/>
    </xf>
    <xf numFmtId="0" fontId="48" fillId="19" borderId="24" xfId="0" applyFont="1" applyFill="1" applyBorder="1" applyAlignment="1">
      <alignment horizontal="center" vertical="center" wrapText="1"/>
    </xf>
    <xf numFmtId="0" fontId="23" fillId="0" borderId="8" xfId="0" applyFont="1" applyBorder="1" applyAlignment="1">
      <alignment horizontal="center" vertical="center" wrapText="1"/>
    </xf>
    <xf numFmtId="0" fontId="22" fillId="5" borderId="1" xfId="0" applyFont="1" applyFill="1" applyBorder="1" applyAlignment="1">
      <alignment horizontal="center" vertical="center" wrapText="1"/>
    </xf>
    <xf numFmtId="0" fontId="22" fillId="5" borderId="10" xfId="0" applyFont="1" applyFill="1" applyBorder="1" applyAlignment="1">
      <alignment horizontal="center" vertical="center" wrapText="1"/>
    </xf>
    <xf numFmtId="0" fontId="22" fillId="0" borderId="61" xfId="0" applyFont="1" applyBorder="1" applyAlignment="1">
      <alignment horizontal="center" vertical="center" wrapText="1"/>
    </xf>
    <xf numFmtId="0" fontId="22" fillId="0" borderId="65" xfId="0" applyFont="1" applyBorder="1" applyAlignment="1">
      <alignment horizontal="center" vertical="center" wrapText="1"/>
    </xf>
    <xf numFmtId="0" fontId="22" fillId="10" borderId="1" xfId="0" applyFont="1" applyFill="1" applyBorder="1" applyAlignment="1">
      <alignment horizontal="center" vertical="center" wrapText="1"/>
    </xf>
    <xf numFmtId="0" fontId="22" fillId="10" borderId="5"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10" borderId="12" xfId="0" applyFont="1" applyFill="1" applyBorder="1" applyAlignment="1">
      <alignment horizontal="center" vertical="center" wrapText="1"/>
    </xf>
    <xf numFmtId="0" fontId="42" fillId="10" borderId="61" xfId="0" applyFont="1" applyFill="1" applyBorder="1" applyAlignment="1">
      <alignment horizontal="center" vertical="center" wrapText="1"/>
    </xf>
    <xf numFmtId="0" fontId="42" fillId="10" borderId="65" xfId="0" applyFont="1" applyFill="1" applyBorder="1" applyAlignment="1">
      <alignment horizontal="center" vertical="center" wrapText="1"/>
    </xf>
    <xf numFmtId="0" fontId="48" fillId="11" borderId="21" xfId="0" applyFont="1" applyFill="1" applyBorder="1" applyAlignment="1">
      <alignment horizontal="center" vertical="center"/>
    </xf>
    <xf numFmtId="0" fontId="48" fillId="11" borderId="24" xfId="0" applyFont="1" applyFill="1" applyBorder="1" applyAlignment="1">
      <alignment horizontal="center" vertical="center"/>
    </xf>
    <xf numFmtId="0" fontId="23" fillId="11" borderId="97" xfId="0" applyFont="1" applyFill="1" applyBorder="1" applyAlignment="1">
      <alignment horizontal="center" vertical="center" wrapText="1"/>
    </xf>
    <xf numFmtId="0" fontId="23" fillId="11" borderId="98" xfId="0" applyFont="1" applyFill="1" applyBorder="1" applyAlignment="1">
      <alignment horizontal="center" vertical="center" wrapText="1"/>
    </xf>
    <xf numFmtId="174" fontId="0" fillId="0" borderId="0" xfId="32" applyNumberFormat="1" applyFont="1" applyAlignment="1">
      <alignment horizontal="center"/>
    </xf>
    <xf numFmtId="0" fontId="42" fillId="36" borderId="10" xfId="30" applyFont="1" applyFill="1" applyBorder="1" applyAlignment="1">
      <alignment horizontal="center" vertical="center" wrapText="1"/>
    </xf>
    <xf numFmtId="0" fontId="42" fillId="36" borderId="11" xfId="30" applyFont="1" applyFill="1" applyBorder="1" applyAlignment="1">
      <alignment horizontal="center" vertical="center" wrapText="1"/>
    </xf>
    <xf numFmtId="0" fontId="71" fillId="37" borderId="61" xfId="7" applyFont="1" applyFill="1" applyBorder="1" applyAlignment="1">
      <alignment horizontal="center" vertical="center" wrapText="1"/>
    </xf>
    <xf numFmtId="0" fontId="71" fillId="37" borderId="99" xfId="7" applyFont="1" applyFill="1" applyBorder="1" applyAlignment="1">
      <alignment horizontal="center" vertical="center" wrapText="1"/>
    </xf>
    <xf numFmtId="0" fontId="84" fillId="37" borderId="61" xfId="31" applyFont="1" applyFill="1" applyBorder="1" applyAlignment="1">
      <alignment horizontal="center" vertical="center" wrapText="1"/>
    </xf>
    <xf numFmtId="0" fontId="84" fillId="37" borderId="99" xfId="31" applyFont="1" applyFill="1" applyBorder="1" applyAlignment="1">
      <alignment horizontal="center" vertical="center" wrapText="1"/>
    </xf>
    <xf numFmtId="174" fontId="84" fillId="37" borderId="61" xfId="32" applyNumberFormat="1" applyFont="1" applyFill="1" applyBorder="1" applyAlignment="1">
      <alignment horizontal="center" vertical="center" wrapText="1"/>
    </xf>
    <xf numFmtId="174" fontId="84" fillId="37" borderId="99" xfId="32" applyNumberFormat="1" applyFont="1" applyFill="1" applyBorder="1" applyAlignment="1">
      <alignment horizontal="center" vertical="center" wrapText="1"/>
    </xf>
    <xf numFmtId="174" fontId="85" fillId="37" borderId="61" xfId="32" applyNumberFormat="1" applyFont="1" applyFill="1" applyBorder="1" applyAlignment="1">
      <alignment horizontal="center" vertical="center" wrapText="1"/>
    </xf>
    <xf numFmtId="174" fontId="85" fillId="37" borderId="99" xfId="32" applyNumberFormat="1" applyFont="1" applyFill="1" applyBorder="1" applyAlignment="1">
      <alignment horizontal="center" vertical="center" wrapText="1"/>
    </xf>
    <xf numFmtId="0" fontId="77" fillId="2" borderId="9" xfId="18" applyFont="1" applyFill="1" applyBorder="1" applyAlignment="1">
      <alignment horizontal="center" vertical="center" wrapText="1"/>
    </xf>
    <xf numFmtId="0" fontId="77" fillId="2" borderId="19" xfId="18" applyFont="1" applyFill="1" applyBorder="1" applyAlignment="1">
      <alignment horizontal="center" vertical="center" wrapText="1"/>
    </xf>
    <xf numFmtId="0" fontId="77" fillId="2" borderId="7" xfId="18" applyFont="1" applyFill="1" applyBorder="1" applyAlignment="1">
      <alignment horizontal="center" vertical="center" wrapText="1"/>
    </xf>
    <xf numFmtId="0" fontId="77" fillId="2" borderId="9" xfId="19" applyFont="1" applyFill="1" applyBorder="1" applyAlignment="1">
      <alignment horizontal="center" vertical="center" wrapText="1"/>
    </xf>
    <xf numFmtId="0" fontId="77" fillId="2" borderId="19" xfId="19" applyFont="1" applyFill="1" applyBorder="1" applyAlignment="1">
      <alignment horizontal="center" vertical="center" wrapText="1"/>
    </xf>
    <xf numFmtId="0" fontId="77" fillId="2" borderId="7" xfId="19" applyFont="1" applyFill="1" applyBorder="1" applyAlignment="1">
      <alignment horizontal="center" vertical="center" wrapText="1"/>
    </xf>
    <xf numFmtId="14" fontId="77" fillId="2" borderId="26" xfId="18" applyNumberFormat="1" applyFont="1" applyFill="1" applyBorder="1" applyAlignment="1">
      <alignment horizontal="center" vertical="center" wrapText="1"/>
    </xf>
    <xf numFmtId="14" fontId="77" fillId="2" borderId="15" xfId="18" applyNumberFormat="1" applyFont="1" applyFill="1" applyBorder="1" applyAlignment="1">
      <alignment horizontal="center" vertical="center" wrapText="1"/>
    </xf>
    <xf numFmtId="0" fontId="77" fillId="2" borderId="26" xfId="18" applyFont="1" applyFill="1" applyBorder="1" applyAlignment="1">
      <alignment horizontal="center" vertical="center" wrapText="1"/>
    </xf>
    <xf numFmtId="0" fontId="77" fillId="2" borderId="15" xfId="18" applyFont="1" applyFill="1" applyBorder="1" applyAlignment="1">
      <alignment horizontal="center" vertical="center" wrapText="1"/>
    </xf>
    <xf numFmtId="0" fontId="56" fillId="0" borderId="26" xfId="18" applyFont="1" applyBorder="1" applyAlignment="1">
      <alignment horizontal="center" vertical="center" wrapText="1"/>
    </xf>
    <xf numFmtId="0" fontId="56" fillId="0" borderId="15" xfId="18" applyFont="1" applyBorder="1" applyAlignment="1">
      <alignment horizontal="center" vertical="center" wrapText="1"/>
    </xf>
    <xf numFmtId="0" fontId="77" fillId="2" borderId="26" xfId="19" applyFont="1" applyFill="1" applyBorder="1" applyAlignment="1">
      <alignment horizontal="center" vertical="center" wrapText="1"/>
    </xf>
    <xf numFmtId="0" fontId="77" fillId="2" borderId="15" xfId="19" applyFont="1" applyFill="1" applyBorder="1" applyAlignment="1">
      <alignment horizontal="center" vertical="center" wrapText="1"/>
    </xf>
    <xf numFmtId="166" fontId="77" fillId="2" borderId="26" xfId="19" applyNumberFormat="1" applyFont="1" applyFill="1" applyBorder="1" applyAlignment="1">
      <alignment horizontal="center" vertical="center" wrapText="1"/>
    </xf>
    <xf numFmtId="166" fontId="77" fillId="2" borderId="15" xfId="19" applyNumberFormat="1" applyFont="1" applyFill="1" applyBorder="1" applyAlignment="1">
      <alignment horizontal="center" vertical="center" wrapText="1"/>
    </xf>
    <xf numFmtId="14" fontId="77" fillId="2" borderId="26" xfId="19" applyNumberFormat="1" applyFont="1" applyFill="1" applyBorder="1" applyAlignment="1">
      <alignment horizontal="center" vertical="center" wrapText="1"/>
    </xf>
    <xf numFmtId="14" fontId="77" fillId="2" borderId="15" xfId="19" applyNumberFormat="1" applyFont="1" applyFill="1" applyBorder="1" applyAlignment="1">
      <alignment horizontal="center" vertical="center" wrapText="1"/>
    </xf>
    <xf numFmtId="0" fontId="77" fillId="20" borderId="26" xfId="18" applyFont="1" applyFill="1" applyBorder="1" applyAlignment="1">
      <alignment horizontal="center" vertical="center" wrapText="1"/>
    </xf>
    <xf numFmtId="0" fontId="77" fillId="20" borderId="15" xfId="18" applyFont="1" applyFill="1" applyBorder="1" applyAlignment="1">
      <alignment horizontal="center" vertical="center" wrapText="1"/>
    </xf>
    <xf numFmtId="0" fontId="78" fillId="2" borderId="26" xfId="18" applyFont="1" applyFill="1" applyBorder="1" applyAlignment="1">
      <alignment horizontal="center" vertical="center"/>
    </xf>
    <xf numFmtId="0" fontId="78" fillId="2" borderId="15" xfId="18" applyFont="1" applyFill="1" applyBorder="1" applyAlignment="1">
      <alignment horizontal="center" vertical="center"/>
    </xf>
    <xf numFmtId="0" fontId="56" fillId="2" borderId="26" xfId="19" applyFont="1" applyFill="1" applyBorder="1" applyAlignment="1">
      <alignment horizontal="center" vertical="center" wrapText="1"/>
    </xf>
    <xf numFmtId="0" fontId="56" fillId="2" borderId="15" xfId="19" applyFont="1" applyFill="1" applyBorder="1" applyAlignment="1">
      <alignment horizontal="center" vertical="center" wrapText="1"/>
    </xf>
    <xf numFmtId="0" fontId="56" fillId="0" borderId="26" xfId="19" applyFont="1" applyBorder="1" applyAlignment="1">
      <alignment horizontal="center" vertical="center"/>
    </xf>
    <xf numFmtId="0" fontId="56" fillId="0" borderId="15" xfId="19" applyFont="1" applyBorder="1" applyAlignment="1">
      <alignment horizontal="center" vertical="center"/>
    </xf>
    <xf numFmtId="0" fontId="56" fillId="2" borderId="26" xfId="19" applyFont="1" applyFill="1" applyBorder="1" applyAlignment="1">
      <alignment horizontal="center" vertical="center"/>
    </xf>
    <xf numFmtId="0" fontId="56" fillId="2" borderId="15" xfId="19" applyFont="1" applyFill="1" applyBorder="1" applyAlignment="1">
      <alignment horizontal="center" vertical="center"/>
    </xf>
    <xf numFmtId="0" fontId="77" fillId="0" borderId="8" xfId="18" applyFont="1" applyBorder="1" applyAlignment="1">
      <alignment horizontal="center" vertical="center" wrapText="1"/>
    </xf>
    <xf numFmtId="0" fontId="56" fillId="0" borderId="8" xfId="19" applyFont="1" applyBorder="1" applyAlignment="1">
      <alignment horizontal="center" vertical="center"/>
    </xf>
    <xf numFmtId="0" fontId="56" fillId="2" borderId="8" xfId="19" applyFont="1" applyFill="1" applyBorder="1" applyAlignment="1">
      <alignment horizontal="center" vertical="center"/>
    </xf>
    <xf numFmtId="0" fontId="77" fillId="2" borderId="8" xfId="18" applyFont="1" applyFill="1" applyBorder="1" applyAlignment="1">
      <alignment horizontal="center" vertical="center" wrapText="1"/>
    </xf>
    <xf numFmtId="0" fontId="56" fillId="0" borderId="8" xfId="18" applyFont="1" applyBorder="1" applyAlignment="1">
      <alignment horizontal="center" vertical="center" wrapText="1"/>
    </xf>
    <xf numFmtId="0" fontId="77" fillId="2" borderId="8" xfId="19" applyFont="1" applyFill="1" applyBorder="1" applyAlignment="1">
      <alignment horizontal="center" vertical="center" wrapText="1"/>
    </xf>
    <xf numFmtId="14" fontId="77" fillId="0" borderId="8" xfId="19" applyNumberFormat="1" applyFont="1" applyBorder="1" applyAlignment="1">
      <alignment horizontal="center" vertical="center" wrapText="1"/>
    </xf>
    <xf numFmtId="14" fontId="77" fillId="0" borderId="8" xfId="18" applyNumberFormat="1" applyFont="1" applyBorder="1" applyAlignment="1">
      <alignment horizontal="center" vertical="center" wrapText="1"/>
    </xf>
    <xf numFmtId="0" fontId="77" fillId="0" borderId="8" xfId="19" applyFont="1" applyBorder="1" applyAlignment="1">
      <alignment horizontal="center" vertical="center" wrapText="1"/>
    </xf>
    <xf numFmtId="0" fontId="56" fillId="0" borderId="8" xfId="19" applyFont="1" applyBorder="1" applyAlignment="1">
      <alignment horizontal="center" vertical="center" wrapText="1"/>
    </xf>
    <xf numFmtId="166" fontId="77" fillId="0" borderId="8" xfId="19" applyNumberFormat="1" applyFont="1" applyBorder="1" applyAlignment="1">
      <alignment horizontal="center" vertical="center" wrapText="1"/>
    </xf>
    <xf numFmtId="0" fontId="77" fillId="2" borderId="50" xfId="19" applyFont="1" applyFill="1" applyBorder="1" applyAlignment="1">
      <alignment horizontal="center" vertical="center" wrapText="1"/>
    </xf>
    <xf numFmtId="0" fontId="77" fillId="2" borderId="51" xfId="19" applyFont="1" applyFill="1" applyBorder="1" applyAlignment="1">
      <alignment horizontal="center" vertical="center" wrapText="1"/>
    </xf>
    <xf numFmtId="0" fontId="77" fillId="2" borderId="52" xfId="19" applyFont="1" applyFill="1" applyBorder="1" applyAlignment="1">
      <alignment horizontal="center" vertical="center" wrapText="1"/>
    </xf>
    <xf numFmtId="0" fontId="77" fillId="2" borderId="50" xfId="18" applyFont="1" applyFill="1" applyBorder="1" applyAlignment="1">
      <alignment horizontal="center" vertical="center" wrapText="1"/>
    </xf>
    <xf numFmtId="0" fontId="77" fillId="2" borderId="51" xfId="18" applyFont="1" applyFill="1" applyBorder="1" applyAlignment="1">
      <alignment horizontal="center" vertical="center" wrapText="1"/>
    </xf>
    <xf numFmtId="0" fontId="77" fillId="2" borderId="52" xfId="18" applyFont="1" applyFill="1" applyBorder="1" applyAlignment="1">
      <alignment horizontal="center" vertical="center" wrapText="1"/>
    </xf>
    <xf numFmtId="0" fontId="77" fillId="2" borderId="47" xfId="19" applyFont="1" applyFill="1" applyBorder="1" applyAlignment="1">
      <alignment horizontal="center" vertical="center" wrapText="1"/>
    </xf>
    <xf numFmtId="0" fontId="77" fillId="2" borderId="54" xfId="19" applyFont="1" applyFill="1" applyBorder="1" applyAlignment="1">
      <alignment horizontal="center" vertical="center" wrapText="1"/>
    </xf>
    <xf numFmtId="0" fontId="77" fillId="2" borderId="55" xfId="19" applyFont="1" applyFill="1" applyBorder="1" applyAlignment="1">
      <alignment horizontal="center" vertical="center" wrapText="1"/>
    </xf>
    <xf numFmtId="0" fontId="78" fillId="2" borderId="8" xfId="18" applyFont="1" applyFill="1" applyBorder="1" applyAlignment="1">
      <alignment horizontal="center" vertical="center"/>
    </xf>
    <xf numFmtId="0" fontId="56" fillId="2" borderId="8" xfId="18" applyFont="1" applyFill="1" applyBorder="1" applyAlignment="1">
      <alignment horizontal="center" vertical="center" wrapText="1"/>
    </xf>
    <xf numFmtId="14" fontId="77" fillId="2" borderId="8" xfId="19" applyNumberFormat="1" applyFont="1" applyFill="1" applyBorder="1" applyAlignment="1">
      <alignment horizontal="center" vertical="center" wrapText="1"/>
    </xf>
    <xf numFmtId="14" fontId="77" fillId="2" borderId="8" xfId="18" applyNumberFormat="1" applyFont="1" applyFill="1" applyBorder="1" applyAlignment="1">
      <alignment horizontal="center" vertical="center" wrapText="1"/>
    </xf>
    <xf numFmtId="0" fontId="56" fillId="2" borderId="8" xfId="19" applyFont="1" applyFill="1" applyBorder="1" applyAlignment="1">
      <alignment horizontal="center" vertical="center" wrapText="1"/>
    </xf>
    <xf numFmtId="166" fontId="77" fillId="2" borderId="8" xfId="19" applyNumberFormat="1" applyFont="1" applyFill="1" applyBorder="1" applyAlignment="1">
      <alignment horizontal="center" vertical="center" wrapText="1"/>
    </xf>
    <xf numFmtId="0" fontId="56" fillId="2" borderId="9" xfId="19" applyFont="1" applyFill="1" applyBorder="1" applyAlignment="1">
      <alignment horizontal="center" vertical="center" wrapText="1"/>
    </xf>
    <xf numFmtId="0" fontId="56" fillId="2" borderId="19" xfId="19" applyFont="1" applyFill="1" applyBorder="1" applyAlignment="1">
      <alignment horizontal="center" vertical="center" wrapText="1"/>
    </xf>
    <xf numFmtId="0" fontId="56" fillId="2" borderId="7" xfId="19" applyFont="1" applyFill="1" applyBorder="1" applyAlignment="1">
      <alignment horizontal="center" vertical="center" wrapText="1"/>
    </xf>
    <xf numFmtId="0" fontId="75" fillId="25" borderId="26" xfId="19" applyFont="1" applyFill="1" applyBorder="1" applyAlignment="1">
      <alignment horizontal="center" vertical="center" wrapText="1"/>
    </xf>
    <xf numFmtId="0" fontId="75" fillId="25" borderId="82" xfId="19" applyFont="1" applyFill="1" applyBorder="1" applyAlignment="1">
      <alignment horizontal="center" vertical="center" wrapText="1"/>
    </xf>
    <xf numFmtId="0" fontId="75" fillId="25" borderId="15" xfId="19" applyFont="1" applyFill="1" applyBorder="1" applyAlignment="1">
      <alignment horizontal="center" vertical="center" wrapText="1"/>
    </xf>
    <xf numFmtId="0" fontId="75" fillId="26" borderId="8" xfId="19" applyFont="1" applyFill="1" applyBorder="1" applyAlignment="1">
      <alignment horizontal="center" vertical="center" wrapText="1"/>
    </xf>
    <xf numFmtId="0" fontId="75" fillId="27" borderId="8" xfId="19" applyFont="1" applyFill="1" applyBorder="1" applyAlignment="1">
      <alignment horizontal="center" vertical="center" wrapText="1"/>
    </xf>
    <xf numFmtId="0" fontId="75" fillId="28" borderId="8" xfId="19" applyFont="1" applyFill="1" applyBorder="1" applyAlignment="1">
      <alignment horizontal="center" vertical="center" wrapText="1"/>
    </xf>
    <xf numFmtId="0" fontId="75" fillId="33" borderId="8" xfId="19" applyFont="1" applyFill="1" applyBorder="1" applyAlignment="1">
      <alignment horizontal="center" vertical="center" wrapText="1"/>
    </xf>
    <xf numFmtId="0" fontId="75" fillId="34" borderId="8" xfId="19" applyFont="1" applyFill="1" applyBorder="1" applyAlignment="1">
      <alignment horizontal="center" vertical="center" wrapText="1"/>
    </xf>
    <xf numFmtId="0" fontId="75" fillId="27" borderId="9" xfId="19" applyFont="1" applyFill="1" applyBorder="1" applyAlignment="1">
      <alignment horizontal="center" vertical="center" wrapText="1"/>
    </xf>
    <xf numFmtId="0" fontId="75" fillId="27" borderId="19" xfId="19" applyFont="1" applyFill="1" applyBorder="1" applyAlignment="1">
      <alignment horizontal="center" vertical="center" wrapText="1"/>
    </xf>
    <xf numFmtId="0" fontId="75" fillId="27" borderId="7" xfId="19" applyFont="1" applyFill="1" applyBorder="1" applyAlignment="1">
      <alignment horizontal="center" vertical="center" wrapText="1"/>
    </xf>
    <xf numFmtId="0" fontId="75" fillId="26" borderId="9" xfId="19" applyFont="1" applyFill="1" applyBorder="1" applyAlignment="1">
      <alignment horizontal="center" vertical="center" wrapText="1"/>
    </xf>
    <xf numFmtId="0" fontId="75" fillId="26" borderId="19" xfId="19" applyFont="1" applyFill="1" applyBorder="1" applyAlignment="1">
      <alignment horizontal="center" vertical="center" wrapText="1"/>
    </xf>
    <xf numFmtId="0" fontId="75" fillId="26" borderId="7" xfId="19" applyFont="1" applyFill="1" applyBorder="1" applyAlignment="1">
      <alignment horizontal="center" vertical="center" wrapText="1"/>
    </xf>
    <xf numFmtId="0" fontId="75" fillId="28" borderId="9" xfId="19" applyFont="1" applyFill="1" applyBorder="1" applyAlignment="1">
      <alignment horizontal="center" vertical="center" wrapText="1"/>
    </xf>
    <xf numFmtId="0" fontId="75" fillId="28" borderId="19" xfId="19" applyFont="1" applyFill="1" applyBorder="1" applyAlignment="1">
      <alignment horizontal="center" vertical="center" wrapText="1"/>
    </xf>
    <xf numFmtId="0" fontId="75" fillId="29" borderId="9" xfId="19" applyFont="1" applyFill="1" applyBorder="1" applyAlignment="1">
      <alignment horizontal="center" vertical="center" wrapText="1"/>
    </xf>
    <xf numFmtId="0" fontId="75" fillId="29" borderId="7" xfId="19" applyFont="1" applyFill="1" applyBorder="1" applyAlignment="1">
      <alignment horizontal="center" vertical="center" wrapText="1"/>
    </xf>
    <xf numFmtId="0" fontId="75" fillId="30" borderId="9" xfId="19" applyFont="1" applyFill="1" applyBorder="1" applyAlignment="1">
      <alignment horizontal="center" vertical="center" wrapText="1"/>
    </xf>
    <xf numFmtId="0" fontId="75" fillId="30" borderId="19" xfId="19" applyFont="1" applyFill="1" applyBorder="1" applyAlignment="1">
      <alignment horizontal="center" vertical="center" wrapText="1"/>
    </xf>
    <xf numFmtId="0" fontId="75" fillId="30" borderId="7" xfId="19" applyFont="1" applyFill="1" applyBorder="1" applyAlignment="1">
      <alignment horizontal="center" vertical="center" wrapText="1"/>
    </xf>
    <xf numFmtId="0" fontId="75" fillId="29" borderId="8" xfId="19" applyFont="1" applyFill="1" applyBorder="1" applyAlignment="1">
      <alignment horizontal="center" vertical="center" wrapText="1"/>
    </xf>
    <xf numFmtId="0" fontId="75" fillId="30" borderId="8" xfId="19" applyFont="1" applyFill="1" applyBorder="1" applyAlignment="1">
      <alignment horizontal="center" vertical="center" wrapText="1"/>
    </xf>
    <xf numFmtId="0" fontId="75" fillId="31" borderId="8" xfId="19" applyFont="1" applyFill="1" applyBorder="1" applyAlignment="1">
      <alignment horizontal="center" vertical="center" wrapText="1"/>
    </xf>
    <xf numFmtId="0" fontId="75" fillId="32" borderId="8" xfId="19" applyFont="1" applyFill="1" applyBorder="1" applyAlignment="1">
      <alignment horizontal="center" vertical="center" wrapText="1"/>
    </xf>
    <xf numFmtId="0" fontId="75" fillId="31" borderId="9" xfId="19" applyFont="1" applyFill="1" applyBorder="1" applyAlignment="1">
      <alignment horizontal="center" vertical="center" wrapText="1"/>
    </xf>
    <xf numFmtId="0" fontId="75" fillId="31" borderId="19" xfId="19" applyFont="1" applyFill="1" applyBorder="1" applyAlignment="1">
      <alignment horizontal="center" vertical="center" wrapText="1"/>
    </xf>
    <xf numFmtId="0" fontId="75" fillId="31" borderId="7" xfId="19" applyFont="1" applyFill="1" applyBorder="1" applyAlignment="1">
      <alignment horizontal="center" vertical="center" wrapText="1"/>
    </xf>
    <xf numFmtId="0" fontId="15" fillId="0" borderId="8" xfId="24" applyFont="1" applyBorder="1" applyAlignment="1">
      <alignment horizontal="center" vertical="center"/>
    </xf>
    <xf numFmtId="0" fontId="71" fillId="0" borderId="8" xfId="24" applyFont="1" applyBorder="1" applyAlignment="1">
      <alignment horizontal="center" vertical="center"/>
    </xf>
    <xf numFmtId="43" fontId="71" fillId="23" borderId="8" xfId="27" applyFont="1" applyFill="1" applyBorder="1" applyAlignment="1">
      <alignment horizontal="center" vertical="center"/>
    </xf>
    <xf numFmtId="43" fontId="71" fillId="23" borderId="8" xfId="24" applyNumberFormat="1" applyFont="1" applyFill="1" applyBorder="1" applyAlignment="1">
      <alignment horizontal="center"/>
    </xf>
    <xf numFmtId="43" fontId="71" fillId="23" borderId="8" xfId="24" applyNumberFormat="1" applyFont="1" applyFill="1" applyBorder="1" applyAlignment="1">
      <alignment horizontal="center" vertical="center" wrapText="1"/>
    </xf>
    <xf numFmtId="43" fontId="71" fillId="23" borderId="8" xfId="24" applyNumberFormat="1" applyFont="1" applyFill="1" applyBorder="1" applyAlignment="1">
      <alignment horizontal="center" vertical="center"/>
    </xf>
    <xf numFmtId="43" fontId="15" fillId="0" borderId="26" xfId="27" applyFont="1" applyFill="1" applyBorder="1" applyAlignment="1">
      <alignment horizontal="center" vertical="center" wrapText="1"/>
    </xf>
    <xf numFmtId="43" fontId="15" fillId="0" borderId="82" xfId="27" applyFont="1" applyFill="1" applyBorder="1" applyAlignment="1">
      <alignment horizontal="center" vertical="center" wrapText="1"/>
    </xf>
    <xf numFmtId="43" fontId="15" fillId="0" borderId="15" xfId="27" applyFont="1" applyFill="1" applyBorder="1" applyAlignment="1">
      <alignment horizontal="center" vertical="center" wrapText="1"/>
    </xf>
    <xf numFmtId="43" fontId="73" fillId="0" borderId="8" xfId="27" applyFont="1" applyFill="1" applyBorder="1" applyAlignment="1">
      <alignment horizontal="center" vertical="center" wrapText="1"/>
    </xf>
    <xf numFmtId="0" fontId="71" fillId="16" borderId="8" xfId="24" applyFont="1" applyFill="1" applyBorder="1" applyAlignment="1">
      <alignment horizontal="center" vertical="center" textRotation="90" wrapText="1"/>
    </xf>
    <xf numFmtId="0" fontId="15" fillId="0" borderId="8" xfId="24" applyFont="1" applyBorder="1" applyAlignment="1">
      <alignment horizontal="center" vertical="center" wrapText="1"/>
    </xf>
    <xf numFmtId="43" fontId="71" fillId="23" borderId="8" xfId="24" applyNumberFormat="1" applyFont="1" applyFill="1" applyBorder="1"/>
    <xf numFmtId="0" fontId="15" fillId="0" borderId="26" xfId="24" applyFont="1" applyBorder="1" applyAlignment="1">
      <alignment horizontal="center" vertical="center" wrapText="1"/>
    </xf>
    <xf numFmtId="0" fontId="15" fillId="0" borderId="82" xfId="24" applyFont="1" applyBorder="1" applyAlignment="1">
      <alignment horizontal="center" vertical="center" wrapText="1"/>
    </xf>
    <xf numFmtId="0" fontId="15" fillId="0" borderId="15" xfId="24" applyFont="1" applyBorder="1" applyAlignment="1">
      <alignment horizontal="center" vertical="center" wrapText="1"/>
    </xf>
    <xf numFmtId="43" fontId="73" fillId="0" borderId="26" xfId="27" applyFont="1" applyFill="1" applyBorder="1" applyAlignment="1">
      <alignment horizontal="center" vertical="center" wrapText="1"/>
    </xf>
    <xf numFmtId="43" fontId="73" fillId="0" borderId="82" xfId="27" applyFont="1" applyFill="1" applyBorder="1" applyAlignment="1">
      <alignment horizontal="center" vertical="center" wrapText="1"/>
    </xf>
    <xf numFmtId="43" fontId="73" fillId="0" borderId="15" xfId="27" applyFont="1" applyFill="1" applyBorder="1" applyAlignment="1">
      <alignment horizontal="center" vertical="center" wrapText="1"/>
    </xf>
    <xf numFmtId="173" fontId="15" fillId="0" borderId="26" xfId="27" applyNumberFormat="1" applyFont="1" applyFill="1" applyBorder="1" applyAlignment="1">
      <alignment horizontal="center" vertical="center" wrapText="1"/>
    </xf>
    <xf numFmtId="173" fontId="15" fillId="0" borderId="82" xfId="27" applyNumberFormat="1" applyFont="1" applyFill="1" applyBorder="1" applyAlignment="1">
      <alignment horizontal="center" vertical="center" wrapText="1"/>
    </xf>
    <xf numFmtId="173" fontId="15" fillId="0" borderId="15" xfId="27" applyNumberFormat="1" applyFont="1" applyFill="1" applyBorder="1" applyAlignment="1">
      <alignment horizontal="center" vertical="center" wrapText="1"/>
    </xf>
    <xf numFmtId="43" fontId="73" fillId="2" borderId="8" xfId="27" applyFont="1" applyFill="1" applyBorder="1" applyAlignment="1">
      <alignment horizontal="center" vertical="center" wrapText="1"/>
    </xf>
    <xf numFmtId="173" fontId="15" fillId="2" borderId="26" xfId="27" applyNumberFormat="1" applyFont="1" applyFill="1" applyBorder="1" applyAlignment="1">
      <alignment horizontal="center" vertical="center" wrapText="1"/>
    </xf>
    <xf numFmtId="173" fontId="15" fillId="2" borderId="82" xfId="27" applyNumberFormat="1" applyFont="1" applyFill="1" applyBorder="1" applyAlignment="1">
      <alignment horizontal="center" vertical="center" wrapText="1"/>
    </xf>
    <xf numFmtId="173" fontId="15" fillId="2" borderId="15" xfId="27" applyNumberFormat="1" applyFont="1" applyFill="1" applyBorder="1" applyAlignment="1">
      <alignment horizontal="center" vertical="center" wrapText="1"/>
    </xf>
    <xf numFmtId="0" fontId="72" fillId="2" borderId="0" xfId="24" applyFont="1" applyFill="1" applyAlignment="1">
      <alignment horizontal="center" vertical="center"/>
    </xf>
    <xf numFmtId="0" fontId="71" fillId="0" borderId="0" xfId="24" applyFont="1" applyAlignment="1">
      <alignment horizontal="center" vertical="center" wrapText="1"/>
    </xf>
    <xf numFmtId="0" fontId="71" fillId="22" borderId="8" xfId="24" applyFont="1" applyFill="1" applyBorder="1" applyAlignment="1">
      <alignment horizontal="center" vertical="center" wrapText="1"/>
    </xf>
    <xf numFmtId="0" fontId="71" fillId="22" borderId="9" xfId="24" applyFont="1" applyFill="1" applyBorder="1" applyAlignment="1">
      <alignment horizontal="center" vertical="center" wrapText="1"/>
    </xf>
    <xf numFmtId="0" fontId="3" fillId="0" borderId="7" xfId="24" applyBorder="1" applyAlignment="1">
      <alignment horizontal="center" vertical="center" wrapText="1"/>
    </xf>
    <xf numFmtId="0" fontId="72" fillId="0" borderId="0" xfId="24" applyFont="1" applyAlignment="1">
      <alignment horizontal="center" vertical="center"/>
    </xf>
    <xf numFmtId="0" fontId="71" fillId="16" borderId="8" xfId="28" applyFont="1" applyFill="1" applyBorder="1" applyAlignment="1">
      <alignment horizontal="center" vertical="center" wrapText="1"/>
    </xf>
    <xf numFmtId="0" fontId="40" fillId="16" borderId="60" xfId="0" applyFont="1" applyFill="1" applyBorder="1" applyAlignment="1">
      <alignment horizontal="left" vertical="center" wrapText="1"/>
    </xf>
    <xf numFmtId="0" fontId="41" fillId="11" borderId="61" xfId="0" applyFont="1" applyFill="1" applyBorder="1" applyAlignment="1">
      <alignment horizontal="center"/>
    </xf>
    <xf numFmtId="165" fontId="61" fillId="0" borderId="26" xfId="8" applyFont="1" applyBorder="1" applyAlignment="1">
      <alignment horizontal="center" vertical="center"/>
    </xf>
    <xf numFmtId="165" fontId="61" fillId="0" borderId="82" xfId="8" applyFont="1" applyBorder="1" applyAlignment="1">
      <alignment horizontal="center" vertical="center"/>
    </xf>
    <xf numFmtId="165" fontId="61" fillId="0" borderId="15" xfId="8" applyFont="1" applyBorder="1" applyAlignment="1">
      <alignment horizontal="center" vertical="center"/>
    </xf>
    <xf numFmtId="0" fontId="23" fillId="6" borderId="8" xfId="0" applyFont="1" applyFill="1" applyBorder="1" applyAlignment="1">
      <alignment horizontal="center" vertical="center"/>
    </xf>
    <xf numFmtId="0" fontId="22" fillId="6" borderId="8" xfId="0" applyFont="1" applyFill="1" applyBorder="1" applyAlignment="1">
      <alignment horizontal="center" vertical="center"/>
    </xf>
    <xf numFmtId="166" fontId="22" fillId="0" borderId="8" xfId="0" applyNumberFormat="1" applyFont="1" applyBorder="1" applyAlignment="1">
      <alignment horizontal="center" vertical="center" wrapText="1"/>
    </xf>
    <xf numFmtId="0" fontId="22" fillId="0" borderId="8" xfId="0" applyFont="1" applyBorder="1" applyAlignment="1">
      <alignment horizontal="center" vertical="center" wrapText="1"/>
    </xf>
    <xf numFmtId="166" fontId="22" fillId="0" borderId="8" xfId="0" applyNumberFormat="1" applyFont="1" applyBorder="1" applyAlignment="1">
      <alignment horizontal="left" vertical="center" wrapText="1"/>
    </xf>
    <xf numFmtId="0" fontId="22" fillId="0" borderId="8" xfId="0" applyFont="1" applyBorder="1" applyAlignment="1">
      <alignment horizontal="left" vertical="center" wrapText="1"/>
    </xf>
    <xf numFmtId="0" fontId="0" fillId="0" borderId="9" xfId="0" applyBorder="1" applyAlignment="1">
      <alignment horizontal="center"/>
    </xf>
    <xf numFmtId="0" fontId="0" fillId="0" borderId="7" xfId="0" applyBorder="1" applyAlignment="1">
      <alignment horizontal="center"/>
    </xf>
    <xf numFmtId="0" fontId="23" fillId="6" borderId="8" xfId="0" applyFont="1" applyFill="1" applyBorder="1" applyAlignment="1">
      <alignment horizontal="justify" vertical="center" wrapText="1"/>
    </xf>
    <xf numFmtId="0" fontId="22" fillId="6" borderId="8" xfId="0" applyFont="1" applyFill="1" applyBorder="1" applyAlignment="1">
      <alignment horizontal="justify" vertical="center"/>
    </xf>
    <xf numFmtId="0" fontId="23" fillId="0" borderId="9"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7" xfId="0" applyFont="1" applyBorder="1" applyAlignment="1">
      <alignment horizontal="center" vertical="center" wrapText="1"/>
    </xf>
    <xf numFmtId="0" fontId="52" fillId="6" borderId="8" xfId="0" applyFont="1" applyFill="1" applyBorder="1" applyAlignment="1">
      <alignment horizontal="center" vertical="center"/>
    </xf>
    <xf numFmtId="0" fontId="63" fillId="6" borderId="8" xfId="0" applyFont="1" applyFill="1" applyBorder="1" applyAlignment="1">
      <alignment horizontal="center" vertical="center"/>
    </xf>
    <xf numFmtId="0" fontId="22" fillId="6" borderId="8" xfId="0" applyFont="1" applyFill="1" applyBorder="1" applyAlignment="1">
      <alignment horizontal="center"/>
    </xf>
    <xf numFmtId="0" fontId="22" fillId="0" borderId="50" xfId="0" applyFont="1" applyBorder="1" applyAlignment="1" applyProtection="1">
      <alignment horizontal="center" vertical="center"/>
      <protection locked="0"/>
    </xf>
    <xf numFmtId="0" fontId="22" fillId="0" borderId="51" xfId="0" applyFont="1" applyBorder="1" applyAlignment="1" applyProtection="1">
      <alignment horizontal="center" vertical="center"/>
      <protection locked="0"/>
    </xf>
    <xf numFmtId="0" fontId="22" fillId="0" borderId="52" xfId="0" applyFont="1" applyBorder="1" applyAlignment="1" applyProtection="1">
      <alignment horizontal="center" vertical="center"/>
      <protection locked="0"/>
    </xf>
    <xf numFmtId="0" fontId="22" fillId="0" borderId="49" xfId="0" applyFont="1" applyBorder="1" applyAlignment="1" applyProtection="1">
      <alignment horizontal="center" vertical="center"/>
      <protection locked="0"/>
    </xf>
    <xf numFmtId="0" fontId="22" fillId="0" borderId="0" xfId="0" applyFont="1" applyAlignment="1" applyProtection="1">
      <alignment horizontal="center" vertical="center"/>
      <protection locked="0"/>
    </xf>
    <xf numFmtId="0" fontId="22" fillId="0" borderId="53" xfId="0" applyFont="1" applyBorder="1" applyAlignment="1" applyProtection="1">
      <alignment horizontal="center" vertical="center"/>
      <protection locked="0"/>
    </xf>
    <xf numFmtId="0" fontId="22" fillId="0" borderId="47" xfId="0" applyFont="1" applyBorder="1" applyAlignment="1" applyProtection="1">
      <alignment horizontal="center" vertical="center"/>
      <protection locked="0"/>
    </xf>
    <xf numFmtId="0" fontId="22" fillId="0" borderId="54" xfId="0" applyFont="1" applyBorder="1" applyAlignment="1" applyProtection="1">
      <alignment horizontal="center" vertical="center"/>
      <protection locked="0"/>
    </xf>
    <xf numFmtId="0" fontId="22" fillId="0" borderId="55" xfId="0" applyFont="1" applyBorder="1" applyAlignment="1" applyProtection="1">
      <alignment horizontal="center" vertical="center"/>
      <protection locked="0"/>
    </xf>
    <xf numFmtId="2" fontId="22" fillId="0" borderId="9" xfId="0" applyNumberFormat="1" applyFont="1" applyBorder="1" applyAlignment="1">
      <alignment horizontal="center"/>
    </xf>
    <xf numFmtId="2" fontId="22" fillId="0" borderId="19" xfId="0" applyNumberFormat="1" applyFont="1" applyBorder="1" applyAlignment="1">
      <alignment horizontal="center"/>
    </xf>
    <xf numFmtId="2" fontId="22" fillId="0" borderId="7" xfId="0" applyNumberFormat="1" applyFont="1" applyBorder="1" applyAlignment="1">
      <alignment horizontal="center"/>
    </xf>
    <xf numFmtId="2" fontId="23" fillId="0" borderId="9" xfId="0" applyNumberFormat="1" applyFont="1" applyBorder="1" applyAlignment="1">
      <alignment horizontal="center" vertical="center"/>
    </xf>
    <xf numFmtId="2" fontId="23" fillId="0" borderId="19" xfId="0" applyNumberFormat="1" applyFont="1" applyBorder="1" applyAlignment="1">
      <alignment horizontal="center" vertical="center"/>
    </xf>
    <xf numFmtId="2" fontId="22" fillId="0" borderId="8" xfId="0" applyNumberFormat="1" applyFont="1" applyBorder="1" applyAlignment="1">
      <alignment horizontal="center" vertical="center"/>
    </xf>
    <xf numFmtId="0" fontId="22" fillId="0" borderId="8" xfId="0" applyFont="1" applyBorder="1" applyAlignment="1">
      <alignment horizontal="center"/>
    </xf>
    <xf numFmtId="0" fontId="23" fillId="0" borderId="8" xfId="0" applyFont="1" applyBorder="1" applyAlignment="1">
      <alignment horizontal="center"/>
    </xf>
    <xf numFmtId="0" fontId="23" fillId="0" borderId="9" xfId="0" applyFont="1" applyBorder="1" applyAlignment="1">
      <alignment horizontal="center" vertical="center"/>
    </xf>
    <xf numFmtId="0" fontId="23" fillId="0" borderId="19" xfId="0" applyFont="1" applyBorder="1" applyAlignment="1">
      <alignment horizontal="center" vertical="center"/>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0" xfId="0" applyFont="1" applyAlignment="1">
      <alignment horizontal="center" vertical="center" wrapText="1"/>
    </xf>
    <xf numFmtId="0" fontId="24" fillId="0" borderId="47" xfId="0" applyFont="1" applyBorder="1" applyAlignment="1">
      <alignment horizontal="center" vertical="center" wrapText="1"/>
    </xf>
    <xf numFmtId="0" fontId="24" fillId="0" borderId="54" xfId="0" applyFont="1" applyBorder="1" applyAlignment="1">
      <alignment horizontal="center" vertical="center" wrapText="1"/>
    </xf>
    <xf numFmtId="0" fontId="0" fillId="2" borderId="0" xfId="0" applyFill="1" applyAlignment="1">
      <alignment horizontal="center"/>
    </xf>
    <xf numFmtId="0" fontId="36" fillId="4" borderId="8" xfId="0" applyFont="1" applyFill="1" applyBorder="1" applyAlignment="1">
      <alignment horizontal="center" vertical="center"/>
    </xf>
    <xf numFmtId="0" fontId="30" fillId="4" borderId="8"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8" xfId="0" applyFont="1" applyBorder="1" applyAlignment="1" applyProtection="1">
      <alignment horizontal="center" vertical="center" wrapText="1"/>
      <protection locked="0"/>
    </xf>
    <xf numFmtId="0" fontId="12" fillId="2" borderId="9" xfId="0" applyFont="1" applyFill="1" applyBorder="1" applyAlignment="1">
      <alignment horizontal="center" vertical="center" wrapText="1"/>
    </xf>
    <xf numFmtId="0" fontId="0" fillId="2" borderId="19" xfId="0" applyFill="1" applyBorder="1" applyAlignment="1">
      <alignment horizontal="center" vertical="center" wrapText="1"/>
    </xf>
    <xf numFmtId="0" fontId="0" fillId="2" borderId="7" xfId="0" applyFill="1" applyBorder="1" applyAlignment="1">
      <alignment horizontal="center" vertical="center" wrapText="1"/>
    </xf>
    <xf numFmtId="0" fontId="22" fillId="0" borderId="9"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7" xfId="0" applyFont="1" applyBorder="1" applyAlignment="1">
      <alignment horizontal="center" vertical="center" wrapText="1"/>
    </xf>
    <xf numFmtId="0" fontId="23" fillId="6" borderId="9" xfId="0" applyFont="1" applyFill="1" applyBorder="1" applyAlignment="1">
      <alignment horizontal="center" vertical="center" wrapText="1"/>
    </xf>
    <xf numFmtId="0" fontId="22" fillId="6" borderId="19" xfId="0" applyFont="1" applyFill="1" applyBorder="1" applyAlignment="1">
      <alignment horizontal="center" vertical="center" wrapText="1"/>
    </xf>
    <xf numFmtId="0" fontId="22" fillId="6" borderId="7" xfId="0" applyFont="1" applyFill="1" applyBorder="1" applyAlignment="1">
      <alignment horizontal="center" vertical="center" wrapText="1"/>
    </xf>
    <xf numFmtId="0" fontId="23" fillId="0" borderId="8" xfId="0" applyFont="1" applyBorder="1" applyAlignment="1">
      <alignment horizontal="center" wrapText="1"/>
    </xf>
    <xf numFmtId="0" fontId="32" fillId="0" borderId="8" xfId="0" applyFont="1" applyBorder="1" applyAlignment="1">
      <alignment horizontal="center" vertical="center"/>
    </xf>
    <xf numFmtId="0" fontId="32" fillId="0" borderId="18" xfId="0" applyFont="1" applyBorder="1" applyAlignment="1">
      <alignment horizontal="center" vertical="center"/>
    </xf>
    <xf numFmtId="0" fontId="0" fillId="0" borderId="21" xfId="0" applyBorder="1" applyAlignment="1">
      <alignment horizontal="center"/>
    </xf>
    <xf numFmtId="0" fontId="0" fillId="0" borderId="24" xfId="0" applyBorder="1" applyAlignment="1">
      <alignment horizontal="center"/>
    </xf>
    <xf numFmtId="0" fontId="0" fillId="0" borderId="22" xfId="0" applyBorder="1" applyAlignment="1">
      <alignment horizontal="center"/>
    </xf>
    <xf numFmtId="0" fontId="12" fillId="2" borderId="50" xfId="0" applyFont="1" applyFill="1" applyBorder="1" applyAlignment="1">
      <alignment horizontal="center" vertical="center" wrapText="1"/>
    </xf>
    <xf numFmtId="0" fontId="0" fillId="2" borderId="51" xfId="0" applyFill="1" applyBorder="1" applyAlignment="1">
      <alignment horizontal="center" vertical="center" wrapText="1"/>
    </xf>
    <xf numFmtId="0" fontId="0" fillId="2" borderId="52" xfId="0" applyFill="1" applyBorder="1" applyAlignment="1">
      <alignment horizontal="center" vertical="center" wrapText="1"/>
    </xf>
    <xf numFmtId="0" fontId="0" fillId="2" borderId="47" xfId="0" applyFill="1" applyBorder="1" applyAlignment="1">
      <alignment horizontal="center" vertical="center" wrapText="1"/>
    </xf>
    <xf numFmtId="0" fontId="0" fillId="2" borderId="54" xfId="0" applyFill="1" applyBorder="1" applyAlignment="1">
      <alignment horizontal="center" vertical="center" wrapText="1"/>
    </xf>
    <xf numFmtId="0" fontId="0" fillId="2" borderId="55" xfId="0" applyFill="1" applyBorder="1" applyAlignment="1">
      <alignment horizontal="center" vertical="center" wrapText="1"/>
    </xf>
    <xf numFmtId="0" fontId="30" fillId="4" borderId="50" xfId="0" applyFont="1" applyFill="1" applyBorder="1" applyAlignment="1">
      <alignment horizontal="center" vertical="center"/>
    </xf>
    <xf numFmtId="0" fontId="30" fillId="4" borderId="51" xfId="0" applyFont="1" applyFill="1" applyBorder="1" applyAlignment="1">
      <alignment horizontal="center" vertical="center"/>
    </xf>
    <xf numFmtId="0" fontId="30" fillId="4" borderId="52" xfId="0" applyFont="1" applyFill="1" applyBorder="1" applyAlignment="1">
      <alignment horizontal="center" vertical="center"/>
    </xf>
    <xf numFmtId="0" fontId="30" fillId="4" borderId="47" xfId="0" applyFont="1" applyFill="1" applyBorder="1" applyAlignment="1">
      <alignment horizontal="center" vertical="center"/>
    </xf>
    <xf numFmtId="0" fontId="30" fillId="4" borderId="54" xfId="0" applyFont="1" applyFill="1" applyBorder="1" applyAlignment="1">
      <alignment horizontal="center" vertical="center"/>
    </xf>
    <xf numFmtId="0" fontId="30" fillId="4" borderId="55" xfId="0" applyFont="1" applyFill="1" applyBorder="1" applyAlignment="1">
      <alignment horizontal="center" vertical="center"/>
    </xf>
    <xf numFmtId="0" fontId="24" fillId="3" borderId="8" xfId="0" applyFont="1" applyFill="1" applyBorder="1" applyAlignment="1">
      <alignment horizontal="center"/>
    </xf>
    <xf numFmtId="0" fontId="26" fillId="0" borderId="0" xfId="0" applyFont="1" applyAlignment="1">
      <alignment horizontal="center" vertical="center"/>
    </xf>
    <xf numFmtId="0" fontId="54" fillId="6" borderId="8" xfId="0" applyFont="1" applyFill="1" applyBorder="1" applyAlignment="1">
      <alignment horizontal="center"/>
    </xf>
    <xf numFmtId="0" fontId="34" fillId="0" borderId="50" xfId="0" applyFont="1" applyBorder="1" applyAlignment="1">
      <alignment horizontal="center" vertical="center"/>
    </xf>
    <xf numFmtId="0" fontId="34" fillId="0" borderId="51" xfId="0" applyFont="1" applyBorder="1" applyAlignment="1">
      <alignment horizontal="center" vertical="center"/>
    </xf>
    <xf numFmtId="0" fontId="34" fillId="0" borderId="49" xfId="0" applyFont="1" applyBorder="1" applyAlignment="1">
      <alignment horizontal="center" vertical="center"/>
    </xf>
    <xf numFmtId="0" fontId="34" fillId="0" borderId="0" xfId="0" applyFont="1" applyAlignment="1">
      <alignment horizontal="center" vertical="center"/>
    </xf>
    <xf numFmtId="0" fontId="22" fillId="6" borderId="8" xfId="0" applyFont="1" applyFill="1" applyBorder="1" applyAlignment="1">
      <alignment horizontal="center" vertical="center" wrapText="1"/>
    </xf>
    <xf numFmtId="2" fontId="22" fillId="0" borderId="8" xfId="0" applyNumberFormat="1" applyFont="1" applyBorder="1" applyAlignment="1">
      <alignment horizontal="center"/>
    </xf>
    <xf numFmtId="2" fontId="22" fillId="0" borderId="9" xfId="0" applyNumberFormat="1" applyFont="1" applyBorder="1" applyAlignment="1">
      <alignment horizontal="center" vertical="center"/>
    </xf>
    <xf numFmtId="2" fontId="22" fillId="0" borderId="19" xfId="0" applyNumberFormat="1" applyFont="1" applyBorder="1" applyAlignment="1">
      <alignment horizontal="center" vertical="center"/>
    </xf>
    <xf numFmtId="2" fontId="22" fillId="0" borderId="7" xfId="0" applyNumberFormat="1" applyFont="1" applyBorder="1" applyAlignment="1">
      <alignment horizontal="center" vertical="center"/>
    </xf>
    <xf numFmtId="0" fontId="0" fillId="0" borderId="0" xfId="0" applyAlignment="1">
      <alignment horizontal="center"/>
    </xf>
    <xf numFmtId="0" fontId="22" fillId="0" borderId="9" xfId="0" applyFont="1" applyBorder="1" applyAlignment="1" applyProtection="1">
      <alignment horizontal="center"/>
      <protection locked="0"/>
    </xf>
    <xf numFmtId="0" fontId="22" fillId="0" borderId="19" xfId="0" applyFont="1" applyBorder="1" applyAlignment="1" applyProtection="1">
      <alignment horizontal="center"/>
      <protection locked="0"/>
    </xf>
    <xf numFmtId="0" fontId="22" fillId="0" borderId="7" xfId="0" applyFont="1" applyBorder="1" applyAlignment="1" applyProtection="1">
      <alignment horizontal="center"/>
      <protection locked="0"/>
    </xf>
    <xf numFmtId="168" fontId="22" fillId="0" borderId="8" xfId="0" applyNumberFormat="1" applyFont="1" applyBorder="1" applyAlignment="1" applyProtection="1">
      <alignment horizontal="center"/>
      <protection locked="0"/>
    </xf>
    <xf numFmtId="0" fontId="24" fillId="0" borderId="50" xfId="0" applyFont="1" applyBorder="1" applyAlignment="1">
      <alignment horizontal="center" vertical="center"/>
    </xf>
    <xf numFmtId="0" fontId="24" fillId="0" borderId="51" xfId="0" applyFont="1" applyBorder="1" applyAlignment="1">
      <alignment horizontal="center" vertical="center"/>
    </xf>
    <xf numFmtId="0" fontId="24" fillId="0" borderId="49" xfId="0" applyFont="1" applyBorder="1" applyAlignment="1">
      <alignment horizontal="center" vertical="center"/>
    </xf>
    <xf numFmtId="0" fontId="24" fillId="0" borderId="0" xfId="0" applyFont="1" applyAlignment="1">
      <alignment horizontal="center" vertical="center"/>
    </xf>
    <xf numFmtId="166" fontId="22" fillId="0" borderId="8" xfId="0" applyNumberFormat="1" applyFont="1" applyBorder="1" applyAlignment="1" applyProtection="1">
      <alignment horizontal="center" vertical="center" wrapText="1"/>
      <protection locked="0"/>
    </xf>
    <xf numFmtId="0" fontId="23" fillId="0" borderId="8" xfId="0" applyFont="1" applyBorder="1" applyAlignment="1" applyProtection="1">
      <alignment horizontal="center" vertical="center"/>
      <protection locked="0"/>
    </xf>
    <xf numFmtId="167" fontId="22" fillId="0" borderId="8" xfId="0" applyNumberFormat="1" applyFont="1" applyBorder="1" applyAlignment="1" applyProtection="1">
      <alignment horizontal="center"/>
      <protection locked="0"/>
    </xf>
    <xf numFmtId="166" fontId="22" fillId="0" borderId="8" xfId="0" applyNumberFormat="1" applyFont="1" applyBorder="1" applyAlignment="1" applyProtection="1">
      <alignment horizontal="center"/>
      <protection locked="0"/>
    </xf>
    <xf numFmtId="0" fontId="22" fillId="0" borderId="8" xfId="0" applyFont="1" applyBorder="1" applyAlignment="1" applyProtection="1">
      <alignment horizontal="center"/>
      <protection locked="0"/>
    </xf>
    <xf numFmtId="167" fontId="22" fillId="0" borderId="9" xfId="0" applyNumberFormat="1" applyFont="1" applyBorder="1" applyAlignment="1" applyProtection="1">
      <alignment horizontal="center"/>
      <protection locked="0"/>
    </xf>
    <xf numFmtId="167" fontId="22" fillId="0" borderId="19" xfId="0" applyNumberFormat="1" applyFont="1" applyBorder="1" applyAlignment="1" applyProtection="1">
      <alignment horizontal="center"/>
      <protection locked="0"/>
    </xf>
    <xf numFmtId="167" fontId="22" fillId="0" borderId="7" xfId="0" applyNumberFormat="1" applyFont="1" applyBorder="1" applyAlignment="1" applyProtection="1">
      <alignment horizontal="center"/>
      <protection locked="0"/>
    </xf>
    <xf numFmtId="166" fontId="22" fillId="0" borderId="9" xfId="0" applyNumberFormat="1" applyFont="1" applyBorder="1" applyAlignment="1" applyProtection="1">
      <alignment horizontal="center"/>
      <protection locked="0"/>
    </xf>
    <xf numFmtId="166" fontId="22" fillId="0" borderId="19" xfId="0" applyNumberFormat="1" applyFont="1" applyBorder="1" applyAlignment="1" applyProtection="1">
      <alignment horizontal="center"/>
      <protection locked="0"/>
    </xf>
    <xf numFmtId="166" fontId="22" fillId="0" borderId="7" xfId="0" applyNumberFormat="1" applyFont="1" applyBorder="1" applyAlignment="1" applyProtection="1">
      <alignment horizontal="center"/>
      <protection locked="0"/>
    </xf>
    <xf numFmtId="0" fontId="23" fillId="0" borderId="9" xfId="0" applyFont="1" applyBorder="1" applyAlignment="1" applyProtection="1">
      <alignment horizontal="center" vertical="center"/>
      <protection locked="0"/>
    </xf>
    <xf numFmtId="0" fontId="23" fillId="0" borderId="19" xfId="0" applyFont="1" applyBorder="1" applyAlignment="1" applyProtection="1">
      <alignment horizontal="center" vertical="center"/>
      <protection locked="0"/>
    </xf>
    <xf numFmtId="0" fontId="23" fillId="0" borderId="7" xfId="0" applyFont="1" applyBorder="1" applyAlignment="1" applyProtection="1">
      <alignment horizontal="center" vertical="center"/>
      <protection locked="0"/>
    </xf>
    <xf numFmtId="166" fontId="22" fillId="0" borderId="9" xfId="0" applyNumberFormat="1" applyFont="1" applyBorder="1" applyAlignment="1" applyProtection="1">
      <alignment horizontal="center" vertical="center" wrapText="1"/>
      <protection locked="0"/>
    </xf>
    <xf numFmtId="166" fontId="22" fillId="0" borderId="19" xfId="0" applyNumberFormat="1" applyFont="1" applyBorder="1" applyAlignment="1" applyProtection="1">
      <alignment horizontal="center" vertical="center" wrapText="1"/>
      <protection locked="0"/>
    </xf>
    <xf numFmtId="166" fontId="22" fillId="0" borderId="7" xfId="0" applyNumberFormat="1" applyFont="1" applyBorder="1" applyAlignment="1" applyProtection="1">
      <alignment horizontal="center" vertical="center" wrapText="1"/>
      <protection locked="0"/>
    </xf>
    <xf numFmtId="0" fontId="24" fillId="3" borderId="15" xfId="0" applyFont="1" applyFill="1" applyBorder="1" applyAlignment="1">
      <alignment horizontal="center"/>
    </xf>
    <xf numFmtId="0" fontId="26" fillId="3" borderId="8" xfId="0" applyFont="1" applyFill="1" applyBorder="1" applyAlignment="1">
      <alignment horizontal="center" vertical="center"/>
    </xf>
    <xf numFmtId="0" fontId="27" fillId="3" borderId="8" xfId="0" applyFont="1" applyFill="1" applyBorder="1" applyAlignment="1" applyProtection="1">
      <alignment horizontal="center" vertical="center"/>
      <protection locked="0"/>
    </xf>
    <xf numFmtId="0" fontId="22" fillId="0" borderId="26" xfId="0" applyFont="1" applyBorder="1" applyAlignment="1">
      <alignment horizontal="center" vertical="center" wrapText="1"/>
    </xf>
    <xf numFmtId="0" fontId="0" fillId="5" borderId="17" xfId="0" applyFill="1" applyBorder="1" applyAlignment="1" applyProtection="1">
      <alignment horizontal="center"/>
      <protection locked="0"/>
    </xf>
    <xf numFmtId="0" fontId="0" fillId="5" borderId="8" xfId="0" applyFill="1" applyBorder="1" applyAlignment="1" applyProtection="1">
      <alignment horizontal="center"/>
      <protection locked="0"/>
    </xf>
    <xf numFmtId="9" fontId="0" fillId="5" borderId="8" xfId="0" applyNumberFormat="1" applyFill="1" applyBorder="1" applyAlignment="1" applyProtection="1">
      <alignment horizontal="center"/>
      <protection locked="0"/>
    </xf>
    <xf numFmtId="0" fontId="0" fillId="5" borderId="9" xfId="0" applyFill="1" applyBorder="1" applyAlignment="1">
      <alignment horizontal="center"/>
    </xf>
    <xf numFmtId="0" fontId="0" fillId="5" borderId="23" xfId="0" applyFill="1" applyBorder="1" applyAlignment="1">
      <alignment horizontal="center"/>
    </xf>
    <xf numFmtId="0" fontId="12" fillId="0" borderId="0" xfId="0" applyFont="1" applyAlignment="1">
      <alignment horizontal="center" vertical="center" wrapText="1"/>
    </xf>
    <xf numFmtId="0" fontId="33" fillId="0" borderId="0" xfId="0" applyFont="1" applyAlignment="1">
      <alignment horizontal="center" vertical="center"/>
    </xf>
    <xf numFmtId="0" fontId="0" fillId="5" borderId="56" xfId="0" applyFill="1" applyBorder="1" applyAlignment="1" applyProtection="1">
      <alignment horizontal="center"/>
      <protection locked="0"/>
    </xf>
    <xf numFmtId="0" fontId="0" fillId="5" borderId="20" xfId="0" applyFill="1" applyBorder="1" applyAlignment="1" applyProtection="1">
      <alignment horizontal="center"/>
      <protection locked="0"/>
    </xf>
    <xf numFmtId="9" fontId="0" fillId="5" borderId="20" xfId="0" applyNumberFormat="1" applyFill="1" applyBorder="1" applyAlignment="1" applyProtection="1">
      <alignment horizontal="center"/>
      <protection locked="0"/>
    </xf>
    <xf numFmtId="0" fontId="0" fillId="5" borderId="58" xfId="0" applyFill="1" applyBorder="1" applyAlignment="1">
      <alignment horizontal="center"/>
    </xf>
    <xf numFmtId="0" fontId="0" fillId="5" borderId="59" xfId="0" applyFill="1" applyBorder="1" applyAlignment="1">
      <alignment horizontal="center"/>
    </xf>
    <xf numFmtId="0" fontId="0" fillId="5" borderId="17"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protection locked="0"/>
    </xf>
    <xf numFmtId="0" fontId="0" fillId="3" borderId="13" xfId="0" applyFill="1" applyBorder="1" applyAlignment="1">
      <alignment horizontal="center" vertical="center" wrapText="1"/>
    </xf>
    <xf numFmtId="0" fontId="0" fillId="3" borderId="4"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16" xfId="0" applyFill="1" applyBorder="1" applyAlignment="1">
      <alignment horizontal="center" vertical="center" wrapText="1"/>
    </xf>
    <xf numFmtId="0" fontId="30" fillId="0" borderId="0" xfId="0" applyFont="1" applyAlignment="1">
      <alignment horizontal="justify" vertical="center" wrapText="1"/>
    </xf>
    <xf numFmtId="0" fontId="30" fillId="0" borderId="0" xfId="0" applyFont="1" applyAlignment="1">
      <alignment horizontal="justify" vertical="center"/>
    </xf>
    <xf numFmtId="0" fontId="0" fillId="0" borderId="17" xfId="0" applyBorder="1" applyAlignment="1" applyProtection="1">
      <alignment horizontal="center" vertical="center" wrapText="1"/>
      <protection locked="0"/>
    </xf>
    <xf numFmtId="0" fontId="0" fillId="0" borderId="8" xfId="0" applyBorder="1" applyAlignment="1" applyProtection="1">
      <alignment horizontal="center" vertical="center"/>
      <protection locked="0"/>
    </xf>
    <xf numFmtId="9" fontId="0" fillId="5" borderId="8" xfId="0" applyNumberFormat="1" applyFill="1" applyBorder="1" applyAlignment="1" applyProtection="1">
      <alignment horizontal="center" vertical="center"/>
      <protection locked="0"/>
    </xf>
    <xf numFmtId="9" fontId="0" fillId="5" borderId="9" xfId="0" applyNumberFormat="1" applyFill="1" applyBorder="1" applyAlignment="1" applyProtection="1">
      <alignment horizontal="center" vertical="center"/>
      <protection locked="0"/>
    </xf>
    <xf numFmtId="0" fontId="0" fillId="3" borderId="25" xfId="0" applyFill="1" applyBorder="1" applyAlignment="1">
      <alignment horizontal="center"/>
    </xf>
    <xf numFmtId="0" fontId="0" fillId="3" borderId="26" xfId="0" applyFill="1" applyBorder="1" applyAlignment="1">
      <alignment horizontal="center"/>
    </xf>
    <xf numFmtId="0" fontId="12" fillId="0" borderId="8" xfId="0" applyFont="1" applyBorder="1" applyAlignment="1" applyProtection="1">
      <alignment horizontal="center"/>
      <protection locked="0"/>
    </xf>
    <xf numFmtId="0" fontId="0" fillId="3" borderId="10" xfId="0" applyFill="1" applyBorder="1" applyAlignment="1">
      <alignment horizontal="center" wrapText="1"/>
    </xf>
    <xf numFmtId="0" fontId="0" fillId="3" borderId="80" xfId="0" applyFill="1" applyBorder="1" applyAlignment="1">
      <alignment horizontal="center" wrapText="1"/>
    </xf>
    <xf numFmtId="0" fontId="0" fillId="3" borderId="8" xfId="0" applyFill="1" applyBorder="1" applyAlignment="1">
      <alignment horizontal="center" vertical="center" wrapText="1"/>
    </xf>
    <xf numFmtId="0" fontId="16" fillId="0" borderId="0" xfId="0" applyFont="1" applyAlignment="1">
      <alignment horizontal="center" vertical="center"/>
    </xf>
    <xf numFmtId="0" fontId="0" fillId="3" borderId="8" xfId="0" applyFill="1" applyBorder="1" applyAlignment="1">
      <alignment horizontal="center"/>
    </xf>
    <xf numFmtId="0" fontId="0" fillId="0" borderId="8" xfId="0" applyBorder="1" applyAlignment="1">
      <alignment horizontal="center"/>
    </xf>
    <xf numFmtId="0" fontId="38" fillId="0" borderId="0" xfId="0" applyFont="1" applyAlignment="1">
      <alignment horizontal="left" vertical="center" wrapText="1"/>
    </xf>
    <xf numFmtId="0" fontId="0" fillId="0" borderId="8" xfId="0" applyBorder="1" applyAlignment="1" applyProtection="1">
      <alignment horizontal="center" wrapText="1"/>
      <protection locked="0"/>
    </xf>
    <xf numFmtId="0" fontId="0" fillId="6" borderId="48" xfId="0" applyFill="1" applyBorder="1" applyAlignment="1">
      <alignment horizontal="center"/>
    </xf>
    <xf numFmtId="0" fontId="0" fillId="6" borderId="20" xfId="0" applyFill="1" applyBorder="1" applyAlignment="1">
      <alignment horizontal="center"/>
    </xf>
    <xf numFmtId="14" fontId="31" fillId="0" borderId="20" xfId="0" applyNumberFormat="1" applyFont="1" applyBorder="1" applyAlignment="1">
      <alignment horizontal="center"/>
    </xf>
    <xf numFmtId="0" fontId="0" fillId="3" borderId="17" xfId="0" applyFill="1" applyBorder="1" applyAlignment="1">
      <alignment horizontal="center" wrapText="1"/>
    </xf>
    <xf numFmtId="0" fontId="0" fillId="3" borderId="8" xfId="0" applyFill="1" applyBorder="1" applyAlignment="1">
      <alignment horizontal="center" wrapText="1"/>
    </xf>
    <xf numFmtId="0" fontId="13" fillId="0" borderId="8" xfId="0" applyFont="1" applyBorder="1" applyAlignment="1" applyProtection="1">
      <alignment horizontal="center"/>
      <protection locked="0"/>
    </xf>
    <xf numFmtId="0" fontId="0" fillId="6" borderId="7" xfId="0" applyFill="1" applyBorder="1" applyAlignment="1">
      <alignment horizontal="center"/>
    </xf>
    <xf numFmtId="0" fontId="0" fillId="6" borderId="8" xfId="0" applyFill="1" applyBorder="1" applyAlignment="1">
      <alignment horizontal="center"/>
    </xf>
    <xf numFmtId="0" fontId="22" fillId="3" borderId="8" xfId="0" applyFont="1" applyFill="1" applyBorder="1" applyAlignment="1">
      <alignment horizontal="center"/>
    </xf>
    <xf numFmtId="0" fontId="22" fillId="3" borderId="17" xfId="0" applyFont="1" applyFill="1" applyBorder="1" applyAlignment="1">
      <alignment horizontal="center" wrapText="1"/>
    </xf>
    <xf numFmtId="0" fontId="22" fillId="3" borderId="8" xfId="0" applyFont="1" applyFill="1" applyBorder="1" applyAlignment="1">
      <alignment horizontal="center" wrapText="1"/>
    </xf>
    <xf numFmtId="0" fontId="22" fillId="3" borderId="25" xfId="0" applyFont="1" applyFill="1" applyBorder="1" applyAlignment="1">
      <alignment horizontal="center"/>
    </xf>
    <xf numFmtId="0" fontId="22" fillId="3" borderId="26" xfId="0" applyFont="1" applyFill="1" applyBorder="1" applyAlignment="1">
      <alignment horizontal="center"/>
    </xf>
    <xf numFmtId="166" fontId="66" fillId="0" borderId="9" xfId="0" applyNumberFormat="1" applyFont="1" applyBorder="1" applyAlignment="1">
      <alignment horizontal="center"/>
    </xf>
    <xf numFmtId="166" fontId="66" fillId="0" borderId="7" xfId="0" applyNumberFormat="1" applyFont="1" applyBorder="1" applyAlignment="1">
      <alignment horizontal="center"/>
    </xf>
    <xf numFmtId="0" fontId="29" fillId="5" borderId="8" xfId="0" applyFont="1" applyFill="1" applyBorder="1" applyAlignment="1">
      <alignment horizontal="center" vertical="center"/>
    </xf>
    <xf numFmtId="0" fontId="29" fillId="5" borderId="49" xfId="0" applyFont="1" applyFill="1" applyBorder="1" applyAlignment="1">
      <alignment horizontal="center" vertical="center" wrapText="1"/>
    </xf>
    <xf numFmtId="0" fontId="29" fillId="5" borderId="0" xfId="0" applyFont="1" applyFill="1" applyAlignment="1">
      <alignment horizontal="center" vertical="center" wrapText="1"/>
    </xf>
    <xf numFmtId="0" fontId="29" fillId="5" borderId="53" xfId="0" applyFont="1" applyFill="1" applyBorder="1" applyAlignment="1">
      <alignment horizontal="center" vertical="center" wrapText="1"/>
    </xf>
    <xf numFmtId="0" fontId="29" fillId="5" borderId="47" xfId="0" applyFont="1" applyFill="1" applyBorder="1" applyAlignment="1">
      <alignment horizontal="center" vertical="center" wrapText="1"/>
    </xf>
    <xf numFmtId="0" fontId="29" fillId="5" borderId="54" xfId="0" applyFont="1" applyFill="1" applyBorder="1" applyAlignment="1">
      <alignment horizontal="center" vertical="center" wrapText="1"/>
    </xf>
    <xf numFmtId="0" fontId="29" fillId="5" borderId="55" xfId="0" applyFont="1" applyFill="1" applyBorder="1" applyAlignment="1">
      <alignment horizontal="center" vertical="center" wrapText="1"/>
    </xf>
    <xf numFmtId="0" fontId="30" fillId="3" borderId="8" xfId="0" applyFont="1" applyFill="1" applyBorder="1" applyAlignment="1">
      <alignment horizontal="center"/>
    </xf>
    <xf numFmtId="0" fontId="30" fillId="6" borderId="3" xfId="0" applyFont="1" applyFill="1" applyBorder="1" applyAlignment="1">
      <alignment horizontal="center"/>
    </xf>
    <xf numFmtId="0" fontId="30" fillId="6" borderId="4" xfId="0" applyFont="1" applyFill="1" applyBorder="1" applyAlignment="1">
      <alignment horizontal="center"/>
    </xf>
    <xf numFmtId="0" fontId="0" fillId="3" borderId="8" xfId="0" applyFill="1" applyBorder="1" applyAlignment="1">
      <alignment horizontal="center" vertical="center"/>
    </xf>
    <xf numFmtId="0" fontId="13" fillId="0" borderId="8" xfId="0" applyFont="1" applyBorder="1" applyAlignment="1" applyProtection="1">
      <alignment horizontal="center" wrapText="1"/>
      <protection locked="0"/>
    </xf>
    <xf numFmtId="0" fontId="30" fillId="0" borderId="8" xfId="0" applyFont="1" applyBorder="1" applyAlignment="1" applyProtection="1">
      <alignment horizontal="center" wrapText="1"/>
      <protection locked="0"/>
    </xf>
    <xf numFmtId="166" fontId="31" fillId="6" borderId="8" xfId="0" applyNumberFormat="1" applyFont="1" applyFill="1" applyBorder="1" applyAlignment="1">
      <alignment horizontal="center"/>
    </xf>
    <xf numFmtId="166" fontId="0" fillId="6" borderId="8" xfId="0" applyNumberFormat="1" applyFill="1" applyBorder="1" applyAlignment="1">
      <alignment horizontal="center"/>
    </xf>
    <xf numFmtId="2" fontId="31" fillId="6" borderId="8" xfId="0" applyNumberFormat="1" applyFont="1" applyFill="1" applyBorder="1" applyAlignment="1">
      <alignment horizontal="center"/>
    </xf>
    <xf numFmtId="0" fontId="23" fillId="6" borderId="19"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22" fillId="6" borderId="8" xfId="0" applyFont="1" applyFill="1" applyBorder="1" applyAlignment="1">
      <alignment horizontal="justify" vertical="center" wrapText="1"/>
    </xf>
    <xf numFmtId="0" fontId="22" fillId="0" borderId="8" xfId="0" applyFont="1" applyBorder="1" applyAlignment="1">
      <alignment horizontal="center" vertical="center"/>
    </xf>
    <xf numFmtId="0" fontId="23" fillId="0" borderId="50" xfId="0" applyFont="1" applyBorder="1" applyAlignment="1" applyProtection="1">
      <alignment horizontal="center" vertical="center"/>
      <protection locked="0"/>
    </xf>
    <xf numFmtId="0" fontId="23" fillId="0" borderId="51" xfId="0" applyFont="1" applyBorder="1" applyAlignment="1" applyProtection="1">
      <alignment horizontal="center" vertical="center"/>
      <protection locked="0"/>
    </xf>
    <xf numFmtId="0" fontId="23" fillId="0" borderId="52" xfId="0" applyFont="1" applyBorder="1" applyAlignment="1" applyProtection="1">
      <alignment horizontal="center" vertical="center"/>
      <protection locked="0"/>
    </xf>
    <xf numFmtId="0" fontId="23" fillId="0" borderId="49"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53" xfId="0" applyFont="1" applyBorder="1" applyAlignment="1" applyProtection="1">
      <alignment horizontal="center" vertical="center"/>
      <protection locked="0"/>
    </xf>
    <xf numFmtId="0" fontId="23" fillId="0" borderId="47" xfId="0" applyFont="1" applyBorder="1" applyAlignment="1" applyProtection="1">
      <alignment horizontal="center" vertical="center"/>
      <protection locked="0"/>
    </xf>
    <xf numFmtId="0" fontId="23" fillId="0" borderId="54" xfId="0" applyFont="1" applyBorder="1" applyAlignment="1" applyProtection="1">
      <alignment horizontal="center" vertical="center"/>
      <protection locked="0"/>
    </xf>
    <xf numFmtId="0" fontId="23" fillId="0" borderId="55" xfId="0" applyFont="1" applyBorder="1" applyAlignment="1" applyProtection="1">
      <alignment horizontal="center" vertical="center"/>
      <protection locked="0"/>
    </xf>
    <xf numFmtId="0" fontId="22" fillId="0" borderId="9"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0" fillId="5" borderId="86" xfId="0" applyFill="1" applyBorder="1" applyAlignment="1" applyProtection="1">
      <alignment horizontal="center" vertical="center" wrapText="1"/>
      <protection locked="0"/>
    </xf>
    <xf numFmtId="0" fontId="0" fillId="5" borderId="19" xfId="0" applyFill="1" applyBorder="1" applyAlignment="1" applyProtection="1">
      <alignment horizontal="center" vertical="center" wrapText="1"/>
      <protection locked="0"/>
    </xf>
    <xf numFmtId="0" fontId="0" fillId="5" borderId="7" xfId="0" applyFill="1" applyBorder="1" applyAlignment="1" applyProtection="1">
      <alignment horizontal="center" vertical="center" wrapText="1"/>
      <protection locked="0"/>
    </xf>
    <xf numFmtId="0" fontId="22" fillId="2" borderId="0" xfId="0" applyFont="1" applyFill="1" applyAlignment="1">
      <alignment horizontal="center"/>
    </xf>
    <xf numFmtId="0" fontId="26" fillId="6" borderId="8" xfId="0" applyFont="1" applyFill="1" applyBorder="1" applyAlignment="1">
      <alignment horizontal="center" vertical="center" wrapText="1"/>
    </xf>
    <xf numFmtId="0" fontId="26" fillId="6" borderId="8" xfId="0" applyFont="1" applyFill="1" applyBorder="1" applyAlignment="1">
      <alignment horizontal="center" vertical="center"/>
    </xf>
    <xf numFmtId="0" fontId="22" fillId="0" borderId="8" xfId="0" applyFont="1" applyBorder="1" applyAlignment="1">
      <alignment horizontal="justify" vertical="center" wrapText="1"/>
    </xf>
    <xf numFmtId="49" fontId="24" fillId="6" borderId="8" xfId="0" applyNumberFormat="1" applyFont="1" applyFill="1" applyBorder="1" applyAlignment="1">
      <alignment horizontal="center" vertical="center"/>
    </xf>
    <xf numFmtId="0" fontId="51" fillId="0" borderId="8" xfId="0" applyFont="1" applyBorder="1" applyAlignment="1">
      <alignment horizontal="center" vertical="center"/>
    </xf>
    <xf numFmtId="2" fontId="51" fillId="0" borderId="8" xfId="0" applyNumberFormat="1" applyFont="1" applyBorder="1" applyAlignment="1">
      <alignment horizontal="center" wrapText="1"/>
    </xf>
    <xf numFmtId="0" fontId="22" fillId="0" borderId="0" xfId="0" applyFont="1" applyAlignment="1">
      <alignment horizontal="center"/>
    </xf>
    <xf numFmtId="0" fontId="24" fillId="6" borderId="9" xfId="0" applyFont="1" applyFill="1" applyBorder="1" applyAlignment="1">
      <alignment horizontal="center" vertical="center"/>
    </xf>
    <xf numFmtId="0" fontId="24" fillId="6" borderId="7" xfId="0" applyFont="1" applyFill="1" applyBorder="1" applyAlignment="1">
      <alignment horizontal="center" vertical="center"/>
    </xf>
    <xf numFmtId="0" fontId="50" fillId="5" borderId="8" xfId="0" applyFont="1" applyFill="1" applyBorder="1" applyAlignment="1">
      <alignment horizontal="center" vertical="center"/>
    </xf>
    <xf numFmtId="0" fontId="51" fillId="5" borderId="8" xfId="0" applyFont="1" applyFill="1" applyBorder="1" applyAlignment="1">
      <alignment horizontal="center" vertical="center" wrapText="1"/>
    </xf>
    <xf numFmtId="0" fontId="48" fillId="0" borderId="8" xfId="0" applyFont="1" applyBorder="1" applyAlignment="1" applyProtection="1">
      <alignment horizontal="center" wrapText="1"/>
      <protection locked="0"/>
    </xf>
    <xf numFmtId="0" fontId="26" fillId="0" borderId="8" xfId="0" applyFont="1" applyBorder="1" applyAlignment="1" applyProtection="1">
      <alignment horizontal="center" wrapText="1"/>
      <protection locked="0"/>
    </xf>
    <xf numFmtId="0" fontId="48" fillId="0" borderId="15" xfId="0" applyFont="1" applyBorder="1" applyAlignment="1" applyProtection="1">
      <alignment horizontal="center"/>
      <protection locked="0"/>
    </xf>
    <xf numFmtId="0" fontId="48" fillId="0" borderId="8" xfId="0" applyFont="1" applyBorder="1" applyAlignment="1" applyProtection="1">
      <alignment horizontal="center"/>
      <protection locked="0"/>
    </xf>
    <xf numFmtId="2" fontId="23" fillId="0" borderId="7" xfId="0" applyNumberFormat="1" applyFont="1" applyBorder="1" applyAlignment="1">
      <alignment horizontal="center" vertical="center"/>
    </xf>
    <xf numFmtId="0" fontId="63" fillId="0" borderId="8" xfId="0" applyFont="1" applyBorder="1" applyAlignment="1">
      <alignment horizontal="center" vertical="center" wrapText="1"/>
    </xf>
    <xf numFmtId="0" fontId="59" fillId="0" borderId="8" xfId="0" applyFont="1" applyBorder="1" applyAlignment="1">
      <alignment horizontal="center" vertical="center" wrapText="1"/>
    </xf>
    <xf numFmtId="2" fontId="22" fillId="0" borderId="9" xfId="0" applyNumberFormat="1" applyFont="1" applyBorder="1" applyAlignment="1">
      <alignment horizontal="center" vertical="center" wrapText="1"/>
    </xf>
    <xf numFmtId="2" fontId="22" fillId="0" borderId="19" xfId="0" applyNumberFormat="1" applyFont="1" applyBorder="1" applyAlignment="1">
      <alignment horizontal="center" vertical="center" wrapText="1"/>
    </xf>
    <xf numFmtId="2" fontId="22" fillId="0" borderId="7" xfId="0" applyNumberFormat="1" applyFont="1" applyBorder="1" applyAlignment="1">
      <alignment horizontal="center" vertical="center" wrapText="1"/>
    </xf>
    <xf numFmtId="0" fontId="0" fillId="0" borderId="8" xfId="0" applyBorder="1" applyAlignment="1" applyProtection="1">
      <alignment horizontal="center"/>
      <protection locked="0"/>
    </xf>
    <xf numFmtId="0" fontId="22" fillId="0" borderId="26" xfId="0" applyFont="1" applyBorder="1" applyAlignment="1">
      <alignment horizontal="left" vertical="center" wrapText="1"/>
    </xf>
    <xf numFmtId="0" fontId="22" fillId="6" borderId="9" xfId="0" applyFont="1" applyFill="1" applyBorder="1" applyAlignment="1">
      <alignment horizontal="center" vertical="center"/>
    </xf>
    <xf numFmtId="0" fontId="22" fillId="6" borderId="19" xfId="0" applyFont="1" applyFill="1" applyBorder="1" applyAlignment="1">
      <alignment horizontal="center" vertical="center"/>
    </xf>
    <xf numFmtId="0" fontId="22" fillId="6" borderId="7" xfId="0" applyFont="1" applyFill="1" applyBorder="1" applyAlignment="1">
      <alignment horizontal="center" vertical="center"/>
    </xf>
    <xf numFmtId="2" fontId="22" fillId="0" borderId="8" xfId="0" applyNumberFormat="1" applyFont="1" applyBorder="1" applyAlignment="1">
      <alignment horizontal="center" vertical="center" wrapText="1"/>
    </xf>
    <xf numFmtId="0" fontId="0" fillId="2" borderId="9" xfId="0" applyFill="1" applyBorder="1" applyAlignment="1">
      <alignment horizontal="center" vertical="center" wrapText="1"/>
    </xf>
    <xf numFmtId="0" fontId="22" fillId="3" borderId="19" xfId="0" applyFont="1" applyFill="1" applyBorder="1" applyAlignment="1">
      <alignment horizontal="center" vertical="center"/>
    </xf>
    <xf numFmtId="0" fontId="22" fillId="3" borderId="7" xfId="0" applyFont="1" applyFill="1" applyBorder="1" applyAlignment="1">
      <alignment horizontal="center" vertical="center"/>
    </xf>
    <xf numFmtId="0" fontId="0" fillId="0" borderId="8" xfId="0" applyBorder="1" applyAlignment="1" applyProtection="1">
      <alignment horizontal="center" vertical="center" wrapText="1"/>
      <protection locked="0"/>
    </xf>
    <xf numFmtId="0" fontId="18" fillId="15" borderId="43" xfId="0" applyFont="1" applyFill="1" applyBorder="1" applyAlignment="1">
      <alignment horizontal="center" vertical="center" wrapText="1"/>
    </xf>
    <xf numFmtId="0" fontId="18" fillId="15" borderId="44" xfId="0" applyFont="1" applyFill="1" applyBorder="1" applyAlignment="1">
      <alignment horizontal="center" vertical="center" wrapText="1"/>
    </xf>
    <xf numFmtId="0" fontId="18" fillId="15" borderId="45" xfId="0" applyFont="1" applyFill="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vertical="center" wrapText="1"/>
    </xf>
    <xf numFmtId="0" fontId="18" fillId="0" borderId="39" xfId="0" applyFont="1" applyBorder="1" applyAlignment="1">
      <alignment vertical="center" wrapText="1"/>
    </xf>
    <xf numFmtId="0" fontId="18" fillId="0" borderId="40" xfId="0" applyFont="1" applyBorder="1" applyAlignment="1">
      <alignment vertical="center" wrapText="1"/>
    </xf>
    <xf numFmtId="0" fontId="18" fillId="13" borderId="43" xfId="0" applyFont="1" applyFill="1" applyBorder="1" applyAlignment="1">
      <alignment horizontal="center" vertical="center" wrapText="1"/>
    </xf>
    <xf numFmtId="0" fontId="18" fillId="13" borderId="44" xfId="0" applyFont="1" applyFill="1" applyBorder="1" applyAlignment="1">
      <alignment horizontal="center" vertical="center" wrapText="1"/>
    </xf>
    <xf numFmtId="0" fontId="18" fillId="13" borderId="45" xfId="0" applyFont="1" applyFill="1" applyBorder="1" applyAlignment="1">
      <alignment horizontal="center" vertical="center" wrapText="1"/>
    </xf>
    <xf numFmtId="0" fontId="18" fillId="15" borderId="43" xfId="0" applyFont="1" applyFill="1" applyBorder="1" applyAlignment="1">
      <alignment horizontal="right" vertical="center" wrapText="1"/>
    </xf>
    <xf numFmtId="0" fontId="18" fillId="15" borderId="44" xfId="0" applyFont="1" applyFill="1" applyBorder="1" applyAlignment="1">
      <alignment horizontal="right" vertical="center" wrapText="1"/>
    </xf>
    <xf numFmtId="0" fontId="18" fillId="15" borderId="45" xfId="0" applyFont="1" applyFill="1" applyBorder="1" applyAlignment="1">
      <alignment horizontal="right" vertical="center" wrapText="1"/>
    </xf>
    <xf numFmtId="0" fontId="18" fillId="15" borderId="43" xfId="0" applyFont="1" applyFill="1" applyBorder="1" applyAlignment="1">
      <alignment horizontal="left" vertical="center" wrapText="1" indent="6"/>
    </xf>
    <xf numFmtId="0" fontId="18" fillId="15" borderId="44" xfId="0" applyFont="1" applyFill="1" applyBorder="1" applyAlignment="1">
      <alignment horizontal="left" vertical="center" wrapText="1" indent="6"/>
    </xf>
    <xf numFmtId="0" fontId="18" fillId="15" borderId="45" xfId="0" applyFont="1" applyFill="1" applyBorder="1" applyAlignment="1">
      <alignment horizontal="left" vertical="center" wrapText="1" indent="6"/>
    </xf>
    <xf numFmtId="0" fontId="18" fillId="0" borderId="43" xfId="0" applyFont="1" applyBorder="1" applyAlignment="1">
      <alignment horizontal="right" vertical="center" wrapText="1"/>
    </xf>
    <xf numFmtId="0" fontId="18" fillId="0" borderId="44" xfId="0" applyFont="1" applyBorder="1" applyAlignment="1">
      <alignment horizontal="right" vertical="center" wrapText="1"/>
    </xf>
    <xf numFmtId="0" fontId="18" fillId="0" borderId="45" xfId="0" applyFont="1" applyBorder="1" applyAlignment="1">
      <alignment horizontal="right" vertical="center" wrapText="1"/>
    </xf>
    <xf numFmtId="0" fontId="17" fillId="0" borderId="37" xfId="0" applyFont="1" applyBorder="1" applyAlignment="1">
      <alignment vertical="center" wrapText="1"/>
    </xf>
    <xf numFmtId="0" fontId="17" fillId="0" borderId="42" xfId="0" applyFont="1" applyBorder="1" applyAlignment="1">
      <alignment vertical="center" wrapText="1"/>
    </xf>
    <xf numFmtId="0" fontId="21" fillId="0" borderId="43"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45" xfId="0" applyFont="1" applyBorder="1" applyAlignment="1">
      <alignment horizontal="center" vertical="center" wrapText="1"/>
    </xf>
    <xf numFmtId="0" fontId="18" fillId="0" borderId="38" xfId="0" applyFont="1" applyBorder="1" applyAlignment="1">
      <alignment horizontal="right" vertical="center" wrapText="1"/>
    </xf>
    <xf numFmtId="0" fontId="18" fillId="0" borderId="39" xfId="0" applyFont="1" applyBorder="1" applyAlignment="1">
      <alignment horizontal="right" vertical="center" wrapText="1"/>
    </xf>
    <xf numFmtId="0" fontId="18" fillId="0" borderId="40" xfId="0" applyFont="1" applyBorder="1" applyAlignment="1">
      <alignment horizontal="right" vertical="center" wrapText="1"/>
    </xf>
    <xf numFmtId="0" fontId="18" fillId="15" borderId="43" xfId="0" applyFont="1" applyFill="1" applyBorder="1" applyAlignment="1">
      <alignment horizontal="left" vertical="center" wrapText="1" indent="11"/>
    </xf>
    <xf numFmtId="0" fontId="18" fillId="15" borderId="44" xfId="0" applyFont="1" applyFill="1" applyBorder="1" applyAlignment="1">
      <alignment horizontal="left" vertical="center" wrapText="1" indent="11"/>
    </xf>
    <xf numFmtId="0" fontId="18" fillId="15" borderId="45" xfId="0" applyFont="1" applyFill="1" applyBorder="1" applyAlignment="1">
      <alignment horizontal="left" vertical="center" wrapText="1" indent="11"/>
    </xf>
    <xf numFmtId="0" fontId="18" fillId="15" borderId="43" xfId="0" applyFont="1" applyFill="1" applyBorder="1" applyAlignment="1">
      <alignment horizontal="left" vertical="center" wrapText="1" indent="12"/>
    </xf>
    <xf numFmtId="0" fontId="18" fillId="15" borderId="44" xfId="0" applyFont="1" applyFill="1" applyBorder="1" applyAlignment="1">
      <alignment horizontal="left" vertical="center" wrapText="1" indent="12"/>
    </xf>
    <xf numFmtId="0" fontId="18" fillId="15" borderId="45" xfId="0" applyFont="1" applyFill="1" applyBorder="1" applyAlignment="1">
      <alignment horizontal="left" vertical="center" wrapText="1" indent="12"/>
    </xf>
    <xf numFmtId="0" fontId="18" fillId="15" borderId="43" xfId="0" applyFont="1" applyFill="1" applyBorder="1" applyAlignment="1">
      <alignment horizontal="left" vertical="center" wrapText="1" indent="10"/>
    </xf>
    <xf numFmtId="0" fontId="18" fillId="15" borderId="44" xfId="0" applyFont="1" applyFill="1" applyBorder="1" applyAlignment="1">
      <alignment horizontal="left" vertical="center" wrapText="1" indent="10"/>
    </xf>
    <xf numFmtId="0" fontId="18" fillId="15" borderId="45" xfId="0" applyFont="1" applyFill="1" applyBorder="1" applyAlignment="1">
      <alignment horizontal="left" vertical="center" wrapText="1" indent="10"/>
    </xf>
    <xf numFmtId="0" fontId="18" fillId="15" borderId="43" xfId="0" applyFont="1" applyFill="1" applyBorder="1" applyAlignment="1">
      <alignment horizontal="left" vertical="center" wrapText="1" indent="7"/>
    </xf>
    <xf numFmtId="0" fontId="18" fillId="15" borderId="44" xfId="0" applyFont="1" applyFill="1" applyBorder="1" applyAlignment="1">
      <alignment horizontal="left" vertical="center" wrapText="1" indent="7"/>
    </xf>
    <xf numFmtId="0" fontId="18" fillId="15" borderId="45" xfId="0" applyFont="1" applyFill="1" applyBorder="1" applyAlignment="1">
      <alignment horizontal="left" vertical="center" wrapText="1" indent="7"/>
    </xf>
    <xf numFmtId="0" fontId="18" fillId="13" borderId="35" xfId="0" applyFont="1" applyFill="1" applyBorder="1" applyAlignment="1">
      <alignment horizontal="justify" vertical="center" wrapText="1"/>
    </xf>
    <xf numFmtId="0" fontId="18" fillId="13" borderId="36" xfId="0" applyFont="1" applyFill="1" applyBorder="1" applyAlignment="1">
      <alignment horizontal="justify" vertical="center" wrapText="1"/>
    </xf>
    <xf numFmtId="0" fontId="18" fillId="13" borderId="37" xfId="0" applyFont="1" applyFill="1" applyBorder="1" applyAlignment="1">
      <alignment horizontal="justify" vertical="center" wrapText="1"/>
    </xf>
    <xf numFmtId="0" fontId="18" fillId="13" borderId="38" xfId="0" applyFont="1" applyFill="1" applyBorder="1" applyAlignment="1">
      <alignment horizontal="center" vertical="center" wrapText="1"/>
    </xf>
    <xf numFmtId="0" fontId="18" fillId="13" borderId="39" xfId="0" applyFont="1" applyFill="1" applyBorder="1" applyAlignment="1">
      <alignment horizontal="center" vertical="center" wrapText="1"/>
    </xf>
    <xf numFmtId="0" fontId="18" fillId="13" borderId="40" xfId="0" applyFont="1" applyFill="1" applyBorder="1" applyAlignment="1">
      <alignment horizontal="center" vertical="center" wrapText="1"/>
    </xf>
    <xf numFmtId="0" fontId="18" fillId="13" borderId="46" xfId="0" applyFont="1" applyFill="1" applyBorder="1" applyAlignment="1">
      <alignment vertical="center" wrapText="1"/>
    </xf>
    <xf numFmtId="0" fontId="18" fillId="13" borderId="41" xfId="0" applyFont="1" applyFill="1" applyBorder="1" applyAlignment="1">
      <alignment vertical="center" wrapText="1"/>
    </xf>
    <xf numFmtId="0" fontId="18" fillId="0" borderId="37" xfId="0" applyFont="1" applyBorder="1" applyAlignment="1">
      <alignment vertical="center" wrapText="1"/>
    </xf>
    <xf numFmtId="0" fontId="18" fillId="0" borderId="42" xfId="0" applyFont="1" applyBorder="1" applyAlignment="1">
      <alignment vertical="center" wrapText="1"/>
    </xf>
  </cellXfs>
  <cellStyles count="38">
    <cellStyle name="Hipervínculo" xfId="9" builtinId="8"/>
    <cellStyle name="Millares 2" xfId="22" xr:uid="{215438FA-A101-49B9-93E3-2543F74033B3}"/>
    <cellStyle name="Millares 2 2" xfId="27" xr:uid="{9C9EC68E-CCF2-41B8-AA01-DCD2607D2DBA}"/>
    <cellStyle name="Moneda" xfId="8" builtinId="4"/>
    <cellStyle name="Moneda [0]" xfId="1" builtinId="7"/>
    <cellStyle name="Moneda [0] 2 2 2 2" xfId="34" xr:uid="{59EC7AE5-5A0A-41D9-AC0B-56EBDB86E7D3}"/>
    <cellStyle name="Moneda [0] 2 5" xfId="32" xr:uid="{FC221867-7C3C-4F5A-B46A-AC5213B632BE}"/>
    <cellStyle name="Moneda 2" xfId="15" xr:uid="{F41FF284-0C24-48EE-B02E-58E26D690410}"/>
    <cellStyle name="Moneda 2 2" xfId="36" xr:uid="{8613B596-3354-4683-92A9-FCAD8B38BC08}"/>
    <cellStyle name="Moneda 3" xfId="35" xr:uid="{B61C296C-9E04-4AAA-BF56-1A604F4718B1}"/>
    <cellStyle name="Normal" xfId="0" builtinId="0"/>
    <cellStyle name="Normal 10" xfId="19" xr:uid="{B7929DD8-5194-4D4E-999C-7A810965664B}"/>
    <cellStyle name="Normal 2" xfId="17" xr:uid="{29E25BF3-633A-4F2D-AB6C-A24A20624D52}"/>
    <cellStyle name="Normal 2 2" xfId="20" xr:uid="{9472EA02-0CCB-4AE3-8868-E10366E59729}"/>
    <cellStyle name="Normal 2 2 2" xfId="24" xr:uid="{A16C84F7-0039-4910-AFA6-885934EDF374}"/>
    <cellStyle name="Normal 3" xfId="2" xr:uid="{00000000-0005-0000-0000-000004000000}"/>
    <cellStyle name="Normal 3 2" xfId="4" xr:uid="{00000000-0005-0000-0000-000005000000}"/>
    <cellStyle name="Normal 3 2 2" xfId="6" xr:uid="{00000000-0005-0000-0000-000006000000}"/>
    <cellStyle name="Normal 3 2 2 2" xfId="14" xr:uid="{ECF04AAA-1E0F-49A5-8CDA-5DEDF151AACD}"/>
    <cellStyle name="Normal 3 2 3" xfId="12" xr:uid="{79B989EA-CE8D-4B50-A020-70F8F8105C88}"/>
    <cellStyle name="Normal 3 2 3 2" xfId="21" xr:uid="{6388A42C-5672-4A76-96FE-3CA549112D9B}"/>
    <cellStyle name="Normal 3 2 3 3" xfId="28" xr:uid="{CDD2AD91-C4AA-4B27-AA3E-97897297AC89}"/>
    <cellStyle name="Normal 3 2 4 2" xfId="26" xr:uid="{93FF5932-9229-4A43-A065-DC5FB5D75DA9}"/>
    <cellStyle name="Normal 3 3" xfId="5" xr:uid="{00000000-0005-0000-0000-000007000000}"/>
    <cellStyle name="Normal 3 3 2" xfId="10" xr:uid="{77B98CE6-5300-4F55-A253-50FC6322CB89}"/>
    <cellStyle name="Normal 3 3 2 2" xfId="16" xr:uid="{3482BDDE-74F1-4403-A571-3EFAF7EB25AD}"/>
    <cellStyle name="Normal 3 3 2 2 2" xfId="23" xr:uid="{35117D26-FE87-449D-AFB6-7331281470B2}"/>
    <cellStyle name="Normal 3 3 3" xfId="13" xr:uid="{AB1690B1-2CCE-4AE0-AA0B-6BDB29D91CDF}"/>
    <cellStyle name="Normal 3 4" xfId="11" xr:uid="{FF8426F4-6FC1-477A-A0FD-100F1FBEFA91}"/>
    <cellStyle name="Normal 4" xfId="3" xr:uid="{00000000-0005-0000-0000-000008000000}"/>
    <cellStyle name="Normal 4 2" xfId="7" xr:uid="{00000000-0005-0000-0000-000009000000}"/>
    <cellStyle name="Normal 5" xfId="25" xr:uid="{B641A329-B980-420D-B14E-5FA97BDD9AD9}"/>
    <cellStyle name="Normal 5 2" xfId="30" xr:uid="{55945ADF-9068-43A1-8A29-9626DF94BC1A}"/>
    <cellStyle name="Normal 7 2" xfId="33" xr:uid="{8F5856C1-D378-4F91-8C18-D93C48FD8799}"/>
    <cellStyle name="Normal 8" xfId="31" xr:uid="{F3CCF29E-1658-473A-90E7-541533AE1DDD}"/>
    <cellStyle name="Normal 9" xfId="18" xr:uid="{85B08602-6150-4FB1-9CFE-D2D65584BD2C}"/>
    <cellStyle name="Normal_Capacidad Juridica" xfId="29" xr:uid="{AE3D47FE-D0A5-4470-A940-A9FC4977ED0E}"/>
    <cellStyle name="Porcentaje 2" xfId="37" xr:uid="{639A3DFE-8728-4AE2-B8A0-5BC9B82AC13C}"/>
  </cellStyles>
  <dxfs count="35">
    <dxf>
      <font>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8EDFB"/>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0</xdr:colOff>
      <xdr:row>11</xdr:row>
      <xdr:rowOff>0</xdr:rowOff>
    </xdr:from>
    <xdr:ext cx="304800" cy="305707"/>
    <xdr:sp macro="" textlink="">
      <xdr:nvSpPr>
        <xdr:cNvPr id="2" name="AutoShape 2">
          <a:extLst>
            <a:ext uri="{FF2B5EF4-FFF2-40B4-BE49-F238E27FC236}">
              <a16:creationId xmlns:a16="http://schemas.microsoft.com/office/drawing/2014/main" id="{26C8A3F8-7D96-4115-8586-7E89AC7949BA}"/>
            </a:ext>
          </a:extLst>
        </xdr:cNvPr>
        <xdr:cNvSpPr>
          <a:spLocks noChangeAspect="1" noChangeArrowheads="1"/>
        </xdr:cNvSpPr>
      </xdr:nvSpPr>
      <xdr:spPr bwMode="auto">
        <a:xfrm>
          <a:off x="5162550" y="3098800"/>
          <a:ext cx="304800" cy="30570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5707"/>
    <xdr:sp macro="" textlink="">
      <xdr:nvSpPr>
        <xdr:cNvPr id="3" name="AutoShape 3">
          <a:extLst>
            <a:ext uri="{FF2B5EF4-FFF2-40B4-BE49-F238E27FC236}">
              <a16:creationId xmlns:a16="http://schemas.microsoft.com/office/drawing/2014/main" id="{C5069929-FFD6-429A-87CF-D338A03E43AD}"/>
            </a:ext>
          </a:extLst>
        </xdr:cNvPr>
        <xdr:cNvSpPr>
          <a:spLocks noChangeAspect="1" noChangeArrowheads="1"/>
        </xdr:cNvSpPr>
      </xdr:nvSpPr>
      <xdr:spPr bwMode="auto">
        <a:xfrm>
          <a:off x="5162550" y="3098800"/>
          <a:ext cx="304800" cy="30570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5707"/>
    <xdr:sp macro="" textlink="">
      <xdr:nvSpPr>
        <xdr:cNvPr id="4" name="AutoShape 5">
          <a:extLst>
            <a:ext uri="{FF2B5EF4-FFF2-40B4-BE49-F238E27FC236}">
              <a16:creationId xmlns:a16="http://schemas.microsoft.com/office/drawing/2014/main" id="{A80B436F-229D-4DF5-8857-261308E73CF2}"/>
            </a:ext>
          </a:extLst>
        </xdr:cNvPr>
        <xdr:cNvSpPr>
          <a:spLocks noChangeAspect="1" noChangeArrowheads="1"/>
        </xdr:cNvSpPr>
      </xdr:nvSpPr>
      <xdr:spPr bwMode="auto">
        <a:xfrm>
          <a:off x="5162550" y="3098800"/>
          <a:ext cx="304800" cy="30570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382628</xdr:colOff>
      <xdr:row>13</xdr:row>
      <xdr:rowOff>0</xdr:rowOff>
    </xdr:from>
    <xdr:to>
      <xdr:col>2</xdr:col>
      <xdr:colOff>2268906</xdr:colOff>
      <xdr:row>22</xdr:row>
      <xdr:rowOff>578</xdr:rowOff>
    </xdr:to>
    <xdr:pic>
      <xdr:nvPicPr>
        <xdr:cNvPr id="8" name="Imagen 7">
          <a:extLst>
            <a:ext uri="{FF2B5EF4-FFF2-40B4-BE49-F238E27FC236}">
              <a16:creationId xmlns:a16="http://schemas.microsoft.com/office/drawing/2014/main" id="{F57B1757-A4DF-4F5A-BEF5-6A1B2FD200D7}"/>
            </a:ext>
          </a:extLst>
        </xdr:cNvPr>
        <xdr:cNvPicPr>
          <a:picLocks noChangeAspect="1"/>
        </xdr:cNvPicPr>
      </xdr:nvPicPr>
      <xdr:blipFill>
        <a:blip xmlns:r="http://schemas.openxmlformats.org/officeDocument/2006/relationships" r:embed="rId1"/>
        <a:stretch>
          <a:fillRect/>
        </a:stretch>
      </xdr:blipFill>
      <xdr:spPr>
        <a:xfrm>
          <a:off x="382628" y="5356795"/>
          <a:ext cx="3213265" cy="1759040"/>
        </a:xfrm>
        <a:prstGeom prst="rect">
          <a:avLst/>
        </a:prstGeom>
      </xdr:spPr>
    </xdr:pic>
    <xdr:clientData/>
  </xdr:twoCellAnchor>
  <xdr:twoCellAnchor editAs="oneCell">
    <xdr:from>
      <xdr:col>3</xdr:col>
      <xdr:colOff>317500</xdr:colOff>
      <xdr:row>10</xdr:row>
      <xdr:rowOff>154680</xdr:rowOff>
    </xdr:from>
    <xdr:to>
      <xdr:col>7</xdr:col>
      <xdr:colOff>19501</xdr:colOff>
      <xdr:row>33</xdr:row>
      <xdr:rowOff>73271</xdr:rowOff>
    </xdr:to>
    <xdr:pic>
      <xdr:nvPicPr>
        <xdr:cNvPr id="10" name="Imagen 9">
          <a:extLst>
            <a:ext uri="{FF2B5EF4-FFF2-40B4-BE49-F238E27FC236}">
              <a16:creationId xmlns:a16="http://schemas.microsoft.com/office/drawing/2014/main" id="{7F28F562-6FE8-4581-BFF5-074D9C16E9E9}"/>
            </a:ext>
          </a:extLst>
        </xdr:cNvPr>
        <xdr:cNvPicPr>
          <a:picLocks noChangeAspect="1"/>
        </xdr:cNvPicPr>
      </xdr:nvPicPr>
      <xdr:blipFill>
        <a:blip xmlns:r="http://schemas.openxmlformats.org/officeDocument/2006/relationships" r:embed="rId2"/>
        <a:stretch>
          <a:fillRect/>
        </a:stretch>
      </xdr:blipFill>
      <xdr:spPr>
        <a:xfrm>
          <a:off x="4477564" y="3451795"/>
          <a:ext cx="5506552" cy="4681091"/>
        </a:xfrm>
        <a:prstGeom prst="rect">
          <a:avLst/>
        </a:prstGeom>
      </xdr:spPr>
    </xdr:pic>
    <xdr:clientData/>
  </xdr:twoCellAnchor>
  <xdr:twoCellAnchor editAs="oneCell">
    <xdr:from>
      <xdr:col>7</xdr:col>
      <xdr:colOff>187244</xdr:colOff>
      <xdr:row>11</xdr:row>
      <xdr:rowOff>0</xdr:rowOff>
    </xdr:from>
    <xdr:to>
      <xdr:col>13</xdr:col>
      <xdr:colOff>464878</xdr:colOff>
      <xdr:row>24</xdr:row>
      <xdr:rowOff>195050</xdr:rowOff>
    </xdr:to>
    <xdr:pic>
      <xdr:nvPicPr>
        <xdr:cNvPr id="12" name="Imagen 11">
          <a:extLst>
            <a:ext uri="{FF2B5EF4-FFF2-40B4-BE49-F238E27FC236}">
              <a16:creationId xmlns:a16="http://schemas.microsoft.com/office/drawing/2014/main" id="{50BF3A5A-17C7-4C5A-98B2-5F8F951213BD}"/>
            </a:ext>
          </a:extLst>
        </xdr:cNvPr>
        <xdr:cNvPicPr>
          <a:picLocks noChangeAspect="1"/>
        </xdr:cNvPicPr>
      </xdr:nvPicPr>
      <xdr:blipFill>
        <a:blip xmlns:r="http://schemas.openxmlformats.org/officeDocument/2006/relationships" r:embed="rId3"/>
        <a:stretch>
          <a:fillRect/>
        </a:stretch>
      </xdr:blipFill>
      <xdr:spPr>
        <a:xfrm>
          <a:off x="10151859" y="3492500"/>
          <a:ext cx="6839301" cy="3003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653EDD09-910B-4B0F-A1FC-27EEA559E5C3}"/>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56032F11-B597-48FE-A881-7E0D9AC428F7}"/>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7A73FE47-5526-415B-9D82-25FE1A126C39}"/>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8F1FA8AE-06F4-4660-9AB0-387628CD9F28}"/>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721007D3-FFD2-43E0-B294-ED53B2A1507B}"/>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oneCellAnchor>
    <xdr:from>
      <xdr:col>0</xdr:col>
      <xdr:colOff>805543</xdr:colOff>
      <xdr:row>0</xdr:row>
      <xdr:rowOff>272143</xdr:rowOff>
    </xdr:from>
    <xdr:ext cx="1083825" cy="997531"/>
    <xdr:pic>
      <xdr:nvPicPr>
        <xdr:cNvPr id="3" name="Imagen 2">
          <a:extLst>
            <a:ext uri="{FF2B5EF4-FFF2-40B4-BE49-F238E27FC236}">
              <a16:creationId xmlns:a16="http://schemas.microsoft.com/office/drawing/2014/main" id="{1F000514-B1B4-4040-867F-00E36EEEA2C4}"/>
            </a:ext>
          </a:extLst>
        </xdr:cNvPr>
        <xdr:cNvPicPr>
          <a:picLocks noChangeAspect="1"/>
        </xdr:cNvPicPr>
      </xdr:nvPicPr>
      <xdr:blipFill rotWithShape="1">
        <a:blip xmlns:r="http://schemas.openxmlformats.org/officeDocument/2006/relationships" r:embed="rId1"/>
        <a:srcRect r="70605"/>
        <a:stretch/>
      </xdr:blipFill>
      <xdr:spPr>
        <a:xfrm>
          <a:off x="805543" y="272143"/>
          <a:ext cx="1083825" cy="997531"/>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E0B59C3B-3AD1-4303-8DDD-67616EF811EF}"/>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E4C3C132-796A-44AE-B37E-8C8D62073127}"/>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oneCellAnchor>
    <xdr:from>
      <xdr:col>0</xdr:col>
      <xdr:colOff>762000</xdr:colOff>
      <xdr:row>0</xdr:row>
      <xdr:rowOff>239486</xdr:rowOff>
    </xdr:from>
    <xdr:ext cx="1083825" cy="997531"/>
    <xdr:pic>
      <xdr:nvPicPr>
        <xdr:cNvPr id="3" name="Imagen 2">
          <a:extLst>
            <a:ext uri="{FF2B5EF4-FFF2-40B4-BE49-F238E27FC236}">
              <a16:creationId xmlns:a16="http://schemas.microsoft.com/office/drawing/2014/main" id="{59DE8F35-B5A2-42B8-8D27-C2882BFD7506}"/>
            </a:ext>
          </a:extLst>
        </xdr:cNvPr>
        <xdr:cNvPicPr>
          <a:picLocks noChangeAspect="1"/>
        </xdr:cNvPicPr>
      </xdr:nvPicPr>
      <xdr:blipFill rotWithShape="1">
        <a:blip xmlns:r="http://schemas.openxmlformats.org/officeDocument/2006/relationships" r:embed="rId1"/>
        <a:srcRect r="70605"/>
        <a:stretch/>
      </xdr:blipFill>
      <xdr:spPr>
        <a:xfrm>
          <a:off x="762000" y="239486"/>
          <a:ext cx="1083825" cy="997531"/>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1F02257F-A0F4-4D04-AE7B-49DE3E52ACC4}"/>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oneCellAnchor>
    <xdr:from>
      <xdr:col>0</xdr:col>
      <xdr:colOff>87086</xdr:colOff>
      <xdr:row>0</xdr:row>
      <xdr:rowOff>87086</xdr:rowOff>
    </xdr:from>
    <xdr:ext cx="1876181" cy="1726800"/>
    <xdr:pic>
      <xdr:nvPicPr>
        <xdr:cNvPr id="3" name="Imagen 2">
          <a:extLst>
            <a:ext uri="{FF2B5EF4-FFF2-40B4-BE49-F238E27FC236}">
              <a16:creationId xmlns:a16="http://schemas.microsoft.com/office/drawing/2014/main" id="{567E45CD-FFBB-41E8-BEDD-E912E8C974BE}"/>
            </a:ext>
          </a:extLst>
        </xdr:cNvPr>
        <xdr:cNvPicPr>
          <a:picLocks noChangeAspect="1"/>
        </xdr:cNvPicPr>
      </xdr:nvPicPr>
      <xdr:blipFill rotWithShape="1">
        <a:blip xmlns:r="http://schemas.openxmlformats.org/officeDocument/2006/relationships" r:embed="rId1"/>
        <a:srcRect r="70605"/>
        <a:stretch/>
      </xdr:blipFill>
      <xdr:spPr>
        <a:xfrm>
          <a:off x="87086" y="87086"/>
          <a:ext cx="1876181" cy="172680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99EA7D03-A382-4140-9F0E-7047B620488C}"/>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7893E22F-011F-4490-845B-D379717A3E42}"/>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8170F06F-ACBE-4357-834C-7E3D0CB36FBF}"/>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28BA4E64-B04D-43BF-A662-14BB29D8EB6E}"/>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oneCellAnchor>
    <xdr:from>
      <xdr:col>0</xdr:col>
      <xdr:colOff>859971</xdr:colOff>
      <xdr:row>0</xdr:row>
      <xdr:rowOff>261257</xdr:rowOff>
    </xdr:from>
    <xdr:ext cx="1083825" cy="997531"/>
    <xdr:pic>
      <xdr:nvPicPr>
        <xdr:cNvPr id="3" name="Imagen 2">
          <a:extLst>
            <a:ext uri="{FF2B5EF4-FFF2-40B4-BE49-F238E27FC236}">
              <a16:creationId xmlns:a16="http://schemas.microsoft.com/office/drawing/2014/main" id="{912ECF70-1A1A-4DE1-AC86-6E905C8E21E4}"/>
            </a:ext>
          </a:extLst>
        </xdr:cNvPr>
        <xdr:cNvPicPr>
          <a:picLocks noChangeAspect="1"/>
        </xdr:cNvPicPr>
      </xdr:nvPicPr>
      <xdr:blipFill rotWithShape="1">
        <a:blip xmlns:r="http://schemas.openxmlformats.org/officeDocument/2006/relationships" r:embed="rId1"/>
        <a:srcRect r="70605"/>
        <a:stretch/>
      </xdr:blipFill>
      <xdr:spPr>
        <a:xfrm>
          <a:off x="859971" y="261257"/>
          <a:ext cx="1083825" cy="99753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4829C8C9-2C28-40A4-9A8F-EBFEBC5AEDD7}"/>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us/Documents/GOBERNACION%202021/AGOSTO-NOVIEMBRE/CALIFICACION%20FILANDIA/EVALUACI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uanm/Downloads/038%20EVALUACI&#211;N%20INICIAL%20IE%20MONTENEG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2)"/>
      <sheetName val="Ofertas"/>
      <sheetName val="CONSOLIDADO"/>
      <sheetName val="E. TECNICA Marlon Salazar P5"/>
      <sheetName val="Marlon Salazar P5"/>
      <sheetName val="E. TECNICA JORGE VARGAS P8"/>
      <sheetName val="JORGE VARGAS P8"/>
      <sheetName val="PRESUPUESTO"/>
      <sheetName val="Hoja2"/>
    </sheetNames>
    <sheetDataSet>
      <sheetData sheetId="0"/>
      <sheetData sheetId="1"/>
      <sheetData sheetId="2">
        <row r="8">
          <cell r="O8">
            <v>324885489</v>
          </cell>
        </row>
        <row r="11">
          <cell r="O11">
            <v>325413684.35000002</v>
          </cell>
        </row>
      </sheetData>
      <sheetData sheetId="3"/>
      <sheetData sheetId="4"/>
      <sheetData sheetId="5">
        <row r="9">
          <cell r="E9" t="str">
            <v>JORGE VARGAS OROZCO</v>
          </cell>
        </row>
      </sheetData>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W478"/>
  <sheetViews>
    <sheetView workbookViewId="0"/>
  </sheetViews>
  <sheetFormatPr baseColWidth="10" defaultColWidth="10.83203125" defaultRowHeight="16"/>
  <cols>
    <col min="1" max="1" width="3" style="5" customWidth="1"/>
    <col min="2" max="2" width="5.83203125" style="5" customWidth="1"/>
    <col min="3" max="3" width="28" style="5" customWidth="1"/>
    <col min="4" max="4" width="27" style="5" customWidth="1"/>
    <col min="5" max="5" width="10" style="5" customWidth="1"/>
    <col min="6" max="9" width="22" style="5" customWidth="1"/>
    <col min="10" max="10" width="16.5" style="5" customWidth="1"/>
    <col min="11" max="11" width="25" style="5" customWidth="1"/>
    <col min="12" max="13" width="16.5" style="5" customWidth="1"/>
    <col min="14" max="14" width="19.83203125" style="24" customWidth="1"/>
    <col min="15" max="15" width="19.83203125" style="5" customWidth="1"/>
    <col min="16" max="16" width="12.33203125" style="5" customWidth="1"/>
    <col min="17" max="17" width="13.33203125" style="5" customWidth="1"/>
    <col min="18" max="18" width="10.83203125" style="25"/>
    <col min="19" max="16384" width="10.83203125" style="5"/>
  </cols>
  <sheetData>
    <row r="1" spans="1:127" ht="18.75" customHeight="1">
      <c r="B1" s="381" t="s">
        <v>56</v>
      </c>
      <c r="C1" s="381"/>
      <c r="D1" s="6"/>
      <c r="E1" s="6"/>
      <c r="F1" s="6"/>
      <c r="G1" s="6"/>
      <c r="H1" s="6"/>
      <c r="I1" s="6"/>
      <c r="J1" s="7"/>
      <c r="K1" s="7"/>
      <c r="L1" s="7"/>
      <c r="M1" s="7"/>
      <c r="N1" s="8"/>
      <c r="O1" s="9" t="s">
        <v>57</v>
      </c>
      <c r="P1" s="383" t="s">
        <v>58</v>
      </c>
      <c r="Q1" s="383" t="s">
        <v>59</v>
      </c>
      <c r="R1" s="384" t="s">
        <v>60</v>
      </c>
    </row>
    <row r="2" spans="1:127" ht="89.5" customHeight="1">
      <c r="B2" s="382"/>
      <c r="C2" s="382"/>
      <c r="D2" s="10" t="s">
        <v>61</v>
      </c>
      <c r="E2" s="10" t="s">
        <v>62</v>
      </c>
      <c r="F2" s="10" t="s">
        <v>63</v>
      </c>
      <c r="G2" s="10" t="s">
        <v>43</v>
      </c>
      <c r="H2" s="10" t="s">
        <v>44</v>
      </c>
      <c r="I2" s="10" t="s">
        <v>46</v>
      </c>
      <c r="J2" s="10" t="s">
        <v>64</v>
      </c>
      <c r="K2" s="10" t="s">
        <v>68</v>
      </c>
      <c r="L2" s="10" t="s">
        <v>69</v>
      </c>
      <c r="M2" s="10" t="s">
        <v>65</v>
      </c>
      <c r="N2" s="11" t="s">
        <v>66</v>
      </c>
      <c r="O2" s="12" t="s">
        <v>67</v>
      </c>
      <c r="P2" s="383"/>
      <c r="Q2" s="383"/>
      <c r="R2" s="385"/>
    </row>
    <row r="3" spans="1:127" s="17" customFormat="1" ht="30" customHeight="1">
      <c r="A3" s="5"/>
      <c r="B3" s="13">
        <v>1</v>
      </c>
      <c r="C3" s="26" t="e">
        <f>+#REF!</f>
        <v>#REF!</v>
      </c>
      <c r="D3" s="13" t="e">
        <f>+#REF!</f>
        <v>#REF!</v>
      </c>
      <c r="E3" s="14" t="e">
        <f>+#REF!</f>
        <v>#REF!</v>
      </c>
      <c r="F3" s="14" t="e">
        <f>+#REF!</f>
        <v>#REF!</v>
      </c>
      <c r="G3" s="14" t="e">
        <f>+#REF!</f>
        <v>#REF!</v>
      </c>
      <c r="H3" s="14" t="e">
        <f>+#REF!</f>
        <v>#REF!</v>
      </c>
      <c r="I3" s="14" t="e">
        <f>+#REF!</f>
        <v>#REF!</v>
      </c>
      <c r="J3" s="14" t="e">
        <f>+#REF!</f>
        <v>#REF!</v>
      </c>
      <c r="K3" s="14" t="e">
        <f>+#REF!</f>
        <v>#REF!</v>
      </c>
      <c r="L3" s="14" t="e">
        <f>+#REF!</f>
        <v>#REF!</v>
      </c>
      <c r="M3" s="14" t="s">
        <v>55</v>
      </c>
      <c r="N3" s="27" t="e">
        <f>+#REF!</f>
        <v>#REF!</v>
      </c>
      <c r="O3" s="15" t="e">
        <f>+#REF!</f>
        <v>#REF!</v>
      </c>
      <c r="P3" s="15" t="e">
        <f>+#REF!</f>
        <v>#REF!</v>
      </c>
      <c r="Q3" s="15" t="e">
        <f>+#REF!</f>
        <v>#REF!</v>
      </c>
      <c r="R3" s="16" t="e">
        <f>SUM(O3:Q3)</f>
        <v>#REF!</v>
      </c>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row>
    <row r="4" spans="1:127" ht="30" customHeight="1">
      <c r="B4" s="18">
        <v>2</v>
      </c>
      <c r="C4" s="28" t="e">
        <f>+#REF!</f>
        <v>#REF!</v>
      </c>
      <c r="D4" s="19" t="e">
        <f>+#REF!</f>
        <v>#REF!</v>
      </c>
      <c r="E4" s="20" t="e">
        <f>+#REF!</f>
        <v>#REF!</v>
      </c>
      <c r="F4" s="21" t="e">
        <f>+#REF!</f>
        <v>#REF!</v>
      </c>
      <c r="G4" s="21" t="e">
        <f>+#REF!</f>
        <v>#REF!</v>
      </c>
      <c r="H4" s="21" t="e">
        <f>+#REF!</f>
        <v>#REF!</v>
      </c>
      <c r="I4" s="21" t="e">
        <f>+#REF!</f>
        <v>#REF!</v>
      </c>
      <c r="J4" s="21" t="e">
        <f>+#REF!</f>
        <v>#REF!</v>
      </c>
      <c r="K4" s="21" t="e">
        <f>+#REF!</f>
        <v>#REF!</v>
      </c>
      <c r="L4" s="21" t="e">
        <f>+#REF!</f>
        <v>#REF!</v>
      </c>
      <c r="M4" s="21" t="s">
        <v>55</v>
      </c>
      <c r="N4" s="29" t="e">
        <f>+#REF!</f>
        <v>#REF!</v>
      </c>
      <c r="O4" s="22" t="e">
        <f>+#REF!</f>
        <v>#REF!</v>
      </c>
      <c r="P4" s="22" t="e">
        <f>+#REF!</f>
        <v>#REF!</v>
      </c>
      <c r="Q4" s="22" t="e">
        <f>+#REF!</f>
        <v>#REF!</v>
      </c>
      <c r="R4" s="23" t="e">
        <f t="shared" ref="R4:R16" si="0">SUM(O4:Q4)</f>
        <v>#REF!</v>
      </c>
    </row>
    <row r="5" spans="1:127" s="17" customFormat="1" ht="30" customHeight="1">
      <c r="A5" s="5"/>
      <c r="B5" s="13">
        <v>3</v>
      </c>
      <c r="C5" s="26" t="e">
        <f>+#REF!</f>
        <v>#REF!</v>
      </c>
      <c r="D5" s="13" t="e">
        <f>+#REF!</f>
        <v>#REF!</v>
      </c>
      <c r="E5" s="14" t="e">
        <f>+#REF!</f>
        <v>#REF!</v>
      </c>
      <c r="F5" s="14" t="e">
        <f>+#REF!</f>
        <v>#REF!</v>
      </c>
      <c r="G5" s="14" t="e">
        <f>+#REF!</f>
        <v>#REF!</v>
      </c>
      <c r="H5" s="14" t="e">
        <f>+#REF!</f>
        <v>#REF!</v>
      </c>
      <c r="I5" s="14" t="e">
        <f>+#REF!</f>
        <v>#REF!</v>
      </c>
      <c r="J5" s="14" t="e">
        <f>+#REF!</f>
        <v>#REF!</v>
      </c>
      <c r="K5" s="14" t="e">
        <f>+#REF!</f>
        <v>#REF!</v>
      </c>
      <c r="L5" s="14" t="e">
        <f>+#REF!</f>
        <v>#REF!</v>
      </c>
      <c r="M5" s="14" t="s">
        <v>55</v>
      </c>
      <c r="N5" s="27" t="e">
        <f>+#REF!</f>
        <v>#REF!</v>
      </c>
      <c r="O5" s="15" t="e">
        <f>+#REF!</f>
        <v>#REF!</v>
      </c>
      <c r="P5" s="15" t="e">
        <f>+#REF!</f>
        <v>#REF!</v>
      </c>
      <c r="Q5" s="15" t="e">
        <f>+#REF!</f>
        <v>#REF!</v>
      </c>
      <c r="R5" s="16" t="e">
        <f t="shared" si="0"/>
        <v>#REF!</v>
      </c>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7" ht="30" customHeight="1">
      <c r="B6" s="18">
        <v>4</v>
      </c>
      <c r="C6" s="28" t="e">
        <f>+#REF!</f>
        <v>#REF!</v>
      </c>
      <c r="D6" s="19" t="e">
        <f>+#REF!</f>
        <v>#REF!</v>
      </c>
      <c r="E6" s="20" t="e">
        <f>+#REF!</f>
        <v>#REF!</v>
      </c>
      <c r="F6" s="21" t="e">
        <f>+#REF!</f>
        <v>#REF!</v>
      </c>
      <c r="G6" s="21" t="e">
        <f>+#REF!</f>
        <v>#REF!</v>
      </c>
      <c r="H6" s="21" t="e">
        <f>+#REF!</f>
        <v>#REF!</v>
      </c>
      <c r="I6" s="21" t="e">
        <f>+#REF!</f>
        <v>#REF!</v>
      </c>
      <c r="J6" s="21" t="e">
        <f>+#REF!</f>
        <v>#REF!</v>
      </c>
      <c r="K6" s="21" t="e">
        <f>+#REF!</f>
        <v>#REF!</v>
      </c>
      <c r="L6" s="21" t="e">
        <f>+#REF!</f>
        <v>#REF!</v>
      </c>
      <c r="M6" s="21" t="s">
        <v>55</v>
      </c>
      <c r="N6" s="29" t="e">
        <f>+#REF!</f>
        <v>#REF!</v>
      </c>
      <c r="O6" s="22" t="e">
        <f>+#REF!</f>
        <v>#REF!</v>
      </c>
      <c r="P6" s="22" t="e">
        <f>+#REF!</f>
        <v>#REF!</v>
      </c>
      <c r="Q6" s="22" t="e">
        <f>+#REF!</f>
        <v>#REF!</v>
      </c>
      <c r="R6" s="23" t="e">
        <f t="shared" si="0"/>
        <v>#REF!</v>
      </c>
    </row>
    <row r="7" spans="1:127" s="17" customFormat="1" ht="30" customHeight="1">
      <c r="A7" s="5"/>
      <c r="B7" s="13">
        <v>5</v>
      </c>
      <c r="C7" s="26" t="e">
        <f>+#REF!</f>
        <v>#REF!</v>
      </c>
      <c r="D7" s="13" t="e">
        <f>+#REF!</f>
        <v>#REF!</v>
      </c>
      <c r="E7" s="14" t="e">
        <f>+#REF!</f>
        <v>#REF!</v>
      </c>
      <c r="F7" s="14" t="e">
        <f>+#REF!</f>
        <v>#REF!</v>
      </c>
      <c r="G7" s="14" t="e">
        <f>+#REF!</f>
        <v>#REF!</v>
      </c>
      <c r="H7" s="14" t="e">
        <f>+#REF!</f>
        <v>#REF!</v>
      </c>
      <c r="I7" s="14" t="e">
        <f>+#REF!</f>
        <v>#REF!</v>
      </c>
      <c r="J7" s="14" t="e">
        <f>+#REF!</f>
        <v>#REF!</v>
      </c>
      <c r="K7" s="14" t="e">
        <f>+#REF!</f>
        <v>#REF!</v>
      </c>
      <c r="L7" s="14" t="e">
        <f>+#REF!</f>
        <v>#REF!</v>
      </c>
      <c r="M7" s="14" t="s">
        <v>55</v>
      </c>
      <c r="N7" s="27" t="e">
        <f>+#REF!</f>
        <v>#REF!</v>
      </c>
      <c r="O7" s="15" t="e">
        <f>+#REF!</f>
        <v>#REF!</v>
      </c>
      <c r="P7" s="15" t="e">
        <f>+#REF!</f>
        <v>#REF!</v>
      </c>
      <c r="Q7" s="15" t="e">
        <f>+#REF!</f>
        <v>#REF!</v>
      </c>
      <c r="R7" s="16" t="e">
        <f t="shared" si="0"/>
        <v>#REF!</v>
      </c>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row>
    <row r="8" spans="1:127" ht="30" customHeight="1">
      <c r="B8" s="18">
        <v>6</v>
      </c>
      <c r="C8" s="28" t="e">
        <f>+#REF!</f>
        <v>#REF!</v>
      </c>
      <c r="D8" s="19" t="e">
        <f>+#REF!</f>
        <v>#REF!</v>
      </c>
      <c r="E8" s="20" t="e">
        <f>+#REF!</f>
        <v>#REF!</v>
      </c>
      <c r="F8" s="21" t="e">
        <f>+#REF!</f>
        <v>#REF!</v>
      </c>
      <c r="G8" s="21" t="e">
        <f>+#REF!</f>
        <v>#REF!</v>
      </c>
      <c r="H8" s="21" t="e">
        <f>+#REF!</f>
        <v>#REF!</v>
      </c>
      <c r="I8" s="21" t="e">
        <f>+#REF!</f>
        <v>#REF!</v>
      </c>
      <c r="J8" s="21" t="e">
        <f>+#REF!</f>
        <v>#REF!</v>
      </c>
      <c r="K8" s="21" t="e">
        <f>+#REF!</f>
        <v>#REF!</v>
      </c>
      <c r="L8" s="21" t="e">
        <f>+#REF!</f>
        <v>#REF!</v>
      </c>
      <c r="M8" s="21" t="s">
        <v>55</v>
      </c>
      <c r="N8" s="29" t="e">
        <f>+#REF!</f>
        <v>#REF!</v>
      </c>
      <c r="O8" s="22" t="e">
        <f>+#REF!</f>
        <v>#REF!</v>
      </c>
      <c r="P8" s="22" t="e">
        <f>+#REF!</f>
        <v>#REF!</v>
      </c>
      <c r="Q8" s="22" t="e">
        <f>+#REF!</f>
        <v>#REF!</v>
      </c>
      <c r="R8" s="23" t="e">
        <f t="shared" si="0"/>
        <v>#REF!</v>
      </c>
    </row>
    <row r="9" spans="1:127" s="17" customFormat="1" ht="30" customHeight="1">
      <c r="A9" s="5"/>
      <c r="B9" s="13">
        <v>7</v>
      </c>
      <c r="C9" s="26" t="e">
        <f>+#REF!</f>
        <v>#REF!</v>
      </c>
      <c r="D9" s="13" t="e">
        <f>+#REF!</f>
        <v>#REF!</v>
      </c>
      <c r="E9" s="14" t="e">
        <f>+#REF!</f>
        <v>#REF!</v>
      </c>
      <c r="F9" s="14" t="e">
        <f>+#REF!</f>
        <v>#REF!</v>
      </c>
      <c r="G9" s="14" t="e">
        <f>+#REF!</f>
        <v>#REF!</v>
      </c>
      <c r="H9" s="14" t="e">
        <f>+#REF!</f>
        <v>#REF!</v>
      </c>
      <c r="I9" s="14" t="e">
        <f>+#REF!</f>
        <v>#REF!</v>
      </c>
      <c r="J9" s="14" t="e">
        <f>+#REF!</f>
        <v>#REF!</v>
      </c>
      <c r="K9" s="14" t="e">
        <f>+#REF!</f>
        <v>#REF!</v>
      </c>
      <c r="L9" s="14" t="e">
        <f>+#REF!</f>
        <v>#REF!</v>
      </c>
      <c r="M9" s="14" t="s">
        <v>55</v>
      </c>
      <c r="N9" s="27" t="e">
        <f>+#REF!</f>
        <v>#REF!</v>
      </c>
      <c r="O9" s="15" t="e">
        <f>+#REF!</f>
        <v>#REF!</v>
      </c>
      <c r="P9" s="15" t="e">
        <f>+#REF!</f>
        <v>#REF!</v>
      </c>
      <c r="Q9" s="15" t="e">
        <f>+#REF!</f>
        <v>#REF!</v>
      </c>
      <c r="R9" s="16" t="e">
        <f>SUM(O9:Q9)</f>
        <v>#REF!</v>
      </c>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row>
    <row r="10" spans="1:127" ht="30" customHeight="1">
      <c r="B10" s="18">
        <v>8</v>
      </c>
      <c r="C10" s="28" t="e">
        <f>+#REF!</f>
        <v>#REF!</v>
      </c>
      <c r="D10" s="19" t="e">
        <f>+#REF!</f>
        <v>#REF!</v>
      </c>
      <c r="E10" s="20" t="e">
        <f>+#REF!</f>
        <v>#REF!</v>
      </c>
      <c r="F10" s="21" t="e">
        <f>+#REF!</f>
        <v>#REF!</v>
      </c>
      <c r="G10" s="21" t="e">
        <f>+#REF!</f>
        <v>#REF!</v>
      </c>
      <c r="H10" s="21" t="e">
        <f>+#REF!</f>
        <v>#REF!</v>
      </c>
      <c r="I10" s="21" t="e">
        <f>+#REF!</f>
        <v>#REF!</v>
      </c>
      <c r="J10" s="21" t="e">
        <f>+#REF!</f>
        <v>#REF!</v>
      </c>
      <c r="K10" s="21" t="e">
        <f>+#REF!</f>
        <v>#REF!</v>
      </c>
      <c r="L10" s="21" t="e">
        <f>+#REF!</f>
        <v>#REF!</v>
      </c>
      <c r="M10" s="21" t="s">
        <v>55</v>
      </c>
      <c r="N10" s="29" t="e">
        <f>+#REF!</f>
        <v>#REF!</v>
      </c>
      <c r="O10" s="22" t="e">
        <f>+#REF!</f>
        <v>#REF!</v>
      </c>
      <c r="P10" s="22" t="e">
        <f>+#REF!</f>
        <v>#REF!</v>
      </c>
      <c r="Q10" s="22" t="e">
        <f>+#REF!</f>
        <v>#REF!</v>
      </c>
      <c r="R10" s="23" t="e">
        <f>SUM(O10:Q10)</f>
        <v>#REF!</v>
      </c>
    </row>
    <row r="11" spans="1:127" s="17" customFormat="1" ht="30" customHeight="1">
      <c r="A11" s="5"/>
      <c r="B11" s="13">
        <v>9</v>
      </c>
      <c r="C11" s="26" t="e">
        <f>+#REF!</f>
        <v>#REF!</v>
      </c>
      <c r="D11" s="13" t="e">
        <f>+#REF!</f>
        <v>#REF!</v>
      </c>
      <c r="E11" s="14" t="e">
        <f>+#REF!</f>
        <v>#REF!</v>
      </c>
      <c r="F11" s="14" t="e">
        <f>+#REF!</f>
        <v>#REF!</v>
      </c>
      <c r="G11" s="14" t="e">
        <f>+#REF!</f>
        <v>#REF!</v>
      </c>
      <c r="H11" s="14" t="e">
        <f>+#REF!</f>
        <v>#REF!</v>
      </c>
      <c r="I11" s="14" t="e">
        <f>+#REF!</f>
        <v>#REF!</v>
      </c>
      <c r="J11" s="14" t="e">
        <f>+#REF!</f>
        <v>#REF!</v>
      </c>
      <c r="K11" s="14" t="e">
        <f>+#REF!</f>
        <v>#REF!</v>
      </c>
      <c r="L11" s="14" t="e">
        <f>+#REF!</f>
        <v>#REF!</v>
      </c>
      <c r="M11" s="14" t="s">
        <v>55</v>
      </c>
      <c r="N11" s="27" t="e">
        <f>+#REF!</f>
        <v>#REF!</v>
      </c>
      <c r="O11" s="15" t="e">
        <f>+#REF!</f>
        <v>#REF!</v>
      </c>
      <c r="P11" s="15" t="e">
        <f>+#REF!</f>
        <v>#REF!</v>
      </c>
      <c r="Q11" s="15" t="e">
        <f>+#REF!</f>
        <v>#REF!</v>
      </c>
      <c r="R11" s="16" t="e">
        <f t="shared" si="0"/>
        <v>#REF!</v>
      </c>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row>
    <row r="12" spans="1:127" ht="30" customHeight="1">
      <c r="B12" s="18">
        <v>10</v>
      </c>
      <c r="C12" s="28" t="e">
        <f>+#REF!</f>
        <v>#REF!</v>
      </c>
      <c r="D12" s="19" t="e">
        <f>+#REF!</f>
        <v>#REF!</v>
      </c>
      <c r="E12" s="20" t="e">
        <f>+#REF!</f>
        <v>#REF!</v>
      </c>
      <c r="F12" s="21" t="e">
        <f>+#REF!</f>
        <v>#REF!</v>
      </c>
      <c r="G12" s="21" t="e">
        <f>+#REF!</f>
        <v>#REF!</v>
      </c>
      <c r="H12" s="21" t="e">
        <f>+#REF!</f>
        <v>#REF!</v>
      </c>
      <c r="I12" s="21" t="e">
        <f>+#REF!</f>
        <v>#REF!</v>
      </c>
      <c r="J12" s="21" t="e">
        <f>+#REF!</f>
        <v>#REF!</v>
      </c>
      <c r="K12" s="21" t="e">
        <f>+#REF!</f>
        <v>#REF!</v>
      </c>
      <c r="L12" s="21" t="e">
        <f>+#REF!</f>
        <v>#REF!</v>
      </c>
      <c r="M12" s="21" t="s">
        <v>55</v>
      </c>
      <c r="N12" s="29" t="e">
        <f>+#REF!</f>
        <v>#REF!</v>
      </c>
      <c r="O12" s="22" t="e">
        <f>+#REF!</f>
        <v>#REF!</v>
      </c>
      <c r="P12" s="22" t="e">
        <f>+#REF!</f>
        <v>#REF!</v>
      </c>
      <c r="Q12" s="22" t="e">
        <f>+#REF!</f>
        <v>#REF!</v>
      </c>
      <c r="R12" s="23" t="e">
        <f t="shared" si="0"/>
        <v>#REF!</v>
      </c>
    </row>
    <row r="13" spans="1:127" s="17" customFormat="1" ht="30" customHeight="1">
      <c r="A13" s="5"/>
      <c r="B13" s="13">
        <v>11</v>
      </c>
      <c r="C13" s="26" t="e">
        <f>+#REF!</f>
        <v>#REF!</v>
      </c>
      <c r="D13" s="13" t="e">
        <f>+#REF!</f>
        <v>#REF!</v>
      </c>
      <c r="E13" s="14" t="e">
        <f>+#REF!</f>
        <v>#REF!</v>
      </c>
      <c r="F13" s="14" t="e">
        <f>+#REF!</f>
        <v>#REF!</v>
      </c>
      <c r="G13" s="14" t="e">
        <f>+#REF!</f>
        <v>#REF!</v>
      </c>
      <c r="H13" s="14" t="e">
        <f>+#REF!</f>
        <v>#REF!</v>
      </c>
      <c r="I13" s="14" t="e">
        <f>+#REF!</f>
        <v>#REF!</v>
      </c>
      <c r="J13" s="14" t="e">
        <f>+#REF!</f>
        <v>#REF!</v>
      </c>
      <c r="K13" s="14" t="e">
        <f>+#REF!</f>
        <v>#REF!</v>
      </c>
      <c r="L13" s="14" t="e">
        <f>+#REF!</f>
        <v>#REF!</v>
      </c>
      <c r="M13" s="14" t="s">
        <v>55</v>
      </c>
      <c r="N13" s="27" t="e">
        <f>+#REF!</f>
        <v>#REF!</v>
      </c>
      <c r="O13" s="15" t="e">
        <f>+#REF!</f>
        <v>#REF!</v>
      </c>
      <c r="P13" s="15" t="e">
        <f>+#REF!</f>
        <v>#REF!</v>
      </c>
      <c r="Q13" s="15" t="e">
        <f>+#REF!</f>
        <v>#REF!</v>
      </c>
      <c r="R13" s="16" t="e">
        <f t="shared" si="0"/>
        <v>#REF!</v>
      </c>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row>
    <row r="14" spans="1:127" ht="30" customHeight="1">
      <c r="B14" s="18">
        <v>12</v>
      </c>
      <c r="C14" s="28" t="e">
        <f>+#REF!</f>
        <v>#REF!</v>
      </c>
      <c r="D14" s="19" t="e">
        <f>+#REF!</f>
        <v>#REF!</v>
      </c>
      <c r="E14" s="20" t="e">
        <f>+#REF!</f>
        <v>#REF!</v>
      </c>
      <c r="F14" s="21" t="e">
        <f>+#REF!</f>
        <v>#REF!</v>
      </c>
      <c r="G14" s="21" t="e">
        <f>+#REF!</f>
        <v>#REF!</v>
      </c>
      <c r="H14" s="21" t="e">
        <f>+#REF!</f>
        <v>#REF!</v>
      </c>
      <c r="I14" s="21" t="e">
        <f>+#REF!</f>
        <v>#REF!</v>
      </c>
      <c r="J14" s="21" t="e">
        <f>+#REF!</f>
        <v>#REF!</v>
      </c>
      <c r="K14" s="21" t="e">
        <f>+#REF!</f>
        <v>#REF!</v>
      </c>
      <c r="L14" s="21" t="e">
        <f>+#REF!</f>
        <v>#REF!</v>
      </c>
      <c r="M14" s="21" t="s">
        <v>55</v>
      </c>
      <c r="N14" s="29" t="e">
        <f>+#REF!</f>
        <v>#REF!</v>
      </c>
      <c r="O14" s="22" t="e">
        <f>+#REF!</f>
        <v>#REF!</v>
      </c>
      <c r="P14" s="22" t="e">
        <f>+#REF!</f>
        <v>#REF!</v>
      </c>
      <c r="Q14" s="22" t="e">
        <f>+#REF!</f>
        <v>#REF!</v>
      </c>
      <c r="R14" s="23" t="e">
        <f t="shared" si="0"/>
        <v>#REF!</v>
      </c>
    </row>
    <row r="15" spans="1:127" s="17" customFormat="1" ht="30" customHeight="1">
      <c r="A15" s="5"/>
      <c r="B15" s="13">
        <v>13</v>
      </c>
      <c r="C15" s="26" t="e">
        <f>+#REF!</f>
        <v>#REF!</v>
      </c>
      <c r="D15" s="13" t="e">
        <f>+#REF!</f>
        <v>#REF!</v>
      </c>
      <c r="E15" s="14" t="e">
        <f>+#REF!</f>
        <v>#REF!</v>
      </c>
      <c r="F15" s="14" t="e">
        <f>+#REF!</f>
        <v>#REF!</v>
      </c>
      <c r="G15" s="14" t="e">
        <f>+#REF!</f>
        <v>#REF!</v>
      </c>
      <c r="H15" s="14" t="e">
        <f>+#REF!</f>
        <v>#REF!</v>
      </c>
      <c r="I15" s="14" t="e">
        <f>+#REF!</f>
        <v>#REF!</v>
      </c>
      <c r="J15" s="14" t="e">
        <f>+#REF!</f>
        <v>#REF!</v>
      </c>
      <c r="K15" s="14" t="e">
        <f>+#REF!</f>
        <v>#REF!</v>
      </c>
      <c r="L15" s="14" t="e">
        <f>+#REF!</f>
        <v>#REF!</v>
      </c>
      <c r="M15" s="14" t="s">
        <v>55</v>
      </c>
      <c r="N15" s="27" t="e">
        <f>+#REF!</f>
        <v>#REF!</v>
      </c>
      <c r="O15" s="15" t="e">
        <f>+#REF!</f>
        <v>#REF!</v>
      </c>
      <c r="P15" s="15" t="e">
        <f>+#REF!</f>
        <v>#REF!</v>
      </c>
      <c r="Q15" s="15" t="e">
        <f>+#REF!</f>
        <v>#REF!</v>
      </c>
      <c r="R15" s="16" t="e">
        <f t="shared" si="0"/>
        <v>#REF!</v>
      </c>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row>
    <row r="16" spans="1:127" ht="30" customHeight="1">
      <c r="B16" s="18">
        <v>14</v>
      </c>
      <c r="C16" s="28" t="e">
        <f>+#REF!</f>
        <v>#REF!</v>
      </c>
      <c r="D16" s="19" t="e">
        <f>+#REF!</f>
        <v>#REF!</v>
      </c>
      <c r="E16" s="20" t="e">
        <f>+#REF!</f>
        <v>#REF!</v>
      </c>
      <c r="F16" s="21" t="e">
        <f>+#REF!</f>
        <v>#REF!</v>
      </c>
      <c r="G16" s="21" t="e">
        <f>+#REF!</f>
        <v>#REF!</v>
      </c>
      <c r="H16" s="21" t="e">
        <f>+#REF!</f>
        <v>#REF!</v>
      </c>
      <c r="I16" s="21" t="e">
        <f>+#REF!</f>
        <v>#REF!</v>
      </c>
      <c r="J16" s="21" t="e">
        <f>+#REF!</f>
        <v>#REF!</v>
      </c>
      <c r="K16" s="21" t="e">
        <f>+#REF!</f>
        <v>#REF!</v>
      </c>
      <c r="L16" s="21" t="e">
        <f>+#REF!</f>
        <v>#REF!</v>
      </c>
      <c r="M16" s="21" t="s">
        <v>55</v>
      </c>
      <c r="N16" s="29" t="e">
        <f>+#REF!</f>
        <v>#REF!</v>
      </c>
      <c r="O16" s="22" t="e">
        <f>+#REF!</f>
        <v>#REF!</v>
      </c>
      <c r="P16" s="22" t="e">
        <f>+#REF!</f>
        <v>#REF!</v>
      </c>
      <c r="Q16" s="22" t="e">
        <f>+#REF!</f>
        <v>#REF!</v>
      </c>
      <c r="R16" s="23" t="e">
        <f t="shared" si="0"/>
        <v>#REF!</v>
      </c>
    </row>
    <row r="17" spans="14:14" s="5" customFormat="1">
      <c r="N17" s="24"/>
    </row>
    <row r="18" spans="14:14" s="5" customFormat="1">
      <c r="N18" s="24"/>
    </row>
    <row r="19" spans="14:14" s="5" customFormat="1">
      <c r="N19" s="24"/>
    </row>
    <row r="20" spans="14:14" s="5" customFormat="1">
      <c r="N20" s="24"/>
    </row>
    <row r="21" spans="14:14" s="5" customFormat="1">
      <c r="N21" s="24"/>
    </row>
    <row r="22" spans="14:14" s="5" customFormat="1">
      <c r="N22" s="24"/>
    </row>
    <row r="23" spans="14:14" s="5" customFormat="1">
      <c r="N23" s="24"/>
    </row>
    <row r="24" spans="14:14" s="5" customFormat="1">
      <c r="N24" s="24"/>
    </row>
    <row r="25" spans="14:14" s="5" customFormat="1">
      <c r="N25" s="24"/>
    </row>
    <row r="26" spans="14:14" s="5" customFormat="1">
      <c r="N26" s="24"/>
    </row>
    <row r="27" spans="14:14" s="5" customFormat="1">
      <c r="N27" s="24"/>
    </row>
    <row r="28" spans="14:14" s="5" customFormat="1">
      <c r="N28" s="24"/>
    </row>
    <row r="29" spans="14:14" s="5" customFormat="1">
      <c r="N29" s="24"/>
    </row>
    <row r="30" spans="14:14" s="5" customFormat="1">
      <c r="N30" s="24"/>
    </row>
    <row r="31" spans="14:14" s="5" customFormat="1">
      <c r="N31" s="24"/>
    </row>
    <row r="32" spans="14:14" s="5" customFormat="1">
      <c r="N32" s="24"/>
    </row>
    <row r="33" spans="14:14" s="5" customFormat="1">
      <c r="N33" s="24"/>
    </row>
    <row r="34" spans="14:14" s="5" customFormat="1">
      <c r="N34" s="24"/>
    </row>
    <row r="35" spans="14:14" s="5" customFormat="1">
      <c r="N35" s="24"/>
    </row>
    <row r="36" spans="14:14" s="5" customFormat="1">
      <c r="N36" s="24"/>
    </row>
    <row r="37" spans="14:14" s="5" customFormat="1">
      <c r="N37" s="24"/>
    </row>
    <row r="38" spans="14:14" s="5" customFormat="1">
      <c r="N38" s="24"/>
    </row>
    <row r="39" spans="14:14" s="5" customFormat="1">
      <c r="N39" s="24"/>
    </row>
    <row r="40" spans="14:14" s="5" customFormat="1">
      <c r="N40" s="24"/>
    </row>
    <row r="41" spans="14:14" s="5" customFormat="1">
      <c r="N41" s="24"/>
    </row>
    <row r="42" spans="14:14" s="5" customFormat="1">
      <c r="N42" s="24"/>
    </row>
    <row r="43" spans="14:14" s="5" customFormat="1">
      <c r="N43" s="24"/>
    </row>
    <row r="44" spans="14:14" s="5" customFormat="1">
      <c r="N44" s="24"/>
    </row>
    <row r="45" spans="14:14" s="5" customFormat="1">
      <c r="N45" s="24"/>
    </row>
    <row r="46" spans="14:14" s="5" customFormat="1">
      <c r="N46" s="24"/>
    </row>
    <row r="47" spans="14:14" s="5" customFormat="1">
      <c r="N47" s="24"/>
    </row>
    <row r="48" spans="14:14" s="5" customFormat="1">
      <c r="N48" s="24"/>
    </row>
    <row r="49" spans="14:14" s="5" customFormat="1">
      <c r="N49" s="24"/>
    </row>
    <row r="50" spans="14:14" s="5" customFormat="1">
      <c r="N50" s="24"/>
    </row>
    <row r="51" spans="14:14" s="5" customFormat="1">
      <c r="N51" s="24"/>
    </row>
    <row r="52" spans="14:14" s="5" customFormat="1">
      <c r="N52" s="24"/>
    </row>
    <row r="53" spans="14:14" s="5" customFormat="1">
      <c r="N53" s="24"/>
    </row>
    <row r="54" spans="14:14" s="5" customFormat="1">
      <c r="N54" s="24"/>
    </row>
    <row r="55" spans="14:14" s="5" customFormat="1">
      <c r="N55" s="24"/>
    </row>
    <row r="56" spans="14:14" s="5" customFormat="1">
      <c r="N56" s="24"/>
    </row>
    <row r="57" spans="14:14" s="5" customFormat="1">
      <c r="N57" s="24"/>
    </row>
    <row r="58" spans="14:14" s="5" customFormat="1">
      <c r="N58" s="24"/>
    </row>
    <row r="59" spans="14:14" s="5" customFormat="1">
      <c r="N59" s="24"/>
    </row>
    <row r="60" spans="14:14" s="5" customFormat="1">
      <c r="N60" s="24"/>
    </row>
    <row r="61" spans="14:14" s="5" customFormat="1">
      <c r="N61" s="24"/>
    </row>
    <row r="62" spans="14:14" s="5" customFormat="1">
      <c r="N62" s="24"/>
    </row>
    <row r="63" spans="14:14" s="5" customFormat="1">
      <c r="N63" s="24"/>
    </row>
    <row r="64" spans="14:14" s="5" customFormat="1">
      <c r="N64" s="24"/>
    </row>
    <row r="65" spans="14:14" s="5" customFormat="1">
      <c r="N65" s="24"/>
    </row>
    <row r="66" spans="14:14" s="5" customFormat="1">
      <c r="N66" s="24"/>
    </row>
    <row r="67" spans="14:14" s="5" customFormat="1">
      <c r="N67" s="24"/>
    </row>
    <row r="68" spans="14:14" s="5" customFormat="1">
      <c r="N68" s="24"/>
    </row>
    <row r="69" spans="14:14" s="5" customFormat="1">
      <c r="N69" s="24"/>
    </row>
    <row r="70" spans="14:14" s="5" customFormat="1">
      <c r="N70" s="24"/>
    </row>
    <row r="71" spans="14:14" s="5" customFormat="1">
      <c r="N71" s="24"/>
    </row>
    <row r="72" spans="14:14" s="5" customFormat="1">
      <c r="N72" s="24"/>
    </row>
    <row r="73" spans="14:14" s="5" customFormat="1">
      <c r="N73" s="24"/>
    </row>
    <row r="74" spans="14:14" s="5" customFormat="1">
      <c r="N74" s="24"/>
    </row>
    <row r="75" spans="14:14" s="5" customFormat="1">
      <c r="N75" s="24"/>
    </row>
    <row r="76" spans="14:14" s="5" customFormat="1">
      <c r="N76" s="24"/>
    </row>
    <row r="77" spans="14:14" s="5" customFormat="1">
      <c r="N77" s="24"/>
    </row>
    <row r="78" spans="14:14" s="5" customFormat="1">
      <c r="N78" s="24"/>
    </row>
    <row r="79" spans="14:14" s="5" customFormat="1">
      <c r="N79" s="24"/>
    </row>
    <row r="80" spans="14:14" s="5" customFormat="1">
      <c r="N80" s="24"/>
    </row>
    <row r="81" spans="14:14" s="5" customFormat="1">
      <c r="N81" s="24"/>
    </row>
    <row r="82" spans="14:14" s="5" customFormat="1">
      <c r="N82" s="24"/>
    </row>
    <row r="83" spans="14:14" s="5" customFormat="1">
      <c r="N83" s="24"/>
    </row>
    <row r="84" spans="14:14" s="5" customFormat="1">
      <c r="N84" s="24"/>
    </row>
    <row r="85" spans="14:14" s="5" customFormat="1">
      <c r="N85" s="24"/>
    </row>
    <row r="86" spans="14:14" s="5" customFormat="1">
      <c r="N86" s="24"/>
    </row>
    <row r="87" spans="14:14" s="5" customFormat="1">
      <c r="N87" s="24"/>
    </row>
    <row r="88" spans="14:14" s="5" customFormat="1">
      <c r="N88" s="24"/>
    </row>
    <row r="89" spans="14:14" s="5" customFormat="1">
      <c r="N89" s="24"/>
    </row>
    <row r="90" spans="14:14" s="5" customFormat="1">
      <c r="N90" s="24"/>
    </row>
    <row r="91" spans="14:14" s="5" customFormat="1">
      <c r="N91" s="24"/>
    </row>
    <row r="92" spans="14:14" s="5" customFormat="1">
      <c r="N92" s="24"/>
    </row>
    <row r="93" spans="14:14" s="5" customFormat="1">
      <c r="N93" s="24"/>
    </row>
    <row r="94" spans="14:14" s="5" customFormat="1">
      <c r="N94" s="24"/>
    </row>
    <row r="95" spans="14:14" s="5" customFormat="1">
      <c r="N95" s="24"/>
    </row>
    <row r="96" spans="14:14" s="5" customFormat="1">
      <c r="N96" s="24"/>
    </row>
    <row r="97" spans="14:14" s="5" customFormat="1">
      <c r="N97" s="24"/>
    </row>
    <row r="98" spans="14:14" s="5" customFormat="1">
      <c r="N98" s="24"/>
    </row>
    <row r="99" spans="14:14" s="5" customFormat="1">
      <c r="N99" s="24"/>
    </row>
    <row r="100" spans="14:14" s="5" customFormat="1">
      <c r="N100" s="24"/>
    </row>
    <row r="101" spans="14:14" s="5" customFormat="1">
      <c r="N101" s="24"/>
    </row>
    <row r="102" spans="14:14" s="5" customFormat="1">
      <c r="N102" s="24"/>
    </row>
    <row r="103" spans="14:14" s="5" customFormat="1">
      <c r="N103" s="24"/>
    </row>
    <row r="104" spans="14:14" s="5" customFormat="1">
      <c r="N104" s="24"/>
    </row>
    <row r="105" spans="14:14" s="5" customFormat="1">
      <c r="N105" s="24"/>
    </row>
    <row r="106" spans="14:14" s="5" customFormat="1">
      <c r="N106" s="24"/>
    </row>
    <row r="107" spans="14:14" s="5" customFormat="1">
      <c r="N107" s="24"/>
    </row>
    <row r="108" spans="14:14" s="5" customFormat="1">
      <c r="N108" s="24"/>
    </row>
    <row r="109" spans="14:14" s="5" customFormat="1">
      <c r="N109" s="24"/>
    </row>
    <row r="110" spans="14:14" s="5" customFormat="1">
      <c r="N110" s="24"/>
    </row>
    <row r="111" spans="14:14" s="5" customFormat="1">
      <c r="N111" s="24"/>
    </row>
    <row r="112" spans="14:14" s="5" customFormat="1">
      <c r="N112" s="24"/>
    </row>
    <row r="113" spans="14:14" s="5" customFormat="1">
      <c r="N113" s="24"/>
    </row>
    <row r="114" spans="14:14" s="5" customFormat="1">
      <c r="N114" s="24"/>
    </row>
    <row r="115" spans="14:14" s="5" customFormat="1">
      <c r="N115" s="24"/>
    </row>
    <row r="116" spans="14:14" s="5" customFormat="1">
      <c r="N116" s="24"/>
    </row>
    <row r="117" spans="14:14" s="5" customFormat="1">
      <c r="N117" s="24"/>
    </row>
    <row r="118" spans="14:14" s="5" customFormat="1">
      <c r="N118" s="24"/>
    </row>
    <row r="119" spans="14:14" s="5" customFormat="1">
      <c r="N119" s="24"/>
    </row>
    <row r="120" spans="14:14" s="5" customFormat="1">
      <c r="N120" s="24"/>
    </row>
    <row r="121" spans="14:14" s="5" customFormat="1">
      <c r="N121" s="24"/>
    </row>
    <row r="122" spans="14:14" s="5" customFormat="1">
      <c r="N122" s="24"/>
    </row>
    <row r="123" spans="14:14" s="5" customFormat="1">
      <c r="N123" s="24"/>
    </row>
    <row r="124" spans="14:14" s="5" customFormat="1">
      <c r="N124" s="24"/>
    </row>
    <row r="125" spans="14:14" s="5" customFormat="1">
      <c r="N125" s="24"/>
    </row>
    <row r="126" spans="14:14" s="5" customFormat="1">
      <c r="N126" s="24"/>
    </row>
    <row r="127" spans="14:14" s="5" customFormat="1">
      <c r="N127" s="24"/>
    </row>
    <row r="128" spans="14:14" s="5" customFormat="1">
      <c r="N128" s="24"/>
    </row>
    <row r="129" spans="14:14" s="5" customFormat="1">
      <c r="N129" s="24"/>
    </row>
    <row r="130" spans="14:14" s="5" customFormat="1">
      <c r="N130" s="24"/>
    </row>
    <row r="131" spans="14:14" s="5" customFormat="1">
      <c r="N131" s="24"/>
    </row>
    <row r="132" spans="14:14" s="5" customFormat="1">
      <c r="N132" s="24"/>
    </row>
    <row r="133" spans="14:14" s="5" customFormat="1">
      <c r="N133" s="24"/>
    </row>
    <row r="134" spans="14:14" s="5" customFormat="1">
      <c r="N134" s="24"/>
    </row>
    <row r="135" spans="14:14" s="5" customFormat="1">
      <c r="N135" s="24"/>
    </row>
    <row r="136" spans="14:14" s="5" customFormat="1">
      <c r="N136" s="24"/>
    </row>
    <row r="137" spans="14:14" s="5" customFormat="1">
      <c r="N137" s="24"/>
    </row>
    <row r="138" spans="14:14" s="5" customFormat="1">
      <c r="N138" s="24"/>
    </row>
    <row r="139" spans="14:14" s="5" customFormat="1">
      <c r="N139" s="24"/>
    </row>
    <row r="140" spans="14:14" s="5" customFormat="1">
      <c r="N140" s="24"/>
    </row>
    <row r="141" spans="14:14" s="5" customFormat="1">
      <c r="N141" s="24"/>
    </row>
    <row r="142" spans="14:14" s="5" customFormat="1">
      <c r="N142" s="24"/>
    </row>
    <row r="143" spans="14:14" s="5" customFormat="1">
      <c r="N143" s="24"/>
    </row>
    <row r="144" spans="14:14" s="5" customFormat="1">
      <c r="N144" s="24"/>
    </row>
    <row r="145" spans="14:14" s="5" customFormat="1">
      <c r="N145" s="24"/>
    </row>
    <row r="146" spans="14:14" s="5" customFormat="1">
      <c r="N146" s="24"/>
    </row>
    <row r="147" spans="14:14" s="5" customFormat="1">
      <c r="N147" s="24"/>
    </row>
    <row r="148" spans="14:14" s="5" customFormat="1">
      <c r="N148" s="24"/>
    </row>
    <row r="149" spans="14:14" s="5" customFormat="1">
      <c r="N149" s="24"/>
    </row>
    <row r="150" spans="14:14" s="5" customFormat="1">
      <c r="N150" s="24"/>
    </row>
    <row r="151" spans="14:14" s="5" customFormat="1">
      <c r="N151" s="24"/>
    </row>
    <row r="152" spans="14:14" s="5" customFormat="1">
      <c r="N152" s="24"/>
    </row>
    <row r="153" spans="14:14" s="5" customFormat="1">
      <c r="N153" s="24"/>
    </row>
    <row r="154" spans="14:14" s="5" customFormat="1">
      <c r="N154" s="24"/>
    </row>
    <row r="155" spans="14:14" s="5" customFormat="1">
      <c r="N155" s="24"/>
    </row>
    <row r="156" spans="14:14" s="5" customFormat="1">
      <c r="N156" s="24"/>
    </row>
    <row r="157" spans="14:14" s="5" customFormat="1">
      <c r="N157" s="24"/>
    </row>
    <row r="158" spans="14:14" s="5" customFormat="1">
      <c r="N158" s="24"/>
    </row>
    <row r="159" spans="14:14" s="5" customFormat="1">
      <c r="N159" s="24"/>
    </row>
    <row r="160" spans="14:14" s="5" customFormat="1">
      <c r="N160" s="24"/>
    </row>
    <row r="161" spans="14:14" s="5" customFormat="1">
      <c r="N161" s="24"/>
    </row>
    <row r="162" spans="14:14" s="5" customFormat="1">
      <c r="N162" s="24"/>
    </row>
    <row r="163" spans="14:14" s="5" customFormat="1">
      <c r="N163" s="24"/>
    </row>
    <row r="164" spans="14:14" s="5" customFormat="1">
      <c r="N164" s="24"/>
    </row>
    <row r="165" spans="14:14" s="5" customFormat="1">
      <c r="N165" s="24"/>
    </row>
    <row r="166" spans="14:14" s="5" customFormat="1">
      <c r="N166" s="24"/>
    </row>
    <row r="167" spans="14:14" s="5" customFormat="1">
      <c r="N167" s="24"/>
    </row>
    <row r="168" spans="14:14" s="5" customFormat="1">
      <c r="N168" s="24"/>
    </row>
    <row r="169" spans="14:14" s="5" customFormat="1">
      <c r="N169" s="24"/>
    </row>
    <row r="170" spans="14:14" s="5" customFormat="1">
      <c r="N170" s="24"/>
    </row>
    <row r="171" spans="14:14" s="5" customFormat="1">
      <c r="N171" s="24"/>
    </row>
    <row r="172" spans="14:14" s="5" customFormat="1">
      <c r="N172" s="24"/>
    </row>
    <row r="173" spans="14:14" s="5" customFormat="1">
      <c r="N173" s="24"/>
    </row>
    <row r="174" spans="14:14" s="5" customFormat="1">
      <c r="N174" s="24"/>
    </row>
    <row r="175" spans="14:14" s="5" customFormat="1">
      <c r="N175" s="24"/>
    </row>
    <row r="176" spans="14:14" s="5" customFormat="1">
      <c r="N176" s="24"/>
    </row>
    <row r="177" spans="14:14" s="5" customFormat="1">
      <c r="N177" s="24"/>
    </row>
    <row r="178" spans="14:14" s="5" customFormat="1">
      <c r="N178" s="24"/>
    </row>
    <row r="179" spans="14:14" s="5" customFormat="1">
      <c r="N179" s="24"/>
    </row>
    <row r="180" spans="14:14" s="5" customFormat="1">
      <c r="N180" s="24"/>
    </row>
    <row r="181" spans="14:14" s="5" customFormat="1">
      <c r="N181" s="24"/>
    </row>
    <row r="182" spans="14:14" s="5" customFormat="1">
      <c r="N182" s="24"/>
    </row>
    <row r="183" spans="14:14" s="5" customFormat="1">
      <c r="N183" s="24"/>
    </row>
    <row r="184" spans="14:14" s="5" customFormat="1">
      <c r="N184" s="24"/>
    </row>
    <row r="185" spans="14:14" s="5" customFormat="1">
      <c r="N185" s="24"/>
    </row>
    <row r="186" spans="14:14" s="5" customFormat="1">
      <c r="N186" s="24"/>
    </row>
    <row r="187" spans="14:14" s="5" customFormat="1">
      <c r="N187" s="24"/>
    </row>
    <row r="188" spans="14:14" s="5" customFormat="1">
      <c r="N188" s="24"/>
    </row>
    <row r="189" spans="14:14" s="5" customFormat="1">
      <c r="N189" s="24"/>
    </row>
    <row r="190" spans="14:14" s="5" customFormat="1">
      <c r="N190" s="24"/>
    </row>
    <row r="191" spans="14:14" s="5" customFormat="1">
      <c r="N191" s="24"/>
    </row>
    <row r="192" spans="14:14" s="5" customFormat="1">
      <c r="N192" s="24"/>
    </row>
    <row r="193" spans="14:14" s="5" customFormat="1">
      <c r="N193" s="24"/>
    </row>
    <row r="194" spans="14:14" s="5" customFormat="1">
      <c r="N194" s="24"/>
    </row>
    <row r="195" spans="14:14" s="5" customFormat="1">
      <c r="N195" s="24"/>
    </row>
    <row r="196" spans="14:14" s="5" customFormat="1">
      <c r="N196" s="24"/>
    </row>
    <row r="197" spans="14:14" s="5" customFormat="1">
      <c r="N197" s="24"/>
    </row>
    <row r="198" spans="14:14" s="5" customFormat="1">
      <c r="N198" s="24"/>
    </row>
    <row r="199" spans="14:14" s="5" customFormat="1">
      <c r="N199" s="24"/>
    </row>
    <row r="200" spans="14:14" s="5" customFormat="1">
      <c r="N200" s="24"/>
    </row>
    <row r="201" spans="14:14" s="5" customFormat="1">
      <c r="N201" s="24"/>
    </row>
    <row r="202" spans="14:14" s="5" customFormat="1">
      <c r="N202" s="24"/>
    </row>
    <row r="203" spans="14:14" s="5" customFormat="1">
      <c r="N203" s="24"/>
    </row>
    <row r="204" spans="14:14" s="5" customFormat="1">
      <c r="N204" s="24"/>
    </row>
    <row r="205" spans="14:14" s="5" customFormat="1">
      <c r="N205" s="24"/>
    </row>
    <row r="206" spans="14:14" s="5" customFormat="1">
      <c r="N206" s="24"/>
    </row>
    <row r="207" spans="14:14" s="5" customFormat="1">
      <c r="N207" s="24"/>
    </row>
    <row r="208" spans="14:14" s="5" customFormat="1">
      <c r="N208" s="24"/>
    </row>
    <row r="209" spans="14:14" s="5" customFormat="1">
      <c r="N209" s="24"/>
    </row>
    <row r="210" spans="14:14" s="5" customFormat="1">
      <c r="N210" s="24"/>
    </row>
    <row r="211" spans="14:14" s="5" customFormat="1">
      <c r="N211" s="24"/>
    </row>
    <row r="212" spans="14:14" s="5" customFormat="1">
      <c r="N212" s="24"/>
    </row>
    <row r="213" spans="14:14" s="5" customFormat="1">
      <c r="N213" s="24"/>
    </row>
    <row r="214" spans="14:14" s="5" customFormat="1">
      <c r="N214" s="24"/>
    </row>
    <row r="215" spans="14:14" s="5" customFormat="1">
      <c r="N215" s="24"/>
    </row>
    <row r="216" spans="14:14" s="5" customFormat="1">
      <c r="N216" s="24"/>
    </row>
    <row r="217" spans="14:14" s="5" customFormat="1">
      <c r="N217" s="24"/>
    </row>
    <row r="218" spans="14:14" s="5" customFormat="1">
      <c r="N218" s="24"/>
    </row>
    <row r="219" spans="14:14" s="5" customFormat="1">
      <c r="N219" s="24"/>
    </row>
    <row r="220" spans="14:14" s="5" customFormat="1">
      <c r="N220" s="24"/>
    </row>
    <row r="221" spans="14:14" s="5" customFormat="1">
      <c r="N221" s="24"/>
    </row>
    <row r="222" spans="14:14" s="5" customFormat="1">
      <c r="N222" s="24"/>
    </row>
    <row r="223" spans="14:14" s="5" customFormat="1">
      <c r="N223" s="24"/>
    </row>
    <row r="224" spans="14:14" s="5" customFormat="1">
      <c r="N224" s="24"/>
    </row>
    <row r="225" spans="14:14" s="5" customFormat="1">
      <c r="N225" s="24"/>
    </row>
    <row r="226" spans="14:14" s="5" customFormat="1">
      <c r="N226" s="24"/>
    </row>
    <row r="227" spans="14:14" s="5" customFormat="1">
      <c r="N227" s="24"/>
    </row>
    <row r="228" spans="14:14" s="5" customFormat="1">
      <c r="N228" s="24"/>
    </row>
    <row r="229" spans="14:14" s="5" customFormat="1">
      <c r="N229" s="24"/>
    </row>
    <row r="230" spans="14:14" s="5" customFormat="1">
      <c r="N230" s="24"/>
    </row>
    <row r="231" spans="14:14" s="5" customFormat="1">
      <c r="N231" s="24"/>
    </row>
    <row r="232" spans="14:14" s="5" customFormat="1">
      <c r="N232" s="24"/>
    </row>
    <row r="233" spans="14:14" s="5" customFormat="1">
      <c r="N233" s="24"/>
    </row>
    <row r="234" spans="14:14" s="5" customFormat="1">
      <c r="N234" s="24"/>
    </row>
    <row r="235" spans="14:14" s="5" customFormat="1">
      <c r="N235" s="24"/>
    </row>
    <row r="236" spans="14:14" s="5" customFormat="1">
      <c r="N236" s="24"/>
    </row>
    <row r="237" spans="14:14" s="5" customFormat="1">
      <c r="N237" s="24"/>
    </row>
    <row r="238" spans="14:14" s="5" customFormat="1">
      <c r="N238" s="24"/>
    </row>
    <row r="239" spans="14:14" s="5" customFormat="1">
      <c r="N239" s="24"/>
    </row>
    <row r="240" spans="14:14" s="5" customFormat="1">
      <c r="N240" s="24"/>
    </row>
    <row r="241" spans="14:14" s="5" customFormat="1">
      <c r="N241" s="24"/>
    </row>
    <row r="242" spans="14:14" s="5" customFormat="1">
      <c r="N242" s="24"/>
    </row>
    <row r="243" spans="14:14" s="5" customFormat="1">
      <c r="N243" s="24"/>
    </row>
    <row r="244" spans="14:14" s="5" customFormat="1">
      <c r="N244" s="24"/>
    </row>
    <row r="245" spans="14:14" s="5" customFormat="1">
      <c r="N245" s="24"/>
    </row>
    <row r="246" spans="14:14" s="5" customFormat="1">
      <c r="N246" s="24"/>
    </row>
    <row r="247" spans="14:14" s="5" customFormat="1">
      <c r="N247" s="24"/>
    </row>
    <row r="248" spans="14:14" s="5" customFormat="1">
      <c r="N248" s="24"/>
    </row>
    <row r="249" spans="14:14" s="5" customFormat="1">
      <c r="N249" s="24"/>
    </row>
    <row r="250" spans="14:14" s="5" customFormat="1">
      <c r="N250" s="24"/>
    </row>
    <row r="251" spans="14:14" s="5" customFormat="1">
      <c r="N251" s="24"/>
    </row>
    <row r="252" spans="14:14" s="5" customFormat="1">
      <c r="N252" s="24"/>
    </row>
    <row r="253" spans="14:14" s="5" customFormat="1">
      <c r="N253" s="24"/>
    </row>
    <row r="254" spans="14:14" s="5" customFormat="1">
      <c r="N254" s="24"/>
    </row>
    <row r="255" spans="14:14" s="5" customFormat="1">
      <c r="N255" s="24"/>
    </row>
    <row r="256" spans="14:14" s="5" customFormat="1">
      <c r="N256" s="24"/>
    </row>
    <row r="257" spans="14:14" s="5" customFormat="1">
      <c r="N257" s="24"/>
    </row>
    <row r="258" spans="14:14" s="5" customFormat="1">
      <c r="N258" s="24"/>
    </row>
    <row r="259" spans="14:14" s="5" customFormat="1">
      <c r="N259" s="24"/>
    </row>
    <row r="260" spans="14:14" s="5" customFormat="1">
      <c r="N260" s="24"/>
    </row>
    <row r="261" spans="14:14" s="5" customFormat="1">
      <c r="N261" s="24"/>
    </row>
    <row r="262" spans="14:14" s="5" customFormat="1">
      <c r="N262" s="24"/>
    </row>
    <row r="263" spans="14:14" s="5" customFormat="1">
      <c r="N263" s="24"/>
    </row>
    <row r="264" spans="14:14" s="5" customFormat="1">
      <c r="N264" s="24"/>
    </row>
    <row r="265" spans="14:14" s="5" customFormat="1">
      <c r="N265" s="24"/>
    </row>
    <row r="266" spans="14:14" s="5" customFormat="1">
      <c r="N266" s="24"/>
    </row>
    <row r="267" spans="14:14" s="5" customFormat="1">
      <c r="N267" s="24"/>
    </row>
    <row r="268" spans="14:14" s="5" customFormat="1">
      <c r="N268" s="24"/>
    </row>
    <row r="269" spans="14:14" s="5" customFormat="1">
      <c r="N269" s="24"/>
    </row>
    <row r="270" spans="14:14" s="5" customFormat="1">
      <c r="N270" s="24"/>
    </row>
    <row r="271" spans="14:14" s="5" customFormat="1">
      <c r="N271" s="24"/>
    </row>
    <row r="272" spans="14:14" s="5" customFormat="1">
      <c r="N272" s="24"/>
    </row>
    <row r="273" spans="14:14" s="5" customFormat="1">
      <c r="N273" s="24"/>
    </row>
    <row r="274" spans="14:14" s="5" customFormat="1">
      <c r="N274" s="24"/>
    </row>
    <row r="275" spans="14:14" s="5" customFormat="1">
      <c r="N275" s="24"/>
    </row>
    <row r="276" spans="14:14" s="5" customFormat="1">
      <c r="N276" s="24"/>
    </row>
    <row r="277" spans="14:14" s="5" customFormat="1">
      <c r="N277" s="24"/>
    </row>
    <row r="278" spans="14:14" s="5" customFormat="1">
      <c r="N278" s="24"/>
    </row>
    <row r="279" spans="14:14" s="5" customFormat="1">
      <c r="N279" s="24"/>
    </row>
    <row r="280" spans="14:14" s="5" customFormat="1">
      <c r="N280" s="24"/>
    </row>
    <row r="281" spans="14:14" s="5" customFormat="1">
      <c r="N281" s="24"/>
    </row>
    <row r="282" spans="14:14" s="5" customFormat="1">
      <c r="N282" s="24"/>
    </row>
    <row r="283" spans="14:14" s="5" customFormat="1">
      <c r="N283" s="24"/>
    </row>
    <row r="284" spans="14:14" s="5" customFormat="1">
      <c r="N284" s="24"/>
    </row>
    <row r="285" spans="14:14" s="5" customFormat="1">
      <c r="N285" s="24"/>
    </row>
    <row r="286" spans="14:14" s="5" customFormat="1">
      <c r="N286" s="24"/>
    </row>
    <row r="287" spans="14:14" s="5" customFormat="1">
      <c r="N287" s="24"/>
    </row>
    <row r="288" spans="14:14" s="5" customFormat="1">
      <c r="N288" s="24"/>
    </row>
    <row r="289" spans="14:14" s="5" customFormat="1">
      <c r="N289" s="24"/>
    </row>
    <row r="290" spans="14:14" s="5" customFormat="1">
      <c r="N290" s="24"/>
    </row>
    <row r="291" spans="14:14" s="5" customFormat="1">
      <c r="N291" s="24"/>
    </row>
    <row r="292" spans="14:14" s="5" customFormat="1">
      <c r="N292" s="24"/>
    </row>
    <row r="293" spans="14:14" s="5" customFormat="1">
      <c r="N293" s="24"/>
    </row>
    <row r="294" spans="14:14" s="5" customFormat="1">
      <c r="N294" s="24"/>
    </row>
    <row r="295" spans="14:14" s="5" customFormat="1">
      <c r="N295" s="24"/>
    </row>
    <row r="296" spans="14:14" s="5" customFormat="1">
      <c r="N296" s="24"/>
    </row>
    <row r="297" spans="14:14" s="5" customFormat="1">
      <c r="N297" s="24"/>
    </row>
    <row r="298" spans="14:14" s="5" customFormat="1">
      <c r="N298" s="24"/>
    </row>
    <row r="299" spans="14:14" s="5" customFormat="1">
      <c r="N299" s="24"/>
    </row>
    <row r="300" spans="14:14" s="5" customFormat="1">
      <c r="N300" s="24"/>
    </row>
    <row r="301" spans="14:14" s="5" customFormat="1">
      <c r="N301" s="24"/>
    </row>
    <row r="302" spans="14:14" s="5" customFormat="1">
      <c r="N302" s="24"/>
    </row>
    <row r="303" spans="14:14" s="5" customFormat="1">
      <c r="N303" s="24"/>
    </row>
    <row r="304" spans="14:14" s="5" customFormat="1">
      <c r="N304" s="24"/>
    </row>
    <row r="305" spans="14:14" s="5" customFormat="1">
      <c r="N305" s="24"/>
    </row>
    <row r="306" spans="14:14" s="5" customFormat="1">
      <c r="N306" s="24"/>
    </row>
    <row r="307" spans="14:14" s="5" customFormat="1">
      <c r="N307" s="24"/>
    </row>
    <row r="308" spans="14:14" s="5" customFormat="1">
      <c r="N308" s="24"/>
    </row>
    <row r="309" spans="14:14" s="5" customFormat="1">
      <c r="N309" s="24"/>
    </row>
    <row r="310" spans="14:14" s="5" customFormat="1">
      <c r="N310" s="24"/>
    </row>
    <row r="311" spans="14:14" s="5" customFormat="1">
      <c r="N311" s="24"/>
    </row>
    <row r="312" spans="14:14" s="5" customFormat="1">
      <c r="N312" s="24"/>
    </row>
    <row r="313" spans="14:14" s="5" customFormat="1">
      <c r="N313" s="24"/>
    </row>
    <row r="314" spans="14:14" s="5" customFormat="1">
      <c r="N314" s="24"/>
    </row>
    <row r="315" spans="14:14" s="5" customFormat="1">
      <c r="N315" s="24"/>
    </row>
    <row r="316" spans="14:14" s="5" customFormat="1">
      <c r="N316" s="24"/>
    </row>
    <row r="317" spans="14:14" s="5" customFormat="1">
      <c r="N317" s="24"/>
    </row>
    <row r="318" spans="14:14" s="5" customFormat="1">
      <c r="N318" s="24"/>
    </row>
    <row r="319" spans="14:14" s="5" customFormat="1">
      <c r="N319" s="24"/>
    </row>
    <row r="320" spans="14:14" s="5" customFormat="1">
      <c r="N320" s="24"/>
    </row>
    <row r="321" spans="14:14" s="5" customFormat="1">
      <c r="N321" s="24"/>
    </row>
    <row r="322" spans="14:14" s="5" customFormat="1">
      <c r="N322" s="24"/>
    </row>
    <row r="323" spans="14:14" s="5" customFormat="1">
      <c r="N323" s="24"/>
    </row>
    <row r="324" spans="14:14" s="5" customFormat="1">
      <c r="N324" s="24"/>
    </row>
    <row r="325" spans="14:14" s="5" customFormat="1">
      <c r="N325" s="24"/>
    </row>
    <row r="326" spans="14:14" s="5" customFormat="1">
      <c r="N326" s="24"/>
    </row>
    <row r="327" spans="14:14" s="5" customFormat="1">
      <c r="N327" s="24"/>
    </row>
    <row r="328" spans="14:14" s="5" customFormat="1">
      <c r="N328" s="24"/>
    </row>
    <row r="329" spans="14:14" s="5" customFormat="1">
      <c r="N329" s="24"/>
    </row>
    <row r="330" spans="14:14" s="5" customFormat="1">
      <c r="N330" s="24"/>
    </row>
    <row r="331" spans="14:14" s="5" customFormat="1">
      <c r="N331" s="24"/>
    </row>
    <row r="332" spans="14:14" s="5" customFormat="1">
      <c r="N332" s="24"/>
    </row>
    <row r="333" spans="14:14" s="5" customFormat="1">
      <c r="N333" s="24"/>
    </row>
    <row r="334" spans="14:14" s="5" customFormat="1">
      <c r="N334" s="24"/>
    </row>
    <row r="335" spans="14:14" s="5" customFormat="1">
      <c r="N335" s="24"/>
    </row>
    <row r="336" spans="14:14" s="5" customFormat="1">
      <c r="N336" s="24"/>
    </row>
    <row r="337" spans="14:14" s="5" customFormat="1">
      <c r="N337" s="24"/>
    </row>
    <row r="338" spans="14:14" s="5" customFormat="1">
      <c r="N338" s="24"/>
    </row>
    <row r="339" spans="14:14" s="5" customFormat="1">
      <c r="N339" s="24"/>
    </row>
    <row r="340" spans="14:14" s="5" customFormat="1">
      <c r="N340" s="24"/>
    </row>
    <row r="341" spans="14:14" s="5" customFormat="1">
      <c r="N341" s="24"/>
    </row>
    <row r="342" spans="14:14" s="5" customFormat="1">
      <c r="N342" s="24"/>
    </row>
    <row r="343" spans="14:14" s="5" customFormat="1">
      <c r="N343" s="24"/>
    </row>
    <row r="344" spans="14:14" s="5" customFormat="1">
      <c r="N344" s="24"/>
    </row>
    <row r="345" spans="14:14" s="5" customFormat="1">
      <c r="N345" s="24"/>
    </row>
    <row r="346" spans="14:14" s="5" customFormat="1">
      <c r="N346" s="24"/>
    </row>
    <row r="347" spans="14:14" s="5" customFormat="1">
      <c r="N347" s="24"/>
    </row>
    <row r="348" spans="14:14" s="5" customFormat="1">
      <c r="N348" s="24"/>
    </row>
    <row r="349" spans="14:14" s="5" customFormat="1">
      <c r="N349" s="24"/>
    </row>
    <row r="350" spans="14:14" s="5" customFormat="1">
      <c r="N350" s="24"/>
    </row>
    <row r="351" spans="14:14" s="5" customFormat="1">
      <c r="N351" s="24"/>
    </row>
    <row r="352" spans="14:14" s="5" customFormat="1">
      <c r="N352" s="24"/>
    </row>
    <row r="353" spans="14:14" s="5" customFormat="1">
      <c r="N353" s="24"/>
    </row>
    <row r="354" spans="14:14" s="5" customFormat="1">
      <c r="N354" s="24"/>
    </row>
    <row r="355" spans="14:14" s="5" customFormat="1">
      <c r="N355" s="24"/>
    </row>
    <row r="356" spans="14:14" s="5" customFormat="1">
      <c r="N356" s="24"/>
    </row>
    <row r="357" spans="14:14" s="5" customFormat="1">
      <c r="N357" s="24"/>
    </row>
    <row r="358" spans="14:14" s="5" customFormat="1">
      <c r="N358" s="24"/>
    </row>
    <row r="359" spans="14:14" s="5" customFormat="1">
      <c r="N359" s="24"/>
    </row>
    <row r="360" spans="14:14" s="5" customFormat="1">
      <c r="N360" s="24"/>
    </row>
    <row r="361" spans="14:14" s="5" customFormat="1">
      <c r="N361" s="24"/>
    </row>
    <row r="362" spans="14:14" s="5" customFormat="1">
      <c r="N362" s="24"/>
    </row>
    <row r="363" spans="14:14" s="5" customFormat="1">
      <c r="N363" s="24"/>
    </row>
    <row r="364" spans="14:14" s="5" customFormat="1">
      <c r="N364" s="24"/>
    </row>
    <row r="365" spans="14:14" s="5" customFormat="1">
      <c r="N365" s="24"/>
    </row>
    <row r="366" spans="14:14" s="5" customFormat="1">
      <c r="N366" s="24"/>
    </row>
    <row r="367" spans="14:14" s="5" customFormat="1">
      <c r="N367" s="24"/>
    </row>
    <row r="368" spans="14:14" s="5" customFormat="1">
      <c r="N368" s="24"/>
    </row>
    <row r="369" spans="14:14" s="5" customFormat="1">
      <c r="N369" s="24"/>
    </row>
    <row r="370" spans="14:14" s="5" customFormat="1">
      <c r="N370" s="24"/>
    </row>
    <row r="371" spans="14:14" s="5" customFormat="1">
      <c r="N371" s="24"/>
    </row>
    <row r="372" spans="14:14" s="5" customFormat="1">
      <c r="N372" s="24"/>
    </row>
    <row r="373" spans="14:14" s="5" customFormat="1">
      <c r="N373" s="24"/>
    </row>
    <row r="374" spans="14:14" s="5" customFormat="1">
      <c r="N374" s="24"/>
    </row>
    <row r="375" spans="14:14" s="5" customFormat="1">
      <c r="N375" s="24"/>
    </row>
    <row r="376" spans="14:14" s="5" customFormat="1">
      <c r="N376" s="24"/>
    </row>
    <row r="377" spans="14:14" s="5" customFormat="1">
      <c r="N377" s="24"/>
    </row>
    <row r="378" spans="14:14" s="5" customFormat="1">
      <c r="N378" s="24"/>
    </row>
    <row r="379" spans="14:14" s="5" customFormat="1">
      <c r="N379" s="24"/>
    </row>
    <row r="380" spans="14:14" s="5" customFormat="1">
      <c r="N380" s="24"/>
    </row>
    <row r="381" spans="14:14" s="5" customFormat="1">
      <c r="N381" s="24"/>
    </row>
    <row r="382" spans="14:14" s="5" customFormat="1">
      <c r="N382" s="24"/>
    </row>
    <row r="383" spans="14:14" s="5" customFormat="1">
      <c r="N383" s="24"/>
    </row>
    <row r="384" spans="14:14" s="5" customFormat="1">
      <c r="N384" s="24"/>
    </row>
    <row r="385" spans="14:14" s="5" customFormat="1">
      <c r="N385" s="24"/>
    </row>
    <row r="386" spans="14:14" s="5" customFormat="1">
      <c r="N386" s="24"/>
    </row>
    <row r="387" spans="14:14" s="5" customFormat="1">
      <c r="N387" s="24"/>
    </row>
    <row r="388" spans="14:14" s="5" customFormat="1">
      <c r="N388" s="24"/>
    </row>
    <row r="389" spans="14:14" s="5" customFormat="1">
      <c r="N389" s="24"/>
    </row>
    <row r="390" spans="14:14" s="5" customFormat="1">
      <c r="N390" s="24"/>
    </row>
    <row r="391" spans="14:14" s="5" customFormat="1">
      <c r="N391" s="24"/>
    </row>
    <row r="392" spans="14:14" s="5" customFormat="1">
      <c r="N392" s="24"/>
    </row>
    <row r="393" spans="14:14" s="5" customFormat="1">
      <c r="N393" s="24"/>
    </row>
    <row r="394" spans="14:14" s="5" customFormat="1">
      <c r="N394" s="24"/>
    </row>
    <row r="395" spans="14:14" s="5" customFormat="1">
      <c r="N395" s="24"/>
    </row>
    <row r="396" spans="14:14" s="5" customFormat="1">
      <c r="N396" s="24"/>
    </row>
    <row r="397" spans="14:14" s="5" customFormat="1">
      <c r="N397" s="24"/>
    </row>
    <row r="398" spans="14:14" s="5" customFormat="1">
      <c r="N398" s="24"/>
    </row>
    <row r="399" spans="14:14" s="5" customFormat="1">
      <c r="N399" s="24"/>
    </row>
    <row r="400" spans="14:14" s="5" customFormat="1">
      <c r="N400" s="24"/>
    </row>
    <row r="401" spans="14:14" s="5" customFormat="1">
      <c r="N401" s="24"/>
    </row>
    <row r="402" spans="14:14" s="5" customFormat="1">
      <c r="N402" s="24"/>
    </row>
    <row r="403" spans="14:14" s="5" customFormat="1">
      <c r="N403" s="24"/>
    </row>
    <row r="404" spans="14:14" s="5" customFormat="1">
      <c r="N404" s="24"/>
    </row>
    <row r="405" spans="14:14" s="5" customFormat="1">
      <c r="N405" s="24"/>
    </row>
    <row r="406" spans="14:14" s="5" customFormat="1">
      <c r="N406" s="24"/>
    </row>
    <row r="407" spans="14:14" s="5" customFormat="1">
      <c r="N407" s="24"/>
    </row>
    <row r="408" spans="14:14" s="5" customFormat="1">
      <c r="N408" s="24"/>
    </row>
    <row r="409" spans="14:14" s="5" customFormat="1">
      <c r="N409" s="24"/>
    </row>
    <row r="410" spans="14:14" s="5" customFormat="1">
      <c r="N410" s="24"/>
    </row>
    <row r="411" spans="14:14" s="5" customFormat="1">
      <c r="N411" s="24"/>
    </row>
    <row r="412" spans="14:14" s="5" customFormat="1">
      <c r="N412" s="24"/>
    </row>
    <row r="413" spans="14:14" s="5" customFormat="1">
      <c r="N413" s="24"/>
    </row>
    <row r="414" spans="14:14" s="5" customFormat="1">
      <c r="N414" s="24"/>
    </row>
    <row r="415" spans="14:14" s="5" customFormat="1">
      <c r="N415" s="24"/>
    </row>
    <row r="416" spans="14:14" s="5" customFormat="1">
      <c r="N416" s="24"/>
    </row>
    <row r="417" spans="14:14" s="5" customFormat="1">
      <c r="N417" s="24"/>
    </row>
    <row r="418" spans="14:14" s="5" customFormat="1">
      <c r="N418" s="24"/>
    </row>
    <row r="419" spans="14:14" s="5" customFormat="1">
      <c r="N419" s="24"/>
    </row>
    <row r="420" spans="14:14" s="5" customFormat="1">
      <c r="N420" s="24"/>
    </row>
    <row r="421" spans="14:14" s="5" customFormat="1">
      <c r="N421" s="24"/>
    </row>
    <row r="422" spans="14:14" s="5" customFormat="1">
      <c r="N422" s="24"/>
    </row>
    <row r="423" spans="14:14" s="5" customFormat="1">
      <c r="N423" s="24"/>
    </row>
    <row r="424" spans="14:14" s="5" customFormat="1">
      <c r="N424" s="24"/>
    </row>
    <row r="425" spans="14:14" s="5" customFormat="1">
      <c r="N425" s="24"/>
    </row>
    <row r="426" spans="14:14" s="5" customFormat="1">
      <c r="N426" s="24"/>
    </row>
    <row r="427" spans="14:14" s="5" customFormat="1">
      <c r="N427" s="24"/>
    </row>
    <row r="428" spans="14:14" s="5" customFormat="1">
      <c r="N428" s="24"/>
    </row>
    <row r="429" spans="14:14" s="5" customFormat="1">
      <c r="N429" s="24"/>
    </row>
    <row r="430" spans="14:14" s="5" customFormat="1">
      <c r="N430" s="24"/>
    </row>
    <row r="431" spans="14:14" s="5" customFormat="1">
      <c r="N431" s="24"/>
    </row>
    <row r="432" spans="14:14" s="5" customFormat="1">
      <c r="N432" s="24"/>
    </row>
    <row r="433" spans="14:14" s="5" customFormat="1">
      <c r="N433" s="24"/>
    </row>
    <row r="434" spans="14:14" s="5" customFormat="1">
      <c r="N434" s="24"/>
    </row>
    <row r="435" spans="14:14" s="5" customFormat="1">
      <c r="N435" s="24"/>
    </row>
    <row r="436" spans="14:14" s="5" customFormat="1">
      <c r="N436" s="24"/>
    </row>
    <row r="437" spans="14:14" s="5" customFormat="1">
      <c r="N437" s="24"/>
    </row>
    <row r="438" spans="14:14" s="5" customFormat="1">
      <c r="N438" s="24"/>
    </row>
    <row r="439" spans="14:14" s="5" customFormat="1">
      <c r="N439" s="24"/>
    </row>
    <row r="440" spans="14:14" s="5" customFormat="1">
      <c r="N440" s="24"/>
    </row>
    <row r="441" spans="14:14" s="5" customFormat="1">
      <c r="N441" s="24"/>
    </row>
    <row r="442" spans="14:14" s="5" customFormat="1">
      <c r="N442" s="24"/>
    </row>
    <row r="443" spans="14:14" s="5" customFormat="1">
      <c r="N443" s="24"/>
    </row>
    <row r="444" spans="14:14" s="5" customFormat="1">
      <c r="N444" s="24"/>
    </row>
    <row r="445" spans="14:14" s="5" customFormat="1">
      <c r="N445" s="24"/>
    </row>
    <row r="446" spans="14:14" s="5" customFormat="1">
      <c r="N446" s="24"/>
    </row>
    <row r="447" spans="14:14" s="5" customFormat="1">
      <c r="N447" s="24"/>
    </row>
    <row r="448" spans="14:14" s="5" customFormat="1">
      <c r="N448" s="24"/>
    </row>
    <row r="449" spans="14:14" s="5" customFormat="1">
      <c r="N449" s="24"/>
    </row>
    <row r="450" spans="14:14" s="5" customFormat="1">
      <c r="N450" s="24"/>
    </row>
    <row r="451" spans="14:14" s="5" customFormat="1">
      <c r="N451" s="24"/>
    </row>
    <row r="452" spans="14:14" s="5" customFormat="1">
      <c r="N452" s="24"/>
    </row>
    <row r="453" spans="14:14" s="5" customFormat="1">
      <c r="N453" s="24"/>
    </row>
    <row r="454" spans="14:14" s="5" customFormat="1">
      <c r="N454" s="24"/>
    </row>
    <row r="455" spans="14:14" s="5" customFormat="1">
      <c r="N455" s="24"/>
    </row>
    <row r="456" spans="14:14" s="5" customFormat="1">
      <c r="N456" s="24"/>
    </row>
    <row r="457" spans="14:14" s="5" customFormat="1">
      <c r="N457" s="24"/>
    </row>
    <row r="458" spans="14:14" s="5" customFormat="1">
      <c r="N458" s="24"/>
    </row>
    <row r="459" spans="14:14" s="5" customFormat="1">
      <c r="N459" s="24"/>
    </row>
    <row r="460" spans="14:14" s="5" customFormat="1">
      <c r="N460" s="24"/>
    </row>
    <row r="461" spans="14:14" s="5" customFormat="1">
      <c r="N461" s="24"/>
    </row>
    <row r="462" spans="14:14" s="5" customFormat="1">
      <c r="N462" s="24"/>
    </row>
    <row r="463" spans="14:14" s="5" customFormat="1">
      <c r="N463" s="24"/>
    </row>
    <row r="464" spans="14:14" s="5" customFormat="1">
      <c r="N464" s="24"/>
    </row>
    <row r="465" spans="14:14" s="5" customFormat="1">
      <c r="N465" s="24"/>
    </row>
    <row r="466" spans="14:14" s="5" customFormat="1">
      <c r="N466" s="24"/>
    </row>
    <row r="467" spans="14:14" s="5" customFormat="1">
      <c r="N467" s="24"/>
    </row>
    <row r="468" spans="14:14" s="5" customFormat="1">
      <c r="N468" s="24"/>
    </row>
    <row r="469" spans="14:14" s="5" customFormat="1">
      <c r="N469" s="24"/>
    </row>
    <row r="470" spans="14:14" s="5" customFormat="1">
      <c r="N470" s="24"/>
    </row>
    <row r="471" spans="14:14" s="5" customFormat="1">
      <c r="N471" s="24"/>
    </row>
    <row r="472" spans="14:14" s="5" customFormat="1">
      <c r="N472" s="24"/>
    </row>
    <row r="473" spans="14:14" s="5" customFormat="1">
      <c r="N473" s="24"/>
    </row>
    <row r="474" spans="14:14" s="5" customFormat="1">
      <c r="N474" s="24"/>
    </row>
    <row r="475" spans="14:14" s="5" customFormat="1">
      <c r="N475" s="24"/>
    </row>
    <row r="476" spans="14:14" s="5" customFormat="1">
      <c r="N476" s="24"/>
    </row>
    <row r="477" spans="14:14" s="5" customFormat="1">
      <c r="N477" s="24"/>
    </row>
    <row r="478" spans="14:14" s="5" customFormat="1">
      <c r="N478" s="24"/>
    </row>
  </sheetData>
  <mergeCells count="4">
    <mergeCell ref="B1:C2"/>
    <mergeCell ref="P1:P2"/>
    <mergeCell ref="Q1:Q2"/>
    <mergeCell ref="R1:R2"/>
  </mergeCells>
  <conditionalFormatting sqref="E3:M16">
    <cfRule type="cellIs" dxfId="34" priority="23" operator="equal">
      <formula>"NO CUMPLE"</formula>
    </cfRule>
  </conditionalFormatting>
  <conditionalFormatting sqref="J1:M2 J17:M1048576">
    <cfRule type="cellIs" dxfId="33" priority="44" operator="equal">
      <formula>"NO CUMPLE"</formula>
    </cfRule>
  </conditionalFormatting>
  <conditionalFormatting sqref="K5:M8">
    <cfRule type="cellIs" dxfId="32" priority="22" operator="equal">
      <formula>"NO CUMPLE"</formula>
    </cfRule>
  </conditionalFormatting>
  <conditionalFormatting sqref="N3:N16">
    <cfRule type="cellIs" dxfId="31" priority="1" operator="equal">
      <formula>"PROPUESTA NO HABIL"</formula>
    </cfRule>
  </conditionalFormatting>
  <conditionalFormatting sqref="R3:R16">
    <cfRule type="cellIs" dxfId="30" priority="24" operator="equal">
      <formula>29</formula>
    </cfRule>
    <cfRule type="cellIs" dxfId="29" priority="25"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22943-2F49-42F1-8AE3-7DEF38006F89}">
  <sheetPr>
    <tabColor rgb="FFFF0000"/>
  </sheetPr>
  <dimension ref="A1:DQ471"/>
  <sheetViews>
    <sheetView showZeros="0" tabSelected="1" topLeftCell="F3" zoomScale="62" zoomScaleNormal="55" workbookViewId="0">
      <selection activeCell="H8" sqref="H8"/>
    </sheetView>
  </sheetViews>
  <sheetFormatPr baseColWidth="10" defaultColWidth="10.83203125" defaultRowHeight="16"/>
  <cols>
    <col min="1" max="1" width="3" style="110" customWidth="1"/>
    <col min="2" max="2" width="4.83203125" style="110" customWidth="1"/>
    <col min="3" max="3" width="42.5" style="110" customWidth="1"/>
    <col min="4" max="4" width="28.1640625" style="111" customWidth="1"/>
    <col min="5" max="9" width="28.1640625" style="110" customWidth="1"/>
    <col min="10" max="10" width="33" style="111" customWidth="1"/>
    <col min="11" max="11" width="52" style="111" customWidth="1"/>
    <col min="12" max="12" width="43.33203125" style="112" customWidth="1"/>
    <col min="13" max="13" width="20" style="110" customWidth="1"/>
    <col min="14" max="16384" width="10.83203125" style="110"/>
  </cols>
  <sheetData>
    <row r="1" spans="1:121" ht="17" thickBot="1"/>
    <row r="2" spans="1:121" ht="49.5" customHeight="1" thickBot="1">
      <c r="B2" s="386" t="s">
        <v>56</v>
      </c>
      <c r="C2" s="387"/>
      <c r="D2" s="293" t="s">
        <v>320</v>
      </c>
      <c r="E2" s="390" t="s">
        <v>321</v>
      </c>
      <c r="F2" s="391"/>
      <c r="G2" s="396" t="s">
        <v>322</v>
      </c>
      <c r="H2" s="397"/>
      <c r="I2" s="397"/>
      <c r="J2" s="392" t="s">
        <v>156</v>
      </c>
      <c r="K2" s="292"/>
      <c r="L2" s="394" t="s">
        <v>491</v>
      </c>
    </row>
    <row r="3" spans="1:121" ht="106" customHeight="1" thickBot="1">
      <c r="B3" s="388"/>
      <c r="C3" s="389"/>
      <c r="D3" s="195" t="s">
        <v>323</v>
      </c>
      <c r="E3" s="237" t="s">
        <v>324</v>
      </c>
      <c r="F3" s="238" t="s">
        <v>325</v>
      </c>
      <c r="G3" s="290" t="s">
        <v>200</v>
      </c>
      <c r="H3" s="291" t="s">
        <v>199</v>
      </c>
      <c r="I3" s="291" t="s">
        <v>326</v>
      </c>
      <c r="J3" s="393"/>
      <c r="K3" s="292"/>
      <c r="L3" s="395"/>
    </row>
    <row r="4" spans="1:121" ht="138" customHeight="1">
      <c r="B4" s="196">
        <v>1</v>
      </c>
      <c r="C4" s="197" t="s">
        <v>216</v>
      </c>
      <c r="D4" s="198" t="s">
        <v>11</v>
      </c>
      <c r="E4" s="236" t="s">
        <v>55</v>
      </c>
      <c r="F4" s="236" t="s">
        <v>55</v>
      </c>
      <c r="G4" s="236" t="s">
        <v>55</v>
      </c>
      <c r="H4" s="239" t="s">
        <v>55</v>
      </c>
      <c r="I4" s="239"/>
      <c r="J4" s="207" t="s">
        <v>318</v>
      </c>
      <c r="K4" s="323" t="s">
        <v>507</v>
      </c>
      <c r="L4" s="201">
        <f>+PUNTUACION!N4</f>
        <v>0</v>
      </c>
    </row>
    <row r="5" spans="1:121" s="121" customFormat="1" ht="161" customHeight="1">
      <c r="A5" s="110"/>
      <c r="B5" s="202">
        <v>2</v>
      </c>
      <c r="C5" s="203" t="s">
        <v>217</v>
      </c>
      <c r="D5" s="204" t="s">
        <v>55</v>
      </c>
      <c r="E5" s="204" t="s">
        <v>55</v>
      </c>
      <c r="F5" s="204" t="s">
        <v>55</v>
      </c>
      <c r="G5" s="204" t="s">
        <v>55</v>
      </c>
      <c r="H5" s="204" t="s">
        <v>11</v>
      </c>
      <c r="I5" s="204" t="s">
        <v>11</v>
      </c>
      <c r="J5" s="205" t="s">
        <v>327</v>
      </c>
      <c r="K5" s="322" t="s">
        <v>508</v>
      </c>
      <c r="L5" s="201">
        <f>+PUNTUACION!N5</f>
        <v>0</v>
      </c>
      <c r="M5" s="110"/>
      <c r="N5" s="110"/>
      <c r="O5" s="110"/>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c r="DC5" s="110"/>
      <c r="DD5" s="110"/>
      <c r="DE5" s="110"/>
      <c r="DF5" s="110"/>
      <c r="DG5" s="110"/>
      <c r="DH5" s="110"/>
      <c r="DI5" s="110"/>
      <c r="DJ5" s="110"/>
      <c r="DK5" s="110"/>
      <c r="DL5" s="110"/>
      <c r="DM5" s="110"/>
      <c r="DN5" s="110"/>
      <c r="DO5" s="110"/>
      <c r="DP5" s="110"/>
      <c r="DQ5" s="110"/>
    </row>
    <row r="6" spans="1:121" ht="110" customHeight="1">
      <c r="B6" s="196">
        <v>3</v>
      </c>
      <c r="C6" s="197" t="s">
        <v>218</v>
      </c>
      <c r="D6" s="198" t="s">
        <v>55</v>
      </c>
      <c r="E6" s="198" t="s">
        <v>55</v>
      </c>
      <c r="F6" s="198" t="s">
        <v>55</v>
      </c>
      <c r="G6" s="198" t="s">
        <v>55</v>
      </c>
      <c r="H6" s="199" t="s">
        <v>55</v>
      </c>
      <c r="I6" s="199" t="s">
        <v>55</v>
      </c>
      <c r="J6" s="200" t="s">
        <v>473</v>
      </c>
      <c r="K6" s="207"/>
      <c r="L6" s="201">
        <f>+PUNTUACION!N6</f>
        <v>100</v>
      </c>
    </row>
    <row r="7" spans="1:121" s="121" customFormat="1" ht="110" customHeight="1">
      <c r="A7" s="110"/>
      <c r="B7" s="202">
        <v>4</v>
      </c>
      <c r="C7" s="203" t="s">
        <v>219</v>
      </c>
      <c r="D7" s="204" t="s">
        <v>55</v>
      </c>
      <c r="E7" s="204" t="s">
        <v>328</v>
      </c>
      <c r="F7" s="204" t="s">
        <v>55</v>
      </c>
      <c r="G7" s="204" t="s">
        <v>55</v>
      </c>
      <c r="H7" s="204" t="s">
        <v>55</v>
      </c>
      <c r="I7" s="204" t="s">
        <v>55</v>
      </c>
      <c r="J7" s="206" t="s">
        <v>473</v>
      </c>
      <c r="K7" s="206"/>
      <c r="L7" s="201">
        <f>+PUNTUACION!N7</f>
        <v>99.987093862894014</v>
      </c>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c r="DC7" s="110"/>
      <c r="DD7" s="110"/>
      <c r="DE7" s="110"/>
      <c r="DF7" s="110"/>
      <c r="DG7" s="110"/>
      <c r="DH7" s="110"/>
      <c r="DI7" s="110"/>
      <c r="DJ7" s="110"/>
      <c r="DK7" s="110"/>
      <c r="DL7" s="110"/>
      <c r="DM7" s="110"/>
      <c r="DN7" s="110"/>
      <c r="DO7" s="110"/>
      <c r="DP7" s="110"/>
      <c r="DQ7" s="110"/>
    </row>
    <row r="8" spans="1:121" ht="110" customHeight="1">
      <c r="B8" s="196">
        <v>5</v>
      </c>
      <c r="C8" s="197" t="s">
        <v>220</v>
      </c>
      <c r="D8" s="198" t="s">
        <v>55</v>
      </c>
      <c r="E8" s="198" t="s">
        <v>55</v>
      </c>
      <c r="F8" s="198" t="s">
        <v>55</v>
      </c>
      <c r="G8" s="198" t="s">
        <v>55</v>
      </c>
      <c r="H8" s="199" t="s">
        <v>55</v>
      </c>
      <c r="I8" s="199" t="s">
        <v>55</v>
      </c>
      <c r="J8" s="200" t="s">
        <v>473</v>
      </c>
      <c r="K8" s="200"/>
      <c r="L8" s="201">
        <f>+PUNTUACION!N8</f>
        <v>99.47388577784794</v>
      </c>
      <c r="M8" s="208"/>
    </row>
    <row r="9" spans="1:121" s="121" customFormat="1" ht="192.5" customHeight="1">
      <c r="A9" s="110"/>
      <c r="B9" s="202">
        <v>6</v>
      </c>
      <c r="C9" s="203" t="s">
        <v>221</v>
      </c>
      <c r="D9" s="204" t="s">
        <v>329</v>
      </c>
      <c r="E9" s="204" t="s">
        <v>11</v>
      </c>
      <c r="F9" s="204" t="s">
        <v>11</v>
      </c>
      <c r="G9" s="204" t="s">
        <v>55</v>
      </c>
      <c r="H9" s="204" t="s">
        <v>55</v>
      </c>
      <c r="I9" s="204" t="s">
        <v>55</v>
      </c>
      <c r="J9" s="205" t="s">
        <v>495</v>
      </c>
      <c r="K9" s="322" t="s">
        <v>507</v>
      </c>
      <c r="L9" s="201">
        <f>+PUNTUACION!N9</f>
        <v>0</v>
      </c>
      <c r="M9" s="110"/>
      <c r="N9" s="110"/>
      <c r="O9" s="110"/>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c r="DC9" s="110"/>
      <c r="DD9" s="110"/>
      <c r="DE9" s="110"/>
      <c r="DF9" s="110"/>
      <c r="DG9" s="110"/>
      <c r="DH9" s="110"/>
      <c r="DI9" s="110"/>
      <c r="DJ9" s="110"/>
      <c r="DK9" s="110"/>
      <c r="DL9" s="110"/>
      <c r="DM9" s="110"/>
      <c r="DN9" s="110"/>
      <c r="DO9" s="110"/>
      <c r="DP9" s="110"/>
      <c r="DQ9" s="110"/>
    </row>
    <row r="10" spans="1:121" ht="173.5" customHeight="1">
      <c r="B10" s="196">
        <v>7</v>
      </c>
      <c r="C10" s="197" t="s">
        <v>222</v>
      </c>
      <c r="D10" s="198" t="s">
        <v>55</v>
      </c>
      <c r="E10" s="198" t="s">
        <v>55</v>
      </c>
      <c r="F10" s="198" t="s">
        <v>55</v>
      </c>
      <c r="G10" s="198" t="s">
        <v>55</v>
      </c>
      <c r="H10" s="199" t="s">
        <v>55</v>
      </c>
      <c r="I10" s="199" t="s">
        <v>55</v>
      </c>
      <c r="J10" s="200" t="s">
        <v>473</v>
      </c>
      <c r="K10" s="207"/>
      <c r="L10" s="201">
        <f>+PUNTUACION!N10</f>
        <v>99.190368775092324</v>
      </c>
    </row>
    <row r="11" spans="1:121" s="121" customFormat="1" ht="110" customHeight="1">
      <c r="A11" s="110"/>
      <c r="B11" s="202">
        <v>8</v>
      </c>
      <c r="C11" s="203" t="s">
        <v>223</v>
      </c>
      <c r="D11" s="204" t="s">
        <v>55</v>
      </c>
      <c r="E11" s="204" t="s">
        <v>55</v>
      </c>
      <c r="F11" s="204" t="s">
        <v>55</v>
      </c>
      <c r="G11" s="204" t="s">
        <v>55</v>
      </c>
      <c r="H11" s="204" t="s">
        <v>55</v>
      </c>
      <c r="I11" s="204" t="s">
        <v>55</v>
      </c>
      <c r="J11" s="206" t="s">
        <v>473</v>
      </c>
      <c r="K11" s="206"/>
      <c r="L11" s="201">
        <f>+PUNTUACION!N11</f>
        <v>99.360038071000346</v>
      </c>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c r="DC11" s="110"/>
      <c r="DD11" s="110"/>
      <c r="DE11" s="110"/>
      <c r="DF11" s="110"/>
      <c r="DG11" s="110"/>
      <c r="DH11" s="110"/>
      <c r="DI11" s="110"/>
      <c r="DJ11" s="110"/>
      <c r="DK11" s="110"/>
      <c r="DL11" s="110"/>
      <c r="DM11" s="110"/>
      <c r="DN11" s="110"/>
      <c r="DO11" s="110"/>
      <c r="DP11" s="110"/>
      <c r="DQ11" s="110"/>
    </row>
    <row r="12" spans="1:121">
      <c r="D12" s="209"/>
      <c r="L12" s="110"/>
    </row>
    <row r="13" spans="1:121">
      <c r="L13" s="110"/>
    </row>
    <row r="14" spans="1:121">
      <c r="L14" s="110"/>
    </row>
    <row r="15" spans="1:121">
      <c r="L15" s="110"/>
    </row>
    <row r="16" spans="1:121">
      <c r="L16" s="110"/>
    </row>
    <row r="17" spans="12:12">
      <c r="L17" s="110"/>
    </row>
    <row r="18" spans="12:12">
      <c r="L18" s="110"/>
    </row>
    <row r="19" spans="12:12">
      <c r="L19" s="110"/>
    </row>
    <row r="20" spans="12:12">
      <c r="L20" s="110"/>
    </row>
    <row r="21" spans="12:12">
      <c r="L21" s="110"/>
    </row>
    <row r="22" spans="12:12">
      <c r="L22" s="110"/>
    </row>
    <row r="23" spans="12:12">
      <c r="L23" s="110"/>
    </row>
    <row r="24" spans="12:12">
      <c r="L24" s="110"/>
    </row>
    <row r="25" spans="12:12">
      <c r="L25" s="110"/>
    </row>
    <row r="26" spans="12:12">
      <c r="L26" s="110"/>
    </row>
    <row r="27" spans="12:12">
      <c r="L27" s="110"/>
    </row>
    <row r="28" spans="12:12">
      <c r="L28" s="110"/>
    </row>
    <row r="29" spans="12:12">
      <c r="L29" s="110"/>
    </row>
    <row r="30" spans="12:12">
      <c r="L30" s="110"/>
    </row>
    <row r="31" spans="12:12">
      <c r="L31" s="110"/>
    </row>
    <row r="32" spans="12:12">
      <c r="L32" s="110"/>
    </row>
    <row r="33" spans="12:12">
      <c r="L33" s="110"/>
    </row>
    <row r="34" spans="12:12">
      <c r="L34" s="110"/>
    </row>
    <row r="35" spans="12:12">
      <c r="L35" s="110"/>
    </row>
    <row r="36" spans="12:12">
      <c r="L36" s="110"/>
    </row>
    <row r="37" spans="12:12">
      <c r="L37" s="110"/>
    </row>
    <row r="38" spans="12:12">
      <c r="L38" s="110"/>
    </row>
    <row r="39" spans="12:12">
      <c r="L39" s="110"/>
    </row>
    <row r="40" spans="12:12">
      <c r="L40" s="110"/>
    </row>
    <row r="41" spans="12:12">
      <c r="L41" s="110"/>
    </row>
    <row r="42" spans="12:12">
      <c r="L42" s="110"/>
    </row>
    <row r="43" spans="12:12">
      <c r="L43" s="110"/>
    </row>
    <row r="44" spans="12:12">
      <c r="L44" s="110"/>
    </row>
    <row r="45" spans="12:12">
      <c r="L45" s="110"/>
    </row>
    <row r="46" spans="12:12">
      <c r="L46" s="110"/>
    </row>
    <row r="47" spans="12:12">
      <c r="L47" s="110"/>
    </row>
    <row r="48" spans="12:12">
      <c r="L48" s="110"/>
    </row>
    <row r="49" spans="12:12">
      <c r="L49" s="110"/>
    </row>
    <row r="50" spans="12:12">
      <c r="L50" s="110"/>
    </row>
    <row r="51" spans="12:12">
      <c r="L51" s="110"/>
    </row>
    <row r="52" spans="12:12">
      <c r="L52" s="110"/>
    </row>
    <row r="53" spans="12:12">
      <c r="L53" s="110"/>
    </row>
    <row r="54" spans="12:12">
      <c r="L54" s="110"/>
    </row>
    <row r="55" spans="12:12">
      <c r="L55" s="110"/>
    </row>
    <row r="56" spans="12:12">
      <c r="L56" s="110"/>
    </row>
    <row r="57" spans="12:12">
      <c r="L57" s="110"/>
    </row>
    <row r="58" spans="12:12">
      <c r="L58" s="110"/>
    </row>
    <row r="59" spans="12:12">
      <c r="L59" s="110"/>
    </row>
    <row r="60" spans="12:12">
      <c r="L60" s="110"/>
    </row>
    <row r="61" spans="12:12">
      <c r="L61" s="110"/>
    </row>
    <row r="62" spans="12:12">
      <c r="L62" s="110"/>
    </row>
    <row r="63" spans="12:12">
      <c r="L63" s="110"/>
    </row>
    <row r="64" spans="12:12">
      <c r="L64" s="110"/>
    </row>
    <row r="65" spans="12:12">
      <c r="L65" s="110"/>
    </row>
    <row r="66" spans="12:12">
      <c r="L66" s="110"/>
    </row>
    <row r="67" spans="12:12">
      <c r="L67" s="110"/>
    </row>
    <row r="68" spans="12:12">
      <c r="L68" s="110"/>
    </row>
    <row r="69" spans="12:12">
      <c r="L69" s="110"/>
    </row>
    <row r="70" spans="12:12">
      <c r="L70" s="110"/>
    </row>
    <row r="71" spans="12:12">
      <c r="L71" s="110"/>
    </row>
    <row r="72" spans="12:12">
      <c r="L72" s="110"/>
    </row>
    <row r="73" spans="12:12">
      <c r="L73" s="110"/>
    </row>
    <row r="74" spans="12:12">
      <c r="L74" s="110"/>
    </row>
    <row r="75" spans="12:12">
      <c r="L75" s="110"/>
    </row>
    <row r="76" spans="12:12">
      <c r="L76" s="110"/>
    </row>
    <row r="77" spans="12:12">
      <c r="L77" s="110"/>
    </row>
    <row r="78" spans="12:12">
      <c r="L78" s="110"/>
    </row>
    <row r="79" spans="12:12">
      <c r="L79" s="110"/>
    </row>
    <row r="80" spans="12:12">
      <c r="L80" s="110"/>
    </row>
    <row r="81" spans="12:12">
      <c r="L81" s="110"/>
    </row>
    <row r="82" spans="12:12">
      <c r="L82" s="110"/>
    </row>
    <row r="83" spans="12:12">
      <c r="L83" s="110"/>
    </row>
    <row r="84" spans="12:12">
      <c r="L84" s="110"/>
    </row>
    <row r="85" spans="12:12">
      <c r="L85" s="110"/>
    </row>
    <row r="86" spans="12:12">
      <c r="L86" s="110"/>
    </row>
    <row r="87" spans="12:12">
      <c r="L87" s="110"/>
    </row>
    <row r="88" spans="12:12">
      <c r="L88" s="110"/>
    </row>
    <row r="89" spans="12:12">
      <c r="L89" s="110"/>
    </row>
    <row r="90" spans="12:12">
      <c r="L90" s="110"/>
    </row>
    <row r="91" spans="12:12">
      <c r="L91" s="110"/>
    </row>
    <row r="92" spans="12:12">
      <c r="L92" s="110"/>
    </row>
    <row r="93" spans="12:12">
      <c r="L93" s="110"/>
    </row>
    <row r="94" spans="12:12">
      <c r="L94" s="110"/>
    </row>
    <row r="95" spans="12:12">
      <c r="L95" s="110"/>
    </row>
    <row r="96" spans="12:12">
      <c r="L96" s="110"/>
    </row>
    <row r="97" spans="12:12">
      <c r="L97" s="110"/>
    </row>
    <row r="98" spans="12:12">
      <c r="L98" s="110"/>
    </row>
    <row r="99" spans="12:12">
      <c r="L99" s="110"/>
    </row>
    <row r="100" spans="12:12">
      <c r="L100" s="110"/>
    </row>
    <row r="101" spans="12:12">
      <c r="L101" s="110"/>
    </row>
    <row r="102" spans="12:12">
      <c r="L102" s="110"/>
    </row>
    <row r="103" spans="12:12">
      <c r="L103" s="110"/>
    </row>
    <row r="104" spans="12:12">
      <c r="L104" s="110"/>
    </row>
    <row r="105" spans="12:12">
      <c r="L105" s="110"/>
    </row>
    <row r="106" spans="12:12">
      <c r="L106" s="110"/>
    </row>
    <row r="107" spans="12:12">
      <c r="L107" s="110"/>
    </row>
    <row r="108" spans="12:12">
      <c r="L108" s="110"/>
    </row>
    <row r="109" spans="12:12">
      <c r="L109" s="110"/>
    </row>
    <row r="110" spans="12:12">
      <c r="L110" s="110"/>
    </row>
    <row r="111" spans="12:12">
      <c r="L111" s="110"/>
    </row>
    <row r="112" spans="12:12">
      <c r="L112" s="110"/>
    </row>
    <row r="113" spans="12:12">
      <c r="L113" s="110"/>
    </row>
    <row r="114" spans="12:12">
      <c r="L114" s="110"/>
    </row>
    <row r="115" spans="12:12">
      <c r="L115" s="110"/>
    </row>
    <row r="116" spans="12:12">
      <c r="L116" s="110"/>
    </row>
    <row r="117" spans="12:12">
      <c r="L117" s="110"/>
    </row>
    <row r="118" spans="12:12">
      <c r="L118" s="110"/>
    </row>
    <row r="119" spans="12:12">
      <c r="L119" s="110"/>
    </row>
    <row r="120" spans="12:12">
      <c r="L120" s="110"/>
    </row>
    <row r="121" spans="12:12">
      <c r="L121" s="110"/>
    </row>
    <row r="122" spans="12:12">
      <c r="L122" s="110"/>
    </row>
    <row r="123" spans="12:12">
      <c r="L123" s="110"/>
    </row>
    <row r="124" spans="12:12">
      <c r="L124" s="110"/>
    </row>
    <row r="125" spans="12:12">
      <c r="L125" s="110"/>
    </row>
    <row r="126" spans="12:12">
      <c r="L126" s="110"/>
    </row>
    <row r="127" spans="12:12">
      <c r="L127" s="110"/>
    </row>
    <row r="128" spans="12:12">
      <c r="L128" s="110"/>
    </row>
    <row r="129" spans="12:12">
      <c r="L129" s="110"/>
    </row>
    <row r="130" spans="12:12">
      <c r="L130" s="110"/>
    </row>
    <row r="131" spans="12:12">
      <c r="L131" s="110"/>
    </row>
    <row r="132" spans="12:12">
      <c r="L132" s="110"/>
    </row>
    <row r="133" spans="12:12">
      <c r="L133" s="110"/>
    </row>
    <row r="134" spans="12:12">
      <c r="L134" s="110"/>
    </row>
    <row r="135" spans="12:12">
      <c r="L135" s="110"/>
    </row>
    <row r="136" spans="12:12">
      <c r="L136" s="110"/>
    </row>
    <row r="137" spans="12:12">
      <c r="L137" s="110"/>
    </row>
    <row r="138" spans="12:12">
      <c r="L138" s="110"/>
    </row>
    <row r="139" spans="12:12">
      <c r="L139" s="110"/>
    </row>
    <row r="140" spans="12:12">
      <c r="L140" s="110"/>
    </row>
    <row r="141" spans="12:12">
      <c r="L141" s="110"/>
    </row>
    <row r="142" spans="12:12">
      <c r="L142" s="110"/>
    </row>
    <row r="143" spans="12:12">
      <c r="L143" s="110"/>
    </row>
    <row r="144" spans="12:12">
      <c r="L144" s="110"/>
    </row>
    <row r="145" spans="12:12">
      <c r="L145" s="110"/>
    </row>
    <row r="146" spans="12:12">
      <c r="L146" s="110"/>
    </row>
    <row r="147" spans="12:12">
      <c r="L147" s="110"/>
    </row>
    <row r="148" spans="12:12">
      <c r="L148" s="110"/>
    </row>
    <row r="149" spans="12:12">
      <c r="L149" s="110"/>
    </row>
    <row r="150" spans="12:12">
      <c r="L150" s="110"/>
    </row>
    <row r="151" spans="12:12">
      <c r="L151" s="110"/>
    </row>
    <row r="152" spans="12:12">
      <c r="L152" s="110"/>
    </row>
    <row r="153" spans="12:12">
      <c r="L153" s="110"/>
    </row>
    <row r="154" spans="12:12">
      <c r="L154" s="110"/>
    </row>
    <row r="155" spans="12:12">
      <c r="L155" s="110"/>
    </row>
    <row r="156" spans="12:12">
      <c r="L156" s="110"/>
    </row>
    <row r="157" spans="12:12">
      <c r="L157" s="110"/>
    </row>
    <row r="158" spans="12:12">
      <c r="L158" s="110"/>
    </row>
    <row r="159" spans="12:12">
      <c r="L159" s="110"/>
    </row>
    <row r="160" spans="12:12">
      <c r="L160" s="110"/>
    </row>
    <row r="161" spans="12:12">
      <c r="L161" s="110"/>
    </row>
    <row r="162" spans="12:12">
      <c r="L162" s="110"/>
    </row>
    <row r="163" spans="12:12">
      <c r="L163" s="110"/>
    </row>
    <row r="164" spans="12:12">
      <c r="L164" s="110"/>
    </row>
    <row r="165" spans="12:12">
      <c r="L165" s="110"/>
    </row>
    <row r="166" spans="12:12">
      <c r="L166" s="110"/>
    </row>
    <row r="167" spans="12:12">
      <c r="L167" s="110"/>
    </row>
    <row r="168" spans="12:12">
      <c r="L168" s="110"/>
    </row>
    <row r="169" spans="12:12">
      <c r="L169" s="110"/>
    </row>
    <row r="170" spans="12:12">
      <c r="L170" s="110"/>
    </row>
    <row r="171" spans="12:12">
      <c r="L171" s="110"/>
    </row>
    <row r="172" spans="12:12">
      <c r="L172" s="110"/>
    </row>
    <row r="173" spans="12:12">
      <c r="L173" s="110"/>
    </row>
    <row r="174" spans="12:12">
      <c r="L174" s="110"/>
    </row>
    <row r="175" spans="12:12">
      <c r="L175" s="110"/>
    </row>
    <row r="176" spans="12:12">
      <c r="L176" s="110"/>
    </row>
    <row r="177" spans="12:12">
      <c r="L177" s="110"/>
    </row>
    <row r="178" spans="12:12">
      <c r="L178" s="110"/>
    </row>
    <row r="179" spans="12:12">
      <c r="L179" s="110"/>
    </row>
    <row r="180" spans="12:12">
      <c r="L180" s="110"/>
    </row>
    <row r="181" spans="12:12">
      <c r="L181" s="110"/>
    </row>
    <row r="182" spans="12:12">
      <c r="L182" s="110"/>
    </row>
    <row r="183" spans="12:12">
      <c r="L183" s="110"/>
    </row>
    <row r="184" spans="12:12">
      <c r="L184" s="110"/>
    </row>
    <row r="185" spans="12:12">
      <c r="L185" s="110"/>
    </row>
    <row r="186" spans="12:12">
      <c r="L186" s="110"/>
    </row>
    <row r="187" spans="12:12">
      <c r="L187" s="110"/>
    </row>
    <row r="188" spans="12:12">
      <c r="L188" s="110"/>
    </row>
    <row r="189" spans="12:12">
      <c r="L189" s="110"/>
    </row>
    <row r="190" spans="12:12">
      <c r="L190" s="110"/>
    </row>
    <row r="191" spans="12:12">
      <c r="L191" s="110"/>
    </row>
    <row r="192" spans="12:12">
      <c r="L192" s="110"/>
    </row>
    <row r="193" spans="12:12">
      <c r="L193" s="110"/>
    </row>
    <row r="194" spans="12:12">
      <c r="L194" s="110"/>
    </row>
    <row r="195" spans="12:12">
      <c r="L195" s="110"/>
    </row>
    <row r="196" spans="12:12">
      <c r="L196" s="110"/>
    </row>
    <row r="197" spans="12:12">
      <c r="L197" s="110"/>
    </row>
    <row r="198" spans="12:12">
      <c r="L198" s="110"/>
    </row>
    <row r="199" spans="12:12">
      <c r="L199" s="110"/>
    </row>
    <row r="200" spans="12:12">
      <c r="L200" s="110"/>
    </row>
    <row r="201" spans="12:12">
      <c r="L201" s="110"/>
    </row>
    <row r="202" spans="12:12">
      <c r="L202" s="110"/>
    </row>
    <row r="203" spans="12:12">
      <c r="L203" s="110"/>
    </row>
    <row r="204" spans="12:12">
      <c r="L204" s="110"/>
    </row>
    <row r="205" spans="12:12">
      <c r="L205" s="110"/>
    </row>
    <row r="206" spans="12:12">
      <c r="L206" s="110"/>
    </row>
    <row r="207" spans="12:12">
      <c r="L207" s="110"/>
    </row>
    <row r="208" spans="12:12">
      <c r="L208" s="110"/>
    </row>
    <row r="209" spans="12:12">
      <c r="L209" s="110"/>
    </row>
    <row r="210" spans="12:12">
      <c r="L210" s="110"/>
    </row>
    <row r="211" spans="12:12">
      <c r="L211" s="110"/>
    </row>
    <row r="212" spans="12:12">
      <c r="L212" s="110"/>
    </row>
    <row r="213" spans="12:12">
      <c r="L213" s="110"/>
    </row>
    <row r="214" spans="12:12">
      <c r="L214" s="110"/>
    </row>
    <row r="215" spans="12:12">
      <c r="L215" s="110"/>
    </row>
    <row r="216" spans="12:12">
      <c r="L216" s="110"/>
    </row>
    <row r="217" spans="12:12">
      <c r="L217" s="110"/>
    </row>
    <row r="218" spans="12:12">
      <c r="L218" s="110"/>
    </row>
    <row r="219" spans="12:12">
      <c r="L219" s="110"/>
    </row>
    <row r="220" spans="12:12">
      <c r="L220" s="110"/>
    </row>
    <row r="221" spans="12:12">
      <c r="L221" s="110"/>
    </row>
    <row r="222" spans="12:12">
      <c r="L222" s="110"/>
    </row>
    <row r="223" spans="12:12">
      <c r="L223" s="110"/>
    </row>
    <row r="224" spans="12:12">
      <c r="L224" s="110"/>
    </row>
    <row r="225" spans="12:12">
      <c r="L225" s="110"/>
    </row>
    <row r="226" spans="12:12">
      <c r="L226" s="110"/>
    </row>
    <row r="227" spans="12:12">
      <c r="L227" s="110"/>
    </row>
    <row r="228" spans="12:12">
      <c r="L228" s="110"/>
    </row>
    <row r="229" spans="12:12">
      <c r="L229" s="110"/>
    </row>
    <row r="230" spans="12:12">
      <c r="L230" s="110"/>
    </row>
    <row r="231" spans="12:12">
      <c r="L231" s="110"/>
    </row>
    <row r="232" spans="12:12">
      <c r="L232" s="110"/>
    </row>
    <row r="233" spans="12:12">
      <c r="L233" s="110"/>
    </row>
    <row r="234" spans="12:12">
      <c r="L234" s="110"/>
    </row>
    <row r="235" spans="12:12">
      <c r="L235" s="110"/>
    </row>
    <row r="236" spans="12:12">
      <c r="L236" s="110"/>
    </row>
    <row r="237" spans="12:12">
      <c r="L237" s="110"/>
    </row>
    <row r="238" spans="12:12">
      <c r="L238" s="110"/>
    </row>
    <row r="239" spans="12:12">
      <c r="L239" s="110"/>
    </row>
    <row r="240" spans="12:12">
      <c r="L240" s="110"/>
    </row>
    <row r="241" spans="12:12">
      <c r="L241" s="110"/>
    </row>
    <row r="242" spans="12:12">
      <c r="L242" s="110"/>
    </row>
    <row r="243" spans="12:12">
      <c r="L243" s="110"/>
    </row>
    <row r="244" spans="12:12">
      <c r="L244" s="110"/>
    </row>
    <row r="245" spans="12:12">
      <c r="L245" s="110"/>
    </row>
    <row r="246" spans="12:12">
      <c r="L246" s="110"/>
    </row>
    <row r="247" spans="12:12">
      <c r="L247" s="110"/>
    </row>
    <row r="248" spans="12:12">
      <c r="L248" s="110"/>
    </row>
    <row r="249" spans="12:12">
      <c r="L249" s="110"/>
    </row>
    <row r="250" spans="12:12">
      <c r="L250" s="110"/>
    </row>
    <row r="251" spans="12:12">
      <c r="L251" s="110"/>
    </row>
    <row r="252" spans="12:12">
      <c r="L252" s="110"/>
    </row>
    <row r="253" spans="12:12">
      <c r="L253" s="110"/>
    </row>
    <row r="254" spans="12:12">
      <c r="L254" s="110"/>
    </row>
    <row r="255" spans="12:12">
      <c r="L255" s="110"/>
    </row>
    <row r="256" spans="12:12">
      <c r="L256" s="110"/>
    </row>
    <row r="257" spans="12:12">
      <c r="L257" s="110"/>
    </row>
    <row r="258" spans="12:12">
      <c r="L258" s="110"/>
    </row>
    <row r="259" spans="12:12">
      <c r="L259" s="110"/>
    </row>
    <row r="260" spans="12:12">
      <c r="L260" s="110"/>
    </row>
    <row r="261" spans="12:12">
      <c r="L261" s="110"/>
    </row>
    <row r="262" spans="12:12">
      <c r="L262" s="110"/>
    </row>
    <row r="263" spans="12:12">
      <c r="L263" s="110"/>
    </row>
    <row r="264" spans="12:12">
      <c r="L264" s="110"/>
    </row>
    <row r="265" spans="12:12">
      <c r="L265" s="110"/>
    </row>
    <row r="266" spans="12:12">
      <c r="L266" s="110"/>
    </row>
    <row r="267" spans="12:12">
      <c r="L267" s="110"/>
    </row>
    <row r="268" spans="12:12">
      <c r="L268" s="110"/>
    </row>
    <row r="269" spans="12:12">
      <c r="L269" s="110"/>
    </row>
    <row r="270" spans="12:12">
      <c r="L270" s="110"/>
    </row>
    <row r="271" spans="12:12">
      <c r="L271" s="110"/>
    </row>
    <row r="272" spans="12:12">
      <c r="L272" s="110"/>
    </row>
    <row r="273" spans="12:12">
      <c r="L273" s="110"/>
    </row>
    <row r="274" spans="12:12">
      <c r="L274" s="110"/>
    </row>
    <row r="275" spans="12:12">
      <c r="L275" s="110"/>
    </row>
    <row r="276" spans="12:12">
      <c r="L276" s="110"/>
    </row>
    <row r="277" spans="12:12">
      <c r="L277" s="110"/>
    </row>
    <row r="278" spans="12:12">
      <c r="L278" s="110"/>
    </row>
    <row r="279" spans="12:12">
      <c r="L279" s="110"/>
    </row>
    <row r="280" spans="12:12">
      <c r="L280" s="110"/>
    </row>
    <row r="281" spans="12:12">
      <c r="L281" s="110"/>
    </row>
    <row r="282" spans="12:12">
      <c r="L282" s="110"/>
    </row>
    <row r="283" spans="12:12">
      <c r="L283" s="110"/>
    </row>
    <row r="284" spans="12:12">
      <c r="L284" s="110"/>
    </row>
    <row r="285" spans="12:12">
      <c r="L285" s="110"/>
    </row>
    <row r="286" spans="12:12">
      <c r="L286" s="110"/>
    </row>
    <row r="287" spans="12:12">
      <c r="L287" s="110"/>
    </row>
    <row r="288" spans="12:12">
      <c r="L288" s="110"/>
    </row>
    <row r="289" spans="12:12">
      <c r="L289" s="110"/>
    </row>
    <row r="290" spans="12:12">
      <c r="L290" s="110"/>
    </row>
    <row r="291" spans="12:12">
      <c r="L291" s="110"/>
    </row>
    <row r="292" spans="12:12">
      <c r="L292" s="110"/>
    </row>
    <row r="293" spans="12:12">
      <c r="L293" s="110"/>
    </row>
    <row r="294" spans="12:12">
      <c r="L294" s="110"/>
    </row>
    <row r="295" spans="12:12">
      <c r="L295" s="110"/>
    </row>
    <row r="296" spans="12:12">
      <c r="L296" s="110"/>
    </row>
    <row r="297" spans="12:12">
      <c r="L297" s="110"/>
    </row>
    <row r="298" spans="12:12">
      <c r="L298" s="110"/>
    </row>
    <row r="299" spans="12:12">
      <c r="L299" s="110"/>
    </row>
    <row r="300" spans="12:12">
      <c r="L300" s="110"/>
    </row>
    <row r="301" spans="12:12">
      <c r="L301" s="110"/>
    </row>
    <row r="302" spans="12:12">
      <c r="L302" s="110"/>
    </row>
    <row r="303" spans="12:12">
      <c r="L303" s="110"/>
    </row>
    <row r="304" spans="12:12">
      <c r="L304" s="110"/>
    </row>
    <row r="305" spans="12:12">
      <c r="L305" s="110"/>
    </row>
    <row r="306" spans="12:12">
      <c r="L306" s="110"/>
    </row>
    <row r="307" spans="12:12">
      <c r="L307" s="110"/>
    </row>
    <row r="308" spans="12:12">
      <c r="L308" s="110"/>
    </row>
    <row r="309" spans="12:12">
      <c r="L309" s="110"/>
    </row>
    <row r="310" spans="12:12">
      <c r="L310" s="110"/>
    </row>
    <row r="311" spans="12:12">
      <c r="L311" s="110"/>
    </row>
    <row r="312" spans="12:12">
      <c r="L312" s="110"/>
    </row>
    <row r="313" spans="12:12">
      <c r="L313" s="110"/>
    </row>
    <row r="314" spans="12:12">
      <c r="L314" s="110"/>
    </row>
    <row r="315" spans="12:12">
      <c r="L315" s="110"/>
    </row>
    <row r="316" spans="12:12">
      <c r="L316" s="110"/>
    </row>
    <row r="317" spans="12:12">
      <c r="L317" s="110"/>
    </row>
    <row r="318" spans="12:12">
      <c r="L318" s="110"/>
    </row>
    <row r="319" spans="12:12">
      <c r="L319" s="110"/>
    </row>
    <row r="320" spans="12:12">
      <c r="L320" s="110"/>
    </row>
    <row r="321" spans="12:12">
      <c r="L321" s="110"/>
    </row>
    <row r="322" spans="12:12">
      <c r="L322" s="110"/>
    </row>
    <row r="323" spans="12:12">
      <c r="L323" s="110"/>
    </row>
    <row r="324" spans="12:12">
      <c r="L324" s="110"/>
    </row>
    <row r="325" spans="12:12">
      <c r="L325" s="110"/>
    </row>
    <row r="326" spans="12:12">
      <c r="L326" s="110"/>
    </row>
    <row r="327" spans="12:12">
      <c r="L327" s="110"/>
    </row>
    <row r="328" spans="12:12">
      <c r="L328" s="110"/>
    </row>
    <row r="329" spans="12:12">
      <c r="L329" s="110"/>
    </row>
    <row r="330" spans="12:12">
      <c r="L330" s="110"/>
    </row>
    <row r="331" spans="12:12">
      <c r="L331" s="110"/>
    </row>
    <row r="332" spans="12:12">
      <c r="L332" s="110"/>
    </row>
    <row r="333" spans="12:12">
      <c r="L333" s="110"/>
    </row>
    <row r="334" spans="12:12">
      <c r="L334" s="110"/>
    </row>
    <row r="335" spans="12:12">
      <c r="L335" s="110"/>
    </row>
    <row r="336" spans="12:12">
      <c r="L336" s="110"/>
    </row>
    <row r="337" spans="12:12">
      <c r="L337" s="110"/>
    </row>
    <row r="338" spans="12:12">
      <c r="L338" s="110"/>
    </row>
    <row r="339" spans="12:12">
      <c r="L339" s="110"/>
    </row>
    <row r="340" spans="12:12">
      <c r="L340" s="110"/>
    </row>
    <row r="341" spans="12:12">
      <c r="L341" s="110"/>
    </row>
    <row r="342" spans="12:12">
      <c r="L342" s="110"/>
    </row>
    <row r="343" spans="12:12">
      <c r="L343" s="110"/>
    </row>
    <row r="344" spans="12:12">
      <c r="L344" s="110"/>
    </row>
    <row r="345" spans="12:12">
      <c r="L345" s="110"/>
    </row>
    <row r="346" spans="12:12">
      <c r="L346" s="110"/>
    </row>
    <row r="347" spans="12:12">
      <c r="L347" s="110"/>
    </row>
    <row r="348" spans="12:12">
      <c r="L348" s="110"/>
    </row>
    <row r="349" spans="12:12">
      <c r="L349" s="110"/>
    </row>
    <row r="350" spans="12:12">
      <c r="L350" s="110"/>
    </row>
    <row r="351" spans="12:12">
      <c r="L351" s="110"/>
    </row>
    <row r="352" spans="12:12">
      <c r="L352" s="110"/>
    </row>
    <row r="353" spans="12:12">
      <c r="L353" s="110"/>
    </row>
    <row r="354" spans="12:12">
      <c r="L354" s="110"/>
    </row>
    <row r="355" spans="12:12">
      <c r="L355" s="110"/>
    </row>
    <row r="356" spans="12:12">
      <c r="L356" s="110"/>
    </row>
    <row r="357" spans="12:12">
      <c r="L357" s="110"/>
    </row>
    <row r="358" spans="12:12">
      <c r="L358" s="110"/>
    </row>
    <row r="359" spans="12:12">
      <c r="L359" s="110"/>
    </row>
    <row r="360" spans="12:12">
      <c r="L360" s="110"/>
    </row>
    <row r="361" spans="12:12">
      <c r="L361" s="110"/>
    </row>
    <row r="362" spans="12:12">
      <c r="L362" s="110"/>
    </row>
    <row r="363" spans="12:12">
      <c r="L363" s="110"/>
    </row>
    <row r="364" spans="12:12">
      <c r="L364" s="110"/>
    </row>
    <row r="365" spans="12:12">
      <c r="L365" s="110"/>
    </row>
    <row r="366" spans="12:12">
      <c r="L366" s="110"/>
    </row>
    <row r="367" spans="12:12">
      <c r="L367" s="110"/>
    </row>
    <row r="368" spans="12:12">
      <c r="L368" s="110"/>
    </row>
    <row r="369" spans="12:12">
      <c r="L369" s="110"/>
    </row>
    <row r="370" spans="12:12">
      <c r="L370" s="110"/>
    </row>
    <row r="371" spans="12:12">
      <c r="L371" s="110"/>
    </row>
    <row r="372" spans="12:12">
      <c r="L372" s="110"/>
    </row>
    <row r="373" spans="12:12">
      <c r="L373" s="110"/>
    </row>
    <row r="374" spans="12:12">
      <c r="L374" s="110"/>
    </row>
    <row r="375" spans="12:12">
      <c r="L375" s="110"/>
    </row>
    <row r="376" spans="12:12">
      <c r="L376" s="110"/>
    </row>
    <row r="377" spans="12:12">
      <c r="L377" s="110"/>
    </row>
    <row r="378" spans="12:12">
      <c r="L378" s="110"/>
    </row>
    <row r="379" spans="12:12">
      <c r="L379" s="110"/>
    </row>
    <row r="380" spans="12:12">
      <c r="L380" s="110"/>
    </row>
    <row r="381" spans="12:12">
      <c r="L381" s="110"/>
    </row>
    <row r="382" spans="12:12">
      <c r="L382" s="110"/>
    </row>
    <row r="383" spans="12:12">
      <c r="L383" s="110"/>
    </row>
    <row r="384" spans="12:12">
      <c r="L384" s="110"/>
    </row>
    <row r="385" spans="12:12">
      <c r="L385" s="110"/>
    </row>
    <row r="386" spans="12:12">
      <c r="L386" s="110"/>
    </row>
    <row r="387" spans="12:12">
      <c r="L387" s="110"/>
    </row>
    <row r="388" spans="12:12">
      <c r="L388" s="110"/>
    </row>
    <row r="389" spans="12:12">
      <c r="L389" s="110"/>
    </row>
    <row r="390" spans="12:12">
      <c r="L390" s="110"/>
    </row>
    <row r="391" spans="12:12">
      <c r="L391" s="110"/>
    </row>
    <row r="392" spans="12:12">
      <c r="L392" s="110"/>
    </row>
    <row r="393" spans="12:12">
      <c r="L393" s="110"/>
    </row>
    <row r="394" spans="12:12">
      <c r="L394" s="110"/>
    </row>
    <row r="395" spans="12:12">
      <c r="L395" s="110"/>
    </row>
    <row r="396" spans="12:12">
      <c r="L396" s="110"/>
    </row>
    <row r="397" spans="12:12">
      <c r="L397" s="110"/>
    </row>
    <row r="398" spans="12:12">
      <c r="L398" s="110"/>
    </row>
    <row r="399" spans="12:12">
      <c r="L399" s="110"/>
    </row>
    <row r="400" spans="12:12">
      <c r="L400" s="110"/>
    </row>
    <row r="401" spans="12:12">
      <c r="L401" s="110"/>
    </row>
    <row r="402" spans="12:12">
      <c r="L402" s="110"/>
    </row>
    <row r="403" spans="12:12">
      <c r="L403" s="110"/>
    </row>
    <row r="404" spans="12:12">
      <c r="L404" s="110"/>
    </row>
    <row r="405" spans="12:12">
      <c r="L405" s="110"/>
    </row>
    <row r="406" spans="12:12">
      <c r="L406" s="110"/>
    </row>
    <row r="407" spans="12:12">
      <c r="L407" s="110"/>
    </row>
    <row r="408" spans="12:12">
      <c r="L408" s="110"/>
    </row>
    <row r="409" spans="12:12">
      <c r="L409" s="110"/>
    </row>
    <row r="410" spans="12:12">
      <c r="L410" s="110"/>
    </row>
    <row r="411" spans="12:12">
      <c r="L411" s="110"/>
    </row>
    <row r="412" spans="12:12">
      <c r="L412" s="110"/>
    </row>
    <row r="413" spans="12:12">
      <c r="L413" s="110"/>
    </row>
    <row r="414" spans="12:12">
      <c r="L414" s="110"/>
    </row>
    <row r="415" spans="12:12">
      <c r="L415" s="110"/>
    </row>
    <row r="416" spans="12:12">
      <c r="L416" s="110"/>
    </row>
    <row r="417" spans="12:12">
      <c r="L417" s="110"/>
    </row>
    <row r="418" spans="12:12">
      <c r="L418" s="110"/>
    </row>
    <row r="419" spans="12:12">
      <c r="L419" s="110"/>
    </row>
    <row r="420" spans="12:12">
      <c r="L420" s="110"/>
    </row>
    <row r="421" spans="12:12">
      <c r="L421" s="110"/>
    </row>
    <row r="422" spans="12:12">
      <c r="L422" s="110"/>
    </row>
    <row r="423" spans="12:12">
      <c r="L423" s="110"/>
    </row>
    <row r="424" spans="12:12">
      <c r="L424" s="110"/>
    </row>
    <row r="425" spans="12:12">
      <c r="L425" s="110"/>
    </row>
    <row r="426" spans="12:12">
      <c r="L426" s="110"/>
    </row>
    <row r="427" spans="12:12">
      <c r="L427" s="110"/>
    </row>
    <row r="428" spans="12:12">
      <c r="L428" s="110"/>
    </row>
    <row r="429" spans="12:12">
      <c r="L429" s="110"/>
    </row>
    <row r="430" spans="12:12">
      <c r="L430" s="110"/>
    </row>
    <row r="431" spans="12:12">
      <c r="L431" s="110"/>
    </row>
    <row r="432" spans="12:12">
      <c r="L432" s="110"/>
    </row>
    <row r="433" spans="12:12">
      <c r="L433" s="110"/>
    </row>
    <row r="434" spans="12:12">
      <c r="L434" s="110"/>
    </row>
    <row r="435" spans="12:12">
      <c r="L435" s="110"/>
    </row>
    <row r="436" spans="12:12">
      <c r="L436" s="110"/>
    </row>
    <row r="437" spans="12:12">
      <c r="L437" s="110"/>
    </row>
    <row r="438" spans="12:12">
      <c r="L438" s="110"/>
    </row>
    <row r="439" spans="12:12">
      <c r="L439" s="110"/>
    </row>
    <row r="440" spans="12:12">
      <c r="L440" s="110"/>
    </row>
    <row r="441" spans="12:12">
      <c r="L441" s="110"/>
    </row>
    <row r="442" spans="12:12">
      <c r="L442" s="110"/>
    </row>
    <row r="443" spans="12:12">
      <c r="L443" s="110"/>
    </row>
    <row r="444" spans="12:12">
      <c r="L444" s="110"/>
    </row>
    <row r="445" spans="12:12">
      <c r="L445" s="110"/>
    </row>
    <row r="446" spans="12:12">
      <c r="L446" s="110"/>
    </row>
    <row r="447" spans="12:12">
      <c r="L447" s="110"/>
    </row>
    <row r="448" spans="12:12">
      <c r="L448" s="110"/>
    </row>
    <row r="449" spans="12:12">
      <c r="L449" s="110"/>
    </row>
    <row r="450" spans="12:12">
      <c r="L450" s="110"/>
    </row>
    <row r="451" spans="12:12">
      <c r="L451" s="110"/>
    </row>
    <row r="452" spans="12:12">
      <c r="L452" s="110"/>
    </row>
    <row r="453" spans="12:12">
      <c r="L453" s="110"/>
    </row>
    <row r="454" spans="12:12">
      <c r="L454" s="110"/>
    </row>
    <row r="455" spans="12:12">
      <c r="L455" s="110"/>
    </row>
    <row r="456" spans="12:12">
      <c r="L456" s="110"/>
    </row>
    <row r="457" spans="12:12">
      <c r="L457" s="110"/>
    </row>
    <row r="458" spans="12:12">
      <c r="L458" s="110"/>
    </row>
    <row r="459" spans="12:12">
      <c r="L459" s="110"/>
    </row>
    <row r="460" spans="12:12">
      <c r="L460" s="110"/>
    </row>
    <row r="461" spans="12:12">
      <c r="L461" s="110"/>
    </row>
    <row r="462" spans="12:12">
      <c r="L462" s="110"/>
    </row>
    <row r="463" spans="12:12">
      <c r="L463" s="110"/>
    </row>
    <row r="464" spans="12:12">
      <c r="L464" s="110"/>
    </row>
    <row r="465" spans="12:12">
      <c r="L465" s="110"/>
    </row>
    <row r="466" spans="12:12">
      <c r="L466" s="110"/>
    </row>
    <row r="467" spans="12:12">
      <c r="L467" s="110"/>
    </row>
    <row r="468" spans="12:12">
      <c r="L468" s="110"/>
    </row>
    <row r="469" spans="12:12">
      <c r="L469" s="110"/>
    </row>
    <row r="470" spans="12:12">
      <c r="L470" s="110"/>
    </row>
    <row r="471" spans="12:12">
      <c r="L471" s="110"/>
    </row>
  </sheetData>
  <mergeCells count="5">
    <mergeCell ref="B2:C3"/>
    <mergeCell ref="E2:F2"/>
    <mergeCell ref="J2:J3"/>
    <mergeCell ref="L2:L3"/>
    <mergeCell ref="G2:I2"/>
  </mergeCells>
  <conditionalFormatting sqref="C4:I11">
    <cfRule type="cellIs" dxfId="28" priority="2" operator="equal">
      <formula>"NO CUMPLE"</formula>
    </cfRule>
  </conditionalFormatting>
  <conditionalFormatting sqref="D4:D11">
    <cfRule type="containsText" dxfId="27" priority="13" operator="containsText" text="NO CUMLE">
      <formula>NOT(ISERROR(SEARCH("NO CUMLE",D4)))</formula>
    </cfRule>
  </conditionalFormatting>
  <conditionalFormatting sqref="D10">
    <cfRule type="containsText" dxfId="26" priority="12" operator="containsText" text="NO CUMPLE}">
      <formula>NOT(ISERROR(SEARCH("NO CUMPLE}",D10)))</formula>
    </cfRule>
  </conditionalFormatting>
  <conditionalFormatting sqref="F5">
    <cfRule type="containsText" dxfId="25" priority="1" operator="containsText" text="NO  CUMPLE">
      <formula>NOT(ISERROR(SEARCH("NO  CUMPLE",F5)))</formula>
    </cfRule>
  </conditionalFormatting>
  <conditionalFormatting sqref="J4:K8">
    <cfRule type="cellIs" dxfId="24" priority="9" operator="equal">
      <formula>"PROPUESTA NO HABIL"</formula>
    </cfRule>
  </conditionalFormatting>
  <conditionalFormatting sqref="J9:K9 J11:K11">
    <cfRule type="cellIs" dxfId="23" priority="11" operator="equal">
      <formula>"NO CUMPLE"</formula>
    </cfRule>
  </conditionalFormatting>
  <conditionalFormatting sqref="J10:K10">
    <cfRule type="cellIs" dxfId="22" priority="8" operator="equal">
      <formula>"PROPUESTA NO HABIL"</formula>
    </cfRule>
  </conditionalFormatting>
  <conditionalFormatting sqref="L4:L11">
    <cfRule type="cellIs" dxfId="21" priority="10" operator="equal">
      <formula>"NO CUMPLE"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2098-BCE7-4E7B-BBE6-4A154DA905E5}">
  <dimension ref="A1:DV473"/>
  <sheetViews>
    <sheetView view="pageBreakPreview" zoomScale="42" zoomScaleNormal="60" workbookViewId="0">
      <selection activeCell="Q9" sqref="Q9"/>
    </sheetView>
  </sheetViews>
  <sheetFormatPr baseColWidth="10" defaultColWidth="10.6640625" defaultRowHeight="16"/>
  <cols>
    <col min="1" max="1" width="3" style="110" customWidth="1"/>
    <col min="2" max="2" width="4.6640625" style="110" customWidth="1"/>
    <col min="3" max="3" width="28.83203125" style="110" customWidth="1"/>
    <col min="4" max="7" width="23.1640625" style="110" hidden="1" customWidth="1"/>
    <col min="8" max="8" width="19.6640625" style="111" hidden="1" customWidth="1"/>
    <col min="9" max="9" width="51.1640625" style="111" hidden="1" customWidth="1"/>
    <col min="10" max="13" width="25.5" style="110" customWidth="1"/>
    <col min="14" max="14" width="19.6640625" style="112" customWidth="1"/>
    <col min="15" max="15" width="24.5" style="110" customWidth="1"/>
    <col min="16" max="16" width="15.5" style="110" customWidth="1"/>
    <col min="17" max="17" width="26" style="110" customWidth="1"/>
    <col min="18" max="18" width="18.33203125" style="110" hidden="1" customWidth="1"/>
    <col min="19" max="19" width="17.83203125" style="110" hidden="1" customWidth="1"/>
    <col min="20" max="20" width="17" style="110" hidden="1" customWidth="1"/>
    <col min="21" max="21" width="15" style="110" hidden="1" customWidth="1"/>
    <col min="22" max="23" width="0" style="110" hidden="1" customWidth="1"/>
    <col min="24" max="16384" width="10.6640625" style="110"/>
  </cols>
  <sheetData>
    <row r="1" spans="1:126" ht="32.5" customHeight="1" thickBot="1">
      <c r="R1" s="398" t="s">
        <v>66</v>
      </c>
      <c r="S1" s="398"/>
      <c r="T1" s="398"/>
      <c r="U1" s="398"/>
    </row>
    <row r="2" spans="1:126" ht="18.75" customHeight="1" thickBot="1">
      <c r="B2" s="403" t="s">
        <v>56</v>
      </c>
      <c r="C2" s="404"/>
      <c r="D2" s="390" t="s">
        <v>155</v>
      </c>
      <c r="E2" s="391"/>
      <c r="F2" s="391"/>
      <c r="G2" s="391"/>
      <c r="H2" s="407" t="s">
        <v>156</v>
      </c>
      <c r="I2" s="113"/>
      <c r="J2" s="409" t="s">
        <v>157</v>
      </c>
      <c r="K2" s="410"/>
      <c r="L2" s="410"/>
      <c r="M2" s="374"/>
      <c r="N2" s="411" t="s">
        <v>60</v>
      </c>
      <c r="O2" s="401" t="s">
        <v>159</v>
      </c>
      <c r="P2" s="401" t="s">
        <v>195</v>
      </c>
      <c r="Q2" s="399" t="s">
        <v>158</v>
      </c>
      <c r="R2" s="398" t="s">
        <v>196</v>
      </c>
      <c r="S2" s="398" t="s">
        <v>197</v>
      </c>
      <c r="T2" s="398" t="s">
        <v>198</v>
      </c>
      <c r="U2" s="398"/>
    </row>
    <row r="3" spans="1:126" ht="121.25" customHeight="1" thickBot="1">
      <c r="B3" s="405"/>
      <c r="C3" s="406"/>
      <c r="D3" s="114" t="s">
        <v>164</v>
      </c>
      <c r="E3" s="115" t="s">
        <v>160</v>
      </c>
      <c r="F3" s="115" t="s">
        <v>194</v>
      </c>
      <c r="G3" s="116" t="s">
        <v>167</v>
      </c>
      <c r="H3" s="408"/>
      <c r="I3" s="117" t="s">
        <v>145</v>
      </c>
      <c r="J3" s="118" t="s">
        <v>161</v>
      </c>
      <c r="K3" s="119" t="s">
        <v>162</v>
      </c>
      <c r="L3" s="120" t="s">
        <v>163</v>
      </c>
      <c r="M3" s="376" t="s">
        <v>326</v>
      </c>
      <c r="N3" s="412"/>
      <c r="O3" s="402"/>
      <c r="P3" s="402"/>
      <c r="Q3" s="400"/>
      <c r="R3" s="398"/>
      <c r="S3" s="398"/>
      <c r="T3" s="166" t="s">
        <v>200</v>
      </c>
      <c r="U3" s="166" t="s">
        <v>199</v>
      </c>
    </row>
    <row r="4" spans="1:126" s="121" customFormat="1" ht="71" customHeight="1" thickBot="1">
      <c r="A4" s="110"/>
      <c r="B4" s="324">
        <v>1</v>
      </c>
      <c r="C4" s="325" t="s">
        <v>216</v>
      </c>
      <c r="D4" s="325" t="s">
        <v>55</v>
      </c>
      <c r="E4" s="325" t="s">
        <v>55</v>
      </c>
      <c r="F4" s="325" t="s">
        <v>55</v>
      </c>
      <c r="G4" s="325" t="s">
        <v>55</v>
      </c>
      <c r="H4" s="326" t="s">
        <v>239</v>
      </c>
      <c r="I4" s="327"/>
      <c r="J4" s="328"/>
      <c r="K4" s="329"/>
      <c r="L4" s="330"/>
      <c r="M4" s="375"/>
      <c r="N4" s="331"/>
      <c r="O4" s="332"/>
      <c r="P4" s="333"/>
      <c r="Q4" s="334"/>
      <c r="R4" s="172" t="s">
        <v>241</v>
      </c>
      <c r="S4" s="172"/>
      <c r="T4" s="173"/>
      <c r="U4" s="173"/>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c r="DC4" s="110"/>
      <c r="DD4" s="110"/>
      <c r="DE4" s="110"/>
      <c r="DF4" s="110"/>
      <c r="DG4" s="110"/>
      <c r="DH4" s="110"/>
      <c r="DI4" s="110"/>
      <c r="DJ4" s="110"/>
      <c r="DK4" s="110"/>
      <c r="DL4" s="110"/>
      <c r="DM4" s="110"/>
      <c r="DN4" s="110"/>
      <c r="DO4" s="110"/>
      <c r="DP4" s="110"/>
      <c r="DQ4" s="110"/>
      <c r="DR4" s="110"/>
      <c r="DS4" s="110"/>
      <c r="DT4" s="110"/>
      <c r="DU4" s="110"/>
      <c r="DV4" s="110"/>
    </row>
    <row r="5" spans="1:126" s="121" customFormat="1" ht="71" customHeight="1" thickBot="1">
      <c r="A5" s="110"/>
      <c r="B5" s="324">
        <v>2</v>
      </c>
      <c r="C5" s="325" t="s">
        <v>217</v>
      </c>
      <c r="D5" s="325" t="s">
        <v>55</v>
      </c>
      <c r="E5" s="325" t="s">
        <v>55</v>
      </c>
      <c r="F5" s="325" t="s">
        <v>55</v>
      </c>
      <c r="G5" s="325" t="s">
        <v>55</v>
      </c>
      <c r="H5" s="326" t="s">
        <v>318</v>
      </c>
      <c r="I5" s="327"/>
      <c r="J5" s="335"/>
      <c r="K5" s="336"/>
      <c r="L5" s="337"/>
      <c r="M5" s="373"/>
      <c r="N5" s="338"/>
      <c r="O5" s="332"/>
      <c r="P5" s="333"/>
      <c r="Q5" s="334"/>
      <c r="R5" s="172" t="s">
        <v>318</v>
      </c>
      <c r="S5" s="170"/>
      <c r="T5" s="171"/>
      <c r="U5" s="171"/>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c r="DC5" s="110"/>
      <c r="DD5" s="110"/>
      <c r="DE5" s="110"/>
      <c r="DF5" s="110"/>
      <c r="DG5" s="110"/>
      <c r="DH5" s="110"/>
      <c r="DI5" s="110"/>
      <c r="DJ5" s="110"/>
      <c r="DK5" s="110"/>
      <c r="DL5" s="110"/>
      <c r="DM5" s="110"/>
      <c r="DN5" s="110"/>
      <c r="DO5" s="110"/>
      <c r="DP5" s="110"/>
      <c r="DQ5" s="110"/>
      <c r="DR5" s="110"/>
      <c r="DS5" s="110"/>
      <c r="DT5" s="110"/>
      <c r="DU5" s="110"/>
      <c r="DV5" s="110"/>
    </row>
    <row r="6" spans="1:126" ht="71" customHeight="1">
      <c r="B6" s="324">
        <v>3</v>
      </c>
      <c r="C6" s="339" t="s">
        <v>218</v>
      </c>
      <c r="D6" s="325" t="s">
        <v>55</v>
      </c>
      <c r="E6" s="325" t="s">
        <v>55</v>
      </c>
      <c r="F6" s="325" t="s">
        <v>55</v>
      </c>
      <c r="G6" s="325" t="s">
        <v>55</v>
      </c>
      <c r="H6" s="326" t="s">
        <v>239</v>
      </c>
      <c r="I6" s="340"/>
      <c r="J6" s="335">
        <v>20</v>
      </c>
      <c r="K6" s="336">
        <v>10</v>
      </c>
      <c r="L6" s="337">
        <v>0.25</v>
      </c>
      <c r="M6" s="377">
        <f>+'MEDIANA VALOR ABST'!H6</f>
        <v>69.75</v>
      </c>
      <c r="N6" s="380">
        <f>SUM(J6:M6)</f>
        <v>100</v>
      </c>
      <c r="O6" s="332">
        <v>323604459.69999999</v>
      </c>
      <c r="P6" s="333" t="s">
        <v>55</v>
      </c>
      <c r="Q6" s="341"/>
      <c r="R6" s="172" t="s">
        <v>239</v>
      </c>
      <c r="S6" s="170"/>
      <c r="T6" s="171"/>
      <c r="U6" s="171"/>
    </row>
    <row r="7" spans="1:126" ht="71" customHeight="1">
      <c r="B7" s="324">
        <v>4</v>
      </c>
      <c r="C7" s="339" t="s">
        <v>219</v>
      </c>
      <c r="D7" s="342" t="s">
        <v>55</v>
      </c>
      <c r="E7" s="342" t="s">
        <v>55</v>
      </c>
      <c r="F7" s="325" t="s">
        <v>55</v>
      </c>
      <c r="G7" s="325" t="s">
        <v>55</v>
      </c>
      <c r="H7" s="343" t="s">
        <v>239</v>
      </c>
      <c r="I7" s="344"/>
      <c r="J7" s="335">
        <v>20</v>
      </c>
      <c r="K7" s="336">
        <v>10</v>
      </c>
      <c r="L7" s="337">
        <v>0.25</v>
      </c>
      <c r="M7" s="377">
        <f>+'MEDIANA VALOR ABST'!H5</f>
        <v>69.737093862894014</v>
      </c>
      <c r="N7" s="377">
        <f t="shared" ref="N7:N11" si="0">SUM(J7:M7)</f>
        <v>99.987093862894014</v>
      </c>
      <c r="O7" s="188">
        <v>323544581.80000001</v>
      </c>
      <c r="P7" s="333" t="s">
        <v>55</v>
      </c>
      <c r="Q7" s="334"/>
      <c r="R7" s="172" t="s">
        <v>239</v>
      </c>
      <c r="S7" s="170"/>
      <c r="T7" s="171"/>
      <c r="U7" s="171"/>
    </row>
    <row r="8" spans="1:126" s="121" customFormat="1" ht="71" customHeight="1">
      <c r="A8" s="110"/>
      <c r="B8" s="345">
        <v>5</v>
      </c>
      <c r="C8" s="325" t="s">
        <v>220</v>
      </c>
      <c r="D8" s="325" t="s">
        <v>55</v>
      </c>
      <c r="E8" s="325" t="s">
        <v>55</v>
      </c>
      <c r="F8" s="325" t="s">
        <v>55</v>
      </c>
      <c r="G8" s="325" t="s">
        <v>55</v>
      </c>
      <c r="H8" s="346" t="s">
        <v>239</v>
      </c>
      <c r="I8" s="347"/>
      <c r="J8" s="335">
        <v>20</v>
      </c>
      <c r="K8" s="336">
        <v>10</v>
      </c>
      <c r="L8" s="337">
        <v>0</v>
      </c>
      <c r="M8" s="378">
        <f>+'MEDIANA VALOR ABST'!H7</f>
        <v>69.47388577784794</v>
      </c>
      <c r="N8" s="377">
        <f t="shared" si="0"/>
        <v>99.47388577784794</v>
      </c>
      <c r="O8" s="348">
        <v>324885489</v>
      </c>
      <c r="P8" s="349" t="s">
        <v>55</v>
      </c>
      <c r="Q8" s="350"/>
      <c r="R8" s="172" t="s">
        <v>239</v>
      </c>
      <c r="S8" s="170"/>
      <c r="T8" s="171"/>
      <c r="U8" s="171"/>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c r="DC8" s="110"/>
      <c r="DD8" s="110"/>
      <c r="DE8" s="110"/>
      <c r="DF8" s="110"/>
      <c r="DG8" s="110"/>
      <c r="DH8" s="110"/>
      <c r="DI8" s="110"/>
      <c r="DJ8" s="110"/>
      <c r="DK8" s="110"/>
      <c r="DL8" s="110"/>
      <c r="DM8" s="110"/>
      <c r="DN8" s="110"/>
      <c r="DO8" s="110"/>
      <c r="DP8" s="110"/>
      <c r="DQ8" s="110"/>
      <c r="DR8" s="110"/>
      <c r="DS8" s="110"/>
      <c r="DT8" s="110"/>
      <c r="DU8" s="110"/>
      <c r="DV8" s="110"/>
    </row>
    <row r="9" spans="1:126" ht="71" customHeight="1">
      <c r="B9" s="351">
        <v>6</v>
      </c>
      <c r="C9" s="339" t="s">
        <v>221</v>
      </c>
      <c r="D9" s="352" t="s">
        <v>55</v>
      </c>
      <c r="E9" s="352" t="s">
        <v>55</v>
      </c>
      <c r="F9" s="352" t="s">
        <v>11</v>
      </c>
      <c r="G9" s="352" t="s">
        <v>11</v>
      </c>
      <c r="H9" s="343" t="s">
        <v>203</v>
      </c>
      <c r="I9" s="353"/>
      <c r="J9" s="335"/>
      <c r="K9" s="336"/>
      <c r="L9" s="337"/>
      <c r="M9" s="377"/>
      <c r="N9" s="377">
        <f t="shared" si="0"/>
        <v>0</v>
      </c>
      <c r="O9" s="354"/>
      <c r="P9" s="355"/>
      <c r="Q9" s="356"/>
      <c r="R9" s="172" t="s">
        <v>260</v>
      </c>
      <c r="S9" s="170"/>
      <c r="T9" s="170"/>
      <c r="U9" s="170"/>
    </row>
    <row r="10" spans="1:126" s="121" customFormat="1" ht="71" customHeight="1">
      <c r="A10" s="110"/>
      <c r="B10" s="357">
        <v>7</v>
      </c>
      <c r="C10" s="325" t="s">
        <v>222</v>
      </c>
      <c r="D10" s="325" t="s">
        <v>55</v>
      </c>
      <c r="E10" s="325" t="s">
        <v>55</v>
      </c>
      <c r="F10" s="325" t="s">
        <v>55</v>
      </c>
      <c r="G10" s="325" t="s">
        <v>55</v>
      </c>
      <c r="H10" s="358" t="s">
        <v>203</v>
      </c>
      <c r="I10" s="359" t="s">
        <v>307</v>
      </c>
      <c r="J10" s="335">
        <v>20</v>
      </c>
      <c r="K10" s="336">
        <v>10</v>
      </c>
      <c r="L10" s="337">
        <v>0</v>
      </c>
      <c r="M10" s="378">
        <f>+'MEDIANA VALOR ABST'!H4</f>
        <v>69.190368775092324</v>
      </c>
      <c r="N10" s="377">
        <f t="shared" si="0"/>
        <v>99.190368775092324</v>
      </c>
      <c r="O10" s="332">
        <v>321008055.97000003</v>
      </c>
      <c r="P10" s="360" t="s">
        <v>55</v>
      </c>
      <c r="Q10" s="361"/>
      <c r="R10" s="172" t="s">
        <v>260</v>
      </c>
      <c r="S10" s="167"/>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c r="DC10" s="110"/>
      <c r="DD10" s="110"/>
      <c r="DE10" s="110"/>
      <c r="DF10" s="110"/>
      <c r="DG10" s="110"/>
      <c r="DH10" s="110"/>
      <c r="DI10" s="110"/>
      <c r="DJ10" s="110"/>
      <c r="DK10" s="110"/>
      <c r="DL10" s="110"/>
      <c r="DM10" s="110"/>
      <c r="DN10" s="110"/>
      <c r="DO10" s="110"/>
      <c r="DP10" s="110"/>
      <c r="DQ10" s="110"/>
      <c r="DR10" s="110"/>
      <c r="DS10" s="110"/>
      <c r="DT10" s="110"/>
      <c r="DU10" s="110"/>
      <c r="DV10" s="110"/>
    </row>
    <row r="11" spans="1:126" ht="71" customHeight="1" thickBot="1">
      <c r="B11" s="362">
        <v>8</v>
      </c>
      <c r="C11" s="363" t="s">
        <v>223</v>
      </c>
      <c r="D11" s="364" t="s">
        <v>55</v>
      </c>
      <c r="E11" s="364" t="s">
        <v>55</v>
      </c>
      <c r="F11" s="364" t="s">
        <v>55</v>
      </c>
      <c r="G11" s="365" t="s">
        <v>55</v>
      </c>
      <c r="H11" s="366" t="s">
        <v>239</v>
      </c>
      <c r="I11" s="367"/>
      <c r="J11" s="368">
        <v>20</v>
      </c>
      <c r="K11" s="369">
        <v>10</v>
      </c>
      <c r="L11" s="369">
        <v>0</v>
      </c>
      <c r="M11" s="379">
        <f>+'MEDIANA VALOR ABST'!H8</f>
        <v>69.360038071000346</v>
      </c>
      <c r="N11" s="377">
        <f t="shared" si="0"/>
        <v>99.360038071000346</v>
      </c>
      <c r="O11" s="370">
        <v>325413684.35000002</v>
      </c>
      <c r="P11" s="371" t="s">
        <v>55</v>
      </c>
      <c r="Q11" s="372"/>
      <c r="R11" s="187" t="s">
        <v>239</v>
      </c>
      <c r="S11" s="167"/>
    </row>
    <row r="12" spans="1:126">
      <c r="N12" s="110"/>
      <c r="O12" s="123"/>
    </row>
    <row r="13" spans="1:126">
      <c r="N13" s="110"/>
      <c r="S13" s="167"/>
    </row>
    <row r="14" spans="1:126">
      <c r="N14" s="110"/>
      <c r="S14" s="167"/>
    </row>
    <row r="15" spans="1:126">
      <c r="N15" s="110"/>
    </row>
    <row r="16" spans="1:126">
      <c r="N16" s="110"/>
    </row>
    <row r="17" spans="14:19">
      <c r="N17" s="110"/>
    </row>
    <row r="18" spans="14:19">
      <c r="N18" s="110"/>
    </row>
    <row r="19" spans="14:19">
      <c r="N19" s="110"/>
      <c r="S19" s="168"/>
    </row>
    <row r="20" spans="14:19">
      <c r="N20" s="110"/>
    </row>
    <row r="21" spans="14:19">
      <c r="N21" s="110"/>
    </row>
    <row r="22" spans="14:19">
      <c r="N22" s="110"/>
    </row>
    <row r="23" spans="14:19">
      <c r="N23" s="110"/>
    </row>
    <row r="24" spans="14:19">
      <c r="N24" s="110"/>
    </row>
    <row r="25" spans="14:19">
      <c r="N25" s="110"/>
    </row>
    <row r="26" spans="14:19">
      <c r="N26" s="110"/>
    </row>
    <row r="27" spans="14:19">
      <c r="N27" s="110"/>
    </row>
    <row r="28" spans="14:19" ht="15" customHeight="1">
      <c r="N28" s="110"/>
    </row>
    <row r="29" spans="14:19">
      <c r="N29" s="110"/>
    </row>
    <row r="30" spans="14:19">
      <c r="N30" s="110"/>
    </row>
    <row r="31" spans="14:19">
      <c r="N31" s="110"/>
    </row>
    <row r="32" spans="14:19">
      <c r="N32" s="110"/>
    </row>
    <row r="33" spans="14:14">
      <c r="N33" s="110"/>
    </row>
    <row r="34" spans="14:14">
      <c r="N34" s="110"/>
    </row>
    <row r="35" spans="14:14">
      <c r="N35" s="110"/>
    </row>
    <row r="36" spans="14:14">
      <c r="N36" s="110"/>
    </row>
    <row r="37" spans="14:14">
      <c r="N37" s="110"/>
    </row>
    <row r="38" spans="14:14">
      <c r="N38" s="110"/>
    </row>
    <row r="39" spans="14:14">
      <c r="N39" s="110"/>
    </row>
    <row r="40" spans="14:14">
      <c r="N40" s="110"/>
    </row>
    <row r="41" spans="14:14">
      <c r="N41" s="110"/>
    </row>
    <row r="42" spans="14:14">
      <c r="N42" s="110"/>
    </row>
    <row r="43" spans="14:14">
      <c r="N43" s="110"/>
    </row>
    <row r="44" spans="14:14" ht="15" customHeight="1">
      <c r="N44" s="110"/>
    </row>
    <row r="45" spans="14:14">
      <c r="N45" s="110"/>
    </row>
    <row r="46" spans="14:14">
      <c r="N46" s="110"/>
    </row>
    <row r="47" spans="14:14">
      <c r="N47" s="110"/>
    </row>
    <row r="48" spans="14:14">
      <c r="N48" s="110"/>
    </row>
    <row r="49" spans="14:14">
      <c r="N49" s="110"/>
    </row>
    <row r="50" spans="14:14">
      <c r="N50" s="110"/>
    </row>
    <row r="51" spans="14:14">
      <c r="N51" s="110"/>
    </row>
    <row r="52" spans="14:14">
      <c r="N52" s="110"/>
    </row>
    <row r="53" spans="14:14">
      <c r="N53" s="110"/>
    </row>
    <row r="54" spans="14:14">
      <c r="N54" s="110"/>
    </row>
    <row r="55" spans="14:14">
      <c r="N55" s="110"/>
    </row>
    <row r="56" spans="14:14">
      <c r="N56" s="110"/>
    </row>
    <row r="57" spans="14:14">
      <c r="N57" s="110"/>
    </row>
    <row r="58" spans="14:14">
      <c r="N58" s="110"/>
    </row>
    <row r="59" spans="14:14">
      <c r="N59" s="110"/>
    </row>
    <row r="60" spans="14:14">
      <c r="N60" s="110"/>
    </row>
    <row r="61" spans="14:14">
      <c r="N61" s="110"/>
    </row>
    <row r="62" spans="14:14">
      <c r="N62" s="110"/>
    </row>
    <row r="63" spans="14:14">
      <c r="N63" s="110"/>
    </row>
    <row r="64" spans="14:14">
      <c r="N64" s="110"/>
    </row>
    <row r="65" spans="14:14">
      <c r="N65" s="110"/>
    </row>
    <row r="66" spans="14:14">
      <c r="N66" s="110"/>
    </row>
    <row r="67" spans="14:14">
      <c r="N67" s="110"/>
    </row>
    <row r="68" spans="14:14">
      <c r="N68" s="110"/>
    </row>
    <row r="69" spans="14:14">
      <c r="N69" s="110"/>
    </row>
    <row r="70" spans="14:14">
      <c r="N70" s="110"/>
    </row>
    <row r="71" spans="14:14">
      <c r="N71" s="110"/>
    </row>
    <row r="72" spans="14:14">
      <c r="N72" s="110"/>
    </row>
    <row r="73" spans="14:14">
      <c r="N73" s="110"/>
    </row>
    <row r="74" spans="14:14">
      <c r="N74" s="110"/>
    </row>
    <row r="75" spans="14:14">
      <c r="N75" s="110"/>
    </row>
    <row r="76" spans="14:14">
      <c r="N76" s="110"/>
    </row>
    <row r="77" spans="14:14">
      <c r="N77" s="110"/>
    </row>
    <row r="78" spans="14:14">
      <c r="N78" s="110"/>
    </row>
    <row r="79" spans="14:14">
      <c r="N79" s="110"/>
    </row>
    <row r="80" spans="14:14">
      <c r="N80" s="110"/>
    </row>
    <row r="81" spans="14:14">
      <c r="N81" s="110"/>
    </row>
    <row r="82" spans="14:14">
      <c r="N82" s="110"/>
    </row>
    <row r="83" spans="14:14">
      <c r="N83" s="110"/>
    </row>
    <row r="84" spans="14:14">
      <c r="N84" s="110"/>
    </row>
    <row r="85" spans="14:14">
      <c r="N85" s="110"/>
    </row>
    <row r="86" spans="14:14">
      <c r="N86" s="110"/>
    </row>
    <row r="87" spans="14:14">
      <c r="N87" s="110"/>
    </row>
    <row r="88" spans="14:14">
      <c r="N88" s="110"/>
    </row>
    <row r="89" spans="14:14">
      <c r="N89" s="110"/>
    </row>
    <row r="90" spans="14:14">
      <c r="N90" s="110"/>
    </row>
    <row r="91" spans="14:14">
      <c r="N91" s="110"/>
    </row>
    <row r="92" spans="14:14">
      <c r="N92" s="110"/>
    </row>
    <row r="93" spans="14:14">
      <c r="N93" s="110"/>
    </row>
    <row r="94" spans="14:14">
      <c r="N94" s="110"/>
    </row>
    <row r="95" spans="14:14">
      <c r="N95" s="110"/>
    </row>
    <row r="96" spans="14:14">
      <c r="N96" s="110"/>
    </row>
    <row r="97" spans="14:14">
      <c r="N97" s="110"/>
    </row>
    <row r="98" spans="14:14">
      <c r="N98" s="110"/>
    </row>
    <row r="99" spans="14:14">
      <c r="N99" s="110"/>
    </row>
    <row r="100" spans="14:14">
      <c r="N100" s="110"/>
    </row>
    <row r="101" spans="14:14">
      <c r="N101" s="110"/>
    </row>
    <row r="102" spans="14:14">
      <c r="N102" s="110"/>
    </row>
    <row r="103" spans="14:14">
      <c r="N103" s="110"/>
    </row>
    <row r="104" spans="14:14">
      <c r="N104" s="110"/>
    </row>
    <row r="105" spans="14:14">
      <c r="N105" s="110"/>
    </row>
    <row r="106" spans="14:14">
      <c r="N106" s="110"/>
    </row>
    <row r="107" spans="14:14">
      <c r="N107" s="110"/>
    </row>
    <row r="108" spans="14:14">
      <c r="N108" s="110"/>
    </row>
    <row r="109" spans="14:14">
      <c r="N109" s="110"/>
    </row>
    <row r="110" spans="14:14">
      <c r="N110" s="110"/>
    </row>
    <row r="111" spans="14:14">
      <c r="N111" s="110"/>
    </row>
    <row r="112" spans="14:14">
      <c r="N112" s="110"/>
    </row>
    <row r="113" spans="14:14">
      <c r="N113" s="110"/>
    </row>
    <row r="114" spans="14:14">
      <c r="N114" s="110"/>
    </row>
    <row r="115" spans="14:14">
      <c r="N115" s="110"/>
    </row>
    <row r="116" spans="14:14">
      <c r="N116" s="110"/>
    </row>
    <row r="117" spans="14:14">
      <c r="N117" s="110"/>
    </row>
    <row r="118" spans="14:14">
      <c r="N118" s="110"/>
    </row>
    <row r="119" spans="14:14">
      <c r="N119" s="110"/>
    </row>
    <row r="120" spans="14:14">
      <c r="N120" s="110"/>
    </row>
    <row r="121" spans="14:14">
      <c r="N121" s="110"/>
    </row>
    <row r="122" spans="14:14">
      <c r="N122" s="110"/>
    </row>
    <row r="123" spans="14:14">
      <c r="N123" s="110"/>
    </row>
    <row r="124" spans="14:14">
      <c r="N124" s="110"/>
    </row>
    <row r="125" spans="14:14">
      <c r="N125" s="110"/>
    </row>
    <row r="126" spans="14:14">
      <c r="N126" s="110"/>
    </row>
    <row r="127" spans="14:14">
      <c r="N127" s="110"/>
    </row>
    <row r="128" spans="14:14">
      <c r="N128" s="110"/>
    </row>
    <row r="129" spans="14:14">
      <c r="N129" s="110"/>
    </row>
    <row r="130" spans="14:14">
      <c r="N130" s="110"/>
    </row>
    <row r="131" spans="14:14">
      <c r="N131" s="110"/>
    </row>
    <row r="132" spans="14:14">
      <c r="N132" s="110"/>
    </row>
    <row r="133" spans="14:14">
      <c r="N133" s="110"/>
    </row>
    <row r="134" spans="14:14">
      <c r="N134" s="110"/>
    </row>
    <row r="135" spans="14:14">
      <c r="N135" s="110"/>
    </row>
    <row r="136" spans="14:14">
      <c r="N136" s="110"/>
    </row>
    <row r="137" spans="14:14">
      <c r="N137" s="110"/>
    </row>
    <row r="138" spans="14:14">
      <c r="N138" s="110"/>
    </row>
    <row r="139" spans="14:14">
      <c r="N139" s="110"/>
    </row>
    <row r="140" spans="14:14">
      <c r="N140" s="110"/>
    </row>
    <row r="141" spans="14:14">
      <c r="N141" s="110"/>
    </row>
    <row r="142" spans="14:14">
      <c r="N142" s="110"/>
    </row>
    <row r="143" spans="14:14">
      <c r="N143" s="110"/>
    </row>
    <row r="144" spans="14:14">
      <c r="N144" s="110"/>
    </row>
    <row r="145" spans="14:14">
      <c r="N145" s="110"/>
    </row>
    <row r="146" spans="14:14">
      <c r="N146" s="110"/>
    </row>
    <row r="147" spans="14:14">
      <c r="N147" s="110"/>
    </row>
    <row r="148" spans="14:14">
      <c r="N148" s="110"/>
    </row>
    <row r="149" spans="14:14">
      <c r="N149" s="110"/>
    </row>
    <row r="150" spans="14:14">
      <c r="N150" s="110"/>
    </row>
    <row r="151" spans="14:14">
      <c r="N151" s="110"/>
    </row>
    <row r="152" spans="14:14">
      <c r="N152" s="110"/>
    </row>
    <row r="153" spans="14:14">
      <c r="N153" s="110"/>
    </row>
    <row r="154" spans="14:14">
      <c r="N154" s="110"/>
    </row>
    <row r="155" spans="14:14">
      <c r="N155" s="110"/>
    </row>
    <row r="156" spans="14:14">
      <c r="N156" s="110"/>
    </row>
    <row r="157" spans="14:14">
      <c r="N157" s="110"/>
    </row>
    <row r="158" spans="14:14">
      <c r="N158" s="110"/>
    </row>
    <row r="159" spans="14:14">
      <c r="N159" s="110"/>
    </row>
    <row r="160" spans="14:14">
      <c r="N160" s="110"/>
    </row>
    <row r="161" spans="14:14">
      <c r="N161" s="110"/>
    </row>
    <row r="162" spans="14:14">
      <c r="N162" s="110"/>
    </row>
    <row r="163" spans="14:14">
      <c r="N163" s="110"/>
    </row>
    <row r="164" spans="14:14">
      <c r="N164" s="110"/>
    </row>
    <row r="165" spans="14:14">
      <c r="N165" s="110"/>
    </row>
    <row r="166" spans="14:14">
      <c r="N166" s="110"/>
    </row>
    <row r="167" spans="14:14">
      <c r="N167" s="110"/>
    </row>
    <row r="168" spans="14:14">
      <c r="N168" s="110"/>
    </row>
    <row r="169" spans="14:14">
      <c r="N169" s="110"/>
    </row>
    <row r="170" spans="14:14">
      <c r="N170" s="110"/>
    </row>
    <row r="171" spans="14:14">
      <c r="N171" s="110"/>
    </row>
    <row r="172" spans="14:14">
      <c r="N172" s="110"/>
    </row>
    <row r="173" spans="14:14">
      <c r="N173" s="110"/>
    </row>
    <row r="174" spans="14:14">
      <c r="N174" s="110"/>
    </row>
    <row r="175" spans="14:14">
      <c r="N175" s="110"/>
    </row>
    <row r="176" spans="14:14">
      <c r="N176" s="110"/>
    </row>
    <row r="177" spans="14:14">
      <c r="N177" s="110"/>
    </row>
    <row r="178" spans="14:14">
      <c r="N178" s="110"/>
    </row>
    <row r="179" spans="14:14">
      <c r="N179" s="110"/>
    </row>
    <row r="180" spans="14:14">
      <c r="N180" s="110"/>
    </row>
    <row r="181" spans="14:14">
      <c r="N181" s="110"/>
    </row>
    <row r="182" spans="14:14">
      <c r="N182" s="110"/>
    </row>
    <row r="183" spans="14:14">
      <c r="N183" s="110"/>
    </row>
    <row r="184" spans="14:14">
      <c r="N184" s="110"/>
    </row>
    <row r="185" spans="14:14">
      <c r="N185" s="110"/>
    </row>
    <row r="186" spans="14:14">
      <c r="N186" s="110"/>
    </row>
    <row r="187" spans="14:14">
      <c r="N187" s="110"/>
    </row>
    <row r="188" spans="14:14">
      <c r="N188" s="110"/>
    </row>
    <row r="189" spans="14:14">
      <c r="N189" s="110"/>
    </row>
    <row r="190" spans="14:14">
      <c r="N190" s="110"/>
    </row>
    <row r="191" spans="14:14">
      <c r="N191" s="110"/>
    </row>
    <row r="192" spans="14:14">
      <c r="N192" s="110"/>
    </row>
    <row r="193" spans="14:14">
      <c r="N193" s="110"/>
    </row>
    <row r="194" spans="14:14">
      <c r="N194" s="110"/>
    </row>
    <row r="195" spans="14:14">
      <c r="N195" s="110"/>
    </row>
    <row r="196" spans="14:14">
      <c r="N196" s="110"/>
    </row>
    <row r="197" spans="14:14">
      <c r="N197" s="110"/>
    </row>
    <row r="198" spans="14:14">
      <c r="N198" s="110"/>
    </row>
    <row r="199" spans="14:14">
      <c r="N199" s="110"/>
    </row>
    <row r="200" spans="14:14">
      <c r="N200" s="110"/>
    </row>
    <row r="201" spans="14:14">
      <c r="N201" s="110"/>
    </row>
    <row r="202" spans="14:14">
      <c r="N202" s="110"/>
    </row>
    <row r="203" spans="14:14">
      <c r="N203" s="110"/>
    </row>
    <row r="204" spans="14:14">
      <c r="N204" s="110"/>
    </row>
    <row r="205" spans="14:14">
      <c r="N205" s="110"/>
    </row>
    <row r="206" spans="14:14">
      <c r="N206" s="110"/>
    </row>
    <row r="207" spans="14:14">
      <c r="N207" s="110"/>
    </row>
    <row r="208" spans="14:14">
      <c r="N208" s="110"/>
    </row>
    <row r="209" spans="14:14">
      <c r="N209" s="110"/>
    </row>
    <row r="210" spans="14:14">
      <c r="N210" s="110"/>
    </row>
    <row r="211" spans="14:14">
      <c r="N211" s="110"/>
    </row>
    <row r="212" spans="14:14">
      <c r="N212" s="110"/>
    </row>
    <row r="213" spans="14:14">
      <c r="N213" s="110"/>
    </row>
    <row r="214" spans="14:14">
      <c r="N214" s="110"/>
    </row>
    <row r="215" spans="14:14">
      <c r="N215" s="110"/>
    </row>
    <row r="216" spans="14:14">
      <c r="N216" s="110"/>
    </row>
    <row r="217" spans="14:14">
      <c r="N217" s="110"/>
    </row>
    <row r="218" spans="14:14">
      <c r="N218" s="110"/>
    </row>
    <row r="219" spans="14:14">
      <c r="N219" s="110"/>
    </row>
    <row r="220" spans="14:14">
      <c r="N220" s="110"/>
    </row>
    <row r="221" spans="14:14">
      <c r="N221" s="110"/>
    </row>
    <row r="222" spans="14:14">
      <c r="N222" s="110"/>
    </row>
    <row r="223" spans="14:14">
      <c r="N223" s="110"/>
    </row>
    <row r="224" spans="14:14">
      <c r="N224" s="110"/>
    </row>
    <row r="225" spans="14:14">
      <c r="N225" s="110"/>
    </row>
    <row r="226" spans="14:14">
      <c r="N226" s="110"/>
    </row>
    <row r="227" spans="14:14">
      <c r="N227" s="110"/>
    </row>
    <row r="228" spans="14:14">
      <c r="N228" s="110"/>
    </row>
    <row r="229" spans="14:14">
      <c r="N229" s="110"/>
    </row>
    <row r="230" spans="14:14">
      <c r="N230" s="110"/>
    </row>
    <row r="231" spans="14:14">
      <c r="N231" s="110"/>
    </row>
    <row r="232" spans="14:14">
      <c r="N232" s="110"/>
    </row>
    <row r="233" spans="14:14">
      <c r="N233" s="110"/>
    </row>
    <row r="234" spans="14:14">
      <c r="N234" s="110"/>
    </row>
    <row r="235" spans="14:14">
      <c r="N235" s="110"/>
    </row>
    <row r="236" spans="14:14">
      <c r="N236" s="110"/>
    </row>
    <row r="237" spans="14:14">
      <c r="N237" s="110"/>
    </row>
    <row r="238" spans="14:14">
      <c r="N238" s="110"/>
    </row>
    <row r="239" spans="14:14">
      <c r="N239" s="110"/>
    </row>
    <row r="240" spans="14:14">
      <c r="N240" s="110"/>
    </row>
    <row r="241" spans="14:14">
      <c r="N241" s="110"/>
    </row>
    <row r="242" spans="14:14">
      <c r="N242" s="110"/>
    </row>
    <row r="243" spans="14:14">
      <c r="N243" s="110"/>
    </row>
    <row r="244" spans="14:14">
      <c r="N244" s="110"/>
    </row>
    <row r="245" spans="14:14">
      <c r="N245" s="110"/>
    </row>
    <row r="246" spans="14:14">
      <c r="N246" s="110"/>
    </row>
    <row r="247" spans="14:14">
      <c r="N247" s="110"/>
    </row>
    <row r="248" spans="14:14">
      <c r="N248" s="110"/>
    </row>
    <row r="249" spans="14:14">
      <c r="N249" s="110"/>
    </row>
    <row r="250" spans="14:14">
      <c r="N250" s="110"/>
    </row>
    <row r="251" spans="14:14">
      <c r="N251" s="110"/>
    </row>
    <row r="252" spans="14:14">
      <c r="N252" s="110"/>
    </row>
    <row r="253" spans="14:14">
      <c r="N253" s="110"/>
    </row>
    <row r="254" spans="14:14">
      <c r="N254" s="110"/>
    </row>
    <row r="255" spans="14:14">
      <c r="N255" s="110"/>
    </row>
    <row r="256" spans="14:14">
      <c r="N256" s="110"/>
    </row>
    <row r="257" spans="14:14">
      <c r="N257" s="110"/>
    </row>
    <row r="258" spans="14:14">
      <c r="N258" s="110"/>
    </row>
    <row r="259" spans="14:14">
      <c r="N259" s="110"/>
    </row>
    <row r="260" spans="14:14">
      <c r="N260" s="110"/>
    </row>
    <row r="261" spans="14:14">
      <c r="N261" s="110"/>
    </row>
    <row r="262" spans="14:14">
      <c r="N262" s="110"/>
    </row>
    <row r="263" spans="14:14">
      <c r="N263" s="110"/>
    </row>
    <row r="264" spans="14:14">
      <c r="N264" s="110"/>
    </row>
    <row r="265" spans="14:14">
      <c r="N265" s="110"/>
    </row>
    <row r="266" spans="14:14">
      <c r="N266" s="110"/>
    </row>
    <row r="267" spans="14:14">
      <c r="N267" s="110"/>
    </row>
    <row r="268" spans="14:14">
      <c r="N268" s="110"/>
    </row>
    <row r="269" spans="14:14">
      <c r="N269" s="110"/>
    </row>
    <row r="270" spans="14:14">
      <c r="N270" s="110"/>
    </row>
    <row r="271" spans="14:14">
      <c r="N271" s="110"/>
    </row>
    <row r="272" spans="14:14">
      <c r="N272" s="110"/>
    </row>
    <row r="273" spans="14:14">
      <c r="N273" s="110"/>
    </row>
    <row r="274" spans="14:14">
      <c r="N274" s="110"/>
    </row>
    <row r="275" spans="14:14">
      <c r="N275" s="110"/>
    </row>
    <row r="276" spans="14:14">
      <c r="N276" s="110"/>
    </row>
    <row r="277" spans="14:14">
      <c r="N277" s="110"/>
    </row>
    <row r="278" spans="14:14">
      <c r="N278" s="110"/>
    </row>
    <row r="279" spans="14:14">
      <c r="N279" s="110"/>
    </row>
    <row r="280" spans="14:14">
      <c r="N280" s="110"/>
    </row>
    <row r="281" spans="14:14">
      <c r="N281" s="110"/>
    </row>
    <row r="282" spans="14:14">
      <c r="N282" s="110"/>
    </row>
    <row r="283" spans="14:14">
      <c r="N283" s="110"/>
    </row>
    <row r="284" spans="14:14">
      <c r="N284" s="110"/>
    </row>
    <row r="285" spans="14:14">
      <c r="N285" s="110"/>
    </row>
    <row r="286" spans="14:14">
      <c r="N286" s="110"/>
    </row>
    <row r="287" spans="14:14">
      <c r="N287" s="110"/>
    </row>
    <row r="288" spans="14:14">
      <c r="N288" s="110"/>
    </row>
    <row r="289" spans="14:14">
      <c r="N289" s="110"/>
    </row>
    <row r="290" spans="14:14">
      <c r="N290" s="110"/>
    </row>
    <row r="291" spans="14:14">
      <c r="N291" s="110"/>
    </row>
    <row r="292" spans="14:14">
      <c r="N292" s="110"/>
    </row>
    <row r="293" spans="14:14">
      <c r="N293" s="110"/>
    </row>
    <row r="294" spans="14:14">
      <c r="N294" s="110"/>
    </row>
    <row r="295" spans="14:14">
      <c r="N295" s="110"/>
    </row>
    <row r="296" spans="14:14">
      <c r="N296" s="110"/>
    </row>
    <row r="297" spans="14:14">
      <c r="N297" s="110"/>
    </row>
    <row r="298" spans="14:14">
      <c r="N298" s="110"/>
    </row>
    <row r="299" spans="14:14">
      <c r="N299" s="110"/>
    </row>
    <row r="300" spans="14:14">
      <c r="N300" s="110"/>
    </row>
    <row r="301" spans="14:14">
      <c r="N301" s="110"/>
    </row>
    <row r="302" spans="14:14">
      <c r="N302" s="110"/>
    </row>
    <row r="303" spans="14:14">
      <c r="N303" s="110"/>
    </row>
    <row r="304" spans="14:14">
      <c r="N304" s="110"/>
    </row>
    <row r="305" spans="14:14">
      <c r="N305" s="110"/>
    </row>
    <row r="306" spans="14:14">
      <c r="N306" s="110"/>
    </row>
    <row r="307" spans="14:14">
      <c r="N307" s="110"/>
    </row>
    <row r="308" spans="14:14">
      <c r="N308" s="110"/>
    </row>
    <row r="309" spans="14:14">
      <c r="N309" s="110"/>
    </row>
    <row r="310" spans="14:14">
      <c r="N310" s="110"/>
    </row>
    <row r="311" spans="14:14">
      <c r="N311" s="110"/>
    </row>
    <row r="312" spans="14:14">
      <c r="N312" s="110"/>
    </row>
    <row r="313" spans="14:14">
      <c r="N313" s="110"/>
    </row>
    <row r="314" spans="14:14">
      <c r="N314" s="110"/>
    </row>
    <row r="315" spans="14:14">
      <c r="N315" s="110"/>
    </row>
    <row r="316" spans="14:14">
      <c r="N316" s="110"/>
    </row>
    <row r="317" spans="14:14">
      <c r="N317" s="110"/>
    </row>
    <row r="318" spans="14:14">
      <c r="N318" s="110"/>
    </row>
    <row r="319" spans="14:14">
      <c r="N319" s="110"/>
    </row>
    <row r="320" spans="14:14">
      <c r="N320" s="110"/>
    </row>
    <row r="321" spans="14:14">
      <c r="N321" s="110"/>
    </row>
    <row r="322" spans="14:14">
      <c r="N322" s="110"/>
    </row>
    <row r="323" spans="14:14">
      <c r="N323" s="110"/>
    </row>
    <row r="324" spans="14:14">
      <c r="N324" s="110"/>
    </row>
    <row r="325" spans="14:14">
      <c r="N325" s="110"/>
    </row>
    <row r="326" spans="14:14">
      <c r="N326" s="110"/>
    </row>
    <row r="327" spans="14:14">
      <c r="N327" s="110"/>
    </row>
    <row r="328" spans="14:14">
      <c r="N328" s="110"/>
    </row>
    <row r="329" spans="14:14">
      <c r="N329" s="110"/>
    </row>
    <row r="330" spans="14:14">
      <c r="N330" s="110"/>
    </row>
    <row r="331" spans="14:14">
      <c r="N331" s="110"/>
    </row>
    <row r="332" spans="14:14">
      <c r="N332" s="110"/>
    </row>
    <row r="333" spans="14:14">
      <c r="N333" s="110"/>
    </row>
    <row r="334" spans="14:14">
      <c r="N334" s="110"/>
    </row>
    <row r="335" spans="14:14">
      <c r="N335" s="110"/>
    </row>
    <row r="336" spans="14:14">
      <c r="N336" s="110"/>
    </row>
    <row r="337" spans="14:14">
      <c r="N337" s="110"/>
    </row>
    <row r="338" spans="14:14">
      <c r="N338" s="110"/>
    </row>
    <row r="339" spans="14:14">
      <c r="N339" s="110"/>
    </row>
    <row r="340" spans="14:14">
      <c r="N340" s="110"/>
    </row>
    <row r="341" spans="14:14">
      <c r="N341" s="110"/>
    </row>
    <row r="342" spans="14:14">
      <c r="N342" s="110"/>
    </row>
    <row r="343" spans="14:14">
      <c r="N343" s="110"/>
    </row>
    <row r="344" spans="14:14">
      <c r="N344" s="110"/>
    </row>
    <row r="345" spans="14:14">
      <c r="N345" s="110"/>
    </row>
    <row r="346" spans="14:14">
      <c r="N346" s="110"/>
    </row>
    <row r="347" spans="14:14">
      <c r="N347" s="110"/>
    </row>
    <row r="348" spans="14:14">
      <c r="N348" s="110"/>
    </row>
    <row r="349" spans="14:14">
      <c r="N349" s="110"/>
    </row>
    <row r="350" spans="14:14">
      <c r="N350" s="110"/>
    </row>
    <row r="351" spans="14:14">
      <c r="N351" s="110"/>
    </row>
    <row r="352" spans="14:14">
      <c r="N352" s="110"/>
    </row>
    <row r="353" spans="14:14">
      <c r="N353" s="110"/>
    </row>
    <row r="354" spans="14:14">
      <c r="N354" s="110"/>
    </row>
    <row r="355" spans="14:14">
      <c r="N355" s="110"/>
    </row>
    <row r="356" spans="14:14">
      <c r="N356" s="110"/>
    </row>
    <row r="357" spans="14:14">
      <c r="N357" s="110"/>
    </row>
    <row r="358" spans="14:14">
      <c r="N358" s="110"/>
    </row>
    <row r="359" spans="14:14">
      <c r="N359" s="110"/>
    </row>
    <row r="360" spans="14:14">
      <c r="N360" s="110"/>
    </row>
    <row r="361" spans="14:14">
      <c r="N361" s="110"/>
    </row>
    <row r="362" spans="14:14">
      <c r="N362" s="110"/>
    </row>
    <row r="363" spans="14:14">
      <c r="N363" s="110"/>
    </row>
    <row r="364" spans="14:14">
      <c r="N364" s="110"/>
    </row>
    <row r="365" spans="14:14">
      <c r="N365" s="110"/>
    </row>
    <row r="366" spans="14:14">
      <c r="N366" s="110"/>
    </row>
    <row r="367" spans="14:14">
      <c r="N367" s="110"/>
    </row>
    <row r="368" spans="14:14">
      <c r="N368" s="110"/>
    </row>
    <row r="369" spans="14:14">
      <c r="N369" s="110"/>
    </row>
    <row r="370" spans="14:14">
      <c r="N370" s="110"/>
    </row>
    <row r="371" spans="14:14">
      <c r="N371" s="110"/>
    </row>
    <row r="372" spans="14:14">
      <c r="N372" s="110"/>
    </row>
    <row r="373" spans="14:14">
      <c r="N373" s="110"/>
    </row>
    <row r="374" spans="14:14">
      <c r="N374" s="110"/>
    </row>
    <row r="375" spans="14:14">
      <c r="N375" s="110"/>
    </row>
    <row r="376" spans="14:14">
      <c r="N376" s="110"/>
    </row>
    <row r="377" spans="14:14">
      <c r="N377" s="110"/>
    </row>
    <row r="378" spans="14:14">
      <c r="N378" s="110"/>
    </row>
    <row r="379" spans="14:14">
      <c r="N379" s="110"/>
    </row>
    <row r="380" spans="14:14">
      <c r="N380" s="110"/>
    </row>
    <row r="381" spans="14:14">
      <c r="N381" s="110"/>
    </row>
    <row r="382" spans="14:14">
      <c r="N382" s="110"/>
    </row>
    <row r="383" spans="14:14">
      <c r="N383" s="110"/>
    </row>
    <row r="384" spans="14:14">
      <c r="N384" s="110"/>
    </row>
    <row r="385" spans="14:14">
      <c r="N385" s="110"/>
    </row>
    <row r="386" spans="14:14">
      <c r="N386" s="110"/>
    </row>
    <row r="387" spans="14:14">
      <c r="N387" s="110"/>
    </row>
    <row r="388" spans="14:14">
      <c r="N388" s="110"/>
    </row>
    <row r="389" spans="14:14">
      <c r="N389" s="110"/>
    </row>
    <row r="390" spans="14:14">
      <c r="N390" s="110"/>
    </row>
    <row r="391" spans="14:14">
      <c r="N391" s="110"/>
    </row>
    <row r="392" spans="14:14">
      <c r="N392" s="110"/>
    </row>
    <row r="393" spans="14:14">
      <c r="N393" s="110"/>
    </row>
    <row r="394" spans="14:14">
      <c r="N394" s="110"/>
    </row>
    <row r="395" spans="14:14">
      <c r="N395" s="110"/>
    </row>
    <row r="396" spans="14:14">
      <c r="N396" s="110"/>
    </row>
    <row r="397" spans="14:14">
      <c r="N397" s="110"/>
    </row>
    <row r="398" spans="14:14">
      <c r="N398" s="110"/>
    </row>
    <row r="399" spans="14:14">
      <c r="N399" s="110"/>
    </row>
    <row r="400" spans="14:14">
      <c r="N400" s="110"/>
    </row>
    <row r="401" spans="14:14">
      <c r="N401" s="110"/>
    </row>
    <row r="402" spans="14:14">
      <c r="N402" s="110"/>
    </row>
    <row r="403" spans="14:14">
      <c r="N403" s="110"/>
    </row>
    <row r="404" spans="14:14">
      <c r="N404" s="110"/>
    </row>
    <row r="405" spans="14:14">
      <c r="N405" s="110"/>
    </row>
    <row r="406" spans="14:14">
      <c r="N406" s="110"/>
    </row>
    <row r="407" spans="14:14">
      <c r="N407" s="110"/>
    </row>
    <row r="408" spans="14:14">
      <c r="N408" s="110"/>
    </row>
    <row r="409" spans="14:14">
      <c r="N409" s="110"/>
    </row>
    <row r="410" spans="14:14">
      <c r="N410" s="110"/>
    </row>
    <row r="411" spans="14:14">
      <c r="N411" s="110"/>
    </row>
    <row r="412" spans="14:14">
      <c r="N412" s="110"/>
    </row>
    <row r="413" spans="14:14">
      <c r="N413" s="110"/>
    </row>
    <row r="414" spans="14:14">
      <c r="N414" s="110"/>
    </row>
    <row r="415" spans="14:14">
      <c r="N415" s="110"/>
    </row>
    <row r="416" spans="14:14">
      <c r="N416" s="110"/>
    </row>
    <row r="417" spans="14:14">
      <c r="N417" s="110"/>
    </row>
    <row r="418" spans="14:14">
      <c r="N418" s="110"/>
    </row>
    <row r="419" spans="14:14">
      <c r="N419" s="110"/>
    </row>
    <row r="420" spans="14:14">
      <c r="N420" s="110"/>
    </row>
    <row r="421" spans="14:14">
      <c r="N421" s="110"/>
    </row>
    <row r="422" spans="14:14">
      <c r="N422" s="110"/>
    </row>
    <row r="423" spans="14:14">
      <c r="N423" s="110"/>
    </row>
    <row r="424" spans="14:14">
      <c r="N424" s="110"/>
    </row>
    <row r="425" spans="14:14">
      <c r="N425" s="110"/>
    </row>
    <row r="426" spans="14:14">
      <c r="N426" s="110"/>
    </row>
    <row r="427" spans="14:14">
      <c r="N427" s="110"/>
    </row>
    <row r="428" spans="14:14">
      <c r="N428" s="110"/>
    </row>
    <row r="429" spans="14:14">
      <c r="N429" s="110"/>
    </row>
    <row r="430" spans="14:14">
      <c r="N430" s="110"/>
    </row>
    <row r="431" spans="14:14">
      <c r="N431" s="110"/>
    </row>
    <row r="432" spans="14:14">
      <c r="N432" s="110"/>
    </row>
    <row r="433" spans="14:14">
      <c r="N433" s="110"/>
    </row>
    <row r="434" spans="14:14">
      <c r="N434" s="110"/>
    </row>
    <row r="435" spans="14:14">
      <c r="N435" s="110"/>
    </row>
    <row r="436" spans="14:14">
      <c r="N436" s="110"/>
    </row>
    <row r="437" spans="14:14">
      <c r="N437" s="110"/>
    </row>
    <row r="438" spans="14:14">
      <c r="N438" s="110"/>
    </row>
    <row r="439" spans="14:14">
      <c r="N439" s="110"/>
    </row>
    <row r="440" spans="14:14">
      <c r="N440" s="110"/>
    </row>
    <row r="441" spans="14:14">
      <c r="N441" s="110"/>
    </row>
    <row r="442" spans="14:14">
      <c r="N442" s="110"/>
    </row>
    <row r="443" spans="14:14">
      <c r="N443" s="110"/>
    </row>
    <row r="444" spans="14:14">
      <c r="N444" s="110"/>
    </row>
    <row r="445" spans="14:14">
      <c r="N445" s="110"/>
    </row>
    <row r="446" spans="14:14">
      <c r="N446" s="110"/>
    </row>
    <row r="447" spans="14:14">
      <c r="N447" s="110"/>
    </row>
    <row r="448" spans="14:14">
      <c r="N448" s="110"/>
    </row>
    <row r="449" spans="14:14">
      <c r="N449" s="110"/>
    </row>
    <row r="450" spans="14:14">
      <c r="N450" s="110"/>
    </row>
    <row r="451" spans="14:14">
      <c r="N451" s="110"/>
    </row>
    <row r="452" spans="14:14">
      <c r="N452" s="110"/>
    </row>
    <row r="453" spans="14:14">
      <c r="N453" s="110"/>
    </row>
    <row r="454" spans="14:14">
      <c r="N454" s="110"/>
    </row>
    <row r="455" spans="14:14">
      <c r="N455" s="110"/>
    </row>
    <row r="456" spans="14:14">
      <c r="N456" s="110"/>
    </row>
    <row r="457" spans="14:14">
      <c r="N457" s="110"/>
    </row>
    <row r="458" spans="14:14">
      <c r="N458" s="110"/>
    </row>
    <row r="459" spans="14:14">
      <c r="N459" s="110"/>
    </row>
    <row r="460" spans="14:14">
      <c r="N460" s="110"/>
    </row>
    <row r="461" spans="14:14">
      <c r="N461" s="110"/>
    </row>
    <row r="462" spans="14:14">
      <c r="N462" s="110"/>
    </row>
    <row r="463" spans="14:14">
      <c r="N463" s="110"/>
    </row>
    <row r="464" spans="14:14">
      <c r="N464" s="110"/>
    </row>
    <row r="465" spans="14:14">
      <c r="N465" s="110"/>
    </row>
    <row r="466" spans="14:14">
      <c r="N466" s="110"/>
    </row>
    <row r="467" spans="14:14">
      <c r="N467" s="110"/>
    </row>
    <row r="468" spans="14:14">
      <c r="N468" s="110"/>
    </row>
    <row r="469" spans="14:14">
      <c r="N469" s="110"/>
    </row>
    <row r="470" spans="14:14">
      <c r="N470" s="110"/>
    </row>
    <row r="471" spans="14:14">
      <c r="N471" s="110"/>
    </row>
    <row r="472" spans="14:14">
      <c r="N472" s="110"/>
    </row>
    <row r="473" spans="14:14">
      <c r="N473" s="110"/>
    </row>
  </sheetData>
  <mergeCells count="12">
    <mergeCell ref="P2:P3"/>
    <mergeCell ref="O2:O3"/>
    <mergeCell ref="D2:G2"/>
    <mergeCell ref="B2:C3"/>
    <mergeCell ref="H2:H3"/>
    <mergeCell ref="J2:L2"/>
    <mergeCell ref="N2:N3"/>
    <mergeCell ref="R1:U1"/>
    <mergeCell ref="T2:U2"/>
    <mergeCell ref="R2:R3"/>
    <mergeCell ref="S2:S3"/>
    <mergeCell ref="Q2:Q3"/>
  </mergeCells>
  <conditionalFormatting sqref="C10">
    <cfRule type="cellIs" dxfId="20" priority="48" operator="equal">
      <formula>"NO CUMPLE"</formula>
    </cfRule>
  </conditionalFormatting>
  <conditionalFormatting sqref="C4:G8">
    <cfRule type="cellIs" dxfId="19" priority="9" operator="equal">
      <formula>"NO CUMPLE"</formula>
    </cfRule>
  </conditionalFormatting>
  <conditionalFormatting sqref="E9:G9 D9:D10 E10:I10">
    <cfRule type="cellIs" dxfId="18" priority="49" operator="equal">
      <formula>"NO CUMPLE"</formula>
    </cfRule>
  </conditionalFormatting>
  <conditionalFormatting sqref="E7:I7">
    <cfRule type="cellIs" dxfId="17" priority="20" operator="equal">
      <formula>"NO CUMPLE"</formula>
    </cfRule>
  </conditionalFormatting>
  <conditionalFormatting sqref="G11:H11">
    <cfRule type="cellIs" dxfId="16" priority="4" operator="equal">
      <formula>"NO CUMPLE"</formula>
    </cfRule>
  </conditionalFormatting>
  <conditionalFormatting sqref="H4:H9">
    <cfRule type="cellIs" dxfId="15" priority="10" operator="equal">
      <formula>"PROPUESTA NO HABIL"</formula>
    </cfRule>
  </conditionalFormatting>
  <conditionalFormatting sqref="I4:I8">
    <cfRule type="cellIs" dxfId="14" priority="6" operator="equal">
      <formula>"NO CUMPLE"</formula>
    </cfRule>
  </conditionalFormatting>
  <conditionalFormatting sqref="I6 H7:I7">
    <cfRule type="cellIs" dxfId="13" priority="27" operator="equal">
      <formula>"PROPUESTA NO HABIL"</formula>
    </cfRule>
  </conditionalFormatting>
  <conditionalFormatting sqref="I9">
    <cfRule type="cellIs" dxfId="12" priority="52" operator="equal">
      <formula>"PROPUESTA NO HABIL"</formula>
    </cfRule>
  </conditionalFormatting>
  <conditionalFormatting sqref="I11">
    <cfRule type="cellIs" dxfId="11" priority="3" operator="equal">
      <formula>"PROPUESTA NO HABIL"</formula>
    </cfRule>
  </conditionalFormatting>
  <conditionalFormatting sqref="N4:O6 O7:O8 N7:N11">
    <cfRule type="cellIs" dxfId="10" priority="7" operator="equal">
      <formula>29</formula>
    </cfRule>
    <cfRule type="cellIs" dxfId="9" priority="8" operator="equal">
      <formula>30</formula>
    </cfRule>
  </conditionalFormatting>
  <conditionalFormatting sqref="O10:O11">
    <cfRule type="cellIs" dxfId="8" priority="1" operator="equal">
      <formula>29</formula>
    </cfRule>
    <cfRule type="cellIs" dxfId="7" priority="2" operator="equal">
      <formula>30</formula>
    </cfRule>
  </conditionalFormatting>
  <conditionalFormatting sqref="P8">
    <cfRule type="cellIs" dxfId="6" priority="11" operator="equal">
      <formula>"NO CUMPLE"</formula>
    </cfRule>
  </conditionalFormatting>
  <conditionalFormatting sqref="R4:R10">
    <cfRule type="cellIs" dxfId="5" priority="5" operator="equal">
      <formula>"PROPUESTA NO HABIL"</formula>
    </cfRule>
  </conditionalFormatting>
  <conditionalFormatting sqref="R6:R7">
    <cfRule type="cellIs" dxfId="4" priority="16" operator="equal">
      <formula>"NO CUMPLE"</formula>
    </cfRule>
  </conditionalFormatting>
  <conditionalFormatting sqref="S4:S8">
    <cfRule type="cellIs" dxfId="3" priority="13" operator="equal">
      <formula>"NO CUMPLE"</formula>
    </cfRule>
    <cfRule type="cellIs" dxfId="2" priority="14" operator="equal">
      <formula>"PROPUESTA NO HABIL"</formula>
    </cfRule>
  </conditionalFormatting>
  <conditionalFormatting sqref="S9:U9">
    <cfRule type="cellIs" dxfId="1" priority="12" operator="equal">
      <formula>"PROPUESTA NO HABIL"</formula>
    </cfRule>
  </conditionalFormatting>
  <pageMargins left="0.7" right="0.7" top="0.75" bottom="0.75" header="0.3" footer="0.3"/>
  <pageSetup scale="2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1AAC3-EE6C-4402-8D78-2A92A30AF1AE}">
  <dimension ref="A1:J19"/>
  <sheetViews>
    <sheetView zoomScale="78" zoomScaleNormal="25" workbookViewId="0">
      <selection activeCell="A9" sqref="A9"/>
    </sheetView>
  </sheetViews>
  <sheetFormatPr baseColWidth="10" defaultColWidth="10" defaultRowHeight="16"/>
  <cols>
    <col min="1" max="1" width="17.33203125" style="296" customWidth="1"/>
    <col min="2" max="2" width="17.33203125" style="296" hidden="1" customWidth="1"/>
    <col min="3" max="3" width="37.1640625" style="296" customWidth="1"/>
    <col min="4" max="4" width="13.1640625" style="296" customWidth="1"/>
    <col min="5" max="5" width="21.1640625" style="301" customWidth="1"/>
    <col min="6" max="6" width="23.83203125" style="301" customWidth="1"/>
    <col min="7" max="7" width="18" style="296" customWidth="1"/>
    <col min="8" max="8" width="29" style="296" customWidth="1"/>
    <col min="9" max="9" width="16.83203125" style="296" customWidth="1"/>
    <col min="10" max="16384" width="10" style="296"/>
  </cols>
  <sheetData>
    <row r="1" spans="1:10" s="295" customFormat="1" ht="78" customHeight="1" thickBot="1">
      <c r="A1" s="294"/>
      <c r="B1" s="294"/>
      <c r="C1" s="414"/>
      <c r="D1" s="415"/>
      <c r="E1" s="415"/>
      <c r="F1" s="415"/>
      <c r="G1" s="415"/>
      <c r="H1" s="415"/>
    </row>
    <row r="2" spans="1:10" ht="56.25" customHeight="1">
      <c r="A2" s="416" t="s">
        <v>496</v>
      </c>
      <c r="B2" s="416" t="s">
        <v>497</v>
      </c>
      <c r="C2" s="418" t="s">
        <v>498</v>
      </c>
      <c r="D2" s="418" t="s">
        <v>499</v>
      </c>
      <c r="E2" s="420" t="s">
        <v>500</v>
      </c>
      <c r="F2" s="420" t="s">
        <v>501</v>
      </c>
      <c r="G2" s="422"/>
      <c r="H2" s="420" t="s">
        <v>502</v>
      </c>
    </row>
    <row r="3" spans="1:10" ht="15">
      <c r="A3" s="417"/>
      <c r="B3" s="417"/>
      <c r="C3" s="419"/>
      <c r="D3" s="419"/>
      <c r="E3" s="421"/>
      <c r="F3" s="421"/>
      <c r="G3" s="423"/>
      <c r="H3" s="421"/>
    </row>
    <row r="4" spans="1:10" ht="17" thickBot="1">
      <c r="A4" s="313">
        <v>1</v>
      </c>
      <c r="B4" s="313"/>
      <c r="C4" s="197" t="s">
        <v>222</v>
      </c>
      <c r="D4" s="315" t="s">
        <v>473</v>
      </c>
      <c r="E4" s="298">
        <v>321008055.97000003</v>
      </c>
      <c r="F4" s="316">
        <f>+E4</f>
        <v>321008055.97000003</v>
      </c>
      <c r="G4" s="318">
        <f>1-(ABS(($C$12-F4)/$C$12))</f>
        <v>0.99197661326297237</v>
      </c>
      <c r="H4" s="317">
        <f>69.75*G4</f>
        <v>69.190368775092324</v>
      </c>
      <c r="I4" s="299"/>
    </row>
    <row r="5" spans="1:10" ht="17" thickBot="1">
      <c r="A5" s="297">
        <v>2</v>
      </c>
      <c r="B5" s="314">
        <v>3</v>
      </c>
      <c r="C5" s="197" t="s">
        <v>219</v>
      </c>
      <c r="D5" s="315" t="s">
        <v>458</v>
      </c>
      <c r="E5" s="298">
        <v>323544581.80000001</v>
      </c>
      <c r="F5" s="316">
        <f>+E5</f>
        <v>323544581.80000001</v>
      </c>
      <c r="G5" s="318">
        <f t="shared" ref="G5:G8" si="0">1-(ABS(($C$12-F5)/$C$12))</f>
        <v>0.99981496577625817</v>
      </c>
      <c r="H5" s="317">
        <f>69.75*G5</f>
        <v>69.737093862894014</v>
      </c>
      <c r="I5" s="299">
        <v>0.25</v>
      </c>
    </row>
    <row r="6" spans="1:10" ht="17" thickBot="1">
      <c r="A6" s="297">
        <v>3</v>
      </c>
      <c r="B6" s="314">
        <v>3</v>
      </c>
      <c r="C6" s="203" t="s">
        <v>218</v>
      </c>
      <c r="D6" s="315" t="s">
        <v>458</v>
      </c>
      <c r="E6" s="320">
        <v>323604459.69999999</v>
      </c>
      <c r="F6" s="321">
        <f>+E6</f>
        <v>323604459.69999999</v>
      </c>
      <c r="G6" s="318">
        <f t="shared" si="0"/>
        <v>1</v>
      </c>
      <c r="H6" s="319">
        <v>69.75</v>
      </c>
      <c r="I6" s="299">
        <v>0.25</v>
      </c>
      <c r="J6" s="300"/>
    </row>
    <row r="7" spans="1:10" ht="17" thickBot="1">
      <c r="A7" s="297">
        <v>4</v>
      </c>
      <c r="B7" s="314">
        <v>3</v>
      </c>
      <c r="C7" s="203" t="s">
        <v>220</v>
      </c>
      <c r="D7" s="315" t="s">
        <v>458</v>
      </c>
      <c r="E7" s="298">
        <v>324885489</v>
      </c>
      <c r="F7" s="316">
        <f>+E7</f>
        <v>324885489</v>
      </c>
      <c r="G7" s="318">
        <f t="shared" si="0"/>
        <v>0.99604137315911034</v>
      </c>
      <c r="H7" s="317">
        <f t="shared" ref="H7:H8" si="1">69.75*G7</f>
        <v>69.47388577784794</v>
      </c>
      <c r="I7" s="299"/>
    </row>
    <row r="8" spans="1:10">
      <c r="A8" s="313">
        <v>5</v>
      </c>
      <c r="B8" s="313"/>
      <c r="C8" s="203" t="s">
        <v>223</v>
      </c>
      <c r="D8" s="315" t="s">
        <v>473</v>
      </c>
      <c r="E8" s="298">
        <v>325413684.35000002</v>
      </c>
      <c r="F8" s="316">
        <f t="shared" ref="F8" si="2">+E8</f>
        <v>325413684.35000002</v>
      </c>
      <c r="G8" s="318">
        <f t="shared" si="0"/>
        <v>0.99440914797133118</v>
      </c>
      <c r="H8" s="317">
        <f t="shared" si="1"/>
        <v>69.360038071000346</v>
      </c>
      <c r="I8" s="299"/>
    </row>
    <row r="9" spans="1:10" ht="17" thickBot="1">
      <c r="G9" s="302">
        <f>SUM(G6:G7)</f>
        <v>1.9960413731591102</v>
      </c>
      <c r="H9" s="303"/>
    </row>
    <row r="10" spans="1:10">
      <c r="E10" s="304"/>
    </row>
    <row r="11" spans="1:10">
      <c r="A11" s="296" t="s">
        <v>503</v>
      </c>
      <c r="C11" s="305">
        <v>220434651</v>
      </c>
      <c r="E11" s="304"/>
    </row>
    <row r="12" spans="1:10" ht="36.5" customHeight="1">
      <c r="A12" s="308" t="s">
        <v>506</v>
      </c>
      <c r="B12" s="309"/>
      <c r="C12" s="310">
        <f>+MEDIAN(F4:F8)</f>
        <v>323604459.69999999</v>
      </c>
      <c r="E12" s="311"/>
      <c r="F12" s="312"/>
      <c r="H12" s="306"/>
      <c r="I12" s="306"/>
    </row>
    <row r="13" spans="1:10">
      <c r="E13" s="307"/>
      <c r="F13" s="307"/>
      <c r="H13" s="306"/>
      <c r="I13" s="306"/>
    </row>
    <row r="14" spans="1:10">
      <c r="H14" s="306"/>
      <c r="I14" s="306"/>
    </row>
    <row r="19" spans="6:7">
      <c r="F19" s="413"/>
      <c r="G19" s="413"/>
    </row>
  </sheetData>
  <mergeCells count="10">
    <mergeCell ref="F19:G19"/>
    <mergeCell ref="C1:H1"/>
    <mergeCell ref="A2:A3"/>
    <mergeCell ref="B2:B3"/>
    <mergeCell ref="C2:C3"/>
    <mergeCell ref="D2:D3"/>
    <mergeCell ref="E2:E3"/>
    <mergeCell ref="F2:F3"/>
    <mergeCell ref="G2:G3"/>
    <mergeCell ref="H2:H3"/>
  </mergeCells>
  <conditionalFormatting sqref="C4:C8">
    <cfRule type="cellIs" dxfId="0" priority="2" operator="equal">
      <formula>"NO CUMPLE"</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C7814-C9CB-4BB6-A0C7-21F049BD0F50}">
  <sheetPr>
    <tabColor rgb="FFFFC000"/>
    <pageSetUpPr fitToPage="1"/>
  </sheetPr>
  <dimension ref="A1:BF14"/>
  <sheetViews>
    <sheetView topLeftCell="A2" zoomScaleNormal="64" workbookViewId="0">
      <pane xSplit="2" ySplit="2" topLeftCell="AV9" activePane="bottomRight" state="frozen"/>
      <selection activeCell="A2" sqref="A2"/>
      <selection pane="topRight" activeCell="C2" sqref="C2"/>
      <selection pane="bottomLeft" activeCell="A3" sqref="A3"/>
      <selection pane="bottomRight" activeCell="BD9" sqref="BD9"/>
    </sheetView>
  </sheetViews>
  <sheetFormatPr baseColWidth="10" defaultColWidth="10.5" defaultRowHeight="11"/>
  <cols>
    <col min="1" max="1" width="3.1640625" style="260" customWidth="1"/>
    <col min="2" max="2" width="29.6640625" style="260" customWidth="1"/>
    <col min="3" max="3" width="13.1640625" style="260" customWidth="1"/>
    <col min="4" max="4" width="13.33203125" style="260" customWidth="1"/>
    <col min="5" max="5" width="17.33203125" style="260" customWidth="1"/>
    <col min="6" max="6" width="8.6640625" style="260" customWidth="1"/>
    <col min="7" max="9" width="10.5" style="260"/>
    <col min="10" max="10" width="17.33203125" style="260" customWidth="1"/>
    <col min="11" max="11" width="10.5" style="260"/>
    <col min="12" max="12" width="17.5" style="260" customWidth="1"/>
    <col min="13" max="13" width="10.5" style="260"/>
    <col min="14" max="14" width="15" style="260" bestFit="1" customWidth="1"/>
    <col min="15" max="15" width="26" style="260" customWidth="1"/>
    <col min="16" max="17" width="10.5" style="260"/>
    <col min="18" max="18" width="16.33203125" style="260" customWidth="1"/>
    <col min="19" max="19" width="19.33203125" style="260" customWidth="1"/>
    <col min="20" max="20" width="13.83203125" style="260" customWidth="1"/>
    <col min="21" max="21" width="15" style="260" bestFit="1" customWidth="1"/>
    <col min="22" max="23" width="10.6640625" style="260" bestFit="1" customWidth="1"/>
    <col min="24" max="30" width="10.5" style="260"/>
    <col min="31" max="31" width="10.83203125" style="260" customWidth="1"/>
    <col min="32" max="32" width="10.5" style="260"/>
    <col min="33" max="33" width="12.6640625" style="260" customWidth="1"/>
    <col min="34" max="37" width="10.5" style="260"/>
    <col min="38" max="38" width="10.5" style="260" customWidth="1"/>
    <col min="39" max="39" width="12.5" style="260" customWidth="1"/>
    <col min="40" max="40" width="21.33203125" style="260" customWidth="1"/>
    <col min="41" max="41" width="18.6640625" style="260" customWidth="1"/>
    <col min="42" max="42" width="17.6640625" style="260" customWidth="1"/>
    <col min="43" max="43" width="13.1640625" style="260" customWidth="1"/>
    <col min="44" max="44" width="75.5" style="260" customWidth="1"/>
    <col min="45" max="56" width="10.5" style="260"/>
    <col min="57" max="57" width="13.1640625" style="260" customWidth="1"/>
    <col min="58" max="58" width="63.1640625" style="260" customWidth="1"/>
    <col min="59" max="16384" width="10.5" style="260"/>
  </cols>
  <sheetData>
    <row r="1" spans="1:58" s="246" customFormat="1" ht="45.75" customHeight="1">
      <c r="A1" s="481" t="s">
        <v>387</v>
      </c>
      <c r="B1" s="484" t="s">
        <v>56</v>
      </c>
      <c r="C1" s="485" t="s">
        <v>388</v>
      </c>
      <c r="D1" s="485"/>
      <c r="E1" s="485"/>
      <c r="F1" s="484" t="s">
        <v>389</v>
      </c>
      <c r="G1" s="484"/>
      <c r="H1" s="484"/>
      <c r="I1" s="484"/>
      <c r="J1" s="484"/>
      <c r="K1" s="484"/>
      <c r="L1" s="484"/>
      <c r="M1" s="486" t="s">
        <v>390</v>
      </c>
      <c r="N1" s="486"/>
      <c r="O1" s="486"/>
      <c r="P1" s="486"/>
      <c r="Q1" s="486"/>
      <c r="R1" s="486"/>
      <c r="S1" s="486"/>
      <c r="T1" s="486"/>
      <c r="U1" s="486"/>
      <c r="V1" s="486" t="s">
        <v>391</v>
      </c>
      <c r="W1" s="486"/>
      <c r="X1" s="486"/>
      <c r="Y1" s="485" t="s">
        <v>392</v>
      </c>
      <c r="Z1" s="485"/>
      <c r="AA1" s="485"/>
      <c r="AB1" s="485"/>
      <c r="AC1" s="485"/>
      <c r="AD1" s="485"/>
      <c r="AE1" s="502" t="s">
        <v>393</v>
      </c>
      <c r="AF1" s="502"/>
      <c r="AG1" s="503" t="s">
        <v>394</v>
      </c>
      <c r="AH1" s="503"/>
      <c r="AI1" s="503"/>
      <c r="AJ1" s="503"/>
      <c r="AK1" s="503"/>
      <c r="AL1" s="504" t="s">
        <v>395</v>
      </c>
      <c r="AM1" s="504"/>
      <c r="AN1" s="504"/>
      <c r="AO1" s="504"/>
      <c r="AP1" s="504"/>
      <c r="AQ1" s="504"/>
      <c r="AR1" s="504"/>
      <c r="AS1" s="504"/>
      <c r="AT1" s="504"/>
      <c r="AU1" s="504"/>
      <c r="AV1" s="505" t="s">
        <v>396</v>
      </c>
      <c r="AW1" s="484" t="s">
        <v>397</v>
      </c>
      <c r="AX1" s="484"/>
      <c r="AY1" s="484"/>
      <c r="AZ1" s="484"/>
      <c r="BA1" s="484"/>
      <c r="BB1" s="484"/>
      <c r="BC1" s="484"/>
      <c r="BD1" s="487" t="s">
        <v>398</v>
      </c>
      <c r="BE1" s="484" t="s">
        <v>209</v>
      </c>
      <c r="BF1" s="488" t="s">
        <v>158</v>
      </c>
    </row>
    <row r="2" spans="1:58" s="246" customFormat="1" ht="45.75" customHeight="1">
      <c r="A2" s="482"/>
      <c r="B2" s="484"/>
      <c r="C2" s="489" t="s">
        <v>399</v>
      </c>
      <c r="D2" s="490"/>
      <c r="E2" s="491"/>
      <c r="F2" s="492" t="s">
        <v>389</v>
      </c>
      <c r="G2" s="493"/>
      <c r="H2" s="493"/>
      <c r="I2" s="493"/>
      <c r="J2" s="493"/>
      <c r="K2" s="493"/>
      <c r="L2" s="494"/>
      <c r="M2" s="495" t="s">
        <v>390</v>
      </c>
      <c r="N2" s="496"/>
      <c r="O2" s="496"/>
      <c r="P2" s="496"/>
      <c r="Q2" s="496"/>
      <c r="R2" s="496"/>
      <c r="S2" s="496"/>
      <c r="T2" s="496"/>
      <c r="U2" s="496"/>
      <c r="V2" s="486" t="s">
        <v>391</v>
      </c>
      <c r="W2" s="486"/>
      <c r="X2" s="486"/>
      <c r="Y2" s="489" t="s">
        <v>392</v>
      </c>
      <c r="Z2" s="490"/>
      <c r="AA2" s="490"/>
      <c r="AB2" s="490"/>
      <c r="AC2" s="490"/>
      <c r="AD2" s="491"/>
      <c r="AE2" s="497" t="s">
        <v>393</v>
      </c>
      <c r="AF2" s="498"/>
      <c r="AG2" s="499" t="s">
        <v>394</v>
      </c>
      <c r="AH2" s="500"/>
      <c r="AI2" s="500"/>
      <c r="AJ2" s="500"/>
      <c r="AK2" s="501"/>
      <c r="AL2" s="245"/>
      <c r="AM2" s="245"/>
      <c r="AN2" s="245"/>
      <c r="AO2" s="506" t="s">
        <v>400</v>
      </c>
      <c r="AP2" s="507"/>
      <c r="AQ2" s="507"/>
      <c r="AR2" s="507"/>
      <c r="AS2" s="507"/>
      <c r="AT2" s="507"/>
      <c r="AU2" s="508"/>
      <c r="AV2" s="505"/>
      <c r="AW2" s="492" t="s">
        <v>397</v>
      </c>
      <c r="AX2" s="493"/>
      <c r="AY2" s="493"/>
      <c r="AZ2" s="493"/>
      <c r="BA2" s="493"/>
      <c r="BB2" s="493"/>
      <c r="BC2" s="494"/>
      <c r="BD2" s="487"/>
      <c r="BE2" s="484"/>
      <c r="BF2" s="488"/>
    </row>
    <row r="3" spans="1:58" s="246" customFormat="1" ht="88" customHeight="1">
      <c r="A3" s="483"/>
      <c r="B3" s="484"/>
      <c r="C3" s="241" t="s">
        <v>401</v>
      </c>
      <c r="D3" s="241" t="s">
        <v>402</v>
      </c>
      <c r="E3" s="241" t="s">
        <v>403</v>
      </c>
      <c r="F3" s="240" t="s">
        <v>404</v>
      </c>
      <c r="G3" s="240" t="s">
        <v>405</v>
      </c>
      <c r="H3" s="240" t="s">
        <v>406</v>
      </c>
      <c r="I3" s="240" t="s">
        <v>407</v>
      </c>
      <c r="J3" s="240" t="s">
        <v>61</v>
      </c>
      <c r="K3" s="240" t="s">
        <v>408</v>
      </c>
      <c r="L3" s="240" t="s">
        <v>409</v>
      </c>
      <c r="M3" s="242" t="s">
        <v>410</v>
      </c>
      <c r="N3" s="242" t="s">
        <v>411</v>
      </c>
      <c r="O3" s="242" t="s">
        <v>412</v>
      </c>
      <c r="P3" s="242" t="s">
        <v>413</v>
      </c>
      <c r="Q3" s="242" t="s">
        <v>414</v>
      </c>
      <c r="R3" s="242" t="s">
        <v>415</v>
      </c>
      <c r="S3" s="242" t="s">
        <v>416</v>
      </c>
      <c r="T3" s="242" t="s">
        <v>417</v>
      </c>
      <c r="U3" s="242" t="s">
        <v>418</v>
      </c>
      <c r="V3" s="242" t="s">
        <v>419</v>
      </c>
      <c r="W3" s="242" t="s">
        <v>420</v>
      </c>
      <c r="X3" s="242" t="s">
        <v>421</v>
      </c>
      <c r="Y3" s="241" t="s">
        <v>422</v>
      </c>
      <c r="Z3" s="241" t="s">
        <v>423</v>
      </c>
      <c r="AA3" s="241" t="s">
        <v>424</v>
      </c>
      <c r="AB3" s="241" t="s">
        <v>425</v>
      </c>
      <c r="AC3" s="241" t="s">
        <v>426</v>
      </c>
      <c r="AD3" s="241" t="s">
        <v>427</v>
      </c>
      <c r="AE3" s="243" t="s">
        <v>428</v>
      </c>
      <c r="AF3" s="243" t="s">
        <v>419</v>
      </c>
      <c r="AG3" s="244" t="s">
        <v>429</v>
      </c>
      <c r="AH3" s="244" t="s">
        <v>430</v>
      </c>
      <c r="AI3" s="244" t="s">
        <v>431</v>
      </c>
      <c r="AJ3" s="244" t="s">
        <v>432</v>
      </c>
      <c r="AK3" s="244" t="s">
        <v>433</v>
      </c>
      <c r="AL3" s="245" t="s">
        <v>434</v>
      </c>
      <c r="AM3" s="245" t="s">
        <v>435</v>
      </c>
      <c r="AN3" s="245" t="s">
        <v>436</v>
      </c>
      <c r="AO3" s="245" t="s">
        <v>437</v>
      </c>
      <c r="AP3" s="245" t="s">
        <v>438</v>
      </c>
      <c r="AQ3" s="245" t="s">
        <v>439</v>
      </c>
      <c r="AR3" s="245" t="s">
        <v>440</v>
      </c>
      <c r="AS3" s="245" t="s">
        <v>441</v>
      </c>
      <c r="AT3" s="245" t="s">
        <v>442</v>
      </c>
      <c r="AU3" s="245" t="s">
        <v>443</v>
      </c>
      <c r="AV3" s="505"/>
      <c r="AW3" s="240" t="s">
        <v>444</v>
      </c>
      <c r="AX3" s="240" t="s">
        <v>445</v>
      </c>
      <c r="AY3" s="240" t="s">
        <v>446</v>
      </c>
      <c r="AZ3" s="240" t="s">
        <v>406</v>
      </c>
      <c r="BA3" s="240" t="s">
        <v>61</v>
      </c>
      <c r="BB3" s="240" t="s">
        <v>408</v>
      </c>
      <c r="BC3" s="240" t="s">
        <v>447</v>
      </c>
      <c r="BD3" s="487"/>
      <c r="BE3" s="484"/>
      <c r="BF3" s="488"/>
    </row>
    <row r="4" spans="1:58" ht="91.5" customHeight="1">
      <c r="A4" s="247">
        <v>1</v>
      </c>
      <c r="B4" s="247" t="s">
        <v>216</v>
      </c>
      <c r="C4" s="248" t="s">
        <v>55</v>
      </c>
      <c r="D4" s="248" t="s">
        <v>53</v>
      </c>
      <c r="E4" s="248" t="s">
        <v>448</v>
      </c>
      <c r="F4" s="424" t="s">
        <v>230</v>
      </c>
      <c r="G4" s="425"/>
      <c r="H4" s="425"/>
      <c r="I4" s="425"/>
      <c r="J4" s="425"/>
      <c r="K4" s="425"/>
      <c r="L4" s="426"/>
      <c r="M4" s="478" t="s">
        <v>449</v>
      </c>
      <c r="N4" s="479"/>
      <c r="O4" s="479"/>
      <c r="P4" s="479"/>
      <c r="Q4" s="479"/>
      <c r="R4" s="479"/>
      <c r="S4" s="479"/>
      <c r="T4" s="479"/>
      <c r="U4" s="480"/>
      <c r="V4" s="249" t="s">
        <v>55</v>
      </c>
      <c r="W4" s="248" t="s">
        <v>230</v>
      </c>
      <c r="X4" s="248" t="s">
        <v>230</v>
      </c>
      <c r="Y4" s="427" t="s">
        <v>450</v>
      </c>
      <c r="Z4" s="428"/>
      <c r="AA4" s="428"/>
      <c r="AB4" s="428"/>
      <c r="AC4" s="429"/>
      <c r="AD4" s="250" t="s">
        <v>53</v>
      </c>
      <c r="AE4" s="250" t="s">
        <v>53</v>
      </c>
      <c r="AF4" s="251" t="s">
        <v>55</v>
      </c>
      <c r="AG4" s="251" t="s">
        <v>55</v>
      </c>
      <c r="AH4" s="251" t="s">
        <v>55</v>
      </c>
      <c r="AI4" s="251" t="s">
        <v>55</v>
      </c>
      <c r="AJ4" s="251" t="s">
        <v>451</v>
      </c>
      <c r="AK4" s="252">
        <v>45608</v>
      </c>
      <c r="AL4" s="253" t="s">
        <v>216</v>
      </c>
      <c r="AM4" s="250" t="s">
        <v>452</v>
      </c>
      <c r="AN4" s="254" t="s">
        <v>453</v>
      </c>
      <c r="AO4" s="255">
        <v>34215164</v>
      </c>
      <c r="AP4" s="256">
        <v>45639</v>
      </c>
      <c r="AQ4" s="256">
        <v>45395</v>
      </c>
      <c r="AR4" s="257" t="s">
        <v>440</v>
      </c>
      <c r="AS4" s="257" t="s">
        <v>55</v>
      </c>
      <c r="AT4" s="257" t="s">
        <v>55</v>
      </c>
      <c r="AU4" s="257" t="s">
        <v>230</v>
      </c>
      <c r="AV4" s="258" t="s">
        <v>11</v>
      </c>
      <c r="AW4" s="455" t="s">
        <v>230</v>
      </c>
      <c r="AX4" s="455"/>
      <c r="AY4" s="455"/>
      <c r="AZ4" s="455"/>
      <c r="BA4" s="455"/>
      <c r="BB4" s="455"/>
      <c r="BC4" s="455"/>
      <c r="BD4" s="248" t="s">
        <v>230</v>
      </c>
      <c r="BE4" s="259" t="s">
        <v>11</v>
      </c>
      <c r="BF4" s="250" t="s">
        <v>504</v>
      </c>
    </row>
    <row r="5" spans="1:58" ht="46.25" customHeight="1">
      <c r="A5" s="453">
        <v>2</v>
      </c>
      <c r="B5" s="454" t="s">
        <v>383</v>
      </c>
      <c r="C5" s="455" t="s">
        <v>55</v>
      </c>
      <c r="D5" s="455" t="s">
        <v>53</v>
      </c>
      <c r="E5" s="455" t="s">
        <v>448</v>
      </c>
      <c r="F5" s="457" t="s">
        <v>230</v>
      </c>
      <c r="G5" s="457"/>
      <c r="H5" s="457"/>
      <c r="I5" s="457"/>
      <c r="J5" s="457"/>
      <c r="K5" s="457"/>
      <c r="L5" s="457"/>
      <c r="M5" s="455" t="s">
        <v>454</v>
      </c>
      <c r="N5" s="455"/>
      <c r="O5" s="455"/>
      <c r="P5" s="455"/>
      <c r="Q5" s="455"/>
      <c r="R5" s="455"/>
      <c r="S5" s="455"/>
      <c r="T5" s="455"/>
      <c r="U5" s="455"/>
      <c r="V5" s="455" t="s">
        <v>55</v>
      </c>
      <c r="W5" s="455" t="s">
        <v>230</v>
      </c>
      <c r="X5" s="455" t="s">
        <v>230</v>
      </c>
      <c r="Y5" s="463" t="s">
        <v>450</v>
      </c>
      <c r="Z5" s="464"/>
      <c r="AA5" s="464"/>
      <c r="AB5" s="464"/>
      <c r="AC5" s="465"/>
      <c r="AD5" s="472" t="s">
        <v>53</v>
      </c>
      <c r="AE5" s="457" t="s">
        <v>53</v>
      </c>
      <c r="AF5" s="476" t="s">
        <v>55</v>
      </c>
      <c r="AG5" s="457" t="s">
        <v>55</v>
      </c>
      <c r="AH5" s="457" t="s">
        <v>55</v>
      </c>
      <c r="AI5" s="457" t="s">
        <v>55</v>
      </c>
      <c r="AJ5" s="457" t="s">
        <v>451</v>
      </c>
      <c r="AK5" s="474" t="s">
        <v>455</v>
      </c>
      <c r="AL5" s="476" t="s">
        <v>383</v>
      </c>
      <c r="AM5" s="476" t="s">
        <v>452</v>
      </c>
      <c r="AN5" s="457" t="s">
        <v>456</v>
      </c>
      <c r="AO5" s="477">
        <v>34215164</v>
      </c>
      <c r="AP5" s="474">
        <v>45639</v>
      </c>
      <c r="AQ5" s="474">
        <v>45395</v>
      </c>
      <c r="AR5" s="475" t="s">
        <v>440</v>
      </c>
      <c r="AS5" s="475" t="s">
        <v>55</v>
      </c>
      <c r="AT5" s="475" t="s">
        <v>55</v>
      </c>
      <c r="AU5" s="475" t="s">
        <v>230</v>
      </c>
      <c r="AV5" s="455" t="s">
        <v>457</v>
      </c>
      <c r="AW5" s="455" t="s">
        <v>230</v>
      </c>
      <c r="AX5" s="455"/>
      <c r="AY5" s="455"/>
      <c r="AZ5" s="455"/>
      <c r="BA5" s="455"/>
      <c r="BB5" s="455"/>
      <c r="BC5" s="455"/>
      <c r="BD5" s="455" t="s">
        <v>230</v>
      </c>
      <c r="BE5" s="456" t="s">
        <v>505</v>
      </c>
      <c r="BF5" s="473" t="s">
        <v>459</v>
      </c>
    </row>
    <row r="6" spans="1:58" ht="50.5" customHeight="1">
      <c r="A6" s="453"/>
      <c r="B6" s="454"/>
      <c r="C6" s="455"/>
      <c r="D6" s="455"/>
      <c r="E6" s="455"/>
      <c r="F6" s="457"/>
      <c r="G6" s="457"/>
      <c r="H6" s="457"/>
      <c r="I6" s="457"/>
      <c r="J6" s="457"/>
      <c r="K6" s="457"/>
      <c r="L6" s="457"/>
      <c r="M6" s="455"/>
      <c r="N6" s="455"/>
      <c r="O6" s="455"/>
      <c r="P6" s="455"/>
      <c r="Q6" s="455"/>
      <c r="R6" s="455"/>
      <c r="S6" s="455"/>
      <c r="T6" s="455"/>
      <c r="U6" s="455"/>
      <c r="V6" s="455"/>
      <c r="W6" s="455"/>
      <c r="X6" s="455"/>
      <c r="Y6" s="469"/>
      <c r="Z6" s="470"/>
      <c r="AA6" s="470"/>
      <c r="AB6" s="470"/>
      <c r="AC6" s="471"/>
      <c r="AD6" s="472"/>
      <c r="AE6" s="457"/>
      <c r="AF6" s="476"/>
      <c r="AG6" s="457"/>
      <c r="AH6" s="457"/>
      <c r="AI6" s="457"/>
      <c r="AJ6" s="457"/>
      <c r="AK6" s="474"/>
      <c r="AL6" s="476"/>
      <c r="AM6" s="476"/>
      <c r="AN6" s="457"/>
      <c r="AO6" s="477"/>
      <c r="AP6" s="474"/>
      <c r="AQ6" s="474"/>
      <c r="AR6" s="475"/>
      <c r="AS6" s="475"/>
      <c r="AT6" s="475"/>
      <c r="AU6" s="475"/>
      <c r="AV6" s="455"/>
      <c r="AW6" s="455"/>
      <c r="AX6" s="455"/>
      <c r="AY6" s="455"/>
      <c r="AZ6" s="455"/>
      <c r="BA6" s="455"/>
      <c r="BB6" s="455"/>
      <c r="BC6" s="455"/>
      <c r="BD6" s="455"/>
      <c r="BE6" s="456"/>
      <c r="BF6" s="473"/>
    </row>
    <row r="7" spans="1:58" ht="67" customHeight="1">
      <c r="A7" s="247">
        <v>3</v>
      </c>
      <c r="B7" s="261" t="s">
        <v>218</v>
      </c>
      <c r="C7" s="248" t="s">
        <v>55</v>
      </c>
      <c r="D7" s="248" t="s">
        <v>230</v>
      </c>
      <c r="E7" s="248" t="s">
        <v>55</v>
      </c>
      <c r="F7" s="251" t="s">
        <v>230</v>
      </c>
      <c r="G7" s="251" t="s">
        <v>460</v>
      </c>
      <c r="H7" s="251" t="s">
        <v>3</v>
      </c>
      <c r="I7" s="251" t="s">
        <v>461</v>
      </c>
      <c r="J7" s="251" t="s">
        <v>250</v>
      </c>
      <c r="K7" s="251" t="s">
        <v>451</v>
      </c>
      <c r="L7" s="251" t="s">
        <v>230</v>
      </c>
      <c r="M7" s="461" t="s">
        <v>462</v>
      </c>
      <c r="N7" s="453"/>
      <c r="O7" s="453"/>
      <c r="P7" s="453"/>
      <c r="Q7" s="453"/>
      <c r="R7" s="453"/>
      <c r="S7" s="453"/>
      <c r="T7" s="453"/>
      <c r="U7" s="453"/>
      <c r="V7" s="248" t="s">
        <v>230</v>
      </c>
      <c r="W7" s="251" t="s">
        <v>55</v>
      </c>
      <c r="X7" s="251" t="s">
        <v>55</v>
      </c>
      <c r="Y7" s="457" t="s">
        <v>450</v>
      </c>
      <c r="Z7" s="457"/>
      <c r="AA7" s="457"/>
      <c r="AB7" s="457"/>
      <c r="AC7" s="457"/>
      <c r="AD7" s="266" t="s">
        <v>463</v>
      </c>
      <c r="AE7" s="251" t="s">
        <v>55</v>
      </c>
      <c r="AF7" s="250" t="s">
        <v>230</v>
      </c>
      <c r="AG7" s="251" t="s">
        <v>55</v>
      </c>
      <c r="AH7" s="267" t="s">
        <v>55</v>
      </c>
      <c r="AI7" s="268" t="s">
        <v>55</v>
      </c>
      <c r="AJ7" s="251" t="s">
        <v>451</v>
      </c>
      <c r="AK7" s="262">
        <v>45639</v>
      </c>
      <c r="AL7" s="251" t="s">
        <v>464</v>
      </c>
      <c r="AM7" s="251" t="s">
        <v>465</v>
      </c>
      <c r="AN7" s="251" t="s">
        <v>466</v>
      </c>
      <c r="AO7" s="263" t="s">
        <v>467</v>
      </c>
      <c r="AP7" s="262">
        <v>45638</v>
      </c>
      <c r="AQ7" s="262">
        <v>45777</v>
      </c>
      <c r="AR7" s="257" t="s">
        <v>440</v>
      </c>
      <c r="AS7" s="257" t="s">
        <v>55</v>
      </c>
      <c r="AT7" s="257" t="s">
        <v>55</v>
      </c>
      <c r="AU7" s="257" t="s">
        <v>230</v>
      </c>
      <c r="AV7" s="248" t="s">
        <v>457</v>
      </c>
      <c r="AW7" s="455" t="s">
        <v>230</v>
      </c>
      <c r="AX7" s="455"/>
      <c r="AY7" s="455"/>
      <c r="AZ7" s="455"/>
      <c r="BA7" s="455"/>
      <c r="BB7" s="455"/>
      <c r="BC7" s="455"/>
      <c r="BD7" s="248" t="s">
        <v>230</v>
      </c>
      <c r="BE7" s="269" t="s">
        <v>11</v>
      </c>
      <c r="BF7" s="253" t="s">
        <v>468</v>
      </c>
    </row>
    <row r="8" spans="1:58" s="282" customFormat="1" ht="48.75" customHeight="1">
      <c r="A8" s="270">
        <v>4</v>
      </c>
      <c r="B8" s="271" t="s">
        <v>219</v>
      </c>
      <c r="C8" s="272" t="s">
        <v>469</v>
      </c>
      <c r="D8" s="272" t="s">
        <v>55</v>
      </c>
      <c r="E8" s="272" t="s">
        <v>55</v>
      </c>
      <c r="F8" s="251" t="s">
        <v>55</v>
      </c>
      <c r="G8" s="251" t="s">
        <v>470</v>
      </c>
      <c r="H8" s="251" t="s">
        <v>3</v>
      </c>
      <c r="I8" s="251" t="s">
        <v>461</v>
      </c>
      <c r="J8" s="251" t="s">
        <v>278</v>
      </c>
      <c r="K8" s="251" t="s">
        <v>451</v>
      </c>
      <c r="L8" s="251" t="s">
        <v>230</v>
      </c>
      <c r="M8" s="461" t="s">
        <v>462</v>
      </c>
      <c r="N8" s="453"/>
      <c r="O8" s="453"/>
      <c r="P8" s="453"/>
      <c r="Q8" s="453"/>
      <c r="R8" s="453"/>
      <c r="S8" s="453"/>
      <c r="T8" s="453"/>
      <c r="U8" s="453"/>
      <c r="V8" s="272" t="s">
        <v>230</v>
      </c>
      <c r="W8" s="273" t="s">
        <v>55</v>
      </c>
      <c r="X8" s="273" t="s">
        <v>230</v>
      </c>
      <c r="Y8" s="463" t="s">
        <v>450</v>
      </c>
      <c r="Z8" s="464"/>
      <c r="AA8" s="464"/>
      <c r="AB8" s="464"/>
      <c r="AC8" s="465"/>
      <c r="AD8" s="274" t="s">
        <v>230</v>
      </c>
      <c r="AE8" s="273" t="s">
        <v>55</v>
      </c>
      <c r="AF8" s="275" t="s">
        <v>230</v>
      </c>
      <c r="AG8" s="251" t="s">
        <v>55</v>
      </c>
      <c r="AH8" s="276" t="s">
        <v>471</v>
      </c>
      <c r="AI8" s="268" t="s">
        <v>55</v>
      </c>
      <c r="AJ8" s="251" t="s">
        <v>451</v>
      </c>
      <c r="AK8" s="262">
        <v>45639</v>
      </c>
      <c r="AL8" s="273" t="s">
        <v>219</v>
      </c>
      <c r="AM8" s="273" t="s">
        <v>465</v>
      </c>
      <c r="AN8" s="273" t="s">
        <v>472</v>
      </c>
      <c r="AO8" s="277">
        <v>34215164.049999997</v>
      </c>
      <c r="AP8" s="278">
        <v>45639</v>
      </c>
      <c r="AQ8" s="278">
        <v>45746</v>
      </c>
      <c r="AR8" s="279" t="s">
        <v>440</v>
      </c>
      <c r="AS8" s="279" t="s">
        <v>55</v>
      </c>
      <c r="AT8" s="279" t="s">
        <v>55</v>
      </c>
      <c r="AU8" s="279" t="s">
        <v>230</v>
      </c>
      <c r="AV8" s="280" t="s">
        <v>457</v>
      </c>
      <c r="AW8" s="466" t="s">
        <v>230</v>
      </c>
      <c r="AX8" s="467"/>
      <c r="AY8" s="467"/>
      <c r="AZ8" s="467"/>
      <c r="BA8" s="467"/>
      <c r="BB8" s="467"/>
      <c r="BC8" s="468"/>
      <c r="BD8" s="272" t="s">
        <v>230</v>
      </c>
      <c r="BE8" s="281" t="s">
        <v>505</v>
      </c>
      <c r="BF8" s="265" t="s">
        <v>459</v>
      </c>
    </row>
    <row r="9" spans="1:58" s="282" customFormat="1" ht="77" customHeight="1">
      <c r="A9" s="283">
        <v>5</v>
      </c>
      <c r="B9" s="270" t="s">
        <v>220</v>
      </c>
      <c r="C9" s="273" t="s">
        <v>55</v>
      </c>
      <c r="D9" s="273" t="s">
        <v>230</v>
      </c>
      <c r="E9" s="273" t="s">
        <v>55</v>
      </c>
      <c r="F9" s="424" t="s">
        <v>230</v>
      </c>
      <c r="G9" s="425"/>
      <c r="H9" s="425"/>
      <c r="I9" s="425"/>
      <c r="J9" s="425"/>
      <c r="K9" s="425"/>
      <c r="L9" s="426"/>
      <c r="M9" s="453" t="s">
        <v>454</v>
      </c>
      <c r="N9" s="453"/>
      <c r="O9" s="453"/>
      <c r="P9" s="453"/>
      <c r="Q9" s="453"/>
      <c r="R9" s="453"/>
      <c r="S9" s="453"/>
      <c r="T9" s="453"/>
      <c r="U9" s="453"/>
      <c r="V9" s="273" t="s">
        <v>55</v>
      </c>
      <c r="W9" s="272" t="s">
        <v>230</v>
      </c>
      <c r="X9" s="284" t="s">
        <v>230</v>
      </c>
      <c r="Y9" s="424" t="s">
        <v>450</v>
      </c>
      <c r="Z9" s="425"/>
      <c r="AA9" s="425"/>
      <c r="AB9" s="425"/>
      <c r="AC9" s="426"/>
      <c r="AD9" s="273" t="s">
        <v>230</v>
      </c>
      <c r="AE9" s="273" t="s">
        <v>230</v>
      </c>
      <c r="AF9" s="273" t="s">
        <v>55</v>
      </c>
      <c r="AG9" s="248" t="s">
        <v>55</v>
      </c>
      <c r="AH9" s="248" t="s">
        <v>474</v>
      </c>
      <c r="AI9" s="265" t="s">
        <v>55</v>
      </c>
      <c r="AJ9" s="248" t="s">
        <v>451</v>
      </c>
      <c r="AK9" s="257">
        <v>45637</v>
      </c>
      <c r="AL9" s="273" t="s">
        <v>220</v>
      </c>
      <c r="AM9" s="273" t="s">
        <v>465</v>
      </c>
      <c r="AN9" s="273" t="s">
        <v>475</v>
      </c>
      <c r="AO9" s="277">
        <v>34215164.049999997</v>
      </c>
      <c r="AP9" s="278">
        <v>45639</v>
      </c>
      <c r="AQ9" s="278">
        <v>45746</v>
      </c>
      <c r="AR9" s="278" t="s">
        <v>440</v>
      </c>
      <c r="AS9" s="278" t="s">
        <v>55</v>
      </c>
      <c r="AT9" s="278" t="s">
        <v>55</v>
      </c>
      <c r="AU9" s="278" t="s">
        <v>230</v>
      </c>
      <c r="AV9" s="280" t="s">
        <v>457</v>
      </c>
      <c r="AW9" s="463" t="s">
        <v>230</v>
      </c>
      <c r="AX9" s="464"/>
      <c r="AY9" s="464"/>
      <c r="AZ9" s="464"/>
      <c r="BA9" s="464"/>
      <c r="BB9" s="464"/>
      <c r="BC9" s="465"/>
      <c r="BD9" s="273" t="s">
        <v>230</v>
      </c>
      <c r="BE9" s="285" t="s">
        <v>505</v>
      </c>
      <c r="BF9" s="265" t="s">
        <v>459</v>
      </c>
    </row>
    <row r="10" spans="1:58" ht="46.25" customHeight="1">
      <c r="A10" s="453">
        <v>6</v>
      </c>
      <c r="B10" s="454" t="s">
        <v>476</v>
      </c>
      <c r="C10" s="455" t="s">
        <v>230</v>
      </c>
      <c r="D10" s="455" t="s">
        <v>55</v>
      </c>
      <c r="E10" s="455" t="s">
        <v>55</v>
      </c>
      <c r="F10" s="457" t="s">
        <v>230</v>
      </c>
      <c r="G10" s="457"/>
      <c r="H10" s="457"/>
      <c r="I10" s="457"/>
      <c r="J10" s="457"/>
      <c r="K10" s="457"/>
      <c r="L10" s="457"/>
      <c r="M10" s="286" t="s">
        <v>55</v>
      </c>
      <c r="N10" s="286">
        <v>2</v>
      </c>
      <c r="O10" s="287">
        <v>0.1</v>
      </c>
      <c r="P10" s="248" t="s">
        <v>55</v>
      </c>
      <c r="Q10" s="455" t="s">
        <v>477</v>
      </c>
      <c r="R10" s="248" t="s">
        <v>478</v>
      </c>
      <c r="S10" s="248" t="s">
        <v>3</v>
      </c>
      <c r="T10" s="248" t="s">
        <v>55</v>
      </c>
      <c r="U10" s="248" t="s">
        <v>479</v>
      </c>
      <c r="V10" s="248" t="s">
        <v>55</v>
      </c>
      <c r="W10" s="286" t="s">
        <v>55</v>
      </c>
      <c r="X10" s="251" t="s">
        <v>230</v>
      </c>
      <c r="Y10" s="457" t="s">
        <v>450</v>
      </c>
      <c r="Z10" s="457"/>
      <c r="AA10" s="457"/>
      <c r="AB10" s="457"/>
      <c r="AC10" s="457"/>
      <c r="AD10" s="273" t="s">
        <v>5</v>
      </c>
      <c r="AE10" s="250" t="s">
        <v>55</v>
      </c>
      <c r="AF10" s="251" t="s">
        <v>230</v>
      </c>
      <c r="AG10" s="251" t="s">
        <v>55</v>
      </c>
      <c r="AH10" s="251" t="s">
        <v>55</v>
      </c>
      <c r="AI10" s="251" t="s">
        <v>55</v>
      </c>
      <c r="AJ10" s="251" t="s">
        <v>451</v>
      </c>
      <c r="AK10" s="262">
        <v>45639</v>
      </c>
      <c r="AL10" s="460" t="s">
        <v>221</v>
      </c>
      <c r="AM10" s="461" t="s">
        <v>465</v>
      </c>
      <c r="AN10" s="460" t="s">
        <v>480</v>
      </c>
      <c r="AO10" s="462" t="s">
        <v>481</v>
      </c>
      <c r="AP10" s="458">
        <v>45639</v>
      </c>
      <c r="AQ10" s="458">
        <v>45395</v>
      </c>
      <c r="AR10" s="459" t="s">
        <v>440</v>
      </c>
      <c r="AS10" s="459" t="s">
        <v>55</v>
      </c>
      <c r="AT10" s="459" t="s">
        <v>55</v>
      </c>
      <c r="AU10" s="459" t="s">
        <v>230</v>
      </c>
      <c r="AV10" s="452" t="s">
        <v>457</v>
      </c>
      <c r="AW10" s="452" t="s">
        <v>230</v>
      </c>
      <c r="AX10" s="452"/>
      <c r="AY10" s="452"/>
      <c r="AZ10" s="452"/>
      <c r="BA10" s="452"/>
      <c r="BB10" s="452"/>
      <c r="BC10" s="452"/>
      <c r="BD10" s="286" t="s">
        <v>230</v>
      </c>
      <c r="BE10" s="456" t="s">
        <v>505</v>
      </c>
      <c r="BF10" s="456" t="s">
        <v>459</v>
      </c>
    </row>
    <row r="11" spans="1:58" ht="50.5" customHeight="1">
      <c r="A11" s="453"/>
      <c r="B11" s="454"/>
      <c r="C11" s="455"/>
      <c r="D11" s="455"/>
      <c r="E11" s="455"/>
      <c r="F11" s="457" t="s">
        <v>230</v>
      </c>
      <c r="G11" s="457"/>
      <c r="H11" s="457"/>
      <c r="I11" s="457"/>
      <c r="J11" s="457"/>
      <c r="K11" s="457"/>
      <c r="L11" s="457"/>
      <c r="M11" s="286" t="s">
        <v>55</v>
      </c>
      <c r="N11" s="286">
        <v>2</v>
      </c>
      <c r="O11" s="287">
        <v>0.9</v>
      </c>
      <c r="P11" s="248" t="s">
        <v>55</v>
      </c>
      <c r="Q11" s="455"/>
      <c r="R11" s="248" t="s">
        <v>482</v>
      </c>
      <c r="S11" s="248" t="s">
        <v>3</v>
      </c>
      <c r="T11" s="248" t="s">
        <v>55</v>
      </c>
      <c r="U11" s="248" t="s">
        <v>483</v>
      </c>
      <c r="V11" s="248" t="s">
        <v>55</v>
      </c>
      <c r="W11" s="286" t="s">
        <v>55</v>
      </c>
      <c r="X11" s="251" t="s">
        <v>230</v>
      </c>
      <c r="Y11" s="457" t="s">
        <v>450</v>
      </c>
      <c r="Z11" s="457"/>
      <c r="AA11" s="457"/>
      <c r="AB11" s="457"/>
      <c r="AC11" s="457"/>
      <c r="AD11" s="288" t="s">
        <v>5</v>
      </c>
      <c r="AE11" s="250" t="s">
        <v>55</v>
      </c>
      <c r="AF11" s="251" t="s">
        <v>230</v>
      </c>
      <c r="AG11" s="251" t="s">
        <v>55</v>
      </c>
      <c r="AH11" s="251" t="s">
        <v>55</v>
      </c>
      <c r="AI11" s="268" t="s">
        <v>55</v>
      </c>
      <c r="AJ11" s="251" t="s">
        <v>451</v>
      </c>
      <c r="AK11" s="262">
        <v>45639</v>
      </c>
      <c r="AL11" s="460"/>
      <c r="AM11" s="461"/>
      <c r="AN11" s="460"/>
      <c r="AO11" s="462"/>
      <c r="AP11" s="458"/>
      <c r="AQ11" s="458"/>
      <c r="AR11" s="459"/>
      <c r="AS11" s="459"/>
      <c r="AT11" s="459"/>
      <c r="AU11" s="459"/>
      <c r="AV11" s="452"/>
      <c r="AW11" s="452" t="s">
        <v>230</v>
      </c>
      <c r="AX11" s="452"/>
      <c r="AY11" s="452"/>
      <c r="AZ11" s="452"/>
      <c r="BA11" s="452"/>
      <c r="BB11" s="452"/>
      <c r="BC11" s="452"/>
      <c r="BD11" s="286" t="s">
        <v>230</v>
      </c>
      <c r="BE11" s="456"/>
      <c r="BF11" s="456"/>
    </row>
    <row r="12" spans="1:58" ht="50.5" customHeight="1">
      <c r="A12" s="448">
        <v>7</v>
      </c>
      <c r="B12" s="450" t="s">
        <v>222</v>
      </c>
      <c r="C12" s="432" t="s">
        <v>230</v>
      </c>
      <c r="D12" s="432" t="s">
        <v>55</v>
      </c>
      <c r="E12" s="432" t="s">
        <v>230</v>
      </c>
      <c r="F12" s="427" t="s">
        <v>230</v>
      </c>
      <c r="G12" s="428"/>
      <c r="H12" s="428"/>
      <c r="I12" s="428"/>
      <c r="J12" s="428"/>
      <c r="K12" s="428"/>
      <c r="L12" s="429"/>
      <c r="M12" s="248" t="s">
        <v>55</v>
      </c>
      <c r="N12" s="248">
        <v>2</v>
      </c>
      <c r="O12" s="286" t="s">
        <v>484</v>
      </c>
      <c r="P12" s="442" t="s">
        <v>11</v>
      </c>
      <c r="Q12" s="432" t="s">
        <v>477</v>
      </c>
      <c r="R12" s="248" t="s">
        <v>477</v>
      </c>
      <c r="S12" s="248" t="s">
        <v>3</v>
      </c>
      <c r="T12" s="248" t="s">
        <v>55</v>
      </c>
      <c r="U12" s="248" t="s">
        <v>485</v>
      </c>
      <c r="V12" s="248" t="s">
        <v>55</v>
      </c>
      <c r="W12" s="251" t="s">
        <v>230</v>
      </c>
      <c r="X12" s="251" t="s">
        <v>230</v>
      </c>
      <c r="Y12" s="427" t="s">
        <v>450</v>
      </c>
      <c r="Z12" s="428"/>
      <c r="AA12" s="428"/>
      <c r="AB12" s="428"/>
      <c r="AC12" s="429"/>
      <c r="AD12" s="444" t="s">
        <v>230</v>
      </c>
      <c r="AE12" s="251" t="s">
        <v>230</v>
      </c>
      <c r="AF12" s="250" t="s">
        <v>55</v>
      </c>
      <c r="AG12" s="251" t="s">
        <v>55</v>
      </c>
      <c r="AH12" s="251" t="s">
        <v>55</v>
      </c>
      <c r="AI12" s="251" t="s">
        <v>55</v>
      </c>
      <c r="AJ12" s="251" t="s">
        <v>451</v>
      </c>
      <c r="AK12" s="262">
        <v>45636</v>
      </c>
      <c r="AL12" s="436" t="s">
        <v>222</v>
      </c>
      <c r="AM12" s="446" t="s">
        <v>465</v>
      </c>
      <c r="AN12" s="436" t="s">
        <v>486</v>
      </c>
      <c r="AO12" s="438">
        <v>34215164.049999997</v>
      </c>
      <c r="AP12" s="440">
        <v>45639</v>
      </c>
      <c r="AQ12" s="440">
        <v>45381</v>
      </c>
      <c r="AR12" s="430" t="s">
        <v>440</v>
      </c>
      <c r="AS12" s="430" t="s">
        <v>55</v>
      </c>
      <c r="AT12" s="430" t="s">
        <v>55</v>
      </c>
      <c r="AU12" s="430" t="s">
        <v>230</v>
      </c>
      <c r="AV12" s="432" t="s">
        <v>457</v>
      </c>
      <c r="AW12" s="424" t="s">
        <v>230</v>
      </c>
      <c r="AX12" s="425"/>
      <c r="AY12" s="425"/>
      <c r="AZ12" s="425"/>
      <c r="BA12" s="425"/>
      <c r="BB12" s="425"/>
      <c r="BC12" s="426"/>
      <c r="BD12" s="248" t="s">
        <v>230</v>
      </c>
      <c r="BE12" s="434" t="s">
        <v>55</v>
      </c>
      <c r="BF12" s="434" t="s">
        <v>459</v>
      </c>
    </row>
    <row r="13" spans="1:58" ht="72" customHeight="1">
      <c r="A13" s="449"/>
      <c r="B13" s="451"/>
      <c r="C13" s="433"/>
      <c r="D13" s="433"/>
      <c r="E13" s="433"/>
      <c r="F13" s="427" t="s">
        <v>230</v>
      </c>
      <c r="G13" s="428"/>
      <c r="H13" s="428"/>
      <c r="I13" s="428"/>
      <c r="J13" s="428"/>
      <c r="K13" s="428"/>
      <c r="L13" s="429"/>
      <c r="M13" s="248" t="s">
        <v>55</v>
      </c>
      <c r="N13" s="248">
        <v>2</v>
      </c>
      <c r="O13" s="248" t="s">
        <v>487</v>
      </c>
      <c r="P13" s="443"/>
      <c r="Q13" s="433"/>
      <c r="R13" s="248" t="s">
        <v>304</v>
      </c>
      <c r="S13" s="248" t="s">
        <v>3</v>
      </c>
      <c r="T13" s="248" t="s">
        <v>55</v>
      </c>
      <c r="U13" s="248" t="s">
        <v>488</v>
      </c>
      <c r="V13" s="248" t="s">
        <v>55</v>
      </c>
      <c r="W13" s="251" t="s">
        <v>230</v>
      </c>
      <c r="X13" s="251" t="s">
        <v>230</v>
      </c>
      <c r="Y13" s="427" t="s">
        <v>450</v>
      </c>
      <c r="Z13" s="428"/>
      <c r="AA13" s="428"/>
      <c r="AB13" s="428"/>
      <c r="AC13" s="429"/>
      <c r="AD13" s="445"/>
      <c r="AE13" s="251" t="s">
        <v>230</v>
      </c>
      <c r="AF13" s="250" t="s">
        <v>55</v>
      </c>
      <c r="AG13" s="251" t="s">
        <v>55</v>
      </c>
      <c r="AH13" s="251" t="s">
        <v>55</v>
      </c>
      <c r="AI13" s="268" t="s">
        <v>55</v>
      </c>
      <c r="AJ13" s="251" t="s">
        <v>451</v>
      </c>
      <c r="AK13" s="262">
        <v>45636</v>
      </c>
      <c r="AL13" s="437"/>
      <c r="AM13" s="447"/>
      <c r="AN13" s="437"/>
      <c r="AO13" s="439"/>
      <c r="AP13" s="441"/>
      <c r="AQ13" s="441"/>
      <c r="AR13" s="431"/>
      <c r="AS13" s="431"/>
      <c r="AT13" s="431"/>
      <c r="AU13" s="431"/>
      <c r="AV13" s="433"/>
      <c r="AW13" s="424" t="s">
        <v>230</v>
      </c>
      <c r="AX13" s="425"/>
      <c r="AY13" s="425"/>
      <c r="AZ13" s="425"/>
      <c r="BA13" s="425"/>
      <c r="BB13" s="425"/>
      <c r="BC13" s="426"/>
      <c r="BD13" s="248" t="s">
        <v>230</v>
      </c>
      <c r="BE13" s="435"/>
      <c r="BF13" s="435"/>
    </row>
    <row r="14" spans="1:58" s="282" customFormat="1" ht="46.25" customHeight="1">
      <c r="A14" s="289">
        <v>8</v>
      </c>
      <c r="B14" s="247" t="s">
        <v>223</v>
      </c>
      <c r="C14" s="251" t="s">
        <v>55</v>
      </c>
      <c r="D14" s="251" t="s">
        <v>230</v>
      </c>
      <c r="E14" s="251" t="s">
        <v>230</v>
      </c>
      <c r="F14" s="424" t="s">
        <v>230</v>
      </c>
      <c r="G14" s="425"/>
      <c r="H14" s="425"/>
      <c r="I14" s="425"/>
      <c r="J14" s="425"/>
      <c r="K14" s="425"/>
      <c r="L14" s="426"/>
      <c r="M14" s="427" t="s">
        <v>230</v>
      </c>
      <c r="N14" s="428"/>
      <c r="O14" s="428"/>
      <c r="P14" s="428"/>
      <c r="Q14" s="428"/>
      <c r="R14" s="428"/>
      <c r="S14" s="428"/>
      <c r="T14" s="428"/>
      <c r="U14" s="429"/>
      <c r="V14" s="248" t="s">
        <v>55</v>
      </c>
      <c r="W14" s="268" t="s">
        <v>230</v>
      </c>
      <c r="X14" s="268" t="s">
        <v>230</v>
      </c>
      <c r="Y14" s="424" t="s">
        <v>450</v>
      </c>
      <c r="Z14" s="425"/>
      <c r="AA14" s="425"/>
      <c r="AB14" s="425"/>
      <c r="AC14" s="426"/>
      <c r="AD14" s="251" t="s">
        <v>230</v>
      </c>
      <c r="AE14" s="251" t="s">
        <v>230</v>
      </c>
      <c r="AF14" s="251" t="s">
        <v>55</v>
      </c>
      <c r="AG14" s="248" t="s">
        <v>55</v>
      </c>
      <c r="AH14" s="248" t="s">
        <v>55</v>
      </c>
      <c r="AI14" s="265" t="s">
        <v>55</v>
      </c>
      <c r="AJ14" s="248" t="s">
        <v>451</v>
      </c>
      <c r="AK14" s="257">
        <v>45639</v>
      </c>
      <c r="AL14" s="251" t="s">
        <v>223</v>
      </c>
      <c r="AM14" s="251" t="s">
        <v>465</v>
      </c>
      <c r="AN14" s="251" t="s">
        <v>489</v>
      </c>
      <c r="AO14" s="263">
        <v>34215164.049999997</v>
      </c>
      <c r="AP14" s="262">
        <v>45639</v>
      </c>
      <c r="AQ14" s="262">
        <v>45381</v>
      </c>
      <c r="AR14" s="262" t="s">
        <v>440</v>
      </c>
      <c r="AS14" s="262" t="s">
        <v>55</v>
      </c>
      <c r="AT14" s="262" t="s">
        <v>55</v>
      </c>
      <c r="AU14" s="262" t="s">
        <v>230</v>
      </c>
      <c r="AV14" s="248" t="s">
        <v>457</v>
      </c>
      <c r="AW14" s="427" t="s">
        <v>230</v>
      </c>
      <c r="AX14" s="428"/>
      <c r="AY14" s="428"/>
      <c r="AZ14" s="428"/>
      <c r="BA14" s="428"/>
      <c r="BB14" s="428"/>
      <c r="BC14" s="429"/>
      <c r="BD14" s="251" t="s">
        <v>230</v>
      </c>
      <c r="BE14" s="264" t="s">
        <v>55</v>
      </c>
      <c r="BF14" s="253" t="s">
        <v>459</v>
      </c>
    </row>
  </sheetData>
  <mergeCells count="128">
    <mergeCell ref="A1:A3"/>
    <mergeCell ref="B1:B3"/>
    <mergeCell ref="C1:E1"/>
    <mergeCell ref="F1:L1"/>
    <mergeCell ref="M1:U1"/>
    <mergeCell ref="V1:X1"/>
    <mergeCell ref="BD1:BD3"/>
    <mergeCell ref="BE1:BE3"/>
    <mergeCell ref="BF1:BF3"/>
    <mergeCell ref="C2:E2"/>
    <mergeCell ref="F2:L2"/>
    <mergeCell ref="M2:U2"/>
    <mergeCell ref="V2:X2"/>
    <mergeCell ref="Y2:AD2"/>
    <mergeCell ref="AE2:AF2"/>
    <mergeCell ref="AG2:AK2"/>
    <mergeCell ref="Y1:AD1"/>
    <mergeCell ref="AE1:AF1"/>
    <mergeCell ref="AG1:AK1"/>
    <mergeCell ref="AL1:AU1"/>
    <mergeCell ref="AV1:AV3"/>
    <mergeCell ref="AW1:BC1"/>
    <mergeCell ref="AO2:AU2"/>
    <mergeCell ref="AW2:BC2"/>
    <mergeCell ref="F4:L4"/>
    <mergeCell ref="M4:U4"/>
    <mergeCell ref="Y4:AC4"/>
    <mergeCell ref="AW4:BC4"/>
    <mergeCell ref="A5:A6"/>
    <mergeCell ref="B5:B6"/>
    <mergeCell ref="C5:C6"/>
    <mergeCell ref="D5:D6"/>
    <mergeCell ref="E5:E6"/>
    <mergeCell ref="F5:L6"/>
    <mergeCell ref="BE5:BE6"/>
    <mergeCell ref="BF5:BF6"/>
    <mergeCell ref="M7:U7"/>
    <mergeCell ref="Y7:AC7"/>
    <mergeCell ref="AW7:BC7"/>
    <mergeCell ref="AQ5:AQ6"/>
    <mergeCell ref="AR5:AR6"/>
    <mergeCell ref="AS5:AS6"/>
    <mergeCell ref="AT5:AT6"/>
    <mergeCell ref="AU5:AU6"/>
    <mergeCell ref="AV5:AV6"/>
    <mergeCell ref="AK5:AK6"/>
    <mergeCell ref="AL5:AL6"/>
    <mergeCell ref="AM5:AM6"/>
    <mergeCell ref="AN5:AN6"/>
    <mergeCell ref="AO5:AO6"/>
    <mergeCell ref="AP5:AP6"/>
    <mergeCell ref="AE5:AE6"/>
    <mergeCell ref="AF5:AF6"/>
    <mergeCell ref="AG5:AG6"/>
    <mergeCell ref="AH5:AH6"/>
    <mergeCell ref="AI5:AI6"/>
    <mergeCell ref="AJ5:AJ6"/>
    <mergeCell ref="M5:U6"/>
    <mergeCell ref="M8:U8"/>
    <mergeCell ref="Y8:AC8"/>
    <mergeCell ref="AW8:BC8"/>
    <mergeCell ref="F9:L9"/>
    <mergeCell ref="M9:U9"/>
    <mergeCell ref="Y9:AC9"/>
    <mergeCell ref="AW9:BC9"/>
    <mergeCell ref="AW5:BC6"/>
    <mergeCell ref="BD5:BD6"/>
    <mergeCell ref="V5:V6"/>
    <mergeCell ref="W5:W6"/>
    <mergeCell ref="X5:X6"/>
    <mergeCell ref="Y5:AC6"/>
    <mergeCell ref="AD5:AD6"/>
    <mergeCell ref="BE10:BE11"/>
    <mergeCell ref="BF10:BF11"/>
    <mergeCell ref="F11:L11"/>
    <mergeCell ref="Y11:AC11"/>
    <mergeCell ref="AW11:BC11"/>
    <mergeCell ref="AP10:AP11"/>
    <mergeCell ref="AQ10:AQ11"/>
    <mergeCell ref="AR10:AR11"/>
    <mergeCell ref="AS10:AS11"/>
    <mergeCell ref="AT10:AT11"/>
    <mergeCell ref="AU10:AU11"/>
    <mergeCell ref="Q10:Q11"/>
    <mergeCell ref="Y10:AC10"/>
    <mergeCell ref="AL10:AL11"/>
    <mergeCell ref="AM10:AM11"/>
    <mergeCell ref="AN10:AN11"/>
    <mergeCell ref="AO10:AO11"/>
    <mergeCell ref="F10:L10"/>
    <mergeCell ref="A12:A13"/>
    <mergeCell ref="B12:B13"/>
    <mergeCell ref="C12:C13"/>
    <mergeCell ref="D12:D13"/>
    <mergeCell ref="E12:E13"/>
    <mergeCell ref="F12:L12"/>
    <mergeCell ref="F13:L13"/>
    <mergeCell ref="AV10:AV11"/>
    <mergeCell ref="AW10:BC10"/>
    <mergeCell ref="A10:A11"/>
    <mergeCell ref="B10:B11"/>
    <mergeCell ref="C10:C11"/>
    <mergeCell ref="D10:D11"/>
    <mergeCell ref="E10:E11"/>
    <mergeCell ref="BF12:BF13"/>
    <mergeCell ref="AW13:BC13"/>
    <mergeCell ref="AN12:AN13"/>
    <mergeCell ref="AO12:AO13"/>
    <mergeCell ref="AP12:AP13"/>
    <mergeCell ref="AQ12:AQ13"/>
    <mergeCell ref="AR12:AR13"/>
    <mergeCell ref="AS12:AS13"/>
    <mergeCell ref="P12:P13"/>
    <mergeCell ref="Q12:Q13"/>
    <mergeCell ref="Y12:AC12"/>
    <mergeCell ref="AD12:AD13"/>
    <mergeCell ref="AL12:AL13"/>
    <mergeCell ref="AM12:AM13"/>
    <mergeCell ref="Y13:AC13"/>
    <mergeCell ref="F14:L14"/>
    <mergeCell ref="M14:U14"/>
    <mergeCell ref="Y14:AC14"/>
    <mergeCell ref="AW14:BC14"/>
    <mergeCell ref="AT12:AT13"/>
    <mergeCell ref="AU12:AU13"/>
    <mergeCell ref="AV12:AV13"/>
    <mergeCell ref="AW12:BC12"/>
    <mergeCell ref="BE12:BE13"/>
  </mergeCells>
  <pageMargins left="0.7" right="0.7" top="0.75" bottom="0.75" header="0.3" footer="0.3"/>
  <pageSetup paperSize="41" scale="1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E2F1E-EAD7-4DFD-B3CA-86263A5A7E9F}">
  <sheetPr>
    <tabColor rgb="FFFFC000"/>
  </sheetPr>
  <dimension ref="A1:R86"/>
  <sheetViews>
    <sheetView topLeftCell="H39" zoomScaleNormal="100" zoomScaleSheetLayoutView="100" workbookViewId="0">
      <selection activeCell="M25" sqref="M25:M31"/>
    </sheetView>
  </sheetViews>
  <sheetFormatPr baseColWidth="10" defaultColWidth="10.5" defaultRowHeight="16"/>
  <cols>
    <col min="1" max="1" width="9.1640625" style="210" customWidth="1"/>
    <col min="2" max="2" width="13" style="210" customWidth="1"/>
    <col min="3" max="3" width="17" style="210" bestFit="1" customWidth="1"/>
    <col min="4" max="4" width="16.5" style="210" bestFit="1" customWidth="1"/>
    <col min="5" max="5" width="8.83203125" style="210" customWidth="1"/>
    <col min="6" max="6" width="8.83203125" style="211" customWidth="1"/>
    <col min="7" max="7" width="8.83203125" style="210" customWidth="1"/>
    <col min="8" max="8" width="8.83203125" style="211" customWidth="1"/>
    <col min="9" max="9" width="9" style="210" bestFit="1" customWidth="1"/>
    <col min="10" max="10" width="14.33203125" style="210" bestFit="1" customWidth="1"/>
    <col min="11" max="11" width="8.83203125" style="210" customWidth="1"/>
    <col min="12" max="12" width="8.83203125" style="211" customWidth="1"/>
    <col min="13" max="13" width="8.83203125" style="210" customWidth="1"/>
    <col min="14" max="14" width="8.83203125" style="211" customWidth="1"/>
    <col min="15" max="15" width="7" style="210" customWidth="1"/>
    <col min="16" max="16" width="5.1640625" style="210" customWidth="1"/>
    <col min="17" max="16384" width="10.5" style="210"/>
  </cols>
  <sheetData>
    <row r="1" spans="1:18" ht="15">
      <c r="A1" s="535" t="s">
        <v>330</v>
      </c>
      <c r="B1" s="535"/>
      <c r="C1" s="535"/>
      <c r="D1" s="535"/>
      <c r="E1" s="535"/>
      <c r="F1" s="535"/>
      <c r="G1" s="535"/>
      <c r="H1" s="535"/>
      <c r="I1" s="535"/>
      <c r="J1" s="535"/>
      <c r="K1" s="535"/>
      <c r="L1" s="535"/>
      <c r="M1" s="535"/>
      <c r="N1" s="535"/>
      <c r="O1" s="535"/>
      <c r="P1" s="535"/>
    </row>
    <row r="2" spans="1:18" ht="15">
      <c r="A2" s="535" t="s">
        <v>331</v>
      </c>
      <c r="B2" s="535"/>
      <c r="C2" s="535"/>
      <c r="D2" s="535"/>
      <c r="E2" s="535"/>
      <c r="F2" s="535"/>
      <c r="G2" s="535"/>
      <c r="H2" s="535"/>
      <c r="I2" s="535"/>
      <c r="J2" s="535"/>
      <c r="K2" s="535"/>
      <c r="L2" s="535"/>
      <c r="M2" s="535"/>
      <c r="N2" s="535"/>
      <c r="O2" s="535"/>
      <c r="P2" s="535"/>
    </row>
    <row r="3" spans="1:18" ht="29.25" customHeight="1">
      <c r="A3" s="536" t="s">
        <v>332</v>
      </c>
      <c r="B3" s="536"/>
      <c r="C3" s="536"/>
      <c r="D3" s="536"/>
      <c r="E3" s="536"/>
      <c r="F3" s="536"/>
      <c r="G3" s="536"/>
      <c r="H3" s="536"/>
      <c r="I3" s="536"/>
      <c r="J3" s="536"/>
      <c r="K3" s="536"/>
      <c r="L3" s="536"/>
      <c r="M3" s="536"/>
      <c r="N3" s="536"/>
      <c r="O3" s="536"/>
      <c r="P3" s="536"/>
    </row>
    <row r="4" spans="1:18" ht="17" thickBot="1"/>
    <row r="5" spans="1:18" ht="18" customHeight="1" thickBot="1">
      <c r="A5" s="212"/>
      <c r="B5" s="212"/>
      <c r="C5" s="212"/>
      <c r="D5" s="212"/>
      <c r="E5" s="213">
        <v>1.54</v>
      </c>
      <c r="F5" s="214"/>
      <c r="G5" s="213">
        <v>0.64</v>
      </c>
      <c r="H5" s="214"/>
      <c r="I5" s="213">
        <v>2.21</v>
      </c>
      <c r="J5" s="213"/>
      <c r="K5" s="213">
        <v>0.06</v>
      </c>
      <c r="L5" s="215"/>
      <c r="M5" s="212">
        <v>0.03</v>
      </c>
      <c r="N5" s="215"/>
      <c r="O5" s="212"/>
      <c r="P5" s="212"/>
      <c r="Q5" s="216"/>
    </row>
    <row r="6" spans="1:18" ht="15.75" customHeight="1" thickBot="1">
      <c r="A6" s="537" t="s">
        <v>333</v>
      </c>
      <c r="B6" s="537"/>
      <c r="C6" s="537" t="s">
        <v>334</v>
      </c>
      <c r="D6" s="537" t="s">
        <v>335</v>
      </c>
      <c r="E6" s="537" t="s">
        <v>336</v>
      </c>
      <c r="F6" s="537"/>
      <c r="G6" s="537"/>
      <c r="H6" s="537"/>
      <c r="I6" s="537"/>
      <c r="J6" s="537"/>
      <c r="K6" s="537"/>
      <c r="L6" s="537"/>
      <c r="M6" s="537"/>
      <c r="N6" s="537"/>
      <c r="O6" s="537" t="s">
        <v>337</v>
      </c>
      <c r="P6" s="537"/>
      <c r="Q6" s="218"/>
    </row>
    <row r="7" spans="1:18" ht="25.5" customHeight="1" thickBot="1">
      <c r="A7" s="537"/>
      <c r="B7" s="537"/>
      <c r="C7" s="537"/>
      <c r="D7" s="537"/>
      <c r="E7" s="537" t="s">
        <v>338</v>
      </c>
      <c r="F7" s="537"/>
      <c r="G7" s="537" t="s">
        <v>339</v>
      </c>
      <c r="H7" s="537"/>
      <c r="I7" s="537" t="s">
        <v>340</v>
      </c>
      <c r="J7" s="537"/>
      <c r="K7" s="537" t="s">
        <v>341</v>
      </c>
      <c r="L7" s="537"/>
      <c r="M7" s="537" t="s">
        <v>342</v>
      </c>
      <c r="N7" s="537"/>
      <c r="O7" s="537"/>
      <c r="P7" s="537"/>
      <c r="Q7" s="218"/>
    </row>
    <row r="8" spans="1:18" thickBot="1">
      <c r="A8" s="537"/>
      <c r="B8" s="537"/>
      <c r="C8" s="537"/>
      <c r="D8" s="537"/>
      <c r="E8" s="217" t="s">
        <v>343</v>
      </c>
      <c r="F8" s="219" t="s">
        <v>344</v>
      </c>
      <c r="G8" s="217" t="s">
        <v>343</v>
      </c>
      <c r="H8" s="219" t="s">
        <v>344</v>
      </c>
      <c r="I8" s="217" t="s">
        <v>343</v>
      </c>
      <c r="J8" s="217" t="s">
        <v>344</v>
      </c>
      <c r="K8" s="217" t="s">
        <v>343</v>
      </c>
      <c r="L8" s="219" t="s">
        <v>344</v>
      </c>
      <c r="M8" s="538" t="s">
        <v>343</v>
      </c>
      <c r="N8" s="539"/>
      <c r="O8" s="537"/>
      <c r="P8" s="537"/>
      <c r="Q8" s="218"/>
    </row>
    <row r="9" spans="1:18" ht="15" customHeight="1">
      <c r="A9" s="519" t="s">
        <v>345</v>
      </c>
      <c r="B9" s="520" t="s">
        <v>346</v>
      </c>
      <c r="C9" s="221" t="s">
        <v>347</v>
      </c>
      <c r="D9" s="222">
        <v>129682341</v>
      </c>
      <c r="E9" s="518">
        <f>D9/D11</f>
        <v>24.795858699808797</v>
      </c>
      <c r="F9" s="518">
        <f>E9*100%</f>
        <v>24.795858699808797</v>
      </c>
      <c r="G9" s="518">
        <f>D12/D10</f>
        <v>2.3763833010118699E-2</v>
      </c>
      <c r="H9" s="518">
        <f>G9*100%</f>
        <v>2.3763833010118699E-2</v>
      </c>
      <c r="I9" s="518">
        <f>D14/D15</f>
        <v>238.05261909368119</v>
      </c>
      <c r="J9" s="518">
        <f>I9*100%</f>
        <v>238.05261909368119</v>
      </c>
      <c r="K9" s="518">
        <f>D14/D13</f>
        <v>0.36081115471764863</v>
      </c>
      <c r="L9" s="518">
        <f>K9*100%</f>
        <v>0.36081115471764863</v>
      </c>
      <c r="M9" s="515">
        <f>D14/D10</f>
        <v>0.3522368986887503</v>
      </c>
      <c r="N9" s="515">
        <f>M9*100%</f>
        <v>0.3522368986887503</v>
      </c>
      <c r="O9" s="509" t="s">
        <v>348</v>
      </c>
      <c r="P9" s="509"/>
      <c r="Q9" s="223"/>
    </row>
    <row r="10" spans="1:18" ht="15">
      <c r="A10" s="519"/>
      <c r="B10" s="520"/>
      <c r="C10" s="221" t="s">
        <v>349</v>
      </c>
      <c r="D10" s="222">
        <v>220082341</v>
      </c>
      <c r="E10" s="518"/>
      <c r="F10" s="518"/>
      <c r="G10" s="518"/>
      <c r="H10" s="518"/>
      <c r="I10" s="518"/>
      <c r="J10" s="518"/>
      <c r="K10" s="518"/>
      <c r="L10" s="518"/>
      <c r="M10" s="516"/>
      <c r="N10" s="516"/>
      <c r="O10" s="509"/>
      <c r="P10" s="509"/>
      <c r="Q10" s="223"/>
    </row>
    <row r="11" spans="1:18" ht="15">
      <c r="A11" s="519"/>
      <c r="B11" s="520"/>
      <c r="C11" s="221" t="s">
        <v>350</v>
      </c>
      <c r="D11" s="222">
        <v>5230000</v>
      </c>
      <c r="E11" s="518"/>
      <c r="F11" s="518"/>
      <c r="G11" s="518"/>
      <c r="H11" s="518"/>
      <c r="I11" s="518"/>
      <c r="J11" s="518"/>
      <c r="K11" s="518"/>
      <c r="L11" s="518"/>
      <c r="M11" s="516"/>
      <c r="N11" s="516"/>
      <c r="O11" s="509"/>
      <c r="P11" s="509"/>
      <c r="Q11" s="223"/>
    </row>
    <row r="12" spans="1:18">
      <c r="A12" s="519"/>
      <c r="B12" s="520"/>
      <c r="C12" s="221" t="s">
        <v>351</v>
      </c>
      <c r="D12" s="222">
        <v>5230000</v>
      </c>
      <c r="E12" s="518"/>
      <c r="F12" s="518"/>
      <c r="G12" s="518"/>
      <c r="H12" s="518"/>
      <c r="I12" s="518"/>
      <c r="J12" s="518"/>
      <c r="K12" s="518"/>
      <c r="L12" s="518"/>
      <c r="M12" s="516"/>
      <c r="N12" s="516"/>
      <c r="O12" s="509"/>
      <c r="P12" s="509"/>
      <c r="Q12" s="223"/>
      <c r="R12" t="s">
        <v>352</v>
      </c>
    </row>
    <row r="13" spans="1:18" ht="15">
      <c r="A13" s="519"/>
      <c r="B13" s="520"/>
      <c r="C13" s="221" t="s">
        <v>353</v>
      </c>
      <c r="D13" s="222">
        <v>214852341</v>
      </c>
      <c r="E13" s="518"/>
      <c r="F13" s="518"/>
      <c r="G13" s="518"/>
      <c r="H13" s="518"/>
      <c r="I13" s="518"/>
      <c r="J13" s="518"/>
      <c r="K13" s="518"/>
      <c r="L13" s="518"/>
      <c r="M13" s="516"/>
      <c r="N13" s="516"/>
      <c r="O13" s="509"/>
      <c r="P13" s="509"/>
      <c r="Q13" s="223"/>
    </row>
    <row r="14" spans="1:18" ht="28">
      <c r="A14" s="519"/>
      <c r="B14" s="520"/>
      <c r="C14" s="224" t="s">
        <v>354</v>
      </c>
      <c r="D14" s="222">
        <v>77521121.25</v>
      </c>
      <c r="E14" s="518"/>
      <c r="F14" s="518"/>
      <c r="G14" s="518"/>
      <c r="H14" s="518"/>
      <c r="I14" s="518"/>
      <c r="J14" s="518"/>
      <c r="K14" s="518"/>
      <c r="L14" s="518"/>
      <c r="M14" s="516"/>
      <c r="N14" s="516"/>
      <c r="O14" s="509"/>
      <c r="P14" s="509"/>
      <c r="Q14" s="223"/>
    </row>
    <row r="15" spans="1:18" ht="15">
      <c r="A15" s="519"/>
      <c r="B15" s="520"/>
      <c r="C15" s="224" t="s">
        <v>355</v>
      </c>
      <c r="D15" s="222">
        <v>325647</v>
      </c>
      <c r="E15" s="518"/>
      <c r="F15" s="518"/>
      <c r="G15" s="518"/>
      <c r="H15" s="518"/>
      <c r="I15" s="518"/>
      <c r="J15" s="518"/>
      <c r="K15" s="518"/>
      <c r="L15" s="518"/>
      <c r="M15" s="517"/>
      <c r="N15" s="517"/>
      <c r="O15" s="509"/>
      <c r="P15" s="509"/>
      <c r="Q15" s="223"/>
    </row>
    <row r="16" spans="1:18" ht="15" customHeight="1">
      <c r="A16" s="519"/>
      <c r="B16" s="510" t="s">
        <v>356</v>
      </c>
      <c r="C16" s="510"/>
      <c r="D16" s="510"/>
      <c r="E16" s="511">
        <f>((D9*100%))/((D11*100%))</f>
        <v>24.795858699808797</v>
      </c>
      <c r="F16" s="511"/>
      <c r="G16" s="512">
        <f>((D12*100%))/((D10*100%))</f>
        <v>2.3763833010118699E-2</v>
      </c>
      <c r="H16" s="512"/>
      <c r="I16" s="513">
        <f>((D14*100%))/((D15*100%))</f>
        <v>238.05261909368119</v>
      </c>
      <c r="J16" s="513"/>
      <c r="K16" s="514">
        <f>((D14*100%))/((D13*100%))</f>
        <v>0.36081115471764863</v>
      </c>
      <c r="L16" s="514"/>
      <c r="M16" s="514">
        <f>((D14*100%))/((D10*100%))</f>
        <v>0.3522368986887503</v>
      </c>
      <c r="N16" s="514"/>
      <c r="O16" s="509"/>
      <c r="P16" s="509"/>
      <c r="Q16" s="223"/>
    </row>
    <row r="17" spans="1:18" ht="15" customHeight="1">
      <c r="A17" s="519" t="s">
        <v>357</v>
      </c>
      <c r="B17" s="520" t="s">
        <v>358</v>
      </c>
      <c r="C17" s="221" t="s">
        <v>347</v>
      </c>
      <c r="D17" s="222">
        <v>272720478</v>
      </c>
      <c r="E17" s="518">
        <f>D17/D19</f>
        <v>27.272047799999999</v>
      </c>
      <c r="F17" s="518">
        <f>E17*100%</f>
        <v>27.272047799999999</v>
      </c>
      <c r="G17" s="518">
        <f>D20/D18</f>
        <v>0.27813787913724286</v>
      </c>
      <c r="H17" s="518">
        <f>G17*100%</f>
        <v>0.27813787913724286</v>
      </c>
      <c r="I17" s="515">
        <f>D22/D23</f>
        <v>19.154141968596193</v>
      </c>
      <c r="J17" s="518">
        <f>I17*100%</f>
        <v>19.154141968596193</v>
      </c>
      <c r="K17" s="518">
        <f>D22/D21</f>
        <v>0.17025464533429346</v>
      </c>
      <c r="L17" s="518">
        <f>K17*100%</f>
        <v>0.17025464533429346</v>
      </c>
      <c r="M17" s="515">
        <f>D22/D18</f>
        <v>0.12290037936774961</v>
      </c>
      <c r="N17" s="515">
        <f>M17*100%</f>
        <v>0.12290037936774961</v>
      </c>
      <c r="O17" s="509" t="s">
        <v>348</v>
      </c>
      <c r="P17" s="509"/>
    </row>
    <row r="18" spans="1:18" ht="15">
      <c r="A18" s="519"/>
      <c r="B18" s="520"/>
      <c r="C18" s="221" t="s">
        <v>349</v>
      </c>
      <c r="D18" s="222">
        <v>503347478</v>
      </c>
      <c r="E18" s="518"/>
      <c r="F18" s="518"/>
      <c r="G18" s="518"/>
      <c r="H18" s="518"/>
      <c r="I18" s="516"/>
      <c r="J18" s="518"/>
      <c r="K18" s="518"/>
      <c r="L18" s="518"/>
      <c r="M18" s="516"/>
      <c r="N18" s="516"/>
      <c r="O18" s="509"/>
      <c r="P18" s="509"/>
    </row>
    <row r="19" spans="1:18" ht="15">
      <c r="A19" s="519"/>
      <c r="B19" s="520"/>
      <c r="C19" s="221" t="s">
        <v>350</v>
      </c>
      <c r="D19" s="222">
        <v>10000000</v>
      </c>
      <c r="E19" s="518"/>
      <c r="F19" s="518"/>
      <c r="G19" s="518"/>
      <c r="H19" s="518"/>
      <c r="I19" s="516"/>
      <c r="J19" s="518"/>
      <c r="K19" s="518"/>
      <c r="L19" s="518"/>
      <c r="M19" s="516"/>
      <c r="N19" s="516"/>
      <c r="O19" s="509"/>
      <c r="P19" s="509"/>
    </row>
    <row r="20" spans="1:18" ht="15">
      <c r="A20" s="519"/>
      <c r="B20" s="520"/>
      <c r="C20" s="221" t="s">
        <v>351</v>
      </c>
      <c r="D20" s="222">
        <v>140000000</v>
      </c>
      <c r="E20" s="518"/>
      <c r="F20" s="518"/>
      <c r="G20" s="518"/>
      <c r="H20" s="518"/>
      <c r="I20" s="516"/>
      <c r="J20" s="518"/>
      <c r="K20" s="518"/>
      <c r="L20" s="518"/>
      <c r="M20" s="516"/>
      <c r="N20" s="516"/>
      <c r="O20" s="509"/>
      <c r="P20" s="509"/>
    </row>
    <row r="21" spans="1:18" ht="15">
      <c r="A21" s="519"/>
      <c r="B21" s="520"/>
      <c r="C21" s="221" t="s">
        <v>353</v>
      </c>
      <c r="D21" s="222">
        <v>363347478</v>
      </c>
      <c r="E21" s="518"/>
      <c r="F21" s="518"/>
      <c r="G21" s="518"/>
      <c r="H21" s="518"/>
      <c r="I21" s="516"/>
      <c r="J21" s="518"/>
      <c r="K21" s="518"/>
      <c r="L21" s="518"/>
      <c r="M21" s="516"/>
      <c r="N21" s="516"/>
      <c r="O21" s="509"/>
      <c r="P21" s="509"/>
    </row>
    <row r="22" spans="1:18" ht="28">
      <c r="A22" s="519"/>
      <c r="B22" s="520"/>
      <c r="C22" s="224" t="s">
        <v>354</v>
      </c>
      <c r="D22" s="222">
        <v>61861596</v>
      </c>
      <c r="E22" s="518"/>
      <c r="F22" s="518"/>
      <c r="G22" s="518"/>
      <c r="H22" s="518"/>
      <c r="I22" s="516"/>
      <c r="J22" s="518"/>
      <c r="K22" s="518"/>
      <c r="L22" s="518"/>
      <c r="M22" s="516"/>
      <c r="N22" s="516"/>
      <c r="O22" s="509"/>
      <c r="P22" s="509"/>
    </row>
    <row r="23" spans="1:18" ht="15">
      <c r="A23" s="519"/>
      <c r="B23" s="520"/>
      <c r="C23" s="224" t="s">
        <v>355</v>
      </c>
      <c r="D23" s="222">
        <v>3229672</v>
      </c>
      <c r="E23" s="518"/>
      <c r="F23" s="518"/>
      <c r="G23" s="518"/>
      <c r="H23" s="518"/>
      <c r="I23" s="517"/>
      <c r="J23" s="518"/>
      <c r="K23" s="518"/>
      <c r="L23" s="518"/>
      <c r="M23" s="517"/>
      <c r="N23" s="517"/>
      <c r="O23" s="509"/>
      <c r="P23" s="509"/>
    </row>
    <row r="24" spans="1:18" ht="15.75" customHeight="1">
      <c r="A24" s="519"/>
      <c r="B24" s="510" t="s">
        <v>356</v>
      </c>
      <c r="C24" s="510"/>
      <c r="D24" s="510"/>
      <c r="E24" s="511">
        <f>((D17*100%))/((D19*100%))</f>
        <v>27.272047799999999</v>
      </c>
      <c r="F24" s="511"/>
      <c r="G24" s="512">
        <f>((D20*100%))/((D18*100%))</f>
        <v>0.27813787913724286</v>
      </c>
      <c r="H24" s="512"/>
      <c r="I24" s="513">
        <f>+J17</f>
        <v>19.154141968596193</v>
      </c>
      <c r="J24" s="513"/>
      <c r="K24" s="514">
        <f>((D22*100%))/((D21*100%))</f>
        <v>0.17025464533429346</v>
      </c>
      <c r="L24" s="514"/>
      <c r="M24" s="514">
        <f>((D22*100%))/((D18*100%))</f>
        <v>0.12290037936774961</v>
      </c>
      <c r="N24" s="514"/>
      <c r="O24" s="509"/>
      <c r="P24" s="509"/>
    </row>
    <row r="25" spans="1:18" ht="15" customHeight="1">
      <c r="A25" s="519" t="s">
        <v>359</v>
      </c>
      <c r="B25" s="520" t="s">
        <v>360</v>
      </c>
      <c r="C25" s="221" t="s">
        <v>347</v>
      </c>
      <c r="D25" s="222">
        <v>5956182880</v>
      </c>
      <c r="E25" s="518">
        <f>D25/D27</f>
        <v>28.24648162602395</v>
      </c>
      <c r="F25" s="518">
        <f>E25*100%</f>
        <v>28.24648162602395</v>
      </c>
      <c r="G25" s="518">
        <f>D28/D26</f>
        <v>0.57221324531757123</v>
      </c>
      <c r="H25" s="518">
        <f>G25*100%</f>
        <v>0.57221324531757123</v>
      </c>
      <c r="I25" s="531" t="e">
        <f>D30/D31</f>
        <v>#DIV/0!</v>
      </c>
      <c r="J25" s="532" t="e">
        <f>I25*100%</f>
        <v>#DIV/0!</v>
      </c>
      <c r="K25" s="518">
        <f>D30/D29</f>
        <v>0.62182448668860513</v>
      </c>
      <c r="L25" s="518">
        <f>K25*100%</f>
        <v>0.62182448668860513</v>
      </c>
      <c r="M25" s="515">
        <f>D30/D26</f>
        <v>0.26600827914258551</v>
      </c>
      <c r="N25" s="515">
        <f>M25*100%</f>
        <v>0.26600827914258551</v>
      </c>
      <c r="O25" s="509" t="s">
        <v>348</v>
      </c>
      <c r="P25" s="509"/>
    </row>
    <row r="26" spans="1:18" ht="15">
      <c r="A26" s="519"/>
      <c r="B26" s="520"/>
      <c r="C26" s="221" t="s">
        <v>349</v>
      </c>
      <c r="D26" s="222">
        <v>5957732880</v>
      </c>
      <c r="E26" s="518"/>
      <c r="F26" s="518"/>
      <c r="G26" s="518"/>
      <c r="H26" s="518"/>
      <c r="I26" s="531"/>
      <c r="J26" s="533"/>
      <c r="K26" s="518"/>
      <c r="L26" s="518"/>
      <c r="M26" s="516"/>
      <c r="N26" s="516"/>
      <c r="O26" s="509"/>
      <c r="P26" s="509"/>
    </row>
    <row r="27" spans="1:18" ht="15">
      <c r="A27" s="519"/>
      <c r="B27" s="520"/>
      <c r="C27" s="221" t="s">
        <v>350</v>
      </c>
      <c r="D27" s="222">
        <v>210864594</v>
      </c>
      <c r="E27" s="518"/>
      <c r="F27" s="518"/>
      <c r="G27" s="518"/>
      <c r="H27" s="518"/>
      <c r="I27" s="531"/>
      <c r="J27" s="533"/>
      <c r="K27" s="518"/>
      <c r="L27" s="518"/>
      <c r="M27" s="516"/>
      <c r="N27" s="516"/>
      <c r="O27" s="509"/>
      <c r="P27" s="509"/>
    </row>
    <row r="28" spans="1:18">
      <c r="A28" s="519"/>
      <c r="B28" s="520"/>
      <c r="C28" s="221" t="s">
        <v>351</v>
      </c>
      <c r="D28" s="222">
        <v>3409093666</v>
      </c>
      <c r="E28" s="518"/>
      <c r="F28" s="518"/>
      <c r="G28" s="518"/>
      <c r="H28" s="518"/>
      <c r="I28" s="531"/>
      <c r="J28" s="533"/>
      <c r="K28" s="518"/>
      <c r="L28" s="518"/>
      <c r="M28" s="516"/>
      <c r="N28" s="516"/>
      <c r="O28" s="509"/>
      <c r="P28" s="509"/>
      <c r="R28" t="s">
        <v>361</v>
      </c>
    </row>
    <row r="29" spans="1:18" ht="15">
      <c r="A29" s="519"/>
      <c r="B29" s="520"/>
      <c r="C29" s="221" t="s">
        <v>353</v>
      </c>
      <c r="D29" s="222">
        <v>2548639214</v>
      </c>
      <c r="E29" s="518"/>
      <c r="F29" s="518"/>
      <c r="G29" s="518"/>
      <c r="H29" s="518"/>
      <c r="I29" s="531"/>
      <c r="J29" s="533"/>
      <c r="K29" s="518"/>
      <c r="L29" s="518"/>
      <c r="M29" s="516"/>
      <c r="N29" s="516"/>
      <c r="O29" s="509"/>
      <c r="P29" s="509"/>
    </row>
    <row r="30" spans="1:18" ht="28">
      <c r="A30" s="519"/>
      <c r="B30" s="520"/>
      <c r="C30" s="224" t="s">
        <v>354</v>
      </c>
      <c r="D30" s="222">
        <v>1584806271</v>
      </c>
      <c r="E30" s="518"/>
      <c r="F30" s="518"/>
      <c r="G30" s="518"/>
      <c r="H30" s="518"/>
      <c r="I30" s="531"/>
      <c r="J30" s="533"/>
      <c r="K30" s="518"/>
      <c r="L30" s="518"/>
      <c r="M30" s="516"/>
      <c r="N30" s="516"/>
      <c r="O30" s="509"/>
      <c r="P30" s="509"/>
    </row>
    <row r="31" spans="1:18" ht="15">
      <c r="A31" s="519"/>
      <c r="B31" s="520"/>
      <c r="C31" s="224" t="s">
        <v>355</v>
      </c>
      <c r="D31" s="222">
        <v>0</v>
      </c>
      <c r="E31" s="518"/>
      <c r="F31" s="518"/>
      <c r="G31" s="518"/>
      <c r="H31" s="518"/>
      <c r="I31" s="531"/>
      <c r="J31" s="534"/>
      <c r="K31" s="518"/>
      <c r="L31" s="518"/>
      <c r="M31" s="517"/>
      <c r="N31" s="517"/>
      <c r="O31" s="509"/>
      <c r="P31" s="509"/>
    </row>
    <row r="32" spans="1:18" ht="15" customHeight="1">
      <c r="A32" s="519"/>
      <c r="B32" s="510" t="s">
        <v>356</v>
      </c>
      <c r="C32" s="510"/>
      <c r="D32" s="510"/>
      <c r="E32" s="511">
        <f>((D25*100%))/((D27*100%))</f>
        <v>28.24648162602395</v>
      </c>
      <c r="F32" s="511"/>
      <c r="G32" s="512">
        <f>((D28*100%))/((D26*100%))</f>
        <v>0.57221324531757123</v>
      </c>
      <c r="H32" s="512"/>
      <c r="I32" s="513" t="s">
        <v>362</v>
      </c>
      <c r="J32" s="513"/>
      <c r="K32" s="514">
        <f>((D30*100%))/((D29*100%))</f>
        <v>0.62182448668860513</v>
      </c>
      <c r="L32" s="514"/>
      <c r="M32" s="514">
        <f>((D30*100%))/((D26*100%))</f>
        <v>0.26600827914258551</v>
      </c>
      <c r="N32" s="514"/>
      <c r="O32" s="509"/>
      <c r="P32" s="509"/>
      <c r="Q32" s="223"/>
    </row>
    <row r="33" spans="1:18" ht="15">
      <c r="A33" s="519" t="s">
        <v>219</v>
      </c>
      <c r="B33" s="520" t="s">
        <v>363</v>
      </c>
      <c r="C33" s="221" t="s">
        <v>347</v>
      </c>
      <c r="D33" s="222">
        <v>576206163</v>
      </c>
      <c r="E33" s="518" t="e">
        <f>D33/D35</f>
        <v>#DIV/0!</v>
      </c>
      <c r="F33" s="518" t="e">
        <f>E33*100%</f>
        <v>#DIV/0!</v>
      </c>
      <c r="G33" s="518">
        <f>D35/D33</f>
        <v>0</v>
      </c>
      <c r="H33" s="518">
        <f>G33*100%</f>
        <v>0</v>
      </c>
      <c r="I33" s="515">
        <f>D38/D39</f>
        <v>61567.343359375001</v>
      </c>
      <c r="J33" s="518">
        <f>I33*100%</f>
        <v>61567.343359375001</v>
      </c>
      <c r="K33" s="518">
        <f>D38/D37</f>
        <v>0.3364406347475325</v>
      </c>
      <c r="L33" s="518">
        <f>K33*100%</f>
        <v>0.3364406347475325</v>
      </c>
      <c r="M33" s="515">
        <f>D38/D33</f>
        <v>0.27353473308823323</v>
      </c>
      <c r="N33" s="515">
        <f>M33*100%</f>
        <v>0.27353473308823323</v>
      </c>
      <c r="O33" s="509" t="s">
        <v>348</v>
      </c>
      <c r="P33" s="509"/>
    </row>
    <row r="34" spans="1:18" ht="15">
      <c r="A34" s="519"/>
      <c r="B34" s="520"/>
      <c r="C34" s="221" t="s">
        <v>349</v>
      </c>
      <c r="D34" s="222">
        <v>643026163</v>
      </c>
      <c r="E34" s="518"/>
      <c r="F34" s="518"/>
      <c r="G34" s="518"/>
      <c r="H34" s="518"/>
      <c r="I34" s="516"/>
      <c r="J34" s="518"/>
      <c r="K34" s="518"/>
      <c r="L34" s="518"/>
      <c r="M34" s="516"/>
      <c r="N34" s="516"/>
      <c r="O34" s="509"/>
      <c r="P34" s="509"/>
    </row>
    <row r="35" spans="1:18" ht="15">
      <c r="A35" s="519"/>
      <c r="B35" s="520"/>
      <c r="C35" s="221" t="s">
        <v>350</v>
      </c>
      <c r="D35" s="222">
        <v>0</v>
      </c>
      <c r="E35" s="518"/>
      <c r="F35" s="518"/>
      <c r="G35" s="518"/>
      <c r="H35" s="518"/>
      <c r="I35" s="516"/>
      <c r="J35" s="518"/>
      <c r="K35" s="518"/>
      <c r="L35" s="518"/>
      <c r="M35" s="516"/>
      <c r="N35" s="516"/>
      <c r="O35" s="509"/>
      <c r="P35" s="509"/>
    </row>
    <row r="36" spans="1:18">
      <c r="A36" s="519"/>
      <c r="B36" s="520"/>
      <c r="C36" s="221" t="s">
        <v>351</v>
      </c>
      <c r="D36" s="222">
        <v>174556000</v>
      </c>
      <c r="E36" s="518"/>
      <c r="F36" s="518"/>
      <c r="G36" s="518"/>
      <c r="H36" s="518"/>
      <c r="I36" s="516"/>
      <c r="J36" s="518"/>
      <c r="K36" s="518"/>
      <c r="L36" s="518"/>
      <c r="M36" s="516"/>
      <c r="N36" s="516"/>
      <c r="O36" s="509"/>
      <c r="P36" s="509"/>
      <c r="R36" t="s">
        <v>364</v>
      </c>
    </row>
    <row r="37" spans="1:18" ht="15">
      <c r="A37" s="519"/>
      <c r="B37" s="520"/>
      <c r="C37" s="221" t="s">
        <v>353</v>
      </c>
      <c r="D37" s="222">
        <v>468470163</v>
      </c>
      <c r="E37" s="518"/>
      <c r="F37" s="518"/>
      <c r="G37" s="518"/>
      <c r="H37" s="518"/>
      <c r="I37" s="516"/>
      <c r="J37" s="518"/>
      <c r="K37" s="518"/>
      <c r="L37" s="518"/>
      <c r="M37" s="516"/>
      <c r="N37" s="516"/>
      <c r="O37" s="509"/>
      <c r="P37" s="509"/>
    </row>
    <row r="38" spans="1:18" ht="28">
      <c r="A38" s="519"/>
      <c r="B38" s="520"/>
      <c r="C38" s="224" t="s">
        <v>354</v>
      </c>
      <c r="D38" s="222">
        <v>157612399</v>
      </c>
      <c r="E38" s="518"/>
      <c r="F38" s="518"/>
      <c r="G38" s="518"/>
      <c r="H38" s="518"/>
      <c r="I38" s="516"/>
      <c r="J38" s="518"/>
      <c r="K38" s="518"/>
      <c r="L38" s="518"/>
      <c r="M38" s="516"/>
      <c r="N38" s="516"/>
      <c r="O38" s="509"/>
      <c r="P38" s="509"/>
    </row>
    <row r="39" spans="1:18" ht="15">
      <c r="A39" s="519"/>
      <c r="B39" s="520"/>
      <c r="C39" s="224" t="s">
        <v>355</v>
      </c>
      <c r="D39" s="222">
        <v>2560</v>
      </c>
      <c r="E39" s="518"/>
      <c r="F39" s="518"/>
      <c r="G39" s="518"/>
      <c r="H39" s="518"/>
      <c r="I39" s="517"/>
      <c r="J39" s="518"/>
      <c r="K39" s="518"/>
      <c r="L39" s="518"/>
      <c r="M39" s="517"/>
      <c r="N39" s="517"/>
      <c r="O39" s="509"/>
      <c r="P39" s="509"/>
    </row>
    <row r="40" spans="1:18" ht="15">
      <c r="A40" s="519"/>
      <c r="B40" s="510" t="s">
        <v>356</v>
      </c>
      <c r="C40" s="510"/>
      <c r="D40" s="510"/>
      <c r="E40" s="511" t="s">
        <v>365</v>
      </c>
      <c r="F40" s="511"/>
      <c r="G40" s="512">
        <f>((D36*100%))/((D34*100%))</f>
        <v>0.27146018318386839</v>
      </c>
      <c r="H40" s="512"/>
      <c r="I40" s="513">
        <f>+J33</f>
        <v>61567.343359375001</v>
      </c>
      <c r="J40" s="513"/>
      <c r="K40" s="514">
        <f>((D38*100%))/((D37*100%))</f>
        <v>0.3364406347475325</v>
      </c>
      <c r="L40" s="514"/>
      <c r="M40" s="514">
        <v>0.25</v>
      </c>
      <c r="N40" s="514"/>
      <c r="O40" s="509"/>
      <c r="P40" s="509"/>
    </row>
    <row r="41" spans="1:18" ht="15">
      <c r="A41" s="519" t="s">
        <v>220</v>
      </c>
      <c r="B41" s="520" t="s">
        <v>366</v>
      </c>
      <c r="C41" s="221" t="s">
        <v>347</v>
      </c>
      <c r="D41" s="222">
        <v>134066105</v>
      </c>
      <c r="E41" s="518">
        <f>D41/D43</f>
        <v>30.608699771689498</v>
      </c>
      <c r="F41" s="518">
        <f>E41*100%</f>
        <v>30.608699771689498</v>
      </c>
      <c r="G41" s="518">
        <f>D44/D42</f>
        <v>3.1769965652316719E-2</v>
      </c>
      <c r="H41" s="518">
        <f>G41*100%</f>
        <v>3.1769965652316719E-2</v>
      </c>
      <c r="I41" s="515">
        <f>D46/D47</f>
        <v>73522.510112359552</v>
      </c>
      <c r="J41" s="518">
        <f>I41*100%</f>
        <v>73522.510112359552</v>
      </c>
      <c r="K41" s="518">
        <f>D46/D45</f>
        <v>0.2697338552458467</v>
      </c>
      <c r="L41" s="518">
        <f>K41*100%</f>
        <v>0.2697338552458467</v>
      </c>
      <c r="M41" s="515">
        <v>0.26</v>
      </c>
      <c r="N41" s="515">
        <f>M41*100%</f>
        <v>0.26</v>
      </c>
      <c r="O41" s="509" t="s">
        <v>348</v>
      </c>
      <c r="P41" s="509"/>
    </row>
    <row r="42" spans="1:18" ht="15">
      <c r="A42" s="519"/>
      <c r="B42" s="520"/>
      <c r="C42" s="221" t="s">
        <v>349</v>
      </c>
      <c r="D42" s="222">
        <v>250551105</v>
      </c>
      <c r="E42" s="518"/>
      <c r="F42" s="518"/>
      <c r="G42" s="518"/>
      <c r="H42" s="518"/>
      <c r="I42" s="516"/>
      <c r="J42" s="518"/>
      <c r="K42" s="518"/>
      <c r="L42" s="518"/>
      <c r="M42" s="516"/>
      <c r="N42" s="516"/>
      <c r="O42" s="509"/>
      <c r="P42" s="509"/>
    </row>
    <row r="43" spans="1:18" ht="15">
      <c r="A43" s="519"/>
      <c r="B43" s="520"/>
      <c r="C43" s="221" t="s">
        <v>350</v>
      </c>
      <c r="D43" s="222">
        <v>4380000</v>
      </c>
      <c r="E43" s="518"/>
      <c r="F43" s="518"/>
      <c r="G43" s="518"/>
      <c r="H43" s="518"/>
      <c r="I43" s="516"/>
      <c r="J43" s="518"/>
      <c r="K43" s="518"/>
      <c r="L43" s="518"/>
      <c r="M43" s="516"/>
      <c r="N43" s="516"/>
      <c r="O43" s="509"/>
      <c r="P43" s="509"/>
    </row>
    <row r="44" spans="1:18" ht="15">
      <c r="A44" s="519"/>
      <c r="B44" s="520"/>
      <c r="C44" s="221" t="s">
        <v>351</v>
      </c>
      <c r="D44" s="222">
        <v>7960000</v>
      </c>
      <c r="E44" s="518"/>
      <c r="F44" s="518"/>
      <c r="G44" s="518"/>
      <c r="H44" s="518"/>
      <c r="I44" s="516"/>
      <c r="J44" s="518"/>
      <c r="K44" s="518"/>
      <c r="L44" s="518"/>
      <c r="M44" s="516"/>
      <c r="N44" s="516"/>
      <c r="O44" s="509"/>
      <c r="P44" s="509"/>
    </row>
    <row r="45" spans="1:18" ht="15">
      <c r="A45" s="519"/>
      <c r="B45" s="520"/>
      <c r="C45" s="221" t="s">
        <v>353</v>
      </c>
      <c r="D45" s="222">
        <v>242591105</v>
      </c>
      <c r="E45" s="518"/>
      <c r="F45" s="518"/>
      <c r="G45" s="518"/>
      <c r="H45" s="518"/>
      <c r="I45" s="516"/>
      <c r="J45" s="518"/>
      <c r="K45" s="518"/>
      <c r="L45" s="518"/>
      <c r="M45" s="516"/>
      <c r="N45" s="516"/>
      <c r="O45" s="509"/>
      <c r="P45" s="509"/>
    </row>
    <row r="46" spans="1:18" ht="28">
      <c r="A46" s="519"/>
      <c r="B46" s="520"/>
      <c r="C46" s="224" t="s">
        <v>354</v>
      </c>
      <c r="D46" s="222">
        <v>65435034</v>
      </c>
      <c r="E46" s="518"/>
      <c r="F46" s="518"/>
      <c r="G46" s="518"/>
      <c r="H46" s="518"/>
      <c r="I46" s="516"/>
      <c r="J46" s="518"/>
      <c r="K46" s="518"/>
      <c r="L46" s="518"/>
      <c r="M46" s="516"/>
      <c r="N46" s="516"/>
      <c r="O46" s="509"/>
      <c r="P46" s="509"/>
    </row>
    <row r="47" spans="1:18" ht="15">
      <c r="A47" s="519"/>
      <c r="B47" s="520"/>
      <c r="C47" s="224" t="s">
        <v>355</v>
      </c>
      <c r="D47" s="222">
        <v>890</v>
      </c>
      <c r="E47" s="518"/>
      <c r="F47" s="518"/>
      <c r="G47" s="518"/>
      <c r="H47" s="518"/>
      <c r="I47" s="517"/>
      <c r="J47" s="518"/>
      <c r="K47" s="518"/>
      <c r="L47" s="518"/>
      <c r="M47" s="517"/>
      <c r="N47" s="517"/>
      <c r="O47" s="509"/>
      <c r="P47" s="509"/>
    </row>
    <row r="48" spans="1:18" ht="15">
      <c r="A48" s="519"/>
      <c r="B48" s="510" t="s">
        <v>356</v>
      </c>
      <c r="C48" s="510"/>
      <c r="D48" s="510"/>
      <c r="E48" s="511">
        <f>((D41*100%))/((D43*100%))</f>
        <v>30.608699771689498</v>
      </c>
      <c r="F48" s="511"/>
      <c r="G48" s="512">
        <f>((D44*100%))/((D42*100%))</f>
        <v>3.1769965652316719E-2</v>
      </c>
      <c r="H48" s="512"/>
      <c r="I48" s="513">
        <f>+J41</f>
        <v>73522.510112359552</v>
      </c>
      <c r="J48" s="513"/>
      <c r="K48" s="514">
        <f>((D46*100%))/((D45*100%))</f>
        <v>0.2697338552458467</v>
      </c>
      <c r="L48" s="514"/>
      <c r="M48" s="514">
        <f>((D46*100%))/((D42*100%))</f>
        <v>0.26116441992941919</v>
      </c>
      <c r="N48" s="514"/>
      <c r="O48" s="509"/>
      <c r="P48" s="509"/>
    </row>
    <row r="49" spans="1:16" ht="15">
      <c r="A49" s="519" t="s">
        <v>367</v>
      </c>
      <c r="B49" s="522" t="s">
        <v>368</v>
      </c>
      <c r="C49" s="221" t="s">
        <v>347</v>
      </c>
      <c r="D49" s="222">
        <v>50000000</v>
      </c>
      <c r="E49" s="515" t="e">
        <f>D49/D51</f>
        <v>#DIV/0!</v>
      </c>
      <c r="F49" s="515" t="e">
        <f>E49*10%</f>
        <v>#DIV/0!</v>
      </c>
      <c r="G49" s="515">
        <f>D52/D50</f>
        <v>0</v>
      </c>
      <c r="H49" s="515">
        <f>G49*10%</f>
        <v>0</v>
      </c>
      <c r="I49" s="525" t="e">
        <f>D54/D55</f>
        <v>#DIV/0!</v>
      </c>
      <c r="J49" s="528" t="e">
        <f>I49*10%</f>
        <v>#DIV/0!</v>
      </c>
      <c r="K49" s="515">
        <f>D54/D53</f>
        <v>0</v>
      </c>
      <c r="L49" s="515">
        <f>K49*10%</f>
        <v>0</v>
      </c>
      <c r="M49" s="515">
        <f>D54/D50</f>
        <v>0</v>
      </c>
      <c r="N49" s="515">
        <f>M49*10%</f>
        <v>0</v>
      </c>
      <c r="O49" s="520" t="s">
        <v>239</v>
      </c>
      <c r="P49" s="520"/>
    </row>
    <row r="50" spans="1:16" ht="15">
      <c r="A50" s="519"/>
      <c r="B50" s="523"/>
      <c r="C50" s="221" t="s">
        <v>349</v>
      </c>
      <c r="D50" s="222">
        <v>115000000</v>
      </c>
      <c r="E50" s="516"/>
      <c r="F50" s="516"/>
      <c r="G50" s="516"/>
      <c r="H50" s="516"/>
      <c r="I50" s="526"/>
      <c r="J50" s="529"/>
      <c r="K50" s="516"/>
      <c r="L50" s="516"/>
      <c r="M50" s="516"/>
      <c r="N50" s="516"/>
      <c r="O50" s="520"/>
      <c r="P50" s="520"/>
    </row>
    <row r="51" spans="1:16" ht="15">
      <c r="A51" s="519"/>
      <c r="B51" s="523"/>
      <c r="C51" s="221" t="s">
        <v>350</v>
      </c>
      <c r="D51" s="222">
        <v>0</v>
      </c>
      <c r="E51" s="516"/>
      <c r="F51" s="516"/>
      <c r="G51" s="516"/>
      <c r="H51" s="516"/>
      <c r="I51" s="526"/>
      <c r="J51" s="529"/>
      <c r="K51" s="516"/>
      <c r="L51" s="516"/>
      <c r="M51" s="516"/>
      <c r="N51" s="516"/>
      <c r="O51" s="520"/>
      <c r="P51" s="520"/>
    </row>
    <row r="52" spans="1:16" ht="15">
      <c r="A52" s="519"/>
      <c r="B52" s="523"/>
      <c r="C52" s="221" t="s">
        <v>351</v>
      </c>
      <c r="D52" s="222">
        <v>0</v>
      </c>
      <c r="E52" s="516"/>
      <c r="F52" s="516"/>
      <c r="G52" s="516"/>
      <c r="H52" s="516"/>
      <c r="I52" s="526"/>
      <c r="J52" s="529"/>
      <c r="K52" s="516"/>
      <c r="L52" s="516"/>
      <c r="M52" s="516"/>
      <c r="N52" s="516"/>
      <c r="O52" s="520"/>
      <c r="P52" s="520"/>
    </row>
    <row r="53" spans="1:16" ht="15">
      <c r="A53" s="519"/>
      <c r="B53" s="523"/>
      <c r="C53" s="221" t="s">
        <v>353</v>
      </c>
      <c r="D53" s="222">
        <v>115000000</v>
      </c>
      <c r="E53" s="516"/>
      <c r="F53" s="516"/>
      <c r="G53" s="516"/>
      <c r="H53" s="516"/>
      <c r="I53" s="526"/>
      <c r="J53" s="529"/>
      <c r="K53" s="516"/>
      <c r="L53" s="516"/>
      <c r="M53" s="516"/>
      <c r="N53" s="516"/>
      <c r="O53" s="520"/>
      <c r="P53" s="520"/>
    </row>
    <row r="54" spans="1:16" ht="28">
      <c r="A54" s="519"/>
      <c r="B54" s="523"/>
      <c r="C54" s="224" t="s">
        <v>354</v>
      </c>
      <c r="D54" s="222">
        <v>0</v>
      </c>
      <c r="E54" s="516"/>
      <c r="F54" s="516"/>
      <c r="G54" s="516"/>
      <c r="H54" s="516"/>
      <c r="I54" s="526"/>
      <c r="J54" s="529"/>
      <c r="K54" s="516"/>
      <c r="L54" s="516"/>
      <c r="M54" s="516"/>
      <c r="N54" s="516"/>
      <c r="O54" s="520"/>
      <c r="P54" s="520"/>
    </row>
    <row r="55" spans="1:16" ht="15">
      <c r="A55" s="519"/>
      <c r="B55" s="524"/>
      <c r="C55" s="224" t="s">
        <v>355</v>
      </c>
      <c r="D55" s="222">
        <v>0</v>
      </c>
      <c r="E55" s="517"/>
      <c r="F55" s="517"/>
      <c r="G55" s="517"/>
      <c r="H55" s="517"/>
      <c r="I55" s="527"/>
      <c r="J55" s="530"/>
      <c r="K55" s="517"/>
      <c r="L55" s="517"/>
      <c r="M55" s="517"/>
      <c r="N55" s="517"/>
      <c r="O55" s="520"/>
      <c r="P55" s="520"/>
    </row>
    <row r="56" spans="1:16" ht="15">
      <c r="A56" s="519"/>
      <c r="B56" s="522" t="s">
        <v>369</v>
      </c>
      <c r="C56" s="221" t="s">
        <v>347</v>
      </c>
      <c r="D56" s="222">
        <v>326880609</v>
      </c>
      <c r="E56" s="515">
        <f>D56/D58</f>
        <v>3.4298793644380745</v>
      </c>
      <c r="F56" s="515">
        <f>E56*90%</f>
        <v>3.0868914279942672</v>
      </c>
      <c r="G56" s="515">
        <f>D59/D57</f>
        <v>0.24768826047302211</v>
      </c>
      <c r="H56" s="515">
        <f>G56*90%</f>
        <v>0.2229194344257199</v>
      </c>
      <c r="I56" s="525">
        <f>D61/D62</f>
        <v>7.4431444334028427</v>
      </c>
      <c r="J56" s="528">
        <f>I56*90%</f>
        <v>6.698829990062559</v>
      </c>
      <c r="K56" s="515">
        <f>D61/D60</f>
        <v>0.10337784893623886</v>
      </c>
      <c r="L56" s="515">
        <f>K56*90%</f>
        <v>9.3040064042614973E-2</v>
      </c>
      <c r="M56" s="515">
        <f>D61/D57</f>
        <v>7.777236936177899E-2</v>
      </c>
      <c r="N56" s="515">
        <f>M56*90%</f>
        <v>6.9995132425601098E-2</v>
      </c>
      <c r="O56" s="520"/>
      <c r="P56" s="520"/>
    </row>
    <row r="57" spans="1:16" ht="15">
      <c r="A57" s="519"/>
      <c r="B57" s="523"/>
      <c r="C57" s="221" t="s">
        <v>349</v>
      </c>
      <c r="D57" s="222">
        <v>396302109</v>
      </c>
      <c r="E57" s="516"/>
      <c r="F57" s="516"/>
      <c r="G57" s="516"/>
      <c r="H57" s="516"/>
      <c r="I57" s="526"/>
      <c r="J57" s="529"/>
      <c r="K57" s="516"/>
      <c r="L57" s="516"/>
      <c r="M57" s="516"/>
      <c r="N57" s="516"/>
      <c r="O57" s="520"/>
      <c r="P57" s="520"/>
    </row>
    <row r="58" spans="1:16" ht="15">
      <c r="A58" s="519"/>
      <c r="B58" s="523"/>
      <c r="C58" s="221" t="s">
        <v>350</v>
      </c>
      <c r="D58" s="222">
        <v>95303821</v>
      </c>
      <c r="E58" s="516"/>
      <c r="F58" s="516"/>
      <c r="G58" s="516"/>
      <c r="H58" s="516"/>
      <c r="I58" s="526"/>
      <c r="J58" s="529"/>
      <c r="K58" s="516"/>
      <c r="L58" s="516"/>
      <c r="M58" s="516"/>
      <c r="N58" s="516"/>
      <c r="O58" s="520"/>
      <c r="P58" s="520"/>
    </row>
    <row r="59" spans="1:16" ht="15">
      <c r="A59" s="519"/>
      <c r="B59" s="523"/>
      <c r="C59" s="221" t="s">
        <v>351</v>
      </c>
      <c r="D59" s="222">
        <v>98159380</v>
      </c>
      <c r="E59" s="516"/>
      <c r="F59" s="516"/>
      <c r="G59" s="516"/>
      <c r="H59" s="516"/>
      <c r="I59" s="526"/>
      <c r="J59" s="529"/>
      <c r="K59" s="516"/>
      <c r="L59" s="516"/>
      <c r="M59" s="516"/>
      <c r="N59" s="516"/>
      <c r="O59" s="520"/>
      <c r="P59" s="520"/>
    </row>
    <row r="60" spans="1:16" ht="15">
      <c r="A60" s="519"/>
      <c r="B60" s="523"/>
      <c r="C60" s="221" t="s">
        <v>353</v>
      </c>
      <c r="D60" s="222">
        <v>298142729</v>
      </c>
      <c r="E60" s="516"/>
      <c r="F60" s="516"/>
      <c r="G60" s="516"/>
      <c r="H60" s="516"/>
      <c r="I60" s="526"/>
      <c r="J60" s="529"/>
      <c r="K60" s="516"/>
      <c r="L60" s="516"/>
      <c r="M60" s="516"/>
      <c r="N60" s="516"/>
      <c r="O60" s="520"/>
      <c r="P60" s="520"/>
    </row>
    <row r="61" spans="1:16" ht="28">
      <c r="A61" s="519"/>
      <c r="B61" s="523"/>
      <c r="C61" s="224" t="s">
        <v>354</v>
      </c>
      <c r="D61" s="222">
        <v>30821354</v>
      </c>
      <c r="E61" s="516"/>
      <c r="F61" s="516"/>
      <c r="G61" s="516"/>
      <c r="H61" s="516"/>
      <c r="I61" s="526"/>
      <c r="J61" s="529"/>
      <c r="K61" s="516"/>
      <c r="L61" s="516"/>
      <c r="M61" s="516"/>
      <c r="N61" s="516"/>
      <c r="O61" s="520"/>
      <c r="P61" s="520"/>
    </row>
    <row r="62" spans="1:16" ht="15">
      <c r="A62" s="519"/>
      <c r="B62" s="524"/>
      <c r="C62" s="224" t="s">
        <v>355</v>
      </c>
      <c r="D62" s="222">
        <v>4140905</v>
      </c>
      <c r="E62" s="517"/>
      <c r="F62" s="517"/>
      <c r="G62" s="517"/>
      <c r="H62" s="517"/>
      <c r="I62" s="527"/>
      <c r="J62" s="530"/>
      <c r="K62" s="517"/>
      <c r="L62" s="517"/>
      <c r="M62" s="517"/>
      <c r="N62" s="517"/>
      <c r="O62" s="520"/>
      <c r="P62" s="520"/>
    </row>
    <row r="63" spans="1:16" ht="15">
      <c r="A63" s="519"/>
      <c r="B63" s="510" t="s">
        <v>370</v>
      </c>
      <c r="C63" s="510"/>
      <c r="D63" s="510"/>
      <c r="E63" s="511">
        <f>((D49*10%)+(D56*90%))/((D51*10%)+(D58*90%))</f>
        <v>3.4881724685052822</v>
      </c>
      <c r="F63" s="511"/>
      <c r="G63" s="521">
        <f>((D52*10%)+(D59*90%))/((D50*10%)+(D57*90%))</f>
        <v>0.23995161623119002</v>
      </c>
      <c r="H63" s="521"/>
      <c r="I63" s="514">
        <f>((D54*10%)+(D61*90%))/((D55*10%)+(D62*90%))</f>
        <v>7.4431444334028436</v>
      </c>
      <c r="J63" s="514"/>
      <c r="K63" s="514">
        <f>((D54*10%)+(D61*90%))/((D53*10%)+(D60*90%))</f>
        <v>9.9129370138421741E-2</v>
      </c>
      <c r="L63" s="514"/>
      <c r="M63" s="514">
        <f>((D54*10%)+(D61*90%))/((D50*10%)+(D57*90%))</f>
        <v>7.5343117557727587E-2</v>
      </c>
      <c r="N63" s="514"/>
      <c r="O63" s="520"/>
      <c r="P63" s="520"/>
    </row>
    <row r="64" spans="1:16" ht="15">
      <c r="A64" s="519" t="s">
        <v>371</v>
      </c>
      <c r="B64" s="522" t="s">
        <v>372</v>
      </c>
      <c r="C64" s="221" t="s">
        <v>347</v>
      </c>
      <c r="D64" s="222">
        <v>593875568</v>
      </c>
      <c r="E64" s="515">
        <f>D64/D66</f>
        <v>2.4024434263393486</v>
      </c>
      <c r="F64" s="515">
        <f>E64*10%</f>
        <v>0.24024434263393488</v>
      </c>
      <c r="G64" s="515">
        <f>D67/D65</f>
        <v>0.58321092865174928</v>
      </c>
      <c r="H64" s="515">
        <f>G64*10%</f>
        <v>5.832109286517493E-2</v>
      </c>
      <c r="I64" s="525">
        <f>D69/D70</f>
        <v>26.503985007058439</v>
      </c>
      <c r="J64" s="528">
        <f>I64*10%</f>
        <v>2.6503985007058439</v>
      </c>
      <c r="K64" s="515">
        <f>D69/D68</f>
        <v>0.36356182056367409</v>
      </c>
      <c r="L64" s="515">
        <f>K64*10%</f>
        <v>3.6356182056367412E-2</v>
      </c>
      <c r="M64" s="515">
        <f>D69/D65</f>
        <v>0.15152859357041309</v>
      </c>
      <c r="N64" s="515">
        <f>M64*10%</f>
        <v>1.5152859357041311E-2</v>
      </c>
      <c r="O64" s="520" t="s">
        <v>239</v>
      </c>
      <c r="P64" s="520"/>
    </row>
    <row r="65" spans="1:16" ht="15">
      <c r="A65" s="519"/>
      <c r="B65" s="523"/>
      <c r="C65" s="221" t="s">
        <v>349</v>
      </c>
      <c r="D65" s="222">
        <v>1369239568</v>
      </c>
      <c r="E65" s="516"/>
      <c r="F65" s="516"/>
      <c r="G65" s="516"/>
      <c r="H65" s="516"/>
      <c r="I65" s="526"/>
      <c r="J65" s="529"/>
      <c r="K65" s="516"/>
      <c r="L65" s="516"/>
      <c r="M65" s="516"/>
      <c r="N65" s="516"/>
      <c r="O65" s="520"/>
      <c r="P65" s="520"/>
    </row>
    <row r="66" spans="1:16" ht="15">
      <c r="A66" s="519"/>
      <c r="B66" s="523"/>
      <c r="C66" s="221" t="s">
        <v>350</v>
      </c>
      <c r="D66" s="222">
        <v>247196484</v>
      </c>
      <c r="E66" s="516"/>
      <c r="F66" s="516"/>
      <c r="G66" s="516"/>
      <c r="H66" s="516"/>
      <c r="I66" s="526"/>
      <c r="J66" s="529"/>
      <c r="K66" s="516"/>
      <c r="L66" s="516"/>
      <c r="M66" s="516"/>
      <c r="N66" s="516"/>
      <c r="O66" s="520"/>
      <c r="P66" s="520"/>
    </row>
    <row r="67" spans="1:16" ht="15">
      <c r="A67" s="519"/>
      <c r="B67" s="523"/>
      <c r="C67" s="221" t="s">
        <v>351</v>
      </c>
      <c r="D67" s="222">
        <v>798555480</v>
      </c>
      <c r="E67" s="516"/>
      <c r="F67" s="516"/>
      <c r="G67" s="516"/>
      <c r="H67" s="516"/>
      <c r="I67" s="526"/>
      <c r="J67" s="529"/>
      <c r="K67" s="516"/>
      <c r="L67" s="516"/>
      <c r="M67" s="516"/>
      <c r="N67" s="516"/>
      <c r="O67" s="520"/>
      <c r="P67" s="520"/>
    </row>
    <row r="68" spans="1:16" ht="15">
      <c r="A68" s="519"/>
      <c r="B68" s="523"/>
      <c r="C68" s="221" t="s">
        <v>353</v>
      </c>
      <c r="D68" s="222">
        <v>570684088</v>
      </c>
      <c r="E68" s="516"/>
      <c r="F68" s="516"/>
      <c r="G68" s="516"/>
      <c r="H68" s="516"/>
      <c r="I68" s="526"/>
      <c r="J68" s="529"/>
      <c r="K68" s="516"/>
      <c r="L68" s="516"/>
      <c r="M68" s="516"/>
      <c r="N68" s="516"/>
      <c r="O68" s="520"/>
      <c r="P68" s="520"/>
    </row>
    <row r="69" spans="1:16" ht="28">
      <c r="A69" s="519"/>
      <c r="B69" s="523"/>
      <c r="C69" s="224" t="s">
        <v>354</v>
      </c>
      <c r="D69" s="222">
        <v>207478946</v>
      </c>
      <c r="E69" s="516"/>
      <c r="F69" s="516"/>
      <c r="G69" s="516"/>
      <c r="H69" s="516"/>
      <c r="I69" s="526"/>
      <c r="J69" s="529"/>
      <c r="K69" s="516"/>
      <c r="L69" s="516"/>
      <c r="M69" s="516"/>
      <c r="N69" s="516"/>
      <c r="O69" s="520"/>
      <c r="P69" s="520"/>
    </row>
    <row r="70" spans="1:16" ht="15">
      <c r="A70" s="519"/>
      <c r="B70" s="524"/>
      <c r="C70" s="224" t="s">
        <v>355</v>
      </c>
      <c r="D70" s="222">
        <v>7828217</v>
      </c>
      <c r="E70" s="517"/>
      <c r="F70" s="517"/>
      <c r="G70" s="517"/>
      <c r="H70" s="517"/>
      <c r="I70" s="527"/>
      <c r="J70" s="530"/>
      <c r="K70" s="517"/>
      <c r="L70" s="517"/>
      <c r="M70" s="517"/>
      <c r="N70" s="517"/>
      <c r="O70" s="520"/>
      <c r="P70" s="520"/>
    </row>
    <row r="71" spans="1:16" ht="15">
      <c r="A71" s="519"/>
      <c r="B71" s="522" t="s">
        <v>373</v>
      </c>
      <c r="C71" s="221" t="s">
        <v>347</v>
      </c>
      <c r="D71" s="222">
        <v>8349000</v>
      </c>
      <c r="E71" s="515">
        <f>D71/D73</f>
        <v>2.3406223717409587</v>
      </c>
      <c r="F71" s="515">
        <f>E71*90%</f>
        <v>2.106560134566863</v>
      </c>
      <c r="G71" s="515">
        <f>D74/D72</f>
        <v>0.11801488833746898</v>
      </c>
      <c r="H71" s="515">
        <f>G71*90%</f>
        <v>0.10621339950372209</v>
      </c>
      <c r="I71" s="525" t="e">
        <f>D76/D77</f>
        <v>#DIV/0!</v>
      </c>
      <c r="J71" s="528" t="e">
        <f>I71*90%</f>
        <v>#DIV/0!</v>
      </c>
      <c r="K71" s="515">
        <f>D76/D75</f>
        <v>0.34656388326206017</v>
      </c>
      <c r="L71" s="515">
        <f>K71*90%</f>
        <v>0.31190749493585418</v>
      </c>
      <c r="M71" s="515">
        <f>D76/D72</f>
        <v>0.3056641852770885</v>
      </c>
      <c r="N71" s="515">
        <f>M71*90%</f>
        <v>0.27509776674937964</v>
      </c>
      <c r="O71" s="520"/>
      <c r="P71" s="520"/>
    </row>
    <row r="72" spans="1:16" ht="15">
      <c r="A72" s="519"/>
      <c r="B72" s="523"/>
      <c r="C72" s="221" t="s">
        <v>349</v>
      </c>
      <c r="D72" s="222">
        <v>30225000</v>
      </c>
      <c r="E72" s="516"/>
      <c r="F72" s="516"/>
      <c r="G72" s="516"/>
      <c r="H72" s="516"/>
      <c r="I72" s="526"/>
      <c r="J72" s="529"/>
      <c r="K72" s="516"/>
      <c r="L72" s="516"/>
      <c r="M72" s="516"/>
      <c r="N72" s="516"/>
      <c r="O72" s="520"/>
      <c r="P72" s="520"/>
    </row>
    <row r="73" spans="1:16" ht="15">
      <c r="A73" s="519"/>
      <c r="B73" s="523"/>
      <c r="C73" s="221" t="s">
        <v>350</v>
      </c>
      <c r="D73" s="222">
        <v>3567000</v>
      </c>
      <c r="E73" s="516"/>
      <c r="F73" s="516"/>
      <c r="G73" s="516"/>
      <c r="H73" s="516"/>
      <c r="I73" s="526"/>
      <c r="J73" s="529"/>
      <c r="K73" s="516"/>
      <c r="L73" s="516"/>
      <c r="M73" s="516"/>
      <c r="N73" s="516"/>
      <c r="O73" s="520"/>
      <c r="P73" s="520"/>
    </row>
    <row r="74" spans="1:16" ht="15">
      <c r="A74" s="519"/>
      <c r="B74" s="523"/>
      <c r="C74" s="221" t="s">
        <v>351</v>
      </c>
      <c r="D74" s="222">
        <v>3567000</v>
      </c>
      <c r="E74" s="516"/>
      <c r="F74" s="516"/>
      <c r="G74" s="516"/>
      <c r="H74" s="516"/>
      <c r="I74" s="526"/>
      <c r="J74" s="529"/>
      <c r="K74" s="516"/>
      <c r="L74" s="516"/>
      <c r="M74" s="516"/>
      <c r="N74" s="516"/>
      <c r="O74" s="520"/>
      <c r="P74" s="520"/>
    </row>
    <row r="75" spans="1:16" ht="15">
      <c r="A75" s="519"/>
      <c r="B75" s="523"/>
      <c r="C75" s="221" t="s">
        <v>353</v>
      </c>
      <c r="D75" s="222">
        <v>26658000</v>
      </c>
      <c r="E75" s="516"/>
      <c r="F75" s="516"/>
      <c r="G75" s="516"/>
      <c r="H75" s="516"/>
      <c r="I75" s="526"/>
      <c r="J75" s="529"/>
      <c r="K75" s="516"/>
      <c r="L75" s="516"/>
      <c r="M75" s="516"/>
      <c r="N75" s="516"/>
      <c r="O75" s="520"/>
      <c r="P75" s="520"/>
    </row>
    <row r="76" spans="1:16" ht="28">
      <c r="A76" s="519"/>
      <c r="B76" s="523"/>
      <c r="C76" s="224" t="s">
        <v>354</v>
      </c>
      <c r="D76" s="222">
        <v>9238700</v>
      </c>
      <c r="E76" s="516"/>
      <c r="F76" s="516"/>
      <c r="G76" s="516"/>
      <c r="H76" s="516"/>
      <c r="I76" s="526"/>
      <c r="J76" s="529"/>
      <c r="K76" s="516"/>
      <c r="L76" s="516"/>
      <c r="M76" s="516"/>
      <c r="N76" s="516"/>
      <c r="O76" s="520"/>
      <c r="P76" s="520"/>
    </row>
    <row r="77" spans="1:16" ht="15">
      <c r="A77" s="519"/>
      <c r="B77" s="524"/>
      <c r="C77" s="224" t="s">
        <v>355</v>
      </c>
      <c r="D77" s="222">
        <v>0</v>
      </c>
      <c r="E77" s="517"/>
      <c r="F77" s="517"/>
      <c r="G77" s="517"/>
      <c r="H77" s="517"/>
      <c r="I77" s="527"/>
      <c r="J77" s="530"/>
      <c r="K77" s="517"/>
      <c r="L77" s="517"/>
      <c r="M77" s="517"/>
      <c r="N77" s="517"/>
      <c r="O77" s="520"/>
      <c r="P77" s="520"/>
    </row>
    <row r="78" spans="1:16" ht="15">
      <c r="A78" s="519"/>
      <c r="B78" s="510" t="s">
        <v>370</v>
      </c>
      <c r="C78" s="510"/>
      <c r="D78" s="510"/>
      <c r="E78" s="511">
        <f>((D64*10%)+(D71*90%))/((D66*10%)+(D73*90%))</f>
        <v>2.3953376440895968</v>
      </c>
      <c r="F78" s="511"/>
      <c r="G78" s="521">
        <f>((D67*10%)+(D74*90%))/((D65*10%)+(D72*90%))</f>
        <v>0.50610882376643129</v>
      </c>
      <c r="H78" s="521"/>
      <c r="I78" s="514">
        <f>((D69*10%)+(D76*90%))/((D70*10%)+(D77*90%))</f>
        <v>37.125599098747514</v>
      </c>
      <c r="J78" s="514"/>
      <c r="K78" s="514">
        <f>((D69*10%)+(D76*90%))/((D68*10%)+(D75*90%))</f>
        <v>0.3585307960332022</v>
      </c>
      <c r="L78" s="514"/>
      <c r="M78" s="514">
        <f>((D69*10%)+(D76*90%))/((D65*10%)+(D72*90%))</f>
        <v>0.17707519656879597</v>
      </c>
      <c r="N78" s="514"/>
      <c r="O78" s="520"/>
      <c r="P78" s="520"/>
    </row>
    <row r="79" spans="1:16" ht="15">
      <c r="A79" s="519" t="s">
        <v>223</v>
      </c>
      <c r="B79" s="520" t="s">
        <v>374</v>
      </c>
      <c r="C79" s="221" t="s">
        <v>347</v>
      </c>
      <c r="D79" s="222">
        <v>149646610</v>
      </c>
      <c r="E79" s="518">
        <f>D79/D81</f>
        <v>61.110180496569747</v>
      </c>
      <c r="F79" s="518">
        <f>E79*100%</f>
        <v>61.110180496569747</v>
      </c>
      <c r="G79" s="518">
        <f>D82/D80</f>
        <v>2.6602055741556951E-2</v>
      </c>
      <c r="H79" s="518">
        <f>G79*100%</f>
        <v>2.6602055741556951E-2</v>
      </c>
      <c r="I79" s="515">
        <f>D84/D85</f>
        <v>52.449735940966526</v>
      </c>
      <c r="J79" s="518">
        <f>I79*100%</f>
        <v>52.449735940966526</v>
      </c>
      <c r="K79" s="518">
        <f>D84/D83</f>
        <v>0.24221248454792477</v>
      </c>
      <c r="L79" s="518">
        <f>K79*100%</f>
        <v>0.24221248454792477</v>
      </c>
      <c r="M79" s="515">
        <f>D84/D80</f>
        <v>0.23576913453267986</v>
      </c>
      <c r="N79" s="515">
        <f>M79*100%</f>
        <v>0.23576913453267986</v>
      </c>
      <c r="O79" s="509" t="s">
        <v>348</v>
      </c>
      <c r="P79" s="509"/>
    </row>
    <row r="80" spans="1:16" ht="15">
      <c r="A80" s="519"/>
      <c r="B80" s="520"/>
      <c r="C80" s="221" t="s">
        <v>349</v>
      </c>
      <c r="D80" s="222">
        <v>369002610</v>
      </c>
      <c r="E80" s="518"/>
      <c r="F80" s="518"/>
      <c r="G80" s="518"/>
      <c r="H80" s="518"/>
      <c r="I80" s="516"/>
      <c r="J80" s="518"/>
      <c r="K80" s="518"/>
      <c r="L80" s="518"/>
      <c r="M80" s="516"/>
      <c r="N80" s="516"/>
      <c r="O80" s="509"/>
      <c r="P80" s="509"/>
    </row>
    <row r="81" spans="1:16" ht="15">
      <c r="A81" s="519"/>
      <c r="B81" s="520"/>
      <c r="C81" s="221" t="s">
        <v>350</v>
      </c>
      <c r="D81" s="222">
        <v>2448800</v>
      </c>
      <c r="E81" s="518"/>
      <c r="F81" s="518"/>
      <c r="G81" s="518"/>
      <c r="H81" s="518"/>
      <c r="I81" s="516"/>
      <c r="J81" s="518"/>
      <c r="K81" s="518"/>
      <c r="L81" s="518"/>
      <c r="M81" s="516"/>
      <c r="N81" s="516"/>
      <c r="O81" s="509"/>
      <c r="P81" s="509"/>
    </row>
    <row r="82" spans="1:16" ht="15">
      <c r="A82" s="519"/>
      <c r="B82" s="520"/>
      <c r="C82" s="221" t="s">
        <v>351</v>
      </c>
      <c r="D82" s="222">
        <v>9816228</v>
      </c>
      <c r="E82" s="518"/>
      <c r="F82" s="518"/>
      <c r="G82" s="518"/>
      <c r="H82" s="518"/>
      <c r="I82" s="516"/>
      <c r="J82" s="518"/>
      <c r="K82" s="518"/>
      <c r="L82" s="518"/>
      <c r="M82" s="516"/>
      <c r="N82" s="516"/>
      <c r="O82" s="509"/>
      <c r="P82" s="509"/>
    </row>
    <row r="83" spans="1:16" ht="15">
      <c r="A83" s="519"/>
      <c r="B83" s="520"/>
      <c r="C83" s="221" t="s">
        <v>353</v>
      </c>
      <c r="D83" s="222">
        <v>359186382</v>
      </c>
      <c r="E83" s="518"/>
      <c r="F83" s="518"/>
      <c r="G83" s="518"/>
      <c r="H83" s="518"/>
      <c r="I83" s="516"/>
      <c r="J83" s="518"/>
      <c r="K83" s="518"/>
      <c r="L83" s="518"/>
      <c r="M83" s="516"/>
      <c r="N83" s="516"/>
      <c r="O83" s="509"/>
      <c r="P83" s="509"/>
    </row>
    <row r="84" spans="1:16" ht="28">
      <c r="A84" s="519"/>
      <c r="B84" s="520"/>
      <c r="C84" s="224" t="s">
        <v>354</v>
      </c>
      <c r="D84" s="222">
        <v>86999426</v>
      </c>
      <c r="E84" s="518"/>
      <c r="F84" s="518"/>
      <c r="G84" s="518"/>
      <c r="H84" s="518"/>
      <c r="I84" s="516"/>
      <c r="J84" s="518"/>
      <c r="K84" s="518"/>
      <c r="L84" s="518"/>
      <c r="M84" s="516"/>
      <c r="N84" s="516"/>
      <c r="O84" s="509"/>
      <c r="P84" s="509"/>
    </row>
    <row r="85" spans="1:16" ht="15">
      <c r="A85" s="519"/>
      <c r="B85" s="520"/>
      <c r="C85" s="224" t="s">
        <v>355</v>
      </c>
      <c r="D85" s="222">
        <v>1658720</v>
      </c>
      <c r="E85" s="518"/>
      <c r="F85" s="518"/>
      <c r="G85" s="518"/>
      <c r="H85" s="518"/>
      <c r="I85" s="517"/>
      <c r="J85" s="518"/>
      <c r="K85" s="518"/>
      <c r="L85" s="518"/>
      <c r="M85" s="517"/>
      <c r="N85" s="517"/>
      <c r="O85" s="509"/>
      <c r="P85" s="509"/>
    </row>
    <row r="86" spans="1:16" ht="15">
      <c r="A86" s="519"/>
      <c r="B86" s="510" t="s">
        <v>356</v>
      </c>
      <c r="C86" s="510"/>
      <c r="D86" s="510"/>
      <c r="E86" s="511">
        <f>((D79*100%))/((D81*100%))</f>
        <v>61.110180496569747</v>
      </c>
      <c r="F86" s="511"/>
      <c r="G86" s="512">
        <f>((D82*100%))/((D80*100%))</f>
        <v>2.6602055741556951E-2</v>
      </c>
      <c r="H86" s="512"/>
      <c r="I86" s="513">
        <f>+J79</f>
        <v>52.449735940966526</v>
      </c>
      <c r="J86" s="513"/>
      <c r="K86" s="514">
        <f>((D84*100%))/((D83*100%))</f>
        <v>0.24221248454792477</v>
      </c>
      <c r="L86" s="514"/>
      <c r="M86" s="514">
        <f>((D84*100%))/((D80*100%))</f>
        <v>0.23576913453267986</v>
      </c>
      <c r="N86" s="514"/>
      <c r="O86" s="509"/>
      <c r="P86" s="509"/>
    </row>
  </sheetData>
  <mergeCells count="188">
    <mergeCell ref="A1:P1"/>
    <mergeCell ref="A2:P2"/>
    <mergeCell ref="A3:P3"/>
    <mergeCell ref="A6:B8"/>
    <mergeCell ref="C6:C8"/>
    <mergeCell ref="D6:D8"/>
    <mergeCell ref="E6:N6"/>
    <mergeCell ref="O6:P8"/>
    <mergeCell ref="E7:F7"/>
    <mergeCell ref="G7:H7"/>
    <mergeCell ref="I7:J7"/>
    <mergeCell ref="K7:L7"/>
    <mergeCell ref="M7:N7"/>
    <mergeCell ref="M8:N8"/>
    <mergeCell ref="A9:A16"/>
    <mergeCell ref="B9:B15"/>
    <mergeCell ref="E9:E15"/>
    <mergeCell ref="F9:F15"/>
    <mergeCell ref="G9:G15"/>
    <mergeCell ref="H9:H15"/>
    <mergeCell ref="A17:A24"/>
    <mergeCell ref="B17:B23"/>
    <mergeCell ref="E17:E23"/>
    <mergeCell ref="F17:F23"/>
    <mergeCell ref="G17:G23"/>
    <mergeCell ref="H17:H23"/>
    <mergeCell ref="O9:P16"/>
    <mergeCell ref="B16:D16"/>
    <mergeCell ref="E16:F16"/>
    <mergeCell ref="G16:H16"/>
    <mergeCell ref="I16:J16"/>
    <mergeCell ref="K16:L16"/>
    <mergeCell ref="M16:N16"/>
    <mergeCell ref="I9:I15"/>
    <mergeCell ref="J9:J15"/>
    <mergeCell ref="K9:K15"/>
    <mergeCell ref="L9:L15"/>
    <mergeCell ref="M9:M15"/>
    <mergeCell ref="N9:N15"/>
    <mergeCell ref="H25:H31"/>
    <mergeCell ref="O17:P24"/>
    <mergeCell ref="B24:D24"/>
    <mergeCell ref="E24:F24"/>
    <mergeCell ref="G24:H24"/>
    <mergeCell ref="I24:J24"/>
    <mergeCell ref="K24:L24"/>
    <mergeCell ref="M24:N24"/>
    <mergeCell ref="I17:I23"/>
    <mergeCell ref="J17:J23"/>
    <mergeCell ref="K17:K23"/>
    <mergeCell ref="L17:L23"/>
    <mergeCell ref="M17:M23"/>
    <mergeCell ref="N17:N23"/>
    <mergeCell ref="A33:A40"/>
    <mergeCell ref="B33:B39"/>
    <mergeCell ref="E33:E39"/>
    <mergeCell ref="F33:F39"/>
    <mergeCell ref="G33:G39"/>
    <mergeCell ref="H33:H39"/>
    <mergeCell ref="O25:P32"/>
    <mergeCell ref="B32:D32"/>
    <mergeCell ref="E32:F32"/>
    <mergeCell ref="G32:H32"/>
    <mergeCell ref="I32:J32"/>
    <mergeCell ref="K32:L32"/>
    <mergeCell ref="M32:N32"/>
    <mergeCell ref="I25:I31"/>
    <mergeCell ref="J25:J31"/>
    <mergeCell ref="K25:K31"/>
    <mergeCell ref="L25:L31"/>
    <mergeCell ref="M25:M31"/>
    <mergeCell ref="N25:N31"/>
    <mergeCell ref="A25:A32"/>
    <mergeCell ref="B25:B31"/>
    <mergeCell ref="E25:E31"/>
    <mergeCell ref="F25:F31"/>
    <mergeCell ref="G25:G31"/>
    <mergeCell ref="H41:H47"/>
    <mergeCell ref="O33:P40"/>
    <mergeCell ref="B40:D40"/>
    <mergeCell ref="E40:F40"/>
    <mergeCell ref="G40:H40"/>
    <mergeCell ref="I40:J40"/>
    <mergeCell ref="K40:L40"/>
    <mergeCell ref="M40:N40"/>
    <mergeCell ref="I33:I39"/>
    <mergeCell ref="J33:J39"/>
    <mergeCell ref="K33:K39"/>
    <mergeCell ref="L33:L39"/>
    <mergeCell ref="M33:M39"/>
    <mergeCell ref="N33:N39"/>
    <mergeCell ref="A49:A63"/>
    <mergeCell ref="B49:B55"/>
    <mergeCell ref="E49:E55"/>
    <mergeCell ref="F49:F55"/>
    <mergeCell ref="G49:G55"/>
    <mergeCell ref="H49:H55"/>
    <mergeCell ref="O41:P48"/>
    <mergeCell ref="B48:D48"/>
    <mergeCell ref="E48:F48"/>
    <mergeCell ref="G48:H48"/>
    <mergeCell ref="I48:J48"/>
    <mergeCell ref="K48:L48"/>
    <mergeCell ref="M48:N48"/>
    <mergeCell ref="I41:I47"/>
    <mergeCell ref="J41:J47"/>
    <mergeCell ref="K41:K47"/>
    <mergeCell ref="L41:L47"/>
    <mergeCell ref="M41:M47"/>
    <mergeCell ref="N41:N47"/>
    <mergeCell ref="A41:A48"/>
    <mergeCell ref="B41:B47"/>
    <mergeCell ref="E41:E47"/>
    <mergeCell ref="F41:F47"/>
    <mergeCell ref="G41:G47"/>
    <mergeCell ref="M56:M62"/>
    <mergeCell ref="N56:N62"/>
    <mergeCell ref="B63:D63"/>
    <mergeCell ref="E63:F63"/>
    <mergeCell ref="G63:H63"/>
    <mergeCell ref="I63:J63"/>
    <mergeCell ref="K63:L63"/>
    <mergeCell ref="M63:N63"/>
    <mergeCell ref="O49:P63"/>
    <mergeCell ref="B56:B62"/>
    <mergeCell ref="E56:E62"/>
    <mergeCell ref="F56:F62"/>
    <mergeCell ref="G56:G62"/>
    <mergeCell ref="H56:H62"/>
    <mergeCell ref="I56:I62"/>
    <mergeCell ref="J56:J62"/>
    <mergeCell ref="K56:K62"/>
    <mergeCell ref="L56:L62"/>
    <mergeCell ref="I49:I55"/>
    <mergeCell ref="J49:J55"/>
    <mergeCell ref="K49:K55"/>
    <mergeCell ref="L49:L55"/>
    <mergeCell ref="M49:M55"/>
    <mergeCell ref="N49:N55"/>
    <mergeCell ref="O64:P78"/>
    <mergeCell ref="B71:B77"/>
    <mergeCell ref="E71:E77"/>
    <mergeCell ref="F71:F77"/>
    <mergeCell ref="G71:G77"/>
    <mergeCell ref="H71:H77"/>
    <mergeCell ref="I71:I77"/>
    <mergeCell ref="J71:J77"/>
    <mergeCell ref="K71:K77"/>
    <mergeCell ref="L71:L77"/>
    <mergeCell ref="I64:I70"/>
    <mergeCell ref="J64:J70"/>
    <mergeCell ref="K64:K70"/>
    <mergeCell ref="L64:L70"/>
    <mergeCell ref="M64:M70"/>
    <mergeCell ref="N64:N70"/>
    <mergeCell ref="B64:B70"/>
    <mergeCell ref="E64:E70"/>
    <mergeCell ref="F64:F70"/>
    <mergeCell ref="G64:G70"/>
    <mergeCell ref="H64:H70"/>
    <mergeCell ref="A79:A86"/>
    <mergeCell ref="B79:B85"/>
    <mergeCell ref="E79:E85"/>
    <mergeCell ref="F79:F85"/>
    <mergeCell ref="G79:G85"/>
    <mergeCell ref="H79:H85"/>
    <mergeCell ref="M71:M77"/>
    <mergeCell ref="N71:N77"/>
    <mergeCell ref="B78:D78"/>
    <mergeCell ref="E78:F78"/>
    <mergeCell ref="G78:H78"/>
    <mergeCell ref="I78:J78"/>
    <mergeCell ref="K78:L78"/>
    <mergeCell ref="M78:N78"/>
    <mergeCell ref="A64:A78"/>
    <mergeCell ref="O79:P86"/>
    <mergeCell ref="B86:D86"/>
    <mergeCell ref="E86:F86"/>
    <mergeCell ref="G86:H86"/>
    <mergeCell ref="I86:J86"/>
    <mergeCell ref="K86:L86"/>
    <mergeCell ref="M86:N86"/>
    <mergeCell ref="I79:I85"/>
    <mergeCell ref="J79:J85"/>
    <mergeCell ref="K79:K85"/>
    <mergeCell ref="L79:L85"/>
    <mergeCell ref="M79:M85"/>
    <mergeCell ref="N79:N85"/>
  </mergeCells>
  <printOptions horizontalCentered="1"/>
  <pageMargins left="0.70866141732283472" right="0.70866141732283472" top="0.43" bottom="0.49" header="0.31496062992125984" footer="0.15748031496062992"/>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553D2-BC69-432A-8EEC-5A481DFB2CD1}">
  <sheetPr>
    <tabColor rgb="FFFFC000"/>
  </sheetPr>
  <dimension ref="A1:P13"/>
  <sheetViews>
    <sheetView topLeftCell="A5" workbookViewId="0">
      <selection activeCell="F7" sqref="F7"/>
    </sheetView>
  </sheetViews>
  <sheetFormatPr baseColWidth="10" defaultColWidth="10.5" defaultRowHeight="13"/>
  <cols>
    <col min="1" max="1" width="8.1640625" style="233" bestFit="1" customWidth="1"/>
    <col min="2" max="2" width="35.33203125" style="233" customWidth="1"/>
    <col min="3" max="3" width="19.6640625" style="233" bestFit="1" customWidth="1"/>
    <col min="4" max="4" width="17.83203125" style="233" customWidth="1"/>
    <col min="5" max="5" width="14.6640625" style="233" bestFit="1" customWidth="1"/>
    <col min="6" max="6" width="51" style="233" customWidth="1"/>
    <col min="7" max="16384" width="10.5" style="233"/>
  </cols>
  <sheetData>
    <row r="1" spans="1:16" s="226" customFormat="1">
      <c r="A1" s="540" t="s">
        <v>375</v>
      </c>
      <c r="B1" s="540"/>
      <c r="C1" s="540"/>
      <c r="D1" s="540"/>
      <c r="E1" s="540"/>
      <c r="F1" s="540"/>
      <c r="G1" s="225"/>
      <c r="H1" s="225"/>
      <c r="I1" s="225"/>
      <c r="J1" s="225"/>
      <c r="K1" s="225"/>
      <c r="L1" s="225"/>
      <c r="M1" s="225"/>
      <c r="N1" s="225"/>
      <c r="O1" s="225"/>
      <c r="P1" s="225"/>
    </row>
    <row r="2" spans="1:16" s="226" customFormat="1">
      <c r="A2" s="540" t="s">
        <v>331</v>
      </c>
      <c r="B2" s="540"/>
      <c r="C2" s="540"/>
      <c r="D2" s="540"/>
      <c r="E2" s="540"/>
      <c r="F2" s="540"/>
      <c r="G2" s="225"/>
      <c r="H2" s="225"/>
      <c r="I2" s="225"/>
      <c r="J2" s="225"/>
      <c r="K2" s="225"/>
      <c r="L2" s="225"/>
      <c r="M2" s="225"/>
      <c r="N2" s="225"/>
      <c r="O2" s="225"/>
      <c r="P2" s="225"/>
    </row>
    <row r="3" spans="1:16" s="226" customFormat="1" ht="41.25" customHeight="1">
      <c r="A3" s="536" t="s">
        <v>332</v>
      </c>
      <c r="B3" s="536"/>
      <c r="C3" s="536"/>
      <c r="D3" s="536"/>
      <c r="E3" s="536"/>
      <c r="F3" s="536"/>
      <c r="G3" s="227"/>
      <c r="H3" s="227"/>
      <c r="I3" s="227"/>
      <c r="J3" s="227"/>
      <c r="K3" s="227"/>
      <c r="L3" s="227"/>
      <c r="M3" s="227"/>
      <c r="N3" s="227"/>
      <c r="O3" s="227"/>
      <c r="P3" s="227"/>
    </row>
    <row r="4" spans="1:16" s="226" customFormat="1" ht="66" customHeight="1">
      <c r="A4" s="541" t="s">
        <v>376</v>
      </c>
      <c r="B4" s="541" t="s">
        <v>377</v>
      </c>
      <c r="C4" s="541" t="s">
        <v>378</v>
      </c>
      <c r="D4" s="541"/>
      <c r="E4" s="541" t="s">
        <v>379</v>
      </c>
      <c r="F4" s="541" t="s">
        <v>380</v>
      </c>
    </row>
    <row r="5" spans="1:16" s="226" customFormat="1" ht="53.25" customHeight="1">
      <c r="A5" s="541"/>
      <c r="B5" s="541"/>
      <c r="C5" s="228" t="s">
        <v>381</v>
      </c>
      <c r="D5" s="228" t="s">
        <v>382</v>
      </c>
      <c r="E5" s="541"/>
      <c r="F5" s="541"/>
    </row>
    <row r="6" spans="1:16" ht="16">
      <c r="A6" s="229">
        <v>1</v>
      </c>
      <c r="B6" s="230" t="s">
        <v>216</v>
      </c>
      <c r="C6" s="231">
        <v>342151640.44999999</v>
      </c>
      <c r="D6" s="231">
        <v>3682470650.8000002</v>
      </c>
      <c r="E6" s="220" t="s">
        <v>239</v>
      </c>
      <c r="F6" s="232"/>
    </row>
    <row r="7" spans="1:16" ht="160">
      <c r="A7" s="229">
        <v>2</v>
      </c>
      <c r="B7" s="230" t="s">
        <v>383</v>
      </c>
      <c r="C7" s="231">
        <v>342151640.44999999</v>
      </c>
      <c r="D7" s="231"/>
      <c r="E7" s="220" t="s">
        <v>203</v>
      </c>
      <c r="F7" s="232" t="s">
        <v>384</v>
      </c>
    </row>
    <row r="8" spans="1:16" ht="16">
      <c r="A8" s="229">
        <v>3</v>
      </c>
      <c r="B8" s="230" t="s">
        <v>218</v>
      </c>
      <c r="C8" s="231">
        <v>342151640.44999999</v>
      </c>
      <c r="D8" s="231">
        <v>22427245842.860001</v>
      </c>
      <c r="E8" s="220" t="s">
        <v>239</v>
      </c>
      <c r="F8" s="232"/>
    </row>
    <row r="9" spans="1:16" ht="16">
      <c r="A9" s="229">
        <v>4</v>
      </c>
      <c r="B9" s="230" t="s">
        <v>219</v>
      </c>
      <c r="C9" s="231">
        <v>342151640.44999999</v>
      </c>
      <c r="D9" s="231">
        <v>1150522065</v>
      </c>
      <c r="E9" s="220" t="s">
        <v>239</v>
      </c>
      <c r="F9" s="232"/>
    </row>
    <row r="10" spans="1:16" ht="16">
      <c r="A10" s="234">
        <v>5</v>
      </c>
      <c r="B10" s="230" t="s">
        <v>220</v>
      </c>
      <c r="C10" s="231">
        <v>342151640.44999999</v>
      </c>
      <c r="D10" s="231">
        <v>958208565.60000002</v>
      </c>
      <c r="E10" s="220" t="s">
        <v>239</v>
      </c>
      <c r="F10" s="235"/>
    </row>
    <row r="11" spans="1:16" ht="16">
      <c r="A11" s="234">
        <v>6</v>
      </c>
      <c r="B11" s="230" t="s">
        <v>385</v>
      </c>
      <c r="C11" s="231">
        <v>342151640.44999999</v>
      </c>
      <c r="D11" s="231">
        <v>3664122204.1500001</v>
      </c>
      <c r="E11" s="220" t="s">
        <v>239</v>
      </c>
      <c r="F11" s="232"/>
    </row>
    <row r="12" spans="1:16" ht="16">
      <c r="A12" s="234">
        <v>7</v>
      </c>
      <c r="B12" s="230" t="s">
        <v>222</v>
      </c>
      <c r="C12" s="231">
        <v>342151640.44999999</v>
      </c>
      <c r="D12" s="231">
        <v>5556714917.3999996</v>
      </c>
      <c r="E12" s="220" t="s">
        <v>239</v>
      </c>
      <c r="F12" s="232"/>
    </row>
    <row r="13" spans="1:16" ht="16">
      <c r="A13" s="234">
        <v>8</v>
      </c>
      <c r="B13" s="230" t="s">
        <v>386</v>
      </c>
      <c r="C13" s="231">
        <v>342151640.44999999</v>
      </c>
      <c r="D13" s="231">
        <v>1750996098.75</v>
      </c>
      <c r="E13" s="220" t="s">
        <v>239</v>
      </c>
      <c r="F13" s="232"/>
    </row>
  </sheetData>
  <mergeCells count="8">
    <mergeCell ref="A1:F1"/>
    <mergeCell ref="A2:F2"/>
    <mergeCell ref="A3:F3"/>
    <mergeCell ref="A4:A5"/>
    <mergeCell ref="B4:B5"/>
    <mergeCell ref="C4:D4"/>
    <mergeCell ref="E4:E5"/>
    <mergeCell ref="F4:F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9D565-B644-4546-AA26-A4634EA6A05E}">
  <dimension ref="A1:AK13"/>
  <sheetViews>
    <sheetView view="pageBreakPreview" zoomScaleNormal="70" zoomScaleSheetLayoutView="100" workbookViewId="0">
      <selection activeCell="E10" sqref="E10:E11"/>
    </sheetView>
  </sheetViews>
  <sheetFormatPr baseColWidth="10" defaultColWidth="11.5" defaultRowHeight="16"/>
  <cols>
    <col min="1" max="1" width="16" customWidth="1"/>
    <col min="2" max="2" width="40.5" bestFit="1" customWidth="1"/>
    <col min="3" max="4" width="26.5" customWidth="1"/>
    <col min="5" max="5" width="26" customWidth="1"/>
  </cols>
  <sheetData>
    <row r="1" spans="1:37" s="105" customFormat="1" ht="90" customHeight="1" thickBot="1">
      <c r="A1" s="103"/>
      <c r="B1" s="542" t="s">
        <v>211</v>
      </c>
      <c r="C1" s="542"/>
      <c r="D1" s="542"/>
      <c r="E1" s="542"/>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row>
    <row r="2" spans="1:37" ht="22">
      <c r="A2" s="543" t="s">
        <v>152</v>
      </c>
      <c r="B2" s="543"/>
      <c r="C2" s="543"/>
      <c r="D2" s="543"/>
      <c r="E2" s="543"/>
    </row>
    <row r="3" spans="1:37">
      <c r="A3" s="106" t="s">
        <v>153</v>
      </c>
      <c r="B3" s="107" t="s">
        <v>154</v>
      </c>
      <c r="C3" s="107"/>
      <c r="D3" s="107" t="s">
        <v>168</v>
      </c>
      <c r="E3" s="107" t="s">
        <v>169</v>
      </c>
    </row>
    <row r="4" spans="1:37">
      <c r="A4" s="106">
        <v>1</v>
      </c>
      <c r="B4" s="175" t="s">
        <v>216</v>
      </c>
      <c r="C4" s="108"/>
      <c r="D4" s="544">
        <v>342151640.44999999</v>
      </c>
      <c r="E4" s="174">
        <v>317345715.12</v>
      </c>
    </row>
    <row r="5" spans="1:37">
      <c r="A5" s="106">
        <v>2</v>
      </c>
      <c r="B5" s="176" t="s">
        <v>217</v>
      </c>
      <c r="C5" s="108"/>
      <c r="D5" s="545"/>
      <c r="E5" s="174">
        <v>326891764.73000002</v>
      </c>
    </row>
    <row r="6" spans="1:37">
      <c r="A6" s="106">
        <v>3</v>
      </c>
      <c r="B6" s="176" t="s">
        <v>218</v>
      </c>
      <c r="C6" s="108"/>
      <c r="D6" s="545"/>
      <c r="E6" s="174">
        <v>323604459.69999999</v>
      </c>
    </row>
    <row r="7" spans="1:37">
      <c r="A7" s="106">
        <v>4</v>
      </c>
      <c r="B7" s="176" t="s">
        <v>219</v>
      </c>
      <c r="C7" s="108"/>
      <c r="D7" s="545"/>
      <c r="E7" s="174">
        <v>323544581.80000001</v>
      </c>
    </row>
    <row r="8" spans="1:37">
      <c r="A8" s="106">
        <v>5</v>
      </c>
      <c r="B8" s="176" t="s">
        <v>220</v>
      </c>
      <c r="C8" s="108"/>
      <c r="D8" s="545"/>
      <c r="E8" s="174">
        <f>[2]CONSOLIDADO!O8</f>
        <v>324885489</v>
      </c>
    </row>
    <row r="9" spans="1:37">
      <c r="A9" s="106">
        <v>6</v>
      </c>
      <c r="B9" s="176" t="s">
        <v>221</v>
      </c>
      <c r="C9" s="108"/>
      <c r="D9" s="545"/>
      <c r="E9" s="174">
        <v>317903271.83999997</v>
      </c>
    </row>
    <row r="10" spans="1:37">
      <c r="A10" s="106">
        <v>7</v>
      </c>
      <c r="B10" s="178" t="s">
        <v>222</v>
      </c>
      <c r="C10" s="108"/>
      <c r="D10" s="545"/>
      <c r="E10" s="193">
        <v>321008055.97000003</v>
      </c>
    </row>
    <row r="11" spans="1:37">
      <c r="A11" s="106">
        <v>8</v>
      </c>
      <c r="B11" s="178" t="s">
        <v>223</v>
      </c>
      <c r="C11" s="108"/>
      <c r="D11" s="546"/>
      <c r="E11" s="186">
        <f>[2]CONSOLIDADO!O11</f>
        <v>325413684.35000002</v>
      </c>
    </row>
    <row r="12" spans="1:37">
      <c r="A12" s="106"/>
      <c r="B12" s="108"/>
      <c r="C12" s="108"/>
      <c r="D12" s="184"/>
      <c r="E12" s="185"/>
    </row>
    <row r="13" spans="1:37">
      <c r="A13" s="106"/>
      <c r="B13" s="108"/>
      <c r="C13" s="108"/>
      <c r="D13" s="109"/>
      <c r="E13" s="185"/>
    </row>
  </sheetData>
  <mergeCells count="3">
    <mergeCell ref="B1:E1"/>
    <mergeCell ref="A2:E2"/>
    <mergeCell ref="D4:D11"/>
  </mergeCells>
  <pageMargins left="0.7" right="0.7" top="0.75" bottom="0.75" header="0.3" footer="0.3"/>
  <pageSetup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4A4E0-2269-4363-9CEE-4080ACCC89CE}">
  <sheetPr>
    <tabColor rgb="FF00B050"/>
  </sheetPr>
  <dimension ref="A1:AR111"/>
  <sheetViews>
    <sheetView view="pageBreakPreview" zoomScale="70" zoomScaleNormal="43" zoomScaleSheetLayoutView="70" workbookViewId="0">
      <selection activeCell="C14" sqref="C14:J14"/>
    </sheetView>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229</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t="s">
        <v>151</v>
      </c>
      <c r="D11" s="723"/>
      <c r="E11" s="702"/>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53</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53</v>
      </c>
      <c r="D13" s="696"/>
      <c r="E13" s="696"/>
      <c r="F13" s="696"/>
      <c r="G13" s="696"/>
      <c r="H13" s="696"/>
      <c r="I13" s="696"/>
      <c r="J13" s="696"/>
      <c r="W13" t="str">
        <f>+A24</f>
        <v xml:space="preserve">JAIME ALBERTO ANGEL LONDOÑO </v>
      </c>
      <c r="AR13" s="65"/>
    </row>
    <row r="14" spans="1:44" ht="15.75" customHeight="1">
      <c r="A14" s="705" t="s">
        <v>62</v>
      </c>
      <c r="B14" s="705"/>
      <c r="C14" s="696" t="s">
        <v>201</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t="s">
        <v>230</v>
      </c>
      <c r="D18" s="694"/>
      <c r="E18" s="694"/>
      <c r="F18" s="694"/>
      <c r="G18" s="67" t="s">
        <v>141</v>
      </c>
      <c r="H18" s="688" t="s">
        <v>3</v>
      </c>
      <c r="I18" s="688"/>
      <c r="J18" s="688"/>
      <c r="K18" s="169"/>
      <c r="L18" s="169"/>
      <c r="M18" s="169"/>
      <c r="N18" s="169"/>
      <c r="O18" s="169"/>
      <c r="P18" s="169"/>
      <c r="Q18" s="169"/>
      <c r="R18" s="169"/>
      <c r="AR18" s="66"/>
    </row>
    <row r="19" spans="1:44" ht="17">
      <c r="A19" s="693" t="s">
        <v>147</v>
      </c>
      <c r="B19" s="693"/>
      <c r="C19" s="694">
        <f>2024-2005</f>
        <v>19</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82" t="s">
        <v>229</v>
      </c>
      <c r="B24" s="683"/>
      <c r="C24" s="683"/>
      <c r="D24" s="71" t="s">
        <v>4</v>
      </c>
      <c r="E24" s="684">
        <v>1</v>
      </c>
      <c r="F24" s="685"/>
      <c r="G24" s="71" t="s">
        <v>3</v>
      </c>
      <c r="H24" s="72" t="s">
        <v>3</v>
      </c>
      <c r="I24" s="665" t="s">
        <v>3</v>
      </c>
      <c r="J24" s="666"/>
      <c r="M24" s="667"/>
      <c r="N24" s="667"/>
      <c r="O24" s="667"/>
      <c r="P24" s="667"/>
      <c r="Q24" s="667"/>
      <c r="R24" s="73"/>
      <c r="W24" t="s">
        <v>16</v>
      </c>
      <c r="Z24" t="s">
        <v>17</v>
      </c>
    </row>
    <row r="25" spans="1:44">
      <c r="A25" s="674"/>
      <c r="B25" s="675"/>
      <c r="C25" s="675"/>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c r="I32" s="660"/>
      <c r="J32" s="660"/>
      <c r="K32" s="660"/>
      <c r="L32" s="660"/>
      <c r="M32" s="660"/>
      <c r="N32" s="660"/>
      <c r="O32" s="660"/>
      <c r="P32" s="660"/>
      <c r="Q32" s="89"/>
      <c r="R32" s="89"/>
      <c r="W32" t="s">
        <v>26</v>
      </c>
    </row>
    <row r="33" spans="1:41" ht="38.5" customHeight="1">
      <c r="A33" s="548" t="s">
        <v>27</v>
      </c>
      <c r="B33" s="548"/>
      <c r="C33" s="548"/>
      <c r="D33" s="548"/>
      <c r="E33" s="655" t="s">
        <v>229</v>
      </c>
      <c r="F33" s="656"/>
      <c r="G33" s="657"/>
      <c r="H33" s="655"/>
      <c r="I33" s="656"/>
      <c r="J33" s="657"/>
      <c r="K33" s="655"/>
      <c r="L33" s="656"/>
      <c r="M33" s="657"/>
      <c r="N33" s="641"/>
      <c r="O33" s="641"/>
      <c r="P33" s="641"/>
      <c r="Q33" s="637" t="s">
        <v>3</v>
      </c>
      <c r="R33" s="638"/>
      <c r="S33" s="156"/>
    </row>
    <row r="34" spans="1:41" ht="115.25" customHeight="1">
      <c r="A34" s="548" t="s">
        <v>149</v>
      </c>
      <c r="B34" s="548"/>
      <c r="C34" s="548"/>
      <c r="D34" s="548"/>
      <c r="E34" s="655" t="s">
        <v>231</v>
      </c>
      <c r="F34" s="656"/>
      <c r="G34" s="657"/>
      <c r="H34" s="655"/>
      <c r="I34" s="656"/>
      <c r="J34" s="657"/>
      <c r="K34" s="655"/>
      <c r="L34" s="656"/>
      <c r="M34" s="657"/>
      <c r="N34" s="641"/>
      <c r="O34" s="641"/>
      <c r="P34" s="641"/>
      <c r="Q34" s="639"/>
      <c r="R34" s="640"/>
      <c r="S34" s="157"/>
      <c r="W34" t="s">
        <v>28</v>
      </c>
    </row>
    <row r="35" spans="1:41" ht="49.25" customHeight="1">
      <c r="A35" s="548" t="s">
        <v>144</v>
      </c>
      <c r="B35" s="548"/>
      <c r="C35" s="548"/>
      <c r="D35" s="548"/>
      <c r="E35" s="652" t="s">
        <v>3</v>
      </c>
      <c r="F35" s="653"/>
      <c r="G35" s="654"/>
      <c r="H35" s="652"/>
      <c r="I35" s="653"/>
      <c r="J35" s="654"/>
      <c r="K35" s="652"/>
      <c r="L35" s="653"/>
      <c r="M35" s="654"/>
      <c r="N35" s="642"/>
      <c r="O35" s="642"/>
      <c r="P35" s="642"/>
      <c r="Q35" s="639"/>
      <c r="R35" s="640"/>
      <c r="S35" s="157"/>
    </row>
    <row r="36" spans="1:41">
      <c r="A36" s="562" t="s">
        <v>29</v>
      </c>
      <c r="B36" s="562"/>
      <c r="C36" s="562"/>
      <c r="D36" s="562"/>
      <c r="E36" s="646">
        <v>0.7</v>
      </c>
      <c r="F36" s="647"/>
      <c r="G36" s="648"/>
      <c r="H36" s="646"/>
      <c r="I36" s="647"/>
      <c r="J36" s="648"/>
      <c r="K36" s="646"/>
      <c r="L36" s="647"/>
      <c r="M36" s="648"/>
      <c r="N36" s="643"/>
      <c r="O36" s="643"/>
      <c r="P36" s="643"/>
      <c r="Q36" s="639"/>
      <c r="R36" s="640"/>
      <c r="S36" s="157"/>
      <c r="W36" t="s">
        <v>30</v>
      </c>
    </row>
    <row r="37" spans="1:41">
      <c r="A37" s="562" t="s">
        <v>142</v>
      </c>
      <c r="B37" s="562"/>
      <c r="C37" s="562"/>
      <c r="D37" s="562"/>
      <c r="E37" s="646">
        <v>0.7</v>
      </c>
      <c r="F37" s="647"/>
      <c r="G37" s="648"/>
      <c r="H37" s="646"/>
      <c r="I37" s="647"/>
      <c r="J37" s="648"/>
      <c r="K37" s="646"/>
      <c r="L37" s="647"/>
      <c r="M37" s="648"/>
      <c r="N37" s="643"/>
      <c r="O37" s="643"/>
      <c r="P37" s="643"/>
      <c r="Q37" s="639"/>
      <c r="R37" s="640"/>
      <c r="S37" s="157"/>
    </row>
    <row r="38" spans="1:41">
      <c r="A38" s="562" t="s">
        <v>31</v>
      </c>
      <c r="B38" s="562"/>
      <c r="C38" s="562"/>
      <c r="D38" s="562"/>
      <c r="E38" s="649">
        <v>3370998673.5999999</v>
      </c>
      <c r="F38" s="650"/>
      <c r="G38" s="651"/>
      <c r="H38" s="649"/>
      <c r="I38" s="650"/>
      <c r="J38" s="651"/>
      <c r="K38" s="649"/>
      <c r="L38" s="650"/>
      <c r="M38" s="651"/>
      <c r="N38" s="644"/>
      <c r="O38" s="644"/>
      <c r="P38" s="644"/>
      <c r="Q38" s="639"/>
      <c r="R38" s="640"/>
      <c r="S38" s="157"/>
      <c r="W38" t="s">
        <v>32</v>
      </c>
    </row>
    <row r="39" spans="1:41">
      <c r="A39" s="548" t="s">
        <v>33</v>
      </c>
      <c r="B39" s="548"/>
      <c r="C39" s="548"/>
      <c r="D39" s="548"/>
      <c r="E39" s="633">
        <v>2020</v>
      </c>
      <c r="F39" s="634"/>
      <c r="G39" s="635"/>
      <c r="H39" s="633"/>
      <c r="I39" s="634"/>
      <c r="J39" s="635"/>
      <c r="K39" s="633"/>
      <c r="L39" s="634"/>
      <c r="M39" s="635"/>
      <c r="N39" s="645"/>
      <c r="O39" s="645"/>
      <c r="P39" s="645"/>
      <c r="Q39" s="639"/>
      <c r="R39" s="640"/>
      <c r="S39" s="157"/>
      <c r="W39" t="s">
        <v>34</v>
      </c>
    </row>
    <row r="40" spans="1:41">
      <c r="A40" s="548" t="s">
        <v>35</v>
      </c>
      <c r="B40" s="548"/>
      <c r="C40" s="548"/>
      <c r="D40" s="548"/>
      <c r="E40" s="636">
        <f>+IF(ISNUMBER(E39),LOOKUP(E39,$AB$64:$AB$111,$AC$64:$AC$111),"")</f>
        <v>877803</v>
      </c>
      <c r="F40" s="636"/>
      <c r="G40" s="636"/>
      <c r="H40" s="636"/>
      <c r="I40" s="636"/>
      <c r="J40" s="636"/>
      <c r="K40" s="636"/>
      <c r="L40" s="636"/>
      <c r="M40" s="636"/>
      <c r="N40" s="636"/>
      <c r="O40" s="636"/>
      <c r="P40" s="636"/>
      <c r="Q40" s="639"/>
      <c r="R40" s="640"/>
      <c r="S40" s="157"/>
    </row>
    <row r="41" spans="1:41">
      <c r="A41" s="548" t="s">
        <v>36</v>
      </c>
      <c r="B41" s="548"/>
      <c r="C41" s="548"/>
      <c r="D41" s="548"/>
      <c r="E41" s="628">
        <f>+IF(ISBLANK(E39),0,E38/E40)-0.01</f>
        <v>3840.2578888087642</v>
      </c>
      <c r="F41" s="628"/>
      <c r="G41" s="628"/>
      <c r="H41" s="628"/>
      <c r="I41" s="628"/>
      <c r="J41" s="628"/>
      <c r="K41" s="628"/>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2688.1805221661348</v>
      </c>
      <c r="F42" s="630"/>
      <c r="G42" s="631"/>
      <c r="H42" s="629"/>
      <c r="I42" s="630"/>
      <c r="J42" s="631"/>
      <c r="K42" s="629"/>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13</v>
      </c>
      <c r="F43" s="742"/>
      <c r="G43" s="743"/>
      <c r="H43" s="741"/>
      <c r="I43" s="742"/>
      <c r="J43" s="743"/>
      <c r="K43" s="741"/>
      <c r="L43" s="742"/>
      <c r="M43" s="743"/>
      <c r="N43" s="731"/>
      <c r="O43" s="731"/>
      <c r="P43" s="731"/>
      <c r="Q43" s="639"/>
      <c r="R43" s="640"/>
      <c r="S43" s="157"/>
    </row>
    <row r="44" spans="1:41">
      <c r="A44" s="548" t="s">
        <v>143</v>
      </c>
      <c r="B44" s="548"/>
      <c r="C44" s="548"/>
      <c r="D44" s="548"/>
      <c r="E44" s="629">
        <v>3840.26</v>
      </c>
      <c r="F44" s="630"/>
      <c r="G44" s="631"/>
      <c r="H44" s="629"/>
      <c r="I44" s="630"/>
      <c r="J44" s="631"/>
      <c r="K44" s="629"/>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2688.1819999999998</v>
      </c>
      <c r="F45" s="630"/>
      <c r="G45" s="631"/>
      <c r="H45" s="629"/>
      <c r="I45" s="630"/>
      <c r="J45" s="631"/>
      <c r="K45" s="629"/>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572" t="s">
        <v>55</v>
      </c>
      <c r="F46" s="573"/>
      <c r="G46" s="573"/>
      <c r="H46" s="573"/>
      <c r="I46" s="573"/>
      <c r="J46" s="573"/>
      <c r="K46" s="573"/>
      <c r="L46" s="573"/>
      <c r="M46" s="574"/>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563" t="s">
        <v>3</v>
      </c>
      <c r="F47" s="564"/>
      <c r="G47" s="565"/>
      <c r="H47" s="563"/>
      <c r="I47" s="564"/>
      <c r="J47" s="565"/>
      <c r="K47" s="563"/>
      <c r="L47" s="564"/>
      <c r="M47" s="565"/>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566"/>
      <c r="F48" s="567"/>
      <c r="G48" s="568"/>
      <c r="H48" s="566"/>
      <c r="I48" s="567"/>
      <c r="J48" s="568"/>
      <c r="K48" s="566"/>
      <c r="L48" s="567"/>
      <c r="M48" s="568"/>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569"/>
      <c r="F49" s="570"/>
      <c r="G49" s="571"/>
      <c r="H49" s="569"/>
      <c r="I49" s="570"/>
      <c r="J49" s="571"/>
      <c r="K49" s="569"/>
      <c r="L49" s="570"/>
      <c r="M49" s="571"/>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575" t="s">
        <v>3</v>
      </c>
      <c r="F50" s="576"/>
      <c r="G50" s="576"/>
      <c r="H50" s="577"/>
      <c r="I50" s="577"/>
      <c r="J50" s="577"/>
      <c r="K50" s="577"/>
      <c r="L50" s="577"/>
      <c r="M50" s="577"/>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
        <v>229</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c r="L59" s="579"/>
      <c r="M59" s="579"/>
      <c r="N59" s="579"/>
      <c r="O59" s="579"/>
      <c r="P59" s="579"/>
      <c r="Q59" s="580" t="s">
        <v>158</v>
      </c>
      <c r="R59" s="581"/>
      <c r="S59" s="162"/>
      <c r="T59" s="163"/>
      <c r="U59" s="163"/>
      <c r="V59" s="163"/>
    </row>
    <row r="60" spans="1:41" ht="33.75" customHeight="1">
      <c r="A60" s="547" t="s">
        <v>188</v>
      </c>
      <c r="B60" s="548"/>
      <c r="C60" s="548"/>
      <c r="D60" s="548"/>
      <c r="E60" s="550" t="s">
        <v>237</v>
      </c>
      <c r="F60" s="550"/>
      <c r="G60" s="550"/>
      <c r="H60" s="550" t="s">
        <v>236</v>
      </c>
      <c r="I60" s="550"/>
      <c r="J60" s="550"/>
      <c r="K60" s="550"/>
      <c r="L60" s="550"/>
      <c r="M60" s="550"/>
      <c r="N60" s="579"/>
      <c r="O60" s="579"/>
      <c r="P60" s="579"/>
      <c r="Q60" s="582" t="s">
        <v>55</v>
      </c>
      <c r="R60" s="583"/>
      <c r="S60" s="162"/>
      <c r="T60" s="164"/>
      <c r="U60" s="164"/>
      <c r="V60" s="164"/>
    </row>
    <row r="61" spans="1:41" ht="202.75" customHeight="1">
      <c r="A61" s="547" t="s">
        <v>189</v>
      </c>
      <c r="B61" s="548"/>
      <c r="C61" s="548"/>
      <c r="D61" s="548"/>
      <c r="E61" s="549" t="s">
        <v>232</v>
      </c>
      <c r="F61" s="550"/>
      <c r="G61" s="550"/>
      <c r="H61" s="551" t="s">
        <v>234</v>
      </c>
      <c r="I61" s="552"/>
      <c r="J61" s="552"/>
      <c r="K61" s="551"/>
      <c r="L61" s="552"/>
      <c r="M61" s="552"/>
      <c r="N61" s="602"/>
      <c r="O61" s="602"/>
      <c r="P61" s="602"/>
      <c r="Q61" s="584"/>
      <c r="R61" s="585"/>
      <c r="S61" s="165"/>
      <c r="T61" s="164"/>
      <c r="U61" s="164"/>
      <c r="V61" s="164"/>
    </row>
    <row r="62" spans="1:41">
      <c r="A62" s="547" t="s">
        <v>191</v>
      </c>
      <c r="B62" s="548"/>
      <c r="C62" s="548"/>
      <c r="D62" s="548"/>
      <c r="E62" s="578" t="s">
        <v>233</v>
      </c>
      <c r="F62" s="578"/>
      <c r="G62" s="578"/>
      <c r="H62" s="578" t="s">
        <v>235</v>
      </c>
      <c r="I62" s="578"/>
      <c r="J62" s="578"/>
      <c r="K62" s="578"/>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550" t="s">
        <v>263</v>
      </c>
      <c r="I67" s="550"/>
      <c r="J67" s="550"/>
      <c r="K67" s="550"/>
      <c r="L67" s="550"/>
      <c r="M67" s="550"/>
      <c r="N67" s="550"/>
      <c r="O67" s="550"/>
      <c r="P67" s="550"/>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 xml:space="preserve">JAIME ALBERTO ANGEL LONDOÑO </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238</v>
      </c>
      <c r="F73" s="609"/>
      <c r="G73" s="609"/>
      <c r="H73" s="609"/>
      <c r="I73" s="609"/>
      <c r="J73" s="609"/>
      <c r="K73" s="609"/>
      <c r="L73" s="609"/>
      <c r="M73" s="609"/>
      <c r="N73" s="609"/>
      <c r="O73" s="609"/>
      <c r="P73" s="610"/>
      <c r="Q73" s="63"/>
      <c r="R73" s="63"/>
      <c r="AB73" s="1">
        <v>1988</v>
      </c>
      <c r="AC73" s="2">
        <v>25637</v>
      </c>
    </row>
    <row r="74" spans="1:29">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5">
    <mergeCell ref="A65:P65"/>
    <mergeCell ref="A66:D66"/>
    <mergeCell ref="E66:G66"/>
    <mergeCell ref="H66:P66"/>
    <mergeCell ref="A67:D67"/>
    <mergeCell ref="E67:G67"/>
    <mergeCell ref="H67:P67"/>
    <mergeCell ref="N41:P41"/>
    <mergeCell ref="N42:P42"/>
    <mergeCell ref="N43:P43"/>
    <mergeCell ref="N44:P44"/>
    <mergeCell ref="N45:P45"/>
    <mergeCell ref="N46:P46"/>
    <mergeCell ref="N50:P50"/>
    <mergeCell ref="N47:P49"/>
    <mergeCell ref="E43:G43"/>
    <mergeCell ref="H43:J43"/>
    <mergeCell ref="K43:M43"/>
    <mergeCell ref="A44:D44"/>
    <mergeCell ref="E44:G44"/>
    <mergeCell ref="H44:J44"/>
    <mergeCell ref="K44:M44"/>
    <mergeCell ref="A41:D41"/>
    <mergeCell ref="E41:G41"/>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Q11:R11"/>
    <mergeCell ref="A12:B12"/>
    <mergeCell ref="C12:J12"/>
    <mergeCell ref="K12:P12"/>
    <mergeCell ref="Q12:R12"/>
    <mergeCell ref="A13:B13"/>
    <mergeCell ref="C13:J13"/>
    <mergeCell ref="A20:B20"/>
    <mergeCell ref="C20:J20"/>
    <mergeCell ref="E11:F11"/>
    <mergeCell ref="G11:H11"/>
    <mergeCell ref="I11:J11"/>
    <mergeCell ref="K11:P11"/>
    <mergeCell ref="A14:B14"/>
    <mergeCell ref="C14:J14"/>
    <mergeCell ref="A15:B15"/>
    <mergeCell ref="C15:J15"/>
    <mergeCell ref="A16:B16"/>
    <mergeCell ref="C16:J16"/>
    <mergeCell ref="Q16:R16"/>
    <mergeCell ref="A21:B21"/>
    <mergeCell ref="C21:J21"/>
    <mergeCell ref="A22:B22"/>
    <mergeCell ref="C22:J22"/>
    <mergeCell ref="A17:J17"/>
    <mergeCell ref="K17:R17"/>
    <mergeCell ref="A19:B19"/>
    <mergeCell ref="C19:F19"/>
    <mergeCell ref="H19:J19"/>
    <mergeCell ref="K19:R19"/>
    <mergeCell ref="A18:B18"/>
    <mergeCell ref="C18:F18"/>
    <mergeCell ref="H18:J18"/>
    <mergeCell ref="A23:C23"/>
    <mergeCell ref="E23:F23"/>
    <mergeCell ref="I23:J23"/>
    <mergeCell ref="M23:R23"/>
    <mergeCell ref="A24:C24"/>
    <mergeCell ref="E24:F24"/>
    <mergeCell ref="I24:J24"/>
    <mergeCell ref="M24:O24"/>
    <mergeCell ref="P24:Q24"/>
    <mergeCell ref="R27:R28"/>
    <mergeCell ref="A28:C28"/>
    <mergeCell ref="E28:F28"/>
    <mergeCell ref="I28:J28"/>
    <mergeCell ref="A25:C25"/>
    <mergeCell ref="E25:F25"/>
    <mergeCell ref="I25:J25"/>
    <mergeCell ref="M25:O26"/>
    <mergeCell ref="P25:Q26"/>
    <mergeCell ref="R25:R26"/>
    <mergeCell ref="A26:C26"/>
    <mergeCell ref="E26:F26"/>
    <mergeCell ref="I26:J26"/>
    <mergeCell ref="A31:P31"/>
    <mergeCell ref="A32:D32"/>
    <mergeCell ref="E32:G32"/>
    <mergeCell ref="H32:J32"/>
    <mergeCell ref="K32:M32"/>
    <mergeCell ref="N32:P32"/>
    <mergeCell ref="A30:P30"/>
    <mergeCell ref="A27:C27"/>
    <mergeCell ref="E27:F27"/>
    <mergeCell ref="I27:J27"/>
    <mergeCell ref="M27:O28"/>
    <mergeCell ref="P27:Q28"/>
    <mergeCell ref="A33:D33"/>
    <mergeCell ref="E33:G33"/>
    <mergeCell ref="H33:J33"/>
    <mergeCell ref="K33:M33"/>
    <mergeCell ref="A34:D34"/>
    <mergeCell ref="E34:G34"/>
    <mergeCell ref="H34:J34"/>
    <mergeCell ref="K34:M34"/>
    <mergeCell ref="A35:D35"/>
    <mergeCell ref="H38:J38"/>
    <mergeCell ref="K38:M38"/>
    <mergeCell ref="E35:G35"/>
    <mergeCell ref="H35:J35"/>
    <mergeCell ref="K35:M35"/>
    <mergeCell ref="A36:D36"/>
    <mergeCell ref="E36:G36"/>
    <mergeCell ref="H36:J36"/>
    <mergeCell ref="K36:M36"/>
    <mergeCell ref="A39:D39"/>
    <mergeCell ref="E39:G39"/>
    <mergeCell ref="H39:J39"/>
    <mergeCell ref="K39:M39"/>
    <mergeCell ref="A40:D40"/>
    <mergeCell ref="E40:G40"/>
    <mergeCell ref="H40:J40"/>
    <mergeCell ref="K40:M40"/>
    <mergeCell ref="Q33:R50"/>
    <mergeCell ref="N33:P33"/>
    <mergeCell ref="N34:P34"/>
    <mergeCell ref="N35:P35"/>
    <mergeCell ref="N36:P36"/>
    <mergeCell ref="N37:P37"/>
    <mergeCell ref="N38:P38"/>
    <mergeCell ref="N39:P39"/>
    <mergeCell ref="N40:P40"/>
    <mergeCell ref="A43:D43"/>
    <mergeCell ref="A37:D37"/>
    <mergeCell ref="E37:G37"/>
    <mergeCell ref="H37:J37"/>
    <mergeCell ref="K37:M37"/>
    <mergeCell ref="A38:D38"/>
    <mergeCell ref="E38:G38"/>
    <mergeCell ref="H41:J41"/>
    <mergeCell ref="K41:M41"/>
    <mergeCell ref="AA44:AC44"/>
    <mergeCell ref="AD44:AF44"/>
    <mergeCell ref="AG44:AI44"/>
    <mergeCell ref="AJ44:AL44"/>
    <mergeCell ref="AM44:AO44"/>
    <mergeCell ref="A45:D45"/>
    <mergeCell ref="E45:G45"/>
    <mergeCell ref="H45:J45"/>
    <mergeCell ref="K45:M45"/>
    <mergeCell ref="W45:AD45"/>
    <mergeCell ref="W41:AD41"/>
    <mergeCell ref="A42:D42"/>
    <mergeCell ref="E42:G42"/>
    <mergeCell ref="H42:J42"/>
    <mergeCell ref="K42:M42"/>
    <mergeCell ref="W42:AD42"/>
    <mergeCell ref="AM50:AO50"/>
    <mergeCell ref="AA49:AC49"/>
    <mergeCell ref="A50:D50"/>
    <mergeCell ref="AA50:AC50"/>
    <mergeCell ref="E73:P74"/>
    <mergeCell ref="B73:D74"/>
    <mergeCell ref="A51:P51"/>
    <mergeCell ref="Q51:R51"/>
    <mergeCell ref="AD50:AF50"/>
    <mergeCell ref="AG50:AI50"/>
    <mergeCell ref="AJ50:AL50"/>
    <mergeCell ref="AA51:AB51"/>
    <mergeCell ref="A52:P52"/>
    <mergeCell ref="Q52:R52"/>
    <mergeCell ref="AA52:AB52"/>
    <mergeCell ref="A63:D63"/>
    <mergeCell ref="E63:G63"/>
    <mergeCell ref="H63:J63"/>
    <mergeCell ref="K63:M63"/>
    <mergeCell ref="N63:P63"/>
    <mergeCell ref="Q53:R57"/>
    <mergeCell ref="A47:B49"/>
    <mergeCell ref="C47:D47"/>
    <mergeCell ref="C49:D49"/>
    <mergeCell ref="B76:G78"/>
    <mergeCell ref="B69:P70"/>
    <mergeCell ref="B71:D71"/>
    <mergeCell ref="E71:P71"/>
    <mergeCell ref="B72:D72"/>
    <mergeCell ref="E72:P72"/>
    <mergeCell ref="B75:D75"/>
    <mergeCell ref="E75:P75"/>
    <mergeCell ref="A53:D53"/>
    <mergeCell ref="E53:P53"/>
    <mergeCell ref="A58:P58"/>
    <mergeCell ref="A59:D59"/>
    <mergeCell ref="E59:G59"/>
    <mergeCell ref="H59:J59"/>
    <mergeCell ref="K59:M59"/>
    <mergeCell ref="N59:P59"/>
    <mergeCell ref="A60:D60"/>
    <mergeCell ref="E56:P56"/>
    <mergeCell ref="A57:D57"/>
    <mergeCell ref="E57:P57"/>
    <mergeCell ref="K61:M61"/>
    <mergeCell ref="N61:P61"/>
    <mergeCell ref="A62:D62"/>
    <mergeCell ref="E62:G62"/>
    <mergeCell ref="H62:J62"/>
    <mergeCell ref="K62:M62"/>
    <mergeCell ref="N62:P62"/>
    <mergeCell ref="Q59:R59"/>
    <mergeCell ref="Q60:R63"/>
    <mergeCell ref="E60:G60"/>
    <mergeCell ref="H60:J60"/>
    <mergeCell ref="K60:M60"/>
    <mergeCell ref="N60:P60"/>
    <mergeCell ref="A46:D46"/>
    <mergeCell ref="C48:D48"/>
    <mergeCell ref="E47:G49"/>
    <mergeCell ref="H47:J49"/>
    <mergeCell ref="K47:M49"/>
    <mergeCell ref="E46:G46"/>
    <mergeCell ref="H46:J46"/>
    <mergeCell ref="K46:M46"/>
    <mergeCell ref="E50:G50"/>
    <mergeCell ref="H50:J50"/>
    <mergeCell ref="K50:M50"/>
    <mergeCell ref="A61:D61"/>
    <mergeCell ref="E61:G61"/>
    <mergeCell ref="H61:J61"/>
    <mergeCell ref="AA53:AB53"/>
    <mergeCell ref="A54:D54"/>
    <mergeCell ref="E54:P54"/>
    <mergeCell ref="A55:D55"/>
    <mergeCell ref="E55:P55"/>
    <mergeCell ref="AA55:AB55"/>
    <mergeCell ref="A56:D56"/>
  </mergeCells>
  <dataValidations count="5">
    <dataValidation type="list" allowBlank="1" showInputMessage="1" showErrorMessage="1" sqref="I24:J29 G24:G26 H25:H26" xr:uid="{D5C8A1B3-13CD-4C0B-96FD-6B1A59BC389F}">
      <formula1>$U$9:$U$11</formula1>
    </dataValidation>
    <dataValidation type="list" allowBlank="1" showInputMessage="1" showErrorMessage="1" sqref="D24:D29" xr:uid="{0579889D-DDD1-44DE-8695-8BAC604FEE30}">
      <formula1>$X$9:$X$10</formula1>
    </dataValidation>
    <dataValidation type="list" allowBlank="1" showInputMessage="1" showErrorMessage="1" sqref="H24 G27:H29" xr:uid="{F47644AF-23BA-4261-A08E-F8BFD7FEC386}">
      <formula1>$U$9:$U$10</formula1>
    </dataValidation>
    <dataValidation type="list" allowBlank="1" showInputMessage="1" showErrorMessage="1" sqref="E32:P32" xr:uid="{4D4C9827-F4BC-441F-8BFB-A28A5A9DBE30}">
      <formula1>$W$24:$W$39</formula1>
    </dataValidation>
    <dataValidation type="list" allowBlank="1" showInputMessage="1" showErrorMessage="1" sqref="H10:H11 H18:H19 C15:C16 C20:C22 N50:P50 E35:P35 E47:P47 E50" xr:uid="{9EC85355-4B57-4E4E-8E0F-3C0C375D087F}">
      <formula1>CRITERIO</formula1>
    </dataValidation>
  </dataValidations>
  <pageMargins left="0.7" right="0.7" top="0.75" bottom="0.75" header="0.3" footer="0.3"/>
  <pageSetup paperSize="9" scale="30" orientation="landscape" r:id="rId1"/>
  <rowBreaks count="1" manualBreakCount="1">
    <brk id="50" min="4" max="17" man="1"/>
  </rowBreaks>
  <colBreaks count="1" manualBreakCount="1">
    <brk id="19"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749F2-E947-46E8-AF5D-C701012E6CDD}">
  <sheetPr>
    <tabColor rgb="FF00B050"/>
  </sheetPr>
  <dimension ref="A1:AR111"/>
  <sheetViews>
    <sheetView view="pageBreakPreview"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242</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t="s">
        <v>151</v>
      </c>
      <c r="D11" s="723"/>
      <c r="E11" s="702"/>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53</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53</v>
      </c>
      <c r="D13" s="696"/>
      <c r="E13" s="696"/>
      <c r="F13" s="696"/>
      <c r="G13" s="696"/>
      <c r="H13" s="696"/>
      <c r="I13" s="696"/>
      <c r="J13" s="696"/>
      <c r="W13" t="str">
        <f>+A24</f>
        <v xml:space="preserve">MARIA AMERICA GARCIA PRIETO </v>
      </c>
      <c r="AR13" s="65"/>
    </row>
    <row r="14" spans="1:44" ht="15.75" customHeight="1">
      <c r="A14" s="705" t="s">
        <v>62</v>
      </c>
      <c r="B14" s="705"/>
      <c r="C14" s="696" t="s">
        <v>201</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t="s">
        <v>230</v>
      </c>
      <c r="D18" s="694"/>
      <c r="E18" s="694"/>
      <c r="F18" s="694"/>
      <c r="G18" s="67" t="s">
        <v>141</v>
      </c>
      <c r="H18" s="688" t="s">
        <v>3</v>
      </c>
      <c r="I18" s="688"/>
      <c r="J18" s="688"/>
      <c r="K18" s="169"/>
      <c r="L18" s="169"/>
      <c r="M18" s="169"/>
      <c r="N18" s="169"/>
      <c r="O18" s="169"/>
      <c r="P18" s="169"/>
      <c r="Q18" s="169"/>
      <c r="R18" s="169"/>
      <c r="AR18" s="66"/>
    </row>
    <row r="19" spans="1:44" ht="17">
      <c r="A19" s="693" t="s">
        <v>147</v>
      </c>
      <c r="B19" s="693"/>
      <c r="C19" s="694">
        <f>2024-1986</f>
        <v>38</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82" t="s">
        <v>242</v>
      </c>
      <c r="B24" s="683"/>
      <c r="C24" s="683"/>
      <c r="D24" s="71" t="s">
        <v>4</v>
      </c>
      <c r="E24" s="684">
        <v>1</v>
      </c>
      <c r="F24" s="685"/>
      <c r="G24" s="71" t="s">
        <v>3</v>
      </c>
      <c r="H24" s="72" t="s">
        <v>3</v>
      </c>
      <c r="I24" s="665" t="s">
        <v>3</v>
      </c>
      <c r="J24" s="666"/>
      <c r="M24" s="667"/>
      <c r="N24" s="667"/>
      <c r="O24" s="667"/>
      <c r="P24" s="667"/>
      <c r="Q24" s="667"/>
      <c r="R24" s="73"/>
      <c r="W24" t="s">
        <v>16</v>
      </c>
      <c r="Z24" t="s">
        <v>17</v>
      </c>
    </row>
    <row r="25" spans="1:44">
      <c r="A25" s="674"/>
      <c r="B25" s="675"/>
      <c r="C25" s="675"/>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c r="I32" s="660"/>
      <c r="J32" s="660"/>
      <c r="K32" s="660"/>
      <c r="L32" s="660"/>
      <c r="M32" s="660"/>
      <c r="N32" s="660"/>
      <c r="O32" s="660"/>
      <c r="P32" s="660"/>
      <c r="Q32" s="89"/>
      <c r="R32" s="89"/>
      <c r="W32" t="s">
        <v>26</v>
      </c>
    </row>
    <row r="33" spans="1:41" ht="38.5" customHeight="1">
      <c r="A33" s="548" t="s">
        <v>27</v>
      </c>
      <c r="B33" s="548"/>
      <c r="C33" s="548"/>
      <c r="D33" s="548"/>
      <c r="E33" s="655" t="s">
        <v>242</v>
      </c>
      <c r="F33" s="656"/>
      <c r="G33" s="657"/>
      <c r="H33" s="655"/>
      <c r="I33" s="656"/>
      <c r="J33" s="657"/>
      <c r="K33" s="655"/>
      <c r="L33" s="656"/>
      <c r="M33" s="657"/>
      <c r="N33" s="641"/>
      <c r="O33" s="641"/>
      <c r="P33" s="641"/>
      <c r="Q33" s="637" t="s">
        <v>3</v>
      </c>
      <c r="R33" s="638"/>
      <c r="S33" s="156"/>
    </row>
    <row r="34" spans="1:41" ht="115.25" customHeight="1">
      <c r="A34" s="548" t="s">
        <v>149</v>
      </c>
      <c r="B34" s="548"/>
      <c r="C34" s="548"/>
      <c r="D34" s="548"/>
      <c r="E34" s="655" t="s">
        <v>243</v>
      </c>
      <c r="F34" s="656"/>
      <c r="G34" s="657"/>
      <c r="H34" s="655"/>
      <c r="I34" s="656"/>
      <c r="J34" s="657"/>
      <c r="K34" s="655"/>
      <c r="L34" s="656"/>
      <c r="M34" s="657"/>
      <c r="N34" s="641"/>
      <c r="O34" s="641"/>
      <c r="P34" s="641"/>
      <c r="Q34" s="639"/>
      <c r="R34" s="640"/>
      <c r="S34" s="157"/>
      <c r="W34" t="s">
        <v>28</v>
      </c>
    </row>
    <row r="35" spans="1:41" ht="49.25" customHeight="1">
      <c r="A35" s="548" t="s">
        <v>144</v>
      </c>
      <c r="B35" s="548"/>
      <c r="C35" s="548"/>
      <c r="D35" s="548"/>
      <c r="E35" s="652" t="s">
        <v>3</v>
      </c>
      <c r="F35" s="653"/>
      <c r="G35" s="654"/>
      <c r="H35" s="652"/>
      <c r="I35" s="653"/>
      <c r="J35" s="654"/>
      <c r="K35" s="652"/>
      <c r="L35" s="653"/>
      <c r="M35" s="654"/>
      <c r="N35" s="642"/>
      <c r="O35" s="642"/>
      <c r="P35" s="642"/>
      <c r="Q35" s="639"/>
      <c r="R35" s="640"/>
      <c r="S35" s="157"/>
    </row>
    <row r="36" spans="1:41">
      <c r="A36" s="562" t="s">
        <v>29</v>
      </c>
      <c r="B36" s="562"/>
      <c r="C36" s="562"/>
      <c r="D36" s="562"/>
      <c r="E36" s="646">
        <v>1</v>
      </c>
      <c r="F36" s="647"/>
      <c r="G36" s="648"/>
      <c r="H36" s="646"/>
      <c r="I36" s="647"/>
      <c r="J36" s="648"/>
      <c r="K36" s="646"/>
      <c r="L36" s="647"/>
      <c r="M36" s="648"/>
      <c r="N36" s="643"/>
      <c r="O36" s="643"/>
      <c r="P36" s="643"/>
      <c r="Q36" s="639"/>
      <c r="R36" s="640"/>
      <c r="S36" s="157"/>
      <c r="W36" t="s">
        <v>30</v>
      </c>
    </row>
    <row r="37" spans="1:41">
      <c r="A37" s="562" t="s">
        <v>142</v>
      </c>
      <c r="B37" s="562"/>
      <c r="C37" s="562"/>
      <c r="D37" s="562"/>
      <c r="E37" s="646">
        <v>1</v>
      </c>
      <c r="F37" s="647"/>
      <c r="G37" s="648"/>
      <c r="H37" s="646"/>
      <c r="I37" s="647"/>
      <c r="J37" s="648"/>
      <c r="K37" s="646"/>
      <c r="L37" s="647"/>
      <c r="M37" s="648"/>
      <c r="N37" s="643"/>
      <c r="O37" s="643"/>
      <c r="P37" s="643"/>
      <c r="Q37" s="639"/>
      <c r="R37" s="640"/>
      <c r="S37" s="157"/>
    </row>
    <row r="38" spans="1:41">
      <c r="A38" s="562" t="s">
        <v>31</v>
      </c>
      <c r="B38" s="562"/>
      <c r="C38" s="562"/>
      <c r="D38" s="562"/>
      <c r="E38" s="649">
        <v>476621860</v>
      </c>
      <c r="F38" s="650"/>
      <c r="G38" s="651"/>
      <c r="H38" s="649"/>
      <c r="I38" s="650"/>
      <c r="J38" s="651"/>
      <c r="K38" s="649"/>
      <c r="L38" s="650"/>
      <c r="M38" s="651"/>
      <c r="N38" s="644"/>
      <c r="O38" s="644"/>
      <c r="P38" s="644"/>
      <c r="Q38" s="639"/>
      <c r="R38" s="640"/>
      <c r="S38" s="157"/>
      <c r="W38" t="s">
        <v>32</v>
      </c>
    </row>
    <row r="39" spans="1:41">
      <c r="A39" s="548" t="s">
        <v>33</v>
      </c>
      <c r="B39" s="548"/>
      <c r="C39" s="548"/>
      <c r="D39" s="548"/>
      <c r="E39" s="633">
        <v>2001</v>
      </c>
      <c r="F39" s="634"/>
      <c r="G39" s="635"/>
      <c r="H39" s="633"/>
      <c r="I39" s="634"/>
      <c r="J39" s="635"/>
      <c r="K39" s="633"/>
      <c r="L39" s="634"/>
      <c r="M39" s="635"/>
      <c r="N39" s="645"/>
      <c r="O39" s="645"/>
      <c r="P39" s="645"/>
      <c r="Q39" s="639"/>
      <c r="R39" s="640"/>
      <c r="S39" s="157"/>
      <c r="W39" t="s">
        <v>34</v>
      </c>
    </row>
    <row r="40" spans="1:41">
      <c r="A40" s="548" t="s">
        <v>35</v>
      </c>
      <c r="B40" s="548"/>
      <c r="C40" s="548"/>
      <c r="D40" s="548"/>
      <c r="E40" s="636">
        <f>+IF(ISNUMBER(E39),LOOKUP(E39,$AB$64:$AB$111,$AC$64:$AC$111),"")</f>
        <v>286000</v>
      </c>
      <c r="F40" s="636"/>
      <c r="G40" s="636"/>
      <c r="H40" s="636"/>
      <c r="I40" s="636"/>
      <c r="J40" s="636"/>
      <c r="K40" s="636"/>
      <c r="L40" s="636"/>
      <c r="M40" s="636"/>
      <c r="N40" s="636"/>
      <c r="O40" s="636"/>
      <c r="P40" s="636"/>
      <c r="Q40" s="639"/>
      <c r="R40" s="640"/>
      <c r="S40" s="157"/>
    </row>
    <row r="41" spans="1:41">
      <c r="A41" s="548" t="s">
        <v>36</v>
      </c>
      <c r="B41" s="548"/>
      <c r="C41" s="548"/>
      <c r="D41" s="548"/>
      <c r="E41" s="628">
        <f>+IF(ISBLANK(E39),0,E38/E40)-0.01</f>
        <v>1666.5</v>
      </c>
      <c r="F41" s="628"/>
      <c r="G41" s="628"/>
      <c r="H41" s="628"/>
      <c r="I41" s="628"/>
      <c r="J41" s="628"/>
      <c r="K41" s="628"/>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1666.5</v>
      </c>
      <c r="F42" s="630"/>
      <c r="G42" s="631"/>
      <c r="H42" s="629"/>
      <c r="I42" s="630"/>
      <c r="J42" s="631"/>
      <c r="K42" s="629"/>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42</v>
      </c>
      <c r="F43" s="742"/>
      <c r="G43" s="743"/>
      <c r="H43" s="741"/>
      <c r="I43" s="742"/>
      <c r="J43" s="743"/>
      <c r="K43" s="741"/>
      <c r="L43" s="742"/>
      <c r="M43" s="743"/>
      <c r="N43" s="731"/>
      <c r="O43" s="731"/>
      <c r="P43" s="731"/>
      <c r="Q43" s="639"/>
      <c r="R43" s="640"/>
      <c r="S43" s="157"/>
    </row>
    <row r="44" spans="1:41">
      <c r="A44" s="548" t="s">
        <v>143</v>
      </c>
      <c r="B44" s="548"/>
      <c r="C44" s="548"/>
      <c r="D44" s="548"/>
      <c r="E44" s="629">
        <v>1666.51</v>
      </c>
      <c r="F44" s="630"/>
      <c r="G44" s="631"/>
      <c r="H44" s="629"/>
      <c r="I44" s="630"/>
      <c r="J44" s="631"/>
      <c r="K44" s="629"/>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1666.51</v>
      </c>
      <c r="F45" s="630"/>
      <c r="G45" s="631"/>
      <c r="H45" s="629"/>
      <c r="I45" s="630"/>
      <c r="J45" s="631"/>
      <c r="K45" s="629"/>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572" t="s">
        <v>55</v>
      </c>
      <c r="F46" s="573"/>
      <c r="G46" s="573"/>
      <c r="H46" s="573"/>
      <c r="I46" s="573"/>
      <c r="J46" s="573"/>
      <c r="K46" s="573"/>
      <c r="L46" s="573"/>
      <c r="M46" s="574"/>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563" t="s">
        <v>3</v>
      </c>
      <c r="F47" s="564"/>
      <c r="G47" s="565"/>
      <c r="H47" s="563"/>
      <c r="I47" s="564"/>
      <c r="J47" s="565"/>
      <c r="K47" s="563"/>
      <c r="L47" s="564"/>
      <c r="M47" s="565"/>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566"/>
      <c r="F48" s="567"/>
      <c r="G48" s="568"/>
      <c r="H48" s="566"/>
      <c r="I48" s="567"/>
      <c r="J48" s="568"/>
      <c r="K48" s="566"/>
      <c r="L48" s="567"/>
      <c r="M48" s="568"/>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569"/>
      <c r="F49" s="570"/>
      <c r="G49" s="571"/>
      <c r="H49" s="569"/>
      <c r="I49" s="570"/>
      <c r="J49" s="571"/>
      <c r="K49" s="569"/>
      <c r="L49" s="570"/>
      <c r="M49" s="571"/>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575" t="s">
        <v>3</v>
      </c>
      <c r="F50" s="576"/>
      <c r="G50" s="576"/>
      <c r="H50" s="577"/>
      <c r="I50" s="577"/>
      <c r="J50" s="577"/>
      <c r="K50" s="577"/>
      <c r="L50" s="577"/>
      <c r="M50" s="577"/>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
        <v>242</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t="s">
        <v>21</v>
      </c>
      <c r="L59" s="579"/>
      <c r="M59" s="579"/>
      <c r="N59" s="579"/>
      <c r="O59" s="579"/>
      <c r="P59" s="579"/>
      <c r="Q59" s="580" t="s">
        <v>158</v>
      </c>
      <c r="R59" s="581"/>
      <c r="S59" s="162"/>
      <c r="T59" s="163"/>
      <c r="U59" s="163"/>
      <c r="V59" s="163"/>
    </row>
    <row r="60" spans="1:41" ht="33.75" customHeight="1">
      <c r="A60" s="547" t="s">
        <v>188</v>
      </c>
      <c r="B60" s="548"/>
      <c r="C60" s="548"/>
      <c r="D60" s="548"/>
      <c r="E60" s="550" t="s">
        <v>244</v>
      </c>
      <c r="F60" s="550"/>
      <c r="G60" s="550"/>
      <c r="H60" s="550" t="s">
        <v>246</v>
      </c>
      <c r="I60" s="550"/>
      <c r="J60" s="550"/>
      <c r="K60" s="550" t="s">
        <v>244</v>
      </c>
      <c r="L60" s="550"/>
      <c r="M60" s="550"/>
      <c r="N60" s="579"/>
      <c r="O60" s="579"/>
      <c r="P60" s="579"/>
      <c r="Q60" s="582" t="s">
        <v>55</v>
      </c>
      <c r="R60" s="583"/>
      <c r="S60" s="162"/>
      <c r="T60" s="164"/>
      <c r="U60" s="164"/>
      <c r="V60" s="164"/>
    </row>
    <row r="61" spans="1:41" ht="202.75" customHeight="1">
      <c r="A61" s="547" t="s">
        <v>189</v>
      </c>
      <c r="B61" s="548"/>
      <c r="C61" s="548"/>
      <c r="D61" s="548"/>
      <c r="E61" s="549" t="s">
        <v>245</v>
      </c>
      <c r="F61" s="550"/>
      <c r="G61" s="550"/>
      <c r="H61" s="551" t="s">
        <v>247</v>
      </c>
      <c r="I61" s="552"/>
      <c r="J61" s="552"/>
      <c r="K61" s="551" t="s">
        <v>248</v>
      </c>
      <c r="L61" s="552"/>
      <c r="M61" s="552"/>
      <c r="N61" s="602"/>
      <c r="O61" s="602"/>
      <c r="P61" s="602"/>
      <c r="Q61" s="584"/>
      <c r="R61" s="585"/>
      <c r="S61" s="165"/>
      <c r="T61" s="164"/>
      <c r="U61" s="164"/>
      <c r="V61" s="164"/>
    </row>
    <row r="62" spans="1:41">
      <c r="A62" s="547" t="s">
        <v>191</v>
      </c>
      <c r="B62" s="548"/>
      <c r="C62" s="548"/>
      <c r="D62" s="548"/>
      <c r="E62" s="578" t="s">
        <v>233</v>
      </c>
      <c r="F62" s="578"/>
      <c r="G62" s="578"/>
      <c r="H62" s="578" t="s">
        <v>235</v>
      </c>
      <c r="I62" s="578"/>
      <c r="J62" s="578"/>
      <c r="K62" s="578" t="s">
        <v>235</v>
      </c>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t="s">
        <v>55</v>
      </c>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550" t="s">
        <v>263</v>
      </c>
      <c r="I67" s="550"/>
      <c r="J67" s="550"/>
      <c r="K67" s="550"/>
      <c r="L67" s="550"/>
      <c r="M67" s="550"/>
      <c r="N67" s="550"/>
      <c r="O67" s="550"/>
      <c r="P67" s="550"/>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 xml:space="preserve">MARIA AMERICA GARCIA PRIETO </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238</v>
      </c>
      <c r="F73" s="609"/>
      <c r="G73" s="609"/>
      <c r="H73" s="609"/>
      <c r="I73" s="609"/>
      <c r="J73" s="609"/>
      <c r="K73" s="609"/>
      <c r="L73" s="609"/>
      <c r="M73" s="609"/>
      <c r="N73" s="609"/>
      <c r="O73" s="609"/>
      <c r="P73" s="610"/>
      <c r="Q73" s="63"/>
      <c r="R73" s="63"/>
      <c r="AB73" s="1">
        <v>1988</v>
      </c>
      <c r="AC73" s="2">
        <v>25637</v>
      </c>
    </row>
    <row r="74" spans="1:29">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F19"/>
    <mergeCell ref="H19:J19"/>
    <mergeCell ref="K19:R19"/>
    <mergeCell ref="A20:B20"/>
    <mergeCell ref="C20:J20"/>
    <mergeCell ref="Q16:R16"/>
    <mergeCell ref="A17:J17"/>
    <mergeCell ref="K17:R17"/>
    <mergeCell ref="A18:B18"/>
    <mergeCell ref="C18:F18"/>
    <mergeCell ref="H18:J18"/>
    <mergeCell ref="M23:R23"/>
    <mergeCell ref="A24:C24"/>
    <mergeCell ref="E24:F24"/>
    <mergeCell ref="I24:J24"/>
    <mergeCell ref="M24:O24"/>
    <mergeCell ref="P24:Q24"/>
    <mergeCell ref="A21:B21"/>
    <mergeCell ref="C21:J21"/>
    <mergeCell ref="A22:B22"/>
    <mergeCell ref="C22:J22"/>
    <mergeCell ref="A23:C23"/>
    <mergeCell ref="E23:F23"/>
    <mergeCell ref="I23:J23"/>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AD50:AF50"/>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G44:AI44"/>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A47:B49"/>
    <mergeCell ref="C47:D47"/>
    <mergeCell ref="E47:G49"/>
    <mergeCell ref="H47:J49"/>
    <mergeCell ref="K47:M49"/>
    <mergeCell ref="N47:P49"/>
    <mergeCell ref="C48:D48"/>
    <mergeCell ref="C49:D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K61:M61"/>
    <mergeCell ref="N61:P61"/>
    <mergeCell ref="A62:D62"/>
    <mergeCell ref="E62:G62"/>
    <mergeCell ref="H62:J62"/>
    <mergeCell ref="K62:M62"/>
    <mergeCell ref="N62:P62"/>
    <mergeCell ref="Q59:R59"/>
    <mergeCell ref="A60:D60"/>
    <mergeCell ref="E60:G60"/>
    <mergeCell ref="H60:J60"/>
    <mergeCell ref="K60:M60"/>
    <mergeCell ref="N60:P60"/>
    <mergeCell ref="Q60:R63"/>
    <mergeCell ref="A61:D61"/>
    <mergeCell ref="E61:G61"/>
    <mergeCell ref="H61:J61"/>
    <mergeCell ref="A66:D66"/>
    <mergeCell ref="E66:G66"/>
    <mergeCell ref="H66:P66"/>
    <mergeCell ref="A67:D67"/>
    <mergeCell ref="E67:G67"/>
    <mergeCell ref="H67:P67"/>
    <mergeCell ref="A63:D63"/>
    <mergeCell ref="E63:G63"/>
    <mergeCell ref="H63:J63"/>
    <mergeCell ref="K63:M63"/>
    <mergeCell ref="N63:P63"/>
    <mergeCell ref="A65:P65"/>
    <mergeCell ref="B75:D75"/>
    <mergeCell ref="E75:P75"/>
    <mergeCell ref="B76:G78"/>
    <mergeCell ref="B69:P70"/>
    <mergeCell ref="B71:D71"/>
    <mergeCell ref="E71:P71"/>
    <mergeCell ref="B72:D72"/>
    <mergeCell ref="E72:P72"/>
    <mergeCell ref="B73:D74"/>
    <mergeCell ref="E73:P74"/>
  </mergeCells>
  <phoneticPr fontId="67" type="noConversion"/>
  <dataValidations count="5">
    <dataValidation type="list" allowBlank="1" showInputMessage="1" showErrorMessage="1" sqref="H10:H11 H18:H19 C15:C16 C20:C22 N50:P50 E35:P35 E47:P47 E50" xr:uid="{77E50001-A096-4668-99EB-3D8050519B24}">
      <formula1>CRITERIO</formula1>
    </dataValidation>
    <dataValidation type="list" allowBlank="1" showInputMessage="1" showErrorMessage="1" sqref="E32:P32" xr:uid="{17DEA0AD-9BC2-4EC3-B360-7E31EE623E2C}">
      <formula1>$W$24:$W$39</formula1>
    </dataValidation>
    <dataValidation type="list" allowBlank="1" showInputMessage="1" showErrorMessage="1" sqref="H24 G27:H29" xr:uid="{2A1FC156-F246-4939-BF5F-18340C8E2F57}">
      <formula1>$U$9:$U$10</formula1>
    </dataValidation>
    <dataValidation type="list" allowBlank="1" showInputMessage="1" showErrorMessage="1" sqref="D24:D29" xr:uid="{95458AFB-E115-4A83-913E-CD257C4DCAC4}">
      <formula1>$X$9:$X$10</formula1>
    </dataValidation>
    <dataValidation type="list" allowBlank="1" showInputMessage="1" showErrorMessage="1" sqref="I24:J29 G24:G26 H25:H26" xr:uid="{99E82089-1F23-4750-86BF-F7A93707EA90}">
      <formula1>$U$9:$U$11</formula1>
    </dataValidation>
  </dataValidations>
  <pageMargins left="0.7" right="0.7" top="0.75" bottom="0.75" header="0.3" footer="0.3"/>
  <pageSetup paperSize="9" scale="30" orientation="landscape" r:id="rId1"/>
  <rowBreaks count="1" manualBreakCount="1">
    <brk id="50" max="17" man="1"/>
  </rowBreaks>
  <colBreaks count="1" manualBreakCount="1">
    <brk id="19"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6D80E-E79B-43C3-93C3-2D68AF7612A4}">
  <sheetPr>
    <tabColor rgb="FF00B050"/>
  </sheetPr>
  <dimension ref="A1:AR111"/>
  <sheetViews>
    <sheetView view="pageBreakPreview"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249</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c r="D11" s="723"/>
      <c r="E11" s="702" t="s">
        <v>151</v>
      </c>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250</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250</v>
      </c>
      <c r="D13" s="696"/>
      <c r="E13" s="696"/>
      <c r="F13" s="696"/>
      <c r="G13" s="696"/>
      <c r="H13" s="696"/>
      <c r="I13" s="696"/>
      <c r="J13" s="696"/>
      <c r="W13" t="str">
        <f>+A24</f>
        <v>INCORES CIVILES S.A.S</v>
      </c>
      <c r="AR13" s="65"/>
    </row>
    <row r="14" spans="1:44" ht="15.75" customHeight="1">
      <c r="A14" s="705" t="s">
        <v>62</v>
      </c>
      <c r="B14" s="705"/>
      <c r="C14" s="696" t="s">
        <v>261</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f>2024-2019</f>
        <v>5</v>
      </c>
      <c r="D18" s="694"/>
      <c r="E18" s="694"/>
      <c r="F18" s="694"/>
      <c r="G18" s="67" t="s">
        <v>141</v>
      </c>
      <c r="H18" s="688" t="s">
        <v>3</v>
      </c>
      <c r="I18" s="688"/>
      <c r="J18" s="688"/>
      <c r="K18" s="169"/>
      <c r="L18" s="169"/>
      <c r="M18" s="169"/>
      <c r="N18" s="169"/>
      <c r="O18" s="169"/>
      <c r="P18" s="169"/>
      <c r="Q18" s="169"/>
      <c r="R18" s="169"/>
      <c r="AR18" s="66"/>
    </row>
    <row r="19" spans="1:44" ht="17">
      <c r="A19" s="693" t="s">
        <v>147</v>
      </c>
      <c r="B19" s="693"/>
      <c r="C19" s="694">
        <v>12</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74" t="s">
        <v>249</v>
      </c>
      <c r="B24" s="675"/>
      <c r="C24" s="675"/>
      <c r="D24" s="71" t="s">
        <v>6</v>
      </c>
      <c r="E24" s="684">
        <v>1</v>
      </c>
      <c r="F24" s="685"/>
      <c r="G24" s="71" t="s">
        <v>3</v>
      </c>
      <c r="H24" s="72" t="s">
        <v>3</v>
      </c>
      <c r="I24" s="665" t="s">
        <v>3</v>
      </c>
      <c r="J24" s="666"/>
      <c r="M24" s="667"/>
      <c r="N24" s="667"/>
      <c r="O24" s="667"/>
      <c r="P24" s="667"/>
      <c r="Q24" s="667"/>
      <c r="R24" s="73"/>
      <c r="W24" t="s">
        <v>16</v>
      </c>
      <c r="Z24" t="s">
        <v>17</v>
      </c>
    </row>
    <row r="25" spans="1:44">
      <c r="A25" s="744"/>
      <c r="B25" s="745"/>
      <c r="C25" s="746"/>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t="s">
        <v>18</v>
      </c>
      <c r="I32" s="660"/>
      <c r="J32" s="660"/>
      <c r="K32" s="660" t="s">
        <v>21</v>
      </c>
      <c r="L32" s="660"/>
      <c r="M32" s="660"/>
      <c r="N32" s="660"/>
      <c r="O32" s="660"/>
      <c r="P32" s="660"/>
      <c r="Q32" s="89"/>
      <c r="R32" s="89"/>
      <c r="W32" t="s">
        <v>26</v>
      </c>
    </row>
    <row r="33" spans="1:41" ht="38.5" customHeight="1">
      <c r="A33" s="548" t="s">
        <v>27</v>
      </c>
      <c r="B33" s="548"/>
      <c r="C33" s="548"/>
      <c r="D33" s="548"/>
      <c r="E33" s="655" t="s">
        <v>249</v>
      </c>
      <c r="F33" s="656"/>
      <c r="G33" s="657"/>
      <c r="H33" s="655" t="s">
        <v>249</v>
      </c>
      <c r="I33" s="656"/>
      <c r="J33" s="657"/>
      <c r="K33" s="655" t="s">
        <v>249</v>
      </c>
      <c r="L33" s="656"/>
      <c r="M33" s="657"/>
      <c r="N33" s="641"/>
      <c r="O33" s="641"/>
      <c r="P33" s="641"/>
      <c r="Q33" s="637" t="s">
        <v>254</v>
      </c>
      <c r="R33" s="638"/>
      <c r="S33" s="156"/>
    </row>
    <row r="34" spans="1:41" ht="115.25" customHeight="1">
      <c r="A34" s="548" t="s">
        <v>149</v>
      </c>
      <c r="B34" s="548"/>
      <c r="C34" s="548"/>
      <c r="D34" s="548"/>
      <c r="E34" s="655" t="s">
        <v>251</v>
      </c>
      <c r="F34" s="656"/>
      <c r="G34" s="657"/>
      <c r="H34" s="655" t="s">
        <v>252</v>
      </c>
      <c r="I34" s="656"/>
      <c r="J34" s="657"/>
      <c r="K34" s="655" t="s">
        <v>253</v>
      </c>
      <c r="L34" s="656"/>
      <c r="M34" s="657"/>
      <c r="N34" s="641"/>
      <c r="O34" s="641"/>
      <c r="P34" s="641"/>
      <c r="Q34" s="639"/>
      <c r="R34" s="640"/>
      <c r="S34" s="157"/>
      <c r="W34" t="s">
        <v>28</v>
      </c>
    </row>
    <row r="35" spans="1:41" ht="49.25" customHeight="1">
      <c r="A35" s="548" t="s">
        <v>144</v>
      </c>
      <c r="B35" s="548"/>
      <c r="C35" s="548"/>
      <c r="D35" s="548"/>
      <c r="E35" s="652" t="s">
        <v>3</v>
      </c>
      <c r="F35" s="653"/>
      <c r="G35" s="654"/>
      <c r="H35" s="652" t="s">
        <v>3</v>
      </c>
      <c r="I35" s="653"/>
      <c r="J35" s="654"/>
      <c r="K35" s="652" t="s">
        <v>3</v>
      </c>
      <c r="L35" s="653"/>
      <c r="M35" s="654"/>
      <c r="N35" s="642"/>
      <c r="O35" s="642"/>
      <c r="P35" s="642"/>
      <c r="Q35" s="639"/>
      <c r="R35" s="640"/>
      <c r="S35" s="157"/>
    </row>
    <row r="36" spans="1:41">
      <c r="A36" s="562" t="s">
        <v>29</v>
      </c>
      <c r="B36" s="562"/>
      <c r="C36" s="562"/>
      <c r="D36" s="562"/>
      <c r="E36" s="646">
        <v>0.7</v>
      </c>
      <c r="F36" s="647"/>
      <c r="G36" s="648"/>
      <c r="H36" s="646">
        <v>0.55000000000000004</v>
      </c>
      <c r="I36" s="647"/>
      <c r="J36" s="648"/>
      <c r="K36" s="646">
        <v>0.7</v>
      </c>
      <c r="L36" s="647"/>
      <c r="M36" s="648"/>
      <c r="N36" s="643"/>
      <c r="O36" s="643"/>
      <c r="P36" s="643"/>
      <c r="Q36" s="639"/>
      <c r="R36" s="640"/>
      <c r="S36" s="157"/>
      <c r="W36" t="s">
        <v>30</v>
      </c>
    </row>
    <row r="37" spans="1:41">
      <c r="A37" s="562" t="s">
        <v>142</v>
      </c>
      <c r="B37" s="562"/>
      <c r="C37" s="562"/>
      <c r="D37" s="562"/>
      <c r="E37" s="646">
        <v>0.7</v>
      </c>
      <c r="F37" s="647"/>
      <c r="G37" s="648"/>
      <c r="H37" s="646">
        <v>0.55000000000000004</v>
      </c>
      <c r="I37" s="647"/>
      <c r="J37" s="648"/>
      <c r="K37" s="646">
        <v>0.7</v>
      </c>
      <c r="L37" s="647"/>
      <c r="M37" s="648"/>
      <c r="N37" s="643"/>
      <c r="O37" s="643"/>
      <c r="P37" s="643"/>
      <c r="Q37" s="639"/>
      <c r="R37" s="640"/>
      <c r="S37" s="157"/>
    </row>
    <row r="38" spans="1:41">
      <c r="A38" s="562" t="s">
        <v>31</v>
      </c>
      <c r="B38" s="562"/>
      <c r="C38" s="562"/>
      <c r="D38" s="562"/>
      <c r="E38" s="649">
        <v>945110927.85000002</v>
      </c>
      <c r="F38" s="650"/>
      <c r="G38" s="651"/>
      <c r="H38" s="649">
        <v>763091813.86000001</v>
      </c>
      <c r="I38" s="650"/>
      <c r="J38" s="651"/>
      <c r="K38" s="649">
        <v>2673723327.23</v>
      </c>
      <c r="L38" s="650"/>
      <c r="M38" s="651"/>
      <c r="N38" s="644"/>
      <c r="O38" s="644"/>
      <c r="P38" s="644"/>
      <c r="Q38" s="639"/>
      <c r="R38" s="640"/>
      <c r="S38" s="157"/>
      <c r="W38" t="s">
        <v>32</v>
      </c>
    </row>
    <row r="39" spans="1:41">
      <c r="A39" s="548" t="s">
        <v>33</v>
      </c>
      <c r="B39" s="548"/>
      <c r="C39" s="548"/>
      <c r="D39" s="548"/>
      <c r="E39" s="633">
        <v>2020</v>
      </c>
      <c r="F39" s="634"/>
      <c r="G39" s="635"/>
      <c r="H39" s="633">
        <v>2020</v>
      </c>
      <c r="I39" s="634"/>
      <c r="J39" s="635"/>
      <c r="K39" s="633">
        <v>2018</v>
      </c>
      <c r="L39" s="634"/>
      <c r="M39" s="635"/>
      <c r="N39" s="645"/>
      <c r="O39" s="645"/>
      <c r="P39" s="645"/>
      <c r="Q39" s="639"/>
      <c r="R39" s="640"/>
      <c r="S39" s="157"/>
      <c r="W39" t="s">
        <v>34</v>
      </c>
    </row>
    <row r="40" spans="1:41">
      <c r="A40" s="548" t="s">
        <v>35</v>
      </c>
      <c r="B40" s="548"/>
      <c r="C40" s="548"/>
      <c r="D40" s="548"/>
      <c r="E40" s="636">
        <f>+IF(ISNUMBER(E39),LOOKUP(E39,$AB$64:$AB$111,$AC$64:$AC$111),"")</f>
        <v>877803</v>
      </c>
      <c r="F40" s="636"/>
      <c r="G40" s="636"/>
      <c r="H40" s="636">
        <f>+IF(ISNUMBER(H39),LOOKUP(H39,$AB$64:$AB$111,$AC$64:$AC$111),"")</f>
        <v>877803</v>
      </c>
      <c r="I40" s="636"/>
      <c r="J40" s="636"/>
      <c r="K40" s="636">
        <f>+IF(ISNUMBER(K39),LOOKUP(K39,$AB$64:$AB$111,$AC$64:$AC$111),"")</f>
        <v>781242</v>
      </c>
      <c r="L40" s="636"/>
      <c r="M40" s="636"/>
      <c r="N40" s="636"/>
      <c r="O40" s="636"/>
      <c r="P40" s="636"/>
      <c r="Q40" s="639"/>
      <c r="R40" s="640"/>
      <c r="S40" s="157"/>
    </row>
    <row r="41" spans="1:41">
      <c r="A41" s="548" t="s">
        <v>36</v>
      </c>
      <c r="B41" s="548"/>
      <c r="C41" s="548"/>
      <c r="D41" s="548"/>
      <c r="E41" s="628">
        <f>+IF(ISBLANK(E39),0,E38/E40)-0.01</f>
        <v>1076.6677145327596</v>
      </c>
      <c r="F41" s="628"/>
      <c r="G41" s="628"/>
      <c r="H41" s="628">
        <f>+IF(ISBLANK(H39),0,H38/H40)-0.01</f>
        <v>869.3101251989342</v>
      </c>
      <c r="I41" s="628"/>
      <c r="J41" s="628"/>
      <c r="K41" s="628">
        <f>+IF(ISBLANK(K39),0,K38/K40)-0.01</f>
        <v>3422.390904239659</v>
      </c>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753.66740017293171</v>
      </c>
      <c r="F42" s="630"/>
      <c r="G42" s="631"/>
      <c r="H42" s="629">
        <f>H41*H37</f>
        <v>478.12056885941382</v>
      </c>
      <c r="I42" s="630"/>
      <c r="J42" s="631"/>
      <c r="K42" s="629">
        <f>K41*K37</f>
        <v>2395.673632967761</v>
      </c>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13</v>
      </c>
      <c r="F43" s="742"/>
      <c r="G43" s="743"/>
      <c r="H43" s="741">
        <v>138</v>
      </c>
      <c r="I43" s="742"/>
      <c r="J43" s="743"/>
      <c r="K43" s="741">
        <v>53</v>
      </c>
      <c r="L43" s="742"/>
      <c r="M43" s="743"/>
      <c r="N43" s="731"/>
      <c r="O43" s="731"/>
      <c r="P43" s="731"/>
      <c r="Q43" s="639"/>
      <c r="R43" s="640"/>
      <c r="S43" s="157"/>
    </row>
    <row r="44" spans="1:41">
      <c r="A44" s="548" t="s">
        <v>143</v>
      </c>
      <c r="B44" s="548"/>
      <c r="C44" s="548"/>
      <c r="D44" s="548"/>
      <c r="E44" s="629">
        <v>1076.68</v>
      </c>
      <c r="F44" s="630"/>
      <c r="G44" s="631"/>
      <c r="H44" s="629">
        <v>869.32</v>
      </c>
      <c r="I44" s="630"/>
      <c r="J44" s="631"/>
      <c r="K44" s="629">
        <v>869.32</v>
      </c>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753.67600000000004</v>
      </c>
      <c r="F45" s="630"/>
      <c r="G45" s="631"/>
      <c r="H45" s="629">
        <f>H44*H37</f>
        <v>478.12600000000009</v>
      </c>
      <c r="I45" s="630"/>
      <c r="J45" s="631"/>
      <c r="K45" s="629">
        <f>K44*K37</f>
        <v>608.524</v>
      </c>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572" t="s">
        <v>55</v>
      </c>
      <c r="F46" s="573"/>
      <c r="G46" s="573"/>
      <c r="H46" s="572" t="s">
        <v>55</v>
      </c>
      <c r="I46" s="573"/>
      <c r="J46" s="573"/>
      <c r="K46" s="572" t="s">
        <v>55</v>
      </c>
      <c r="L46" s="573"/>
      <c r="M46" s="573"/>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563" t="s">
        <v>3</v>
      </c>
      <c r="F47" s="564"/>
      <c r="G47" s="565"/>
      <c r="H47" s="563" t="s">
        <v>3</v>
      </c>
      <c r="I47" s="564"/>
      <c r="J47" s="565"/>
      <c r="K47" s="563" t="s">
        <v>3</v>
      </c>
      <c r="L47" s="564"/>
      <c r="M47" s="565"/>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566"/>
      <c r="F48" s="567"/>
      <c r="G48" s="568"/>
      <c r="H48" s="566"/>
      <c r="I48" s="567"/>
      <c r="J48" s="568"/>
      <c r="K48" s="566"/>
      <c r="L48" s="567"/>
      <c r="M48" s="568"/>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569"/>
      <c r="F49" s="570"/>
      <c r="G49" s="571"/>
      <c r="H49" s="569"/>
      <c r="I49" s="570"/>
      <c r="J49" s="571"/>
      <c r="K49" s="569"/>
      <c r="L49" s="570"/>
      <c r="M49" s="571"/>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575" t="s">
        <v>3</v>
      </c>
      <c r="F50" s="576"/>
      <c r="G50" s="576"/>
      <c r="H50" s="575" t="s">
        <v>3</v>
      </c>
      <c r="I50" s="576"/>
      <c r="J50" s="576"/>
      <c r="K50" s="575" t="s">
        <v>3</v>
      </c>
      <c r="L50" s="576"/>
      <c r="M50" s="576"/>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
        <v>255</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c r="L59" s="579"/>
      <c r="M59" s="579"/>
      <c r="N59" s="579"/>
      <c r="O59" s="579"/>
      <c r="P59" s="579"/>
      <c r="Q59" s="580" t="s">
        <v>158</v>
      </c>
      <c r="R59" s="581"/>
      <c r="S59" s="162"/>
      <c r="T59" s="163"/>
      <c r="U59" s="163"/>
      <c r="V59" s="163"/>
    </row>
    <row r="60" spans="1:41" ht="64.25" customHeight="1">
      <c r="A60" s="547" t="s">
        <v>188</v>
      </c>
      <c r="B60" s="548"/>
      <c r="C60" s="548"/>
      <c r="D60" s="548"/>
      <c r="E60" s="550" t="s">
        <v>256</v>
      </c>
      <c r="F60" s="550"/>
      <c r="G60" s="550"/>
      <c r="H60" s="550" t="s">
        <v>258</v>
      </c>
      <c r="I60" s="550"/>
      <c r="J60" s="550"/>
      <c r="K60" s="550"/>
      <c r="L60" s="550"/>
      <c r="M60" s="550"/>
      <c r="N60" s="579"/>
      <c r="O60" s="579"/>
      <c r="P60" s="579"/>
      <c r="Q60" s="582" t="s">
        <v>55</v>
      </c>
      <c r="R60" s="583"/>
      <c r="S60" s="162"/>
      <c r="T60" s="164"/>
      <c r="U60" s="164"/>
      <c r="V60" s="164"/>
    </row>
    <row r="61" spans="1:41" ht="202.75" customHeight="1">
      <c r="A61" s="547" t="s">
        <v>189</v>
      </c>
      <c r="B61" s="548"/>
      <c r="C61" s="548"/>
      <c r="D61" s="548"/>
      <c r="E61" s="549" t="s">
        <v>257</v>
      </c>
      <c r="F61" s="550"/>
      <c r="G61" s="550"/>
      <c r="H61" s="551" t="s">
        <v>259</v>
      </c>
      <c r="I61" s="552"/>
      <c r="J61" s="552"/>
      <c r="K61" s="551"/>
      <c r="L61" s="552"/>
      <c r="M61" s="552"/>
      <c r="N61" s="602"/>
      <c r="O61" s="602"/>
      <c r="P61" s="602"/>
      <c r="Q61" s="584"/>
      <c r="R61" s="585"/>
      <c r="S61" s="165"/>
      <c r="T61" s="164"/>
      <c r="U61" s="164"/>
      <c r="V61" s="164"/>
    </row>
    <row r="62" spans="1:41">
      <c r="A62" s="547" t="s">
        <v>191</v>
      </c>
      <c r="B62" s="548"/>
      <c r="C62" s="548"/>
      <c r="D62" s="548"/>
      <c r="E62" s="578" t="s">
        <v>233</v>
      </c>
      <c r="F62" s="578"/>
      <c r="G62" s="578"/>
      <c r="H62" s="578" t="s">
        <v>235</v>
      </c>
      <c r="I62" s="578"/>
      <c r="J62" s="578"/>
      <c r="K62" s="578"/>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550" t="s">
        <v>263</v>
      </c>
      <c r="I67" s="550"/>
      <c r="J67" s="550"/>
      <c r="K67" s="550"/>
      <c r="L67" s="550"/>
      <c r="M67" s="550"/>
      <c r="N67" s="550"/>
      <c r="O67" s="550"/>
      <c r="P67" s="550"/>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INCORES CIVILES S.A.S</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55</v>
      </c>
      <c r="F73" s="609"/>
      <c r="G73" s="609"/>
      <c r="H73" s="609"/>
      <c r="I73" s="609"/>
      <c r="J73" s="609"/>
      <c r="K73" s="609"/>
      <c r="L73" s="609"/>
      <c r="M73" s="609"/>
      <c r="N73" s="609"/>
      <c r="O73" s="609"/>
      <c r="P73" s="610"/>
      <c r="Q73" s="63"/>
      <c r="R73" s="63"/>
      <c r="AB73" s="1">
        <v>1988</v>
      </c>
      <c r="AC73" s="2">
        <v>25637</v>
      </c>
    </row>
    <row r="74" spans="1:29">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F19"/>
    <mergeCell ref="H19:J19"/>
    <mergeCell ref="K19:R19"/>
    <mergeCell ref="A20:B20"/>
    <mergeCell ref="C20:J20"/>
    <mergeCell ref="Q16:R16"/>
    <mergeCell ref="A17:J17"/>
    <mergeCell ref="K17:R17"/>
    <mergeCell ref="A18:B18"/>
    <mergeCell ref="C18:F18"/>
    <mergeCell ref="H18:J18"/>
    <mergeCell ref="M23:R23"/>
    <mergeCell ref="A24:C24"/>
    <mergeCell ref="E24:F24"/>
    <mergeCell ref="I24:J24"/>
    <mergeCell ref="M24:O24"/>
    <mergeCell ref="P24:Q24"/>
    <mergeCell ref="A21:B21"/>
    <mergeCell ref="C21:J21"/>
    <mergeCell ref="A22:B22"/>
    <mergeCell ref="C22:J22"/>
    <mergeCell ref="A23:C23"/>
    <mergeCell ref="E23:F23"/>
    <mergeCell ref="I23:J23"/>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AD50:AF50"/>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G44:AI44"/>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A47:B49"/>
    <mergeCell ref="C47:D47"/>
    <mergeCell ref="E47:G49"/>
    <mergeCell ref="H47:J49"/>
    <mergeCell ref="K47:M49"/>
    <mergeCell ref="N47:P49"/>
    <mergeCell ref="C48:D48"/>
    <mergeCell ref="C49:D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K61:M61"/>
    <mergeCell ref="N61:P61"/>
    <mergeCell ref="A62:D62"/>
    <mergeCell ref="E62:G62"/>
    <mergeCell ref="H62:J62"/>
    <mergeCell ref="K62:M62"/>
    <mergeCell ref="N62:P62"/>
    <mergeCell ref="Q59:R59"/>
    <mergeCell ref="A60:D60"/>
    <mergeCell ref="E60:G60"/>
    <mergeCell ref="H60:J60"/>
    <mergeCell ref="K60:M60"/>
    <mergeCell ref="N60:P60"/>
    <mergeCell ref="Q60:R63"/>
    <mergeCell ref="A61:D61"/>
    <mergeCell ref="E61:G61"/>
    <mergeCell ref="H61:J61"/>
    <mergeCell ref="A66:D66"/>
    <mergeCell ref="E66:G66"/>
    <mergeCell ref="H66:P66"/>
    <mergeCell ref="A67:D67"/>
    <mergeCell ref="E67:G67"/>
    <mergeCell ref="H67:P67"/>
    <mergeCell ref="A63:D63"/>
    <mergeCell ref="E63:G63"/>
    <mergeCell ref="H63:J63"/>
    <mergeCell ref="K63:M63"/>
    <mergeCell ref="N63:P63"/>
    <mergeCell ref="A65:P65"/>
    <mergeCell ref="B75:D75"/>
    <mergeCell ref="E75:P75"/>
    <mergeCell ref="B76:G78"/>
    <mergeCell ref="B69:P70"/>
    <mergeCell ref="B71:D71"/>
    <mergeCell ref="E71:P71"/>
    <mergeCell ref="B72:D72"/>
    <mergeCell ref="E72:P72"/>
    <mergeCell ref="B73:D74"/>
    <mergeCell ref="E73:P74"/>
  </mergeCells>
  <phoneticPr fontId="67" type="noConversion"/>
  <dataValidations disablePrompts="1" count="5">
    <dataValidation type="list" allowBlank="1" showInputMessage="1" showErrorMessage="1" sqref="H10:H11 H18:H19 C15:C16 C20:C22 N50:P50 E50 H50 E35:P35 E47:P47 K50" xr:uid="{B3471941-C253-4BC5-88C5-6ADCA75933D8}">
      <formula1>CRITERIO</formula1>
    </dataValidation>
    <dataValidation type="list" allowBlank="1" showInputMessage="1" showErrorMessage="1" sqref="E32:P32" xr:uid="{12EC5D78-6AE3-4E56-A834-E73DA40F1B30}">
      <formula1>$W$24:$W$39</formula1>
    </dataValidation>
    <dataValidation type="list" allowBlank="1" showInputMessage="1" showErrorMessage="1" sqref="H24 G27:H29" xr:uid="{925AE025-269B-4938-88A2-67D6C74511FE}">
      <formula1>$U$9:$U$10</formula1>
    </dataValidation>
    <dataValidation type="list" allowBlank="1" showInputMessage="1" showErrorMessage="1" sqref="D24:D29" xr:uid="{63ECA8C3-4273-4A60-9633-5B8D1BC1CE70}">
      <formula1>$X$9:$X$10</formula1>
    </dataValidation>
    <dataValidation type="list" allowBlank="1" showInputMessage="1" showErrorMessage="1" sqref="I24:J29 G24:G26 H25:H26" xr:uid="{F3B8A6E7-E651-4025-A82E-393E48542FD7}">
      <formula1>$U$9:$U$11</formula1>
    </dataValidation>
  </dataValidations>
  <pageMargins left="0.7" right="0.7" top="0.75" bottom="0.75" header="0.3" footer="0.3"/>
  <pageSetup paperSize="9" scale="30" orientation="landscape" r:id="rId1"/>
  <rowBreaks count="1" manualBreakCount="1">
    <brk id="50" max="17" man="1"/>
  </rowBreaks>
  <colBreaks count="1" manualBreakCount="1">
    <brk id="19"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D19B9-6779-481B-8DBE-EE573B8DE944}">
  <sheetPr>
    <tabColor rgb="FF00B050"/>
  </sheetPr>
  <dimension ref="A1:AU58"/>
  <sheetViews>
    <sheetView showZeros="0" view="pageBreakPreview" zoomScale="70" zoomScaleNormal="85" zoomScaleSheetLayoutView="70" workbookViewId="0">
      <selection activeCell="C1" sqref="C1:K1"/>
    </sheetView>
  </sheetViews>
  <sheetFormatPr baseColWidth="10" defaultColWidth="11" defaultRowHeight="16"/>
  <cols>
    <col min="1" max="1" width="13" style="135" customWidth="1"/>
    <col min="2" max="2" width="13.5" style="135" customWidth="1"/>
    <col min="3" max="3" width="9" style="135" customWidth="1"/>
    <col min="4" max="4" width="13.83203125" style="135" customWidth="1"/>
    <col min="5" max="5" width="8.83203125" style="135" customWidth="1"/>
    <col min="6" max="6" width="15.5" style="135" customWidth="1"/>
    <col min="7" max="7" width="12" style="135" customWidth="1"/>
    <col min="8" max="8" width="14.5" style="135" customWidth="1"/>
    <col min="9" max="9" width="6" style="135" customWidth="1"/>
    <col min="10" max="10" width="10.83203125" style="135" customWidth="1"/>
    <col min="11" max="11" width="2.33203125" style="135" customWidth="1"/>
    <col min="12" max="12" width="1.83203125" style="135" customWidth="1"/>
    <col min="13" max="13" width="20.5" style="135" customWidth="1"/>
    <col min="14" max="14" width="9" style="135" customWidth="1"/>
    <col min="15" max="15" width="7" style="135" customWidth="1"/>
    <col min="16" max="16" width="11" style="135" customWidth="1"/>
    <col min="17" max="17" width="9.5" style="135" customWidth="1"/>
    <col min="18" max="18" width="8" style="135" customWidth="1"/>
    <col min="19" max="19" width="9.33203125" style="135" customWidth="1"/>
    <col min="20" max="20" width="7" style="135" customWidth="1"/>
    <col min="21" max="21" width="4.5" style="135" customWidth="1"/>
    <col min="22" max="22" width="15" style="135" customWidth="1"/>
    <col min="23" max="23" width="22" style="135" customWidth="1"/>
    <col min="24" max="24" width="11" style="135" hidden="1" customWidth="1"/>
    <col min="25" max="26" width="7.83203125" style="135" hidden="1" customWidth="1"/>
    <col min="27" max="27" width="9.83203125" style="135" hidden="1" customWidth="1"/>
    <col min="28" max="29" width="8" style="135" hidden="1" customWidth="1"/>
    <col min="30" max="30" width="12.83203125" style="135" hidden="1" customWidth="1"/>
    <col min="31" max="31" width="11" style="135" hidden="1" customWidth="1"/>
    <col min="32" max="32" width="18" style="135" hidden="1" customWidth="1"/>
    <col min="33" max="34" width="12.83203125" style="135" hidden="1" customWidth="1"/>
    <col min="35" max="35" width="11.5" style="135" hidden="1" customWidth="1"/>
    <col min="36" max="37" width="8.33203125" style="135" hidden="1" customWidth="1"/>
    <col min="38" max="38" width="8" style="135" hidden="1" customWidth="1"/>
    <col min="39" max="39" width="16.83203125" style="135" hidden="1" customWidth="1"/>
    <col min="40" max="40" width="8.5" style="135" hidden="1" customWidth="1"/>
    <col min="41" max="41" width="16.33203125" style="135" hidden="1" customWidth="1"/>
    <col min="42" max="42" width="10" style="135" hidden="1" customWidth="1"/>
    <col min="43" max="43" width="8.33203125" style="135" hidden="1" customWidth="1"/>
    <col min="44" max="44" width="12.83203125" style="135" hidden="1" customWidth="1"/>
    <col min="45" max="45" width="13.5" style="135" hidden="1" customWidth="1"/>
    <col min="46" max="46" width="18.5" style="135" hidden="1" customWidth="1"/>
    <col min="47" max="47" width="10.5" style="135" hidden="1" customWidth="1"/>
    <col min="48" max="48" width="0.5" style="135" customWidth="1"/>
    <col min="49" max="49" width="26" style="135" customWidth="1"/>
    <col min="50" max="50" width="11.33203125" style="135" customWidth="1"/>
    <col min="51" max="51" width="15.33203125" style="135" customWidth="1"/>
    <col min="52" max="16384" width="11" style="135"/>
  </cols>
  <sheetData>
    <row r="1" spans="1:36" ht="28">
      <c r="A1" s="132"/>
      <c r="B1" s="133"/>
      <c r="C1" s="757" t="s">
        <v>173</v>
      </c>
      <c r="D1" s="757"/>
      <c r="E1" s="757"/>
      <c r="F1" s="757"/>
      <c r="G1" s="757"/>
      <c r="H1" s="757"/>
      <c r="I1" s="757"/>
      <c r="J1" s="757"/>
      <c r="K1" s="757"/>
      <c r="L1" s="134"/>
      <c r="M1" s="134"/>
      <c r="N1" s="134"/>
      <c r="O1" s="134"/>
      <c r="P1" s="134"/>
      <c r="Q1" s="134"/>
      <c r="R1" s="134"/>
    </row>
    <row r="2" spans="1:36" ht="28.5" customHeight="1">
      <c r="A2" s="136"/>
      <c r="B2" s="137"/>
      <c r="C2" s="758" t="s">
        <v>213</v>
      </c>
      <c r="D2" s="758"/>
      <c r="E2" s="758"/>
      <c r="F2" s="758"/>
      <c r="G2" s="758"/>
      <c r="H2" s="758"/>
      <c r="I2" s="758"/>
      <c r="J2" s="758"/>
      <c r="K2" s="758"/>
      <c r="L2" s="138"/>
      <c r="M2" s="138"/>
      <c r="N2" s="138"/>
      <c r="O2" s="138"/>
      <c r="P2" s="138"/>
      <c r="Q2" s="138"/>
      <c r="R2" s="138"/>
    </row>
    <row r="3" spans="1:36" ht="28">
      <c r="A3" s="139"/>
      <c r="B3" s="137"/>
      <c r="C3" s="758"/>
      <c r="D3" s="758"/>
      <c r="E3" s="758"/>
      <c r="F3" s="758"/>
      <c r="G3" s="758"/>
      <c r="H3" s="758"/>
      <c r="I3" s="758"/>
      <c r="J3" s="758"/>
      <c r="K3" s="758"/>
      <c r="L3" s="138"/>
      <c r="M3" s="138"/>
      <c r="N3" s="138"/>
      <c r="O3" s="138"/>
      <c r="P3" s="138"/>
      <c r="Q3" s="138"/>
      <c r="R3" s="138"/>
    </row>
    <row r="4" spans="1:36" ht="28">
      <c r="A4" s="139"/>
      <c r="B4" s="137"/>
      <c r="C4" s="758"/>
      <c r="D4" s="758"/>
      <c r="E4" s="758"/>
      <c r="F4" s="758"/>
      <c r="G4" s="758"/>
      <c r="H4" s="758"/>
      <c r="I4" s="758"/>
      <c r="J4" s="758"/>
      <c r="K4" s="758"/>
      <c r="L4" s="138"/>
      <c r="M4" s="138"/>
      <c r="N4" s="138"/>
      <c r="O4" s="138"/>
      <c r="P4" s="138"/>
      <c r="Q4" s="138"/>
      <c r="R4" s="138"/>
    </row>
    <row r="5" spans="1:36" ht="28">
      <c r="A5" s="136"/>
      <c r="B5" s="137"/>
      <c r="C5" s="758"/>
      <c r="D5" s="758"/>
      <c r="E5" s="758"/>
      <c r="F5" s="758"/>
      <c r="G5" s="758"/>
      <c r="H5" s="758"/>
      <c r="I5" s="758"/>
      <c r="J5" s="758"/>
      <c r="K5" s="758"/>
      <c r="L5" s="138"/>
      <c r="M5" s="138"/>
      <c r="N5" s="138"/>
      <c r="O5" s="138"/>
      <c r="P5" s="138"/>
      <c r="Q5" s="138"/>
      <c r="R5" s="138"/>
    </row>
    <row r="6" spans="1:36" ht="14.25" customHeight="1" thickBot="1">
      <c r="A6" s="140"/>
      <c r="B6" s="141"/>
      <c r="C6" s="758"/>
      <c r="D6" s="758"/>
      <c r="E6" s="758"/>
      <c r="F6" s="758"/>
      <c r="G6" s="758"/>
      <c r="H6" s="758"/>
      <c r="I6" s="758"/>
      <c r="J6" s="758"/>
      <c r="K6" s="758"/>
      <c r="L6" s="138"/>
      <c r="M6" s="138"/>
      <c r="N6" s="138"/>
      <c r="O6" s="138"/>
      <c r="P6" s="138"/>
      <c r="Q6" s="138"/>
      <c r="R6" s="138"/>
    </row>
    <row r="7" spans="1:36" ht="14.25" customHeight="1">
      <c r="A7" s="137"/>
      <c r="B7" s="137"/>
      <c r="C7" s="142"/>
      <c r="D7" s="142"/>
      <c r="E7" s="142"/>
      <c r="F7" s="142"/>
      <c r="G7" s="142"/>
      <c r="H7" s="142"/>
      <c r="I7" s="142"/>
      <c r="J7" s="142"/>
      <c r="K7" s="142"/>
      <c r="L7" s="138"/>
      <c r="M7" s="138"/>
      <c r="N7" s="138"/>
      <c r="O7" s="138"/>
      <c r="P7" s="138"/>
      <c r="Q7" s="138"/>
      <c r="R7" s="138"/>
    </row>
    <row r="8" spans="1:36" ht="19.5" customHeight="1">
      <c r="A8" s="659" t="s">
        <v>8</v>
      </c>
      <c r="B8" s="659"/>
      <c r="C8" s="759" t="s">
        <v>140</v>
      </c>
      <c r="D8" s="759"/>
      <c r="E8" s="760" t="s">
        <v>249</v>
      </c>
      <c r="F8" s="760"/>
      <c r="G8" s="760"/>
      <c r="H8" s="760"/>
      <c r="I8" s="760"/>
      <c r="J8" s="760"/>
      <c r="K8" s="760"/>
      <c r="L8" s="138"/>
      <c r="M8" s="138"/>
      <c r="N8" s="138"/>
      <c r="O8" s="138"/>
      <c r="P8" s="138"/>
      <c r="Q8" s="138"/>
      <c r="R8" s="138"/>
    </row>
    <row r="9" spans="1:36" ht="21.75" customHeight="1">
      <c r="A9" s="659"/>
      <c r="B9" s="659"/>
      <c r="C9" s="759" t="s">
        <v>137</v>
      </c>
      <c r="D9" s="759"/>
      <c r="E9" s="761" t="s">
        <v>138</v>
      </c>
      <c r="F9" s="761"/>
      <c r="G9" s="762" t="s">
        <v>139</v>
      </c>
      <c r="H9" s="762"/>
      <c r="I9" s="762"/>
      <c r="J9" s="762"/>
      <c r="K9" s="762"/>
      <c r="L9" s="138"/>
      <c r="M9" s="138"/>
      <c r="N9" s="138"/>
      <c r="O9" s="138"/>
      <c r="P9" s="138"/>
      <c r="Q9" s="138"/>
      <c r="R9" s="138"/>
    </row>
    <row r="10" spans="1:36" ht="22.5" customHeight="1">
      <c r="A10" s="659"/>
      <c r="B10" s="659"/>
      <c r="C10" s="759"/>
      <c r="D10" s="759"/>
      <c r="E10" s="762" t="s">
        <v>151</v>
      </c>
      <c r="F10" s="762"/>
      <c r="G10" s="762"/>
      <c r="H10" s="762"/>
      <c r="I10" s="762"/>
      <c r="J10" s="762"/>
      <c r="K10" s="762"/>
      <c r="L10" s="138"/>
      <c r="M10" s="138"/>
      <c r="N10" s="138"/>
      <c r="O10" s="138"/>
      <c r="P10" s="138"/>
      <c r="Q10" s="138"/>
      <c r="R10" s="138"/>
    </row>
    <row r="11" spans="1:36" ht="23.25" customHeight="1">
      <c r="A11" s="749" t="s">
        <v>174</v>
      </c>
      <c r="B11" s="749"/>
      <c r="C11" s="749"/>
      <c r="D11" s="749"/>
      <c r="E11" s="749"/>
      <c r="F11" s="749"/>
      <c r="G11" s="749"/>
      <c r="H11" s="749"/>
      <c r="I11" s="749"/>
      <c r="J11" s="749" t="s">
        <v>175</v>
      </c>
      <c r="K11" s="749"/>
      <c r="Z11" s="143">
        <v>6</v>
      </c>
      <c r="AA11" s="628" t="e">
        <f>+IF(#REF!=#REF!,IF(#REF!="CUMPLE",#REF!,0),"")</f>
        <v>#REF!</v>
      </c>
      <c r="AB11" s="628"/>
      <c r="AC11" s="628" t="e">
        <f>+IF(#REF!=#REF!,IF(#REF!="CUMPLE",#REF!,0),"")</f>
        <v>#REF!</v>
      </c>
      <c r="AD11" s="628"/>
      <c r="AE11" s="628" t="e">
        <f>+IF(#REF!=#REF!,IF(#REF!="CUMPLE",#REF!,0),"")</f>
        <v>#REF!</v>
      </c>
      <c r="AF11" s="628"/>
      <c r="AG11" s="628" t="e">
        <f>+IF(#REF!=#REF!,IF(#REF!="CUMPLE",#REF!,0),"")</f>
        <v>#REF!</v>
      </c>
      <c r="AH11" s="628"/>
      <c r="AI11" s="628" t="e">
        <f>+IF(#REF!=#REF!,IF(#REF!="CUMPLE",#REF!,0),"")</f>
        <v>#REF!</v>
      </c>
      <c r="AJ11" s="628"/>
    </row>
    <row r="12" spans="1:36" ht="39.75" customHeight="1">
      <c r="A12" s="550" t="s">
        <v>286</v>
      </c>
      <c r="B12" s="550"/>
      <c r="C12" s="550"/>
      <c r="D12" s="550"/>
      <c r="E12" s="550"/>
      <c r="F12" s="550"/>
      <c r="G12" s="550"/>
      <c r="H12" s="550"/>
      <c r="I12" s="550"/>
      <c r="J12" s="755">
        <v>20</v>
      </c>
      <c r="K12" s="756"/>
      <c r="Y12" s="754" t="s">
        <v>181</v>
      </c>
      <c r="Z12" s="754"/>
      <c r="AA12" s="628" t="e">
        <f>+SUM(AA11:AB11)</f>
        <v>#REF!</v>
      </c>
      <c r="AB12" s="628"/>
      <c r="AC12" s="628" t="e">
        <f>+SUM(AC11:AD11)</f>
        <v>#REF!</v>
      </c>
      <c r="AD12" s="628"/>
      <c r="AE12" s="628" t="e">
        <f>+SUM(AE11:AF11)</f>
        <v>#REF!</v>
      </c>
      <c r="AF12" s="628"/>
      <c r="AG12" s="628" t="e">
        <f>+SUM(AG11:AH11)</f>
        <v>#REF!</v>
      </c>
      <c r="AH12" s="628"/>
      <c r="AI12" s="628" t="e">
        <f>+SUM(AI11:AJ11)</f>
        <v>#REF!</v>
      </c>
      <c r="AJ12" s="628"/>
    </row>
    <row r="13" spans="1:36" ht="28.75" customHeight="1" thickBot="1">
      <c r="Y13" s="754"/>
      <c r="Z13" s="754"/>
      <c r="AA13" s="143" t="s">
        <v>176</v>
      </c>
      <c r="AB13" s="143" t="s">
        <v>177</v>
      </c>
      <c r="AC13" s="143"/>
    </row>
    <row r="14" spans="1:36" ht="23.5" customHeight="1">
      <c r="A14" s="748" t="s">
        <v>162</v>
      </c>
      <c r="B14" s="749"/>
      <c r="C14" s="749"/>
      <c r="D14" s="749"/>
      <c r="E14" s="749"/>
      <c r="F14" s="749"/>
      <c r="G14" s="749"/>
      <c r="H14" s="749"/>
      <c r="I14" s="749"/>
      <c r="J14" s="749" t="s">
        <v>175</v>
      </c>
      <c r="K14" s="749"/>
      <c r="Y14" s="754"/>
      <c r="Z14" s="754"/>
      <c r="AA14" s="143" t="e">
        <f>+#REF!</f>
        <v>#REF!</v>
      </c>
      <c r="AB14" s="143" t="e">
        <f>+IF(#REF!&gt;=50%,1,0)</f>
        <v>#REF!</v>
      </c>
      <c r="AC14" s="143"/>
      <c r="AF14" s="144" t="s">
        <v>41</v>
      </c>
      <c r="AG14" s="145" t="s">
        <v>178</v>
      </c>
      <c r="AH14" s="146" t="s">
        <v>47</v>
      </c>
    </row>
    <row r="15" spans="1:36" ht="87.75" customHeight="1">
      <c r="A15" s="552" t="s">
        <v>206</v>
      </c>
      <c r="B15" s="552"/>
      <c r="C15" s="552"/>
      <c r="D15" s="552"/>
      <c r="E15" s="552"/>
      <c r="F15" s="552"/>
      <c r="G15" s="552"/>
      <c r="H15" s="552"/>
      <c r="I15" s="552"/>
      <c r="J15" s="755">
        <v>10</v>
      </c>
      <c r="K15" s="756"/>
      <c r="AA15" s="143" t="e">
        <f>+#REF!</f>
        <v>#REF!</v>
      </c>
      <c r="AB15" s="143" t="e">
        <f>+IF(#REF!&gt;=50%,1,0)</f>
        <v>#REF!</v>
      </c>
      <c r="AC15" s="143"/>
      <c r="AF15" s="147" t="e">
        <f>+IF(#REF!="CUMPLE",1,"NC")</f>
        <v>#REF!</v>
      </c>
      <c r="AG15" s="143" t="e">
        <f>+IF(#REF!="CUMPLE ",1,0)</f>
        <v>#REF!</v>
      </c>
      <c r="AH15" s="148" t="e">
        <f>+IF(AF15=AG15,1,0)</f>
        <v>#REF!</v>
      </c>
    </row>
    <row r="16" spans="1:36" ht="31.25" customHeight="1">
      <c r="A16" s="122"/>
      <c r="B16" s="122"/>
      <c r="C16" s="122"/>
      <c r="D16" s="122"/>
      <c r="E16" s="122"/>
      <c r="F16" s="122"/>
      <c r="G16" s="122"/>
      <c r="H16" s="122"/>
      <c r="I16" s="122"/>
      <c r="J16" s="149"/>
      <c r="K16" s="149"/>
      <c r="AA16" s="143"/>
      <c r="AB16" s="143"/>
      <c r="AC16" s="143"/>
      <c r="AF16" s="147"/>
      <c r="AG16" s="143"/>
      <c r="AH16" s="148"/>
    </row>
    <row r="17" spans="1:34" ht="59.5" customHeight="1">
      <c r="A17" s="748" t="s">
        <v>179</v>
      </c>
      <c r="B17" s="748"/>
      <c r="C17" s="748"/>
      <c r="D17" s="748"/>
      <c r="E17" s="748"/>
      <c r="F17" s="748"/>
      <c r="G17" s="748"/>
      <c r="H17" s="748"/>
      <c r="I17" s="748"/>
      <c r="J17" s="749" t="s">
        <v>175</v>
      </c>
      <c r="K17" s="749"/>
      <c r="AA17" s="143" t="e">
        <f>+#REF!</f>
        <v>#REF!</v>
      </c>
      <c r="AB17" s="143" t="e">
        <f>+IF(#REF!&gt;=50%,1,0)</f>
        <v>#REF!</v>
      </c>
      <c r="AC17" s="143"/>
      <c r="AF17" s="147" t="e">
        <f>+IF(#REF!="CUMPLE",1,"NC")</f>
        <v>#REF!</v>
      </c>
      <c r="AG17" s="143" t="e">
        <f>+IF(#REF!="CUMPLE ",1,0)</f>
        <v>#REF!</v>
      </c>
      <c r="AH17" s="148" t="e">
        <f t="shared" ref="AH17:AH18" si="0">+IF(AF17=AG17,1,0)</f>
        <v>#REF!</v>
      </c>
    </row>
    <row r="18" spans="1:34" ht="87.75" customHeight="1" thickBot="1">
      <c r="A18" s="750" t="s">
        <v>319</v>
      </c>
      <c r="B18" s="750"/>
      <c r="C18" s="750"/>
      <c r="D18" s="750"/>
      <c r="E18" s="750"/>
      <c r="F18" s="750"/>
      <c r="G18" s="750"/>
      <c r="H18" s="750"/>
      <c r="I18" s="750"/>
      <c r="J18" s="751" t="s">
        <v>205</v>
      </c>
      <c r="K18" s="751"/>
      <c r="AF18" s="150" t="e">
        <f>+IF(#REF!="CUMPLE",1,"NC")</f>
        <v>#REF!</v>
      </c>
      <c r="AG18" s="151" t="e">
        <f>+IF(#REF!="CUMPLE ",1,0)</f>
        <v>#REF!</v>
      </c>
      <c r="AH18" s="152" t="e">
        <f t="shared" si="0"/>
        <v>#REF!</v>
      </c>
    </row>
    <row r="19" spans="1:34" ht="31.25" customHeight="1">
      <c r="A19" s="155"/>
      <c r="B19" s="155"/>
      <c r="C19" s="155"/>
      <c r="D19" s="155"/>
      <c r="E19" s="155"/>
      <c r="F19" s="155"/>
      <c r="G19" s="155"/>
      <c r="H19" s="155"/>
      <c r="I19" s="155"/>
      <c r="J19" s="149"/>
      <c r="K19" s="149"/>
    </row>
    <row r="20" spans="1:34" ht="27" customHeight="1">
      <c r="A20" s="752" t="s">
        <v>180</v>
      </c>
      <c r="B20" s="752"/>
      <c r="C20" s="752"/>
      <c r="D20" s="752"/>
      <c r="E20" s="752"/>
      <c r="F20" s="752"/>
      <c r="G20" s="752"/>
      <c r="H20" s="752"/>
      <c r="I20" s="752"/>
      <c r="J20" s="753">
        <f>+J12+J15+J18</f>
        <v>30.25</v>
      </c>
      <c r="K20" s="753"/>
      <c r="AA20" s="147" t="e">
        <f>+IF(#REF!="CUMPLE",1,"NC")</f>
        <v>#REF!</v>
      </c>
      <c r="AB20" s="153" t="str">
        <f>IF(ISNUMBER(#REF!),#REF!,"")</f>
        <v/>
      </c>
      <c r="AC20" s="154"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c r="A25" s="130"/>
      <c r="B25" s="130"/>
      <c r="C25" s="130"/>
      <c r="D25" s="102"/>
      <c r="E25" s="130"/>
      <c r="F25" s="130"/>
      <c r="L25" s="135"/>
      <c r="M25" s="135"/>
      <c r="Q25" s="63"/>
      <c r="R25" s="63"/>
      <c r="S25" s="63"/>
      <c r="AB25" s="1">
        <v>1998</v>
      </c>
      <c r="AC25" s="2">
        <v>203826</v>
      </c>
    </row>
    <row r="26" spans="1:34" customFormat="1">
      <c r="A26" s="125"/>
      <c r="D26" s="102"/>
      <c r="E26" s="125"/>
      <c r="F26" s="125"/>
      <c r="G26" s="125"/>
      <c r="H26" s="125"/>
      <c r="I26" s="125"/>
      <c r="J26" s="125"/>
      <c r="K26" s="125"/>
      <c r="L26" s="135"/>
      <c r="M26" s="135"/>
      <c r="Q26" s="63"/>
      <c r="R26" s="63"/>
      <c r="S26" s="63"/>
      <c r="AB26" s="3">
        <v>1999</v>
      </c>
      <c r="AC26" s="4">
        <v>236460</v>
      </c>
    </row>
    <row r="27" spans="1:34" customFormat="1">
      <c r="D27" s="102"/>
      <c r="L27" s="135"/>
      <c r="M27" s="135"/>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747"/>
      <c r="C29" s="747"/>
      <c r="D29" s="747"/>
      <c r="E29" s="747"/>
      <c r="F29" s="747"/>
      <c r="G29" s="747"/>
      <c r="H29" s="55"/>
      <c r="I29" s="55"/>
      <c r="J29" s="55"/>
      <c r="K29" s="55"/>
      <c r="L29" s="55"/>
      <c r="M29" s="55"/>
      <c r="N29" s="55"/>
      <c r="O29" s="55"/>
      <c r="P29" s="55"/>
      <c r="Q29" s="55"/>
      <c r="R29" s="55"/>
      <c r="S29" s="55"/>
      <c r="T29" s="55"/>
      <c r="U29" s="55"/>
      <c r="V29" s="55"/>
      <c r="W29" s="55"/>
      <c r="AF29" s="3">
        <v>1993</v>
      </c>
      <c r="AG29" s="4">
        <v>81510</v>
      </c>
    </row>
    <row r="30" spans="1:34">
      <c r="A30" s="55"/>
      <c r="B30" s="747"/>
      <c r="C30" s="747"/>
      <c r="D30" s="747"/>
      <c r="E30" s="747"/>
      <c r="F30" s="747"/>
      <c r="G30" s="747"/>
      <c r="H30" s="55"/>
      <c r="I30" s="55"/>
      <c r="J30" s="55"/>
      <c r="K30" s="55"/>
      <c r="L30" s="55"/>
      <c r="M30" s="55"/>
      <c r="N30" s="55"/>
      <c r="O30" s="55"/>
      <c r="P30" s="55"/>
      <c r="Q30" s="55"/>
      <c r="R30" s="55"/>
      <c r="S30" s="55"/>
      <c r="T30" s="55"/>
      <c r="U30" s="55"/>
      <c r="V30" s="55"/>
      <c r="W30" s="55"/>
      <c r="AF30" s="1">
        <v>1994</v>
      </c>
      <c r="AG30" s="2">
        <v>98700</v>
      </c>
    </row>
    <row r="31" spans="1:34">
      <c r="A31" s="55"/>
      <c r="B31" s="747"/>
      <c r="C31" s="747"/>
      <c r="D31" s="747"/>
      <c r="E31" s="747"/>
      <c r="F31" s="747"/>
      <c r="G31" s="747"/>
      <c r="H31" s="55"/>
      <c r="I31" s="55"/>
      <c r="J31" s="55"/>
      <c r="K31" s="55"/>
      <c r="L31" s="55"/>
      <c r="M31" s="55"/>
      <c r="N31" s="55"/>
      <c r="O31" s="55"/>
      <c r="P31" s="55"/>
      <c r="Q31" s="55"/>
      <c r="R31" s="55"/>
      <c r="S31" s="55"/>
      <c r="T31" s="55"/>
      <c r="U31" s="55"/>
      <c r="V31" s="55"/>
      <c r="W31" s="55"/>
      <c r="AF31" s="3">
        <v>1995</v>
      </c>
      <c r="AG31" s="4">
        <v>118934</v>
      </c>
    </row>
    <row r="32" spans="1:34">
      <c r="A32" s="55"/>
      <c r="B32" s="55"/>
      <c r="C32" s="55"/>
      <c r="D32" s="55"/>
      <c r="E32" s="55"/>
      <c r="F32" s="55"/>
      <c r="G32" s="55"/>
      <c r="H32" s="128"/>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1ACFD-B52E-4682-87D7-38BDAE97C502}">
  <sheetPr>
    <tabColor rgb="FF00B050"/>
  </sheetPr>
  <dimension ref="A1:AR111"/>
  <sheetViews>
    <sheetView view="pageBreakPreview"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219</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c r="D11" s="723"/>
      <c r="E11" s="702" t="s">
        <v>151</v>
      </c>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53</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278</v>
      </c>
      <c r="D13" s="696"/>
      <c r="E13" s="696"/>
      <c r="F13" s="696"/>
      <c r="G13" s="696"/>
      <c r="H13" s="696"/>
      <c r="I13" s="696"/>
      <c r="J13" s="696"/>
      <c r="W13" t="str">
        <f>+A24</f>
        <v>SANCAR INGENIEROS SAS</v>
      </c>
      <c r="AR13" s="65"/>
    </row>
    <row r="14" spans="1:44" ht="15.75" customHeight="1">
      <c r="A14" s="705" t="s">
        <v>62</v>
      </c>
      <c r="B14" s="705"/>
      <c r="C14" s="696" t="s">
        <v>53</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v>10</v>
      </c>
      <c r="D18" s="694"/>
      <c r="E18" s="694"/>
      <c r="F18" s="694"/>
      <c r="G18" s="67" t="s">
        <v>141</v>
      </c>
      <c r="H18" s="688" t="s">
        <v>3</v>
      </c>
      <c r="I18" s="688"/>
      <c r="J18" s="688"/>
      <c r="K18" s="169"/>
      <c r="L18" s="169"/>
      <c r="M18" s="169"/>
      <c r="N18" s="169"/>
      <c r="O18" s="169"/>
      <c r="P18" s="169"/>
      <c r="Q18" s="169"/>
      <c r="R18" s="169"/>
      <c r="AR18" s="66"/>
    </row>
    <row r="19" spans="1:44" ht="17">
      <c r="A19" s="693" t="s">
        <v>147</v>
      </c>
      <c r="B19" s="693"/>
      <c r="C19" s="694">
        <v>33</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74" t="s">
        <v>219</v>
      </c>
      <c r="B24" s="675"/>
      <c r="C24" s="675"/>
      <c r="D24" s="71" t="s">
        <v>6</v>
      </c>
      <c r="E24" s="684">
        <v>1</v>
      </c>
      <c r="F24" s="685"/>
      <c r="G24" s="71" t="s">
        <v>3</v>
      </c>
      <c r="H24" s="72" t="s">
        <v>3</v>
      </c>
      <c r="I24" s="665" t="s">
        <v>3</v>
      </c>
      <c r="J24" s="666"/>
      <c r="M24" s="667"/>
      <c r="N24" s="667"/>
      <c r="O24" s="667"/>
      <c r="P24" s="667"/>
      <c r="Q24" s="667"/>
      <c r="R24" s="73"/>
      <c r="W24" t="s">
        <v>16</v>
      </c>
      <c r="Z24" t="s">
        <v>17</v>
      </c>
    </row>
    <row r="25" spans="1:44">
      <c r="A25" s="744"/>
      <c r="B25" s="745"/>
      <c r="C25" s="746"/>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t="s">
        <v>18</v>
      </c>
      <c r="I32" s="660"/>
      <c r="J32" s="660"/>
      <c r="K32" s="660" t="s">
        <v>21</v>
      </c>
      <c r="L32" s="660"/>
      <c r="M32" s="660"/>
      <c r="N32" s="660"/>
      <c r="O32" s="660"/>
      <c r="P32" s="660"/>
      <c r="Q32" s="89"/>
      <c r="R32" s="89"/>
      <c r="W32" t="s">
        <v>26</v>
      </c>
    </row>
    <row r="33" spans="1:41" ht="38.5" customHeight="1">
      <c r="A33" s="548" t="s">
        <v>27</v>
      </c>
      <c r="B33" s="548"/>
      <c r="C33" s="548"/>
      <c r="D33" s="548"/>
      <c r="E33" s="655" t="s">
        <v>278</v>
      </c>
      <c r="F33" s="656"/>
      <c r="G33" s="657"/>
      <c r="H33" s="655" t="s">
        <v>278</v>
      </c>
      <c r="I33" s="656"/>
      <c r="J33" s="657"/>
      <c r="K33" s="655" t="s">
        <v>278</v>
      </c>
      <c r="L33" s="656"/>
      <c r="M33" s="657"/>
      <c r="N33" s="641"/>
      <c r="O33" s="641"/>
      <c r="P33" s="641"/>
      <c r="Q33" s="637" t="s">
        <v>254</v>
      </c>
      <c r="R33" s="638"/>
      <c r="S33" s="156"/>
    </row>
    <row r="34" spans="1:41" ht="115.25" customHeight="1">
      <c r="A34" s="548" t="s">
        <v>149</v>
      </c>
      <c r="B34" s="548"/>
      <c r="C34" s="548"/>
      <c r="D34" s="548"/>
      <c r="E34" s="655" t="s">
        <v>279</v>
      </c>
      <c r="F34" s="656"/>
      <c r="G34" s="657"/>
      <c r="H34" s="655" t="s">
        <v>280</v>
      </c>
      <c r="I34" s="656"/>
      <c r="J34" s="657"/>
      <c r="K34" s="655" t="s">
        <v>281</v>
      </c>
      <c r="L34" s="656"/>
      <c r="M34" s="657"/>
      <c r="N34" s="641"/>
      <c r="O34" s="641"/>
      <c r="P34" s="641"/>
      <c r="Q34" s="639"/>
      <c r="R34" s="640"/>
      <c r="S34" s="157"/>
      <c r="W34" t="s">
        <v>28</v>
      </c>
    </row>
    <row r="35" spans="1:41" ht="49.25" customHeight="1">
      <c r="A35" s="548" t="s">
        <v>144</v>
      </c>
      <c r="B35" s="548"/>
      <c r="C35" s="548"/>
      <c r="D35" s="548"/>
      <c r="E35" s="652" t="s">
        <v>3</v>
      </c>
      <c r="F35" s="653"/>
      <c r="G35" s="654"/>
      <c r="H35" s="652" t="s">
        <v>3</v>
      </c>
      <c r="I35" s="653"/>
      <c r="J35" s="654"/>
      <c r="K35" s="652" t="s">
        <v>3</v>
      </c>
      <c r="L35" s="653"/>
      <c r="M35" s="654"/>
      <c r="N35" s="642"/>
      <c r="O35" s="642"/>
      <c r="P35" s="642"/>
      <c r="Q35" s="639"/>
      <c r="R35" s="640"/>
      <c r="S35" s="157"/>
    </row>
    <row r="36" spans="1:41">
      <c r="A36" s="562" t="s">
        <v>29</v>
      </c>
      <c r="B36" s="562"/>
      <c r="C36" s="562"/>
      <c r="D36" s="562"/>
      <c r="E36" s="646">
        <v>1</v>
      </c>
      <c r="F36" s="647"/>
      <c r="G36" s="648"/>
      <c r="H36" s="646">
        <v>1</v>
      </c>
      <c r="I36" s="647"/>
      <c r="J36" s="648"/>
      <c r="K36" s="646">
        <v>1</v>
      </c>
      <c r="L36" s="647"/>
      <c r="M36" s="648"/>
      <c r="N36" s="643"/>
      <c r="O36" s="643"/>
      <c r="P36" s="643"/>
      <c r="Q36" s="639"/>
      <c r="R36" s="640"/>
      <c r="S36" s="157"/>
      <c r="W36" t="s">
        <v>30</v>
      </c>
    </row>
    <row r="37" spans="1:41">
      <c r="A37" s="562" t="s">
        <v>142</v>
      </c>
      <c r="B37" s="562"/>
      <c r="C37" s="562"/>
      <c r="D37" s="562"/>
      <c r="E37" s="646">
        <v>1</v>
      </c>
      <c r="F37" s="647"/>
      <c r="G37" s="648"/>
      <c r="H37" s="646">
        <v>1</v>
      </c>
      <c r="I37" s="647"/>
      <c r="J37" s="648"/>
      <c r="K37" s="646">
        <v>1</v>
      </c>
      <c r="L37" s="647"/>
      <c r="M37" s="648"/>
      <c r="N37" s="643"/>
      <c r="O37" s="643"/>
      <c r="P37" s="643"/>
      <c r="Q37" s="639"/>
      <c r="R37" s="640"/>
      <c r="S37" s="157"/>
    </row>
    <row r="38" spans="1:41">
      <c r="A38" s="562" t="s">
        <v>31</v>
      </c>
      <c r="B38" s="562"/>
      <c r="C38" s="562"/>
      <c r="D38" s="562"/>
      <c r="E38" s="649">
        <v>17741840</v>
      </c>
      <c r="F38" s="650"/>
      <c r="G38" s="651"/>
      <c r="H38" s="649">
        <v>6290187.5</v>
      </c>
      <c r="I38" s="650"/>
      <c r="J38" s="651"/>
      <c r="K38" s="649">
        <v>7514568.2300000004</v>
      </c>
      <c r="L38" s="650"/>
      <c r="M38" s="651"/>
      <c r="N38" s="644"/>
      <c r="O38" s="644"/>
      <c r="P38" s="644"/>
      <c r="Q38" s="639"/>
      <c r="R38" s="640"/>
      <c r="S38" s="157"/>
      <c r="W38" t="s">
        <v>32</v>
      </c>
    </row>
    <row r="39" spans="1:41">
      <c r="A39" s="548" t="s">
        <v>33</v>
      </c>
      <c r="B39" s="548"/>
      <c r="C39" s="548"/>
      <c r="D39" s="548"/>
      <c r="E39" s="633">
        <v>1996</v>
      </c>
      <c r="F39" s="634"/>
      <c r="G39" s="635"/>
      <c r="H39" s="633">
        <v>1996</v>
      </c>
      <c r="I39" s="634"/>
      <c r="J39" s="635"/>
      <c r="K39" s="633">
        <v>1992</v>
      </c>
      <c r="L39" s="634"/>
      <c r="M39" s="635"/>
      <c r="N39" s="645"/>
      <c r="O39" s="645"/>
      <c r="P39" s="645"/>
      <c r="Q39" s="639"/>
      <c r="R39" s="640"/>
      <c r="S39" s="157"/>
      <c r="W39" t="s">
        <v>34</v>
      </c>
    </row>
    <row r="40" spans="1:41">
      <c r="A40" s="548" t="s">
        <v>35</v>
      </c>
      <c r="B40" s="548"/>
      <c r="C40" s="548"/>
      <c r="D40" s="548"/>
      <c r="E40" s="636">
        <f>+IF(ISNUMBER(E39),LOOKUP(E39,$AB$64:$AB$111,$AC$64:$AC$111),"")</f>
        <v>142125</v>
      </c>
      <c r="F40" s="636"/>
      <c r="G40" s="636"/>
      <c r="H40" s="636">
        <f>+IF(ISNUMBER(H39),LOOKUP(H39,$AB$64:$AB$111,$AC$64:$AC$111),"")</f>
        <v>142125</v>
      </c>
      <c r="I40" s="636"/>
      <c r="J40" s="636"/>
      <c r="K40" s="636">
        <f>+IF(ISNUMBER(K39),LOOKUP(K39,$AB$64:$AB$111,$AC$64:$AC$111),"")</f>
        <v>65190</v>
      </c>
      <c r="L40" s="636"/>
      <c r="M40" s="636"/>
      <c r="N40" s="636"/>
      <c r="O40" s="636"/>
      <c r="P40" s="636"/>
      <c r="Q40" s="639"/>
      <c r="R40" s="640"/>
      <c r="S40" s="157"/>
    </row>
    <row r="41" spans="1:41">
      <c r="A41" s="548" t="s">
        <v>36</v>
      </c>
      <c r="B41" s="548"/>
      <c r="C41" s="548"/>
      <c r="D41" s="548"/>
      <c r="E41" s="628">
        <f>+IF(ISBLANK(E39),0,E38/E40)</f>
        <v>124.83264731750219</v>
      </c>
      <c r="F41" s="628"/>
      <c r="G41" s="628"/>
      <c r="H41" s="628">
        <f>+IF(ISBLANK(H39),0,H38/H40)</f>
        <v>44.258135444151279</v>
      </c>
      <c r="I41" s="628"/>
      <c r="J41" s="628"/>
      <c r="K41" s="628">
        <f>+IF(ISBLANK(K39),0,K38/K40)</f>
        <v>115.27179368001228</v>
      </c>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124.83264731750219</v>
      </c>
      <c r="F42" s="630"/>
      <c r="G42" s="631"/>
      <c r="H42" s="629">
        <f>H41*H37</f>
        <v>44.258135444151279</v>
      </c>
      <c r="I42" s="630"/>
      <c r="J42" s="631"/>
      <c r="K42" s="629">
        <f>K41*K37</f>
        <v>115.27179368001228</v>
      </c>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7</v>
      </c>
      <c r="F43" s="742"/>
      <c r="G43" s="743"/>
      <c r="H43" s="741">
        <v>16</v>
      </c>
      <c r="I43" s="742"/>
      <c r="J43" s="743"/>
      <c r="K43" s="741">
        <v>10</v>
      </c>
      <c r="L43" s="742"/>
      <c r="M43" s="743"/>
      <c r="N43" s="731"/>
      <c r="O43" s="731"/>
      <c r="P43" s="731"/>
      <c r="Q43" s="639"/>
      <c r="R43" s="640"/>
      <c r="S43" s="157"/>
    </row>
    <row r="44" spans="1:41">
      <c r="A44" s="548" t="s">
        <v>143</v>
      </c>
      <c r="B44" s="548"/>
      <c r="C44" s="548"/>
      <c r="D44" s="548"/>
      <c r="E44" s="629">
        <v>124.83</v>
      </c>
      <c r="F44" s="630"/>
      <c r="G44" s="631"/>
      <c r="H44" s="629">
        <v>44.26</v>
      </c>
      <c r="I44" s="630"/>
      <c r="J44" s="631"/>
      <c r="K44" s="629">
        <v>115.27</v>
      </c>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124.83</v>
      </c>
      <c r="F45" s="630"/>
      <c r="G45" s="631"/>
      <c r="H45" s="629">
        <f>H44*H37</f>
        <v>44.26</v>
      </c>
      <c r="I45" s="630"/>
      <c r="J45" s="631"/>
      <c r="K45" s="629">
        <f>K44*K37</f>
        <v>115.27</v>
      </c>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572" t="s">
        <v>55</v>
      </c>
      <c r="F46" s="573"/>
      <c r="G46" s="573"/>
      <c r="H46" s="573"/>
      <c r="I46" s="573"/>
      <c r="J46" s="573"/>
      <c r="K46" s="573"/>
      <c r="L46" s="573"/>
      <c r="M46" s="574"/>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563" t="s">
        <v>3</v>
      </c>
      <c r="F47" s="564"/>
      <c r="G47" s="565"/>
      <c r="H47" s="563" t="s">
        <v>3</v>
      </c>
      <c r="I47" s="564"/>
      <c r="J47" s="565"/>
      <c r="K47" s="563" t="s">
        <v>3</v>
      </c>
      <c r="L47" s="564"/>
      <c r="M47" s="565"/>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566"/>
      <c r="F48" s="567"/>
      <c r="G48" s="568"/>
      <c r="H48" s="566"/>
      <c r="I48" s="567"/>
      <c r="J48" s="568"/>
      <c r="K48" s="566"/>
      <c r="L48" s="567"/>
      <c r="M48" s="568"/>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569"/>
      <c r="F49" s="570"/>
      <c r="G49" s="571"/>
      <c r="H49" s="569"/>
      <c r="I49" s="570"/>
      <c r="J49" s="571"/>
      <c r="K49" s="569"/>
      <c r="L49" s="570"/>
      <c r="M49" s="571"/>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575" t="s">
        <v>3</v>
      </c>
      <c r="F50" s="576"/>
      <c r="G50" s="576"/>
      <c r="H50" s="576"/>
      <c r="I50" s="576"/>
      <c r="J50" s="576"/>
      <c r="K50" s="576"/>
      <c r="L50" s="576"/>
      <c r="M50" s="763"/>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
        <v>282</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c r="L59" s="579"/>
      <c r="M59" s="579"/>
      <c r="N59" s="579"/>
      <c r="O59" s="579"/>
      <c r="P59" s="579"/>
      <c r="Q59" s="580" t="s">
        <v>158</v>
      </c>
      <c r="R59" s="581"/>
      <c r="S59" s="162"/>
      <c r="T59" s="163"/>
      <c r="U59" s="163"/>
      <c r="V59" s="163"/>
    </row>
    <row r="60" spans="1:41" ht="64.25" customHeight="1">
      <c r="A60" s="547" t="s">
        <v>188</v>
      </c>
      <c r="B60" s="548"/>
      <c r="C60" s="548"/>
      <c r="D60" s="548"/>
      <c r="E60" s="550" t="s">
        <v>283</v>
      </c>
      <c r="F60" s="550"/>
      <c r="G60" s="550"/>
      <c r="H60" s="550" t="s">
        <v>283</v>
      </c>
      <c r="I60" s="550"/>
      <c r="J60" s="550"/>
      <c r="K60" s="550"/>
      <c r="L60" s="550"/>
      <c r="M60" s="550"/>
      <c r="N60" s="579"/>
      <c r="O60" s="579"/>
      <c r="P60" s="579"/>
      <c r="Q60" s="582" t="s">
        <v>55</v>
      </c>
      <c r="R60" s="583"/>
      <c r="S60" s="162"/>
      <c r="T60" s="164"/>
      <c r="U60" s="164"/>
      <c r="V60" s="164"/>
    </row>
    <row r="61" spans="1:41" ht="150.75" customHeight="1">
      <c r="A61" s="547" t="s">
        <v>189</v>
      </c>
      <c r="B61" s="548"/>
      <c r="C61" s="548"/>
      <c r="D61" s="548"/>
      <c r="E61" s="549" t="s">
        <v>284</v>
      </c>
      <c r="F61" s="550"/>
      <c r="G61" s="550"/>
      <c r="H61" s="549" t="s">
        <v>285</v>
      </c>
      <c r="I61" s="550"/>
      <c r="J61" s="550"/>
      <c r="K61" s="551"/>
      <c r="L61" s="552"/>
      <c r="M61" s="552"/>
      <c r="N61" s="602"/>
      <c r="O61" s="602"/>
      <c r="P61" s="602"/>
      <c r="Q61" s="584"/>
      <c r="R61" s="585"/>
      <c r="S61" s="165"/>
      <c r="T61" s="164"/>
      <c r="U61" s="164"/>
      <c r="V61" s="164"/>
    </row>
    <row r="62" spans="1:41">
      <c r="A62" s="547" t="s">
        <v>191</v>
      </c>
      <c r="B62" s="548"/>
      <c r="C62" s="548"/>
      <c r="D62" s="548"/>
      <c r="E62" s="578" t="s">
        <v>233</v>
      </c>
      <c r="F62" s="578"/>
      <c r="G62" s="578"/>
      <c r="H62" s="578" t="s">
        <v>235</v>
      </c>
      <c r="I62" s="578"/>
      <c r="J62" s="578"/>
      <c r="K62" s="578"/>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550" t="s">
        <v>263</v>
      </c>
      <c r="I67" s="550"/>
      <c r="J67" s="550"/>
      <c r="K67" s="550"/>
      <c r="L67" s="550"/>
      <c r="M67" s="550"/>
      <c r="N67" s="550"/>
      <c r="O67" s="550"/>
      <c r="P67" s="550"/>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SANCAR INGENIEROS SAS</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238</v>
      </c>
      <c r="F73" s="609"/>
      <c r="G73" s="609"/>
      <c r="H73" s="609"/>
      <c r="I73" s="609"/>
      <c r="J73" s="609"/>
      <c r="K73" s="609"/>
      <c r="L73" s="609"/>
      <c r="M73" s="609"/>
      <c r="N73" s="609"/>
      <c r="O73" s="609"/>
      <c r="P73" s="610"/>
      <c r="Q73" s="63"/>
      <c r="R73" s="63"/>
      <c r="AB73" s="1">
        <v>1988</v>
      </c>
      <c r="AC73" s="2">
        <v>25637</v>
      </c>
    </row>
    <row r="74" spans="1:29">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1">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F19"/>
    <mergeCell ref="H19:J19"/>
    <mergeCell ref="K19:R19"/>
    <mergeCell ref="A20:B20"/>
    <mergeCell ref="C20:J20"/>
    <mergeCell ref="Q16:R16"/>
    <mergeCell ref="A17:J17"/>
    <mergeCell ref="K17:R17"/>
    <mergeCell ref="A18:B18"/>
    <mergeCell ref="C18:F18"/>
    <mergeCell ref="H18:J18"/>
    <mergeCell ref="M23:R23"/>
    <mergeCell ref="A24:C24"/>
    <mergeCell ref="E24:F24"/>
    <mergeCell ref="I24:J24"/>
    <mergeCell ref="M24:O24"/>
    <mergeCell ref="P24:Q24"/>
    <mergeCell ref="A21:B21"/>
    <mergeCell ref="C21:J21"/>
    <mergeCell ref="A22:B22"/>
    <mergeCell ref="C22:J22"/>
    <mergeCell ref="A23:C23"/>
    <mergeCell ref="E23:F23"/>
    <mergeCell ref="I23:J23"/>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E46:M46"/>
    <mergeCell ref="E50:M50"/>
    <mergeCell ref="A46:D46"/>
    <mergeCell ref="N46:P46"/>
    <mergeCell ref="AD50:AF50"/>
    <mergeCell ref="A38:D38"/>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G44:AI44"/>
    <mergeCell ref="AG50:AI50"/>
    <mergeCell ref="AJ50:AL50"/>
    <mergeCell ref="AM50:AO50"/>
    <mergeCell ref="A51:P51"/>
    <mergeCell ref="Q51:R51"/>
    <mergeCell ref="AA51:AB51"/>
    <mergeCell ref="AA49:AC49"/>
    <mergeCell ref="A50:D50"/>
    <mergeCell ref="N50:P50"/>
    <mergeCell ref="AA50:AC50"/>
    <mergeCell ref="A47:B49"/>
    <mergeCell ref="C47:D47"/>
    <mergeCell ref="E47:G49"/>
    <mergeCell ref="H47:J49"/>
    <mergeCell ref="K47:M49"/>
    <mergeCell ref="N47:P49"/>
    <mergeCell ref="C48:D48"/>
    <mergeCell ref="C49:D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K61:M61"/>
    <mergeCell ref="N61:P61"/>
    <mergeCell ref="A62:D62"/>
    <mergeCell ref="E62:G62"/>
    <mergeCell ref="H62:J62"/>
    <mergeCell ref="K62:M62"/>
    <mergeCell ref="N62:P62"/>
    <mergeCell ref="Q59:R59"/>
    <mergeCell ref="A60:D60"/>
    <mergeCell ref="E60:G60"/>
    <mergeCell ref="H60:J60"/>
    <mergeCell ref="K60:M60"/>
    <mergeCell ref="N60:P60"/>
    <mergeCell ref="Q60:R63"/>
    <mergeCell ref="A61:D61"/>
    <mergeCell ref="E61:G61"/>
    <mergeCell ref="H61:J61"/>
    <mergeCell ref="A66:D66"/>
    <mergeCell ref="E66:G66"/>
    <mergeCell ref="H66:P66"/>
    <mergeCell ref="A67:D67"/>
    <mergeCell ref="E67:G67"/>
    <mergeCell ref="H67:P67"/>
    <mergeCell ref="A63:D63"/>
    <mergeCell ref="E63:G63"/>
    <mergeCell ref="H63:J63"/>
    <mergeCell ref="K63:M63"/>
    <mergeCell ref="N63:P63"/>
    <mergeCell ref="A65:P65"/>
    <mergeCell ref="B75:D75"/>
    <mergeCell ref="E75:P75"/>
    <mergeCell ref="B76:G78"/>
    <mergeCell ref="B69:P70"/>
    <mergeCell ref="B71:D71"/>
    <mergeCell ref="E71:P71"/>
    <mergeCell ref="B72:D72"/>
    <mergeCell ref="E72:P72"/>
    <mergeCell ref="B73:D74"/>
    <mergeCell ref="E73:P74"/>
  </mergeCells>
  <dataValidations count="5">
    <dataValidation type="list" allowBlank="1" showInputMessage="1" showErrorMessage="1" sqref="I24:J29 G24:G26 H25:H26" xr:uid="{A21D2A61-6149-4C53-AAC2-22C27251D79A}">
      <formula1>$U$9:$U$11</formula1>
    </dataValidation>
    <dataValidation type="list" allowBlank="1" showInputMessage="1" showErrorMessage="1" sqref="D24:D29" xr:uid="{5B52AA92-06A1-4F14-8C10-EDD1F74D0DA5}">
      <formula1>$X$9:$X$10</formula1>
    </dataValidation>
    <dataValidation type="list" allowBlank="1" showInputMessage="1" showErrorMessage="1" sqref="H24 G27:H29" xr:uid="{CAC5CFB8-965C-44CC-9F9A-45AF2FCA955B}">
      <formula1>$U$9:$U$10</formula1>
    </dataValidation>
    <dataValidation type="list" allowBlank="1" showInputMessage="1" showErrorMessage="1" sqref="E32:P32" xr:uid="{6AD6CF10-BEF6-4E9D-B4D4-F3F8E036DB69}">
      <formula1>$W$24:$W$39</formula1>
    </dataValidation>
    <dataValidation type="list" allowBlank="1" showInputMessage="1" showErrorMessage="1" sqref="H10:H11 H18:H19 C15:C16 C20:C22 N50:P50 E50 E47:P47 E35:P35" xr:uid="{DA1FF6B6-4A9C-4F56-9C37-03B6A9CE5F44}">
      <formula1>CRITERIO</formula1>
    </dataValidation>
  </dataValidations>
  <pageMargins left="0.7" right="0.7" top="0.75" bottom="0.75" header="0.3" footer="0.3"/>
  <pageSetup paperSize="9" scale="30" orientation="landscape" r:id="rId1"/>
  <rowBreaks count="1" manualBreakCount="1">
    <brk id="50" max="17" man="1"/>
  </rowBreaks>
  <colBreaks count="1" manualBreakCount="1">
    <brk id="19"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D7E8F-B506-4E80-B3E5-76DCA570BE34}">
  <sheetPr>
    <tabColor rgb="FF00B050"/>
  </sheetPr>
  <dimension ref="A1:AU58"/>
  <sheetViews>
    <sheetView showZeros="0" view="pageBreakPreview" zoomScale="70" zoomScaleNormal="85" zoomScaleSheetLayoutView="70" workbookViewId="0">
      <selection activeCell="C1" sqref="C1:K1"/>
    </sheetView>
  </sheetViews>
  <sheetFormatPr baseColWidth="10" defaultColWidth="11" defaultRowHeight="16"/>
  <cols>
    <col min="1" max="1" width="13" style="135" customWidth="1"/>
    <col min="2" max="2" width="13.5" style="135" customWidth="1"/>
    <col min="3" max="3" width="9" style="135" customWidth="1"/>
    <col min="4" max="4" width="13.83203125" style="135" customWidth="1"/>
    <col min="5" max="5" width="8.83203125" style="135" customWidth="1"/>
    <col min="6" max="6" width="15.5" style="135" customWidth="1"/>
    <col min="7" max="7" width="12" style="135" customWidth="1"/>
    <col min="8" max="8" width="14.5" style="135" customWidth="1"/>
    <col min="9" max="9" width="6" style="135" customWidth="1"/>
    <col min="10" max="10" width="10.83203125" style="135" customWidth="1"/>
    <col min="11" max="11" width="2.33203125" style="135" customWidth="1"/>
    <col min="12" max="12" width="1.83203125" style="135" customWidth="1"/>
    <col min="13" max="13" width="20.5" style="135" customWidth="1"/>
    <col min="14" max="14" width="9" style="135" customWidth="1"/>
    <col min="15" max="15" width="7" style="135" customWidth="1"/>
    <col min="16" max="16" width="11" style="135" customWidth="1"/>
    <col min="17" max="17" width="9.5" style="135" customWidth="1"/>
    <col min="18" max="18" width="8" style="135" customWidth="1"/>
    <col min="19" max="19" width="9.33203125" style="135" customWidth="1"/>
    <col min="20" max="20" width="7" style="135" customWidth="1"/>
    <col min="21" max="21" width="4.5" style="135" customWidth="1"/>
    <col min="22" max="22" width="15" style="135" customWidth="1"/>
    <col min="23" max="23" width="22" style="135" customWidth="1"/>
    <col min="24" max="24" width="11" style="135" hidden="1" customWidth="1"/>
    <col min="25" max="26" width="7.83203125" style="135" hidden="1" customWidth="1"/>
    <col min="27" max="27" width="9.83203125" style="135" hidden="1" customWidth="1"/>
    <col min="28" max="29" width="8" style="135" hidden="1" customWidth="1"/>
    <col min="30" max="30" width="12.83203125" style="135" hidden="1" customWidth="1"/>
    <col min="31" max="31" width="11" style="135" hidden="1" customWidth="1"/>
    <col min="32" max="32" width="18" style="135" hidden="1" customWidth="1"/>
    <col min="33" max="34" width="12.83203125" style="135" hidden="1" customWidth="1"/>
    <col min="35" max="35" width="11.5" style="135" hidden="1" customWidth="1"/>
    <col min="36" max="37" width="8.33203125" style="135" hidden="1" customWidth="1"/>
    <col min="38" max="38" width="8" style="135" hidden="1" customWidth="1"/>
    <col min="39" max="39" width="16.83203125" style="135" hidden="1" customWidth="1"/>
    <col min="40" max="40" width="8.5" style="135" hidden="1" customWidth="1"/>
    <col min="41" max="41" width="16.33203125" style="135" hidden="1" customWidth="1"/>
    <col min="42" max="42" width="10" style="135" hidden="1" customWidth="1"/>
    <col min="43" max="43" width="8.33203125" style="135" hidden="1" customWidth="1"/>
    <col min="44" max="44" width="12.83203125" style="135" hidden="1" customWidth="1"/>
    <col min="45" max="45" width="13.5" style="135" hidden="1" customWidth="1"/>
    <col min="46" max="46" width="18.5" style="135" hidden="1" customWidth="1"/>
    <col min="47" max="47" width="10.5" style="135" hidden="1" customWidth="1"/>
    <col min="48" max="48" width="0.5" style="135" customWidth="1"/>
    <col min="49" max="49" width="26" style="135" customWidth="1"/>
    <col min="50" max="50" width="11.33203125" style="135" customWidth="1"/>
    <col min="51" max="51" width="15.33203125" style="135" customWidth="1"/>
    <col min="52" max="16384" width="11" style="135"/>
  </cols>
  <sheetData>
    <row r="1" spans="1:36" ht="28">
      <c r="A1" s="132"/>
      <c r="B1" s="133"/>
      <c r="C1" s="757" t="s">
        <v>173</v>
      </c>
      <c r="D1" s="757"/>
      <c r="E1" s="757"/>
      <c r="F1" s="757"/>
      <c r="G1" s="757"/>
      <c r="H1" s="757"/>
      <c r="I1" s="757"/>
      <c r="J1" s="757"/>
      <c r="K1" s="757"/>
      <c r="L1" s="134"/>
      <c r="M1" s="134"/>
      <c r="N1" s="134"/>
      <c r="O1" s="134"/>
      <c r="P1" s="134"/>
      <c r="Q1" s="134"/>
      <c r="R1" s="134"/>
    </row>
    <row r="2" spans="1:36" ht="28.5" customHeight="1">
      <c r="A2" s="136"/>
      <c r="B2" s="137"/>
      <c r="C2" s="758" t="s">
        <v>213</v>
      </c>
      <c r="D2" s="758"/>
      <c r="E2" s="758"/>
      <c r="F2" s="758"/>
      <c r="G2" s="758"/>
      <c r="H2" s="758"/>
      <c r="I2" s="758"/>
      <c r="J2" s="758"/>
      <c r="K2" s="758"/>
      <c r="L2" s="138"/>
      <c r="M2" s="138"/>
      <c r="N2" s="138"/>
      <c r="O2" s="138"/>
      <c r="P2" s="138"/>
      <c r="Q2" s="138"/>
      <c r="R2" s="138"/>
    </row>
    <row r="3" spans="1:36" ht="28">
      <c r="A3" s="139"/>
      <c r="B3" s="137"/>
      <c r="C3" s="758"/>
      <c r="D3" s="758"/>
      <c r="E3" s="758"/>
      <c r="F3" s="758"/>
      <c r="G3" s="758"/>
      <c r="H3" s="758"/>
      <c r="I3" s="758"/>
      <c r="J3" s="758"/>
      <c r="K3" s="758"/>
      <c r="L3" s="138"/>
      <c r="M3" s="138"/>
      <c r="N3" s="138"/>
      <c r="O3" s="138"/>
      <c r="P3" s="138"/>
      <c r="Q3" s="138"/>
      <c r="R3" s="138"/>
    </row>
    <row r="4" spans="1:36" ht="28">
      <c r="A4" s="139"/>
      <c r="B4" s="137"/>
      <c r="C4" s="758"/>
      <c r="D4" s="758"/>
      <c r="E4" s="758"/>
      <c r="F4" s="758"/>
      <c r="G4" s="758"/>
      <c r="H4" s="758"/>
      <c r="I4" s="758"/>
      <c r="J4" s="758"/>
      <c r="K4" s="758"/>
      <c r="L4" s="138"/>
      <c r="M4" s="138"/>
      <c r="N4" s="138"/>
      <c r="O4" s="138"/>
      <c r="P4" s="138"/>
      <c r="Q4" s="138"/>
      <c r="R4" s="138"/>
    </row>
    <row r="5" spans="1:36" ht="28">
      <c r="A5" s="136"/>
      <c r="B5" s="137"/>
      <c r="C5" s="758"/>
      <c r="D5" s="758"/>
      <c r="E5" s="758"/>
      <c r="F5" s="758"/>
      <c r="G5" s="758"/>
      <c r="H5" s="758"/>
      <c r="I5" s="758"/>
      <c r="J5" s="758"/>
      <c r="K5" s="758"/>
      <c r="L5" s="138"/>
      <c r="M5" s="138"/>
      <c r="N5" s="138"/>
      <c r="O5" s="138"/>
      <c r="P5" s="138"/>
      <c r="Q5" s="138"/>
      <c r="R5" s="138"/>
    </row>
    <row r="6" spans="1:36" ht="14.25" customHeight="1" thickBot="1">
      <c r="A6" s="140"/>
      <c r="B6" s="141"/>
      <c r="C6" s="758"/>
      <c r="D6" s="758"/>
      <c r="E6" s="758"/>
      <c r="F6" s="758"/>
      <c r="G6" s="758"/>
      <c r="H6" s="758"/>
      <c r="I6" s="758"/>
      <c r="J6" s="758"/>
      <c r="K6" s="758"/>
      <c r="L6" s="138"/>
      <c r="M6" s="138"/>
      <c r="N6" s="138"/>
      <c r="O6" s="138"/>
      <c r="P6" s="138"/>
      <c r="Q6" s="138"/>
      <c r="R6" s="138"/>
    </row>
    <row r="7" spans="1:36" ht="14.25" customHeight="1">
      <c r="A7" s="137"/>
      <c r="B7" s="137"/>
      <c r="C7" s="142"/>
      <c r="D7" s="142"/>
      <c r="E7" s="142"/>
      <c r="F7" s="142"/>
      <c r="G7" s="142"/>
      <c r="H7" s="142"/>
      <c r="I7" s="142"/>
      <c r="J7" s="142"/>
      <c r="K7" s="142"/>
      <c r="L7" s="138"/>
      <c r="M7" s="138"/>
      <c r="N7" s="138"/>
      <c r="O7" s="138"/>
      <c r="P7" s="138"/>
      <c r="Q7" s="138"/>
      <c r="R7" s="138"/>
    </row>
    <row r="8" spans="1:36" ht="19.5" customHeight="1">
      <c r="A8" s="659" t="s">
        <v>8</v>
      </c>
      <c r="B8" s="659"/>
      <c r="C8" s="759" t="s">
        <v>140</v>
      </c>
      <c r="D8" s="759"/>
      <c r="E8" s="760" t="s">
        <v>219</v>
      </c>
      <c r="F8" s="760"/>
      <c r="G8" s="760"/>
      <c r="H8" s="760"/>
      <c r="I8" s="760"/>
      <c r="J8" s="760"/>
      <c r="K8" s="760"/>
      <c r="L8" s="138"/>
      <c r="M8" s="138"/>
      <c r="N8" s="138"/>
      <c r="O8" s="138"/>
      <c r="P8" s="138"/>
      <c r="Q8" s="138"/>
      <c r="R8" s="138"/>
    </row>
    <row r="9" spans="1:36" ht="21.75" customHeight="1">
      <c r="A9" s="659"/>
      <c r="B9" s="659"/>
      <c r="C9" s="759" t="s">
        <v>137</v>
      </c>
      <c r="D9" s="759"/>
      <c r="E9" s="761" t="s">
        <v>138</v>
      </c>
      <c r="F9" s="761"/>
      <c r="G9" s="762" t="s">
        <v>139</v>
      </c>
      <c r="H9" s="762"/>
      <c r="I9" s="762"/>
      <c r="J9" s="762"/>
      <c r="K9" s="762"/>
      <c r="L9" s="138"/>
      <c r="M9" s="138"/>
      <c r="N9" s="138"/>
      <c r="O9" s="138"/>
      <c r="P9" s="138"/>
      <c r="Q9" s="138"/>
      <c r="R9" s="138"/>
    </row>
    <row r="10" spans="1:36" ht="22.5" customHeight="1">
      <c r="A10" s="659"/>
      <c r="B10" s="659"/>
      <c r="C10" s="759"/>
      <c r="D10" s="759"/>
      <c r="E10" s="762" t="s">
        <v>151</v>
      </c>
      <c r="F10" s="762"/>
      <c r="G10" s="762"/>
      <c r="H10" s="762"/>
      <c r="I10" s="762"/>
      <c r="J10" s="762"/>
      <c r="K10" s="762"/>
      <c r="L10" s="138"/>
      <c r="M10" s="138"/>
      <c r="N10" s="138"/>
      <c r="O10" s="138"/>
      <c r="P10" s="138"/>
      <c r="Q10" s="138"/>
      <c r="R10" s="138"/>
    </row>
    <row r="11" spans="1:36" ht="23.25" customHeight="1">
      <c r="A11" s="749" t="s">
        <v>174</v>
      </c>
      <c r="B11" s="749"/>
      <c r="C11" s="749"/>
      <c r="D11" s="749"/>
      <c r="E11" s="749"/>
      <c r="F11" s="749"/>
      <c r="G11" s="749"/>
      <c r="H11" s="749"/>
      <c r="I11" s="749"/>
      <c r="J11" s="749" t="s">
        <v>175</v>
      </c>
      <c r="K11" s="749"/>
      <c r="Z11" s="143">
        <v>6</v>
      </c>
      <c r="AA11" s="628" t="e">
        <f>+IF(#REF!=#REF!,IF(#REF!="CUMPLE",#REF!,0),"")</f>
        <v>#REF!</v>
      </c>
      <c r="AB11" s="628"/>
      <c r="AC11" s="628" t="e">
        <f>+IF(#REF!=#REF!,IF(#REF!="CUMPLE",#REF!,0),"")</f>
        <v>#REF!</v>
      </c>
      <c r="AD11" s="628"/>
      <c r="AE11" s="628" t="e">
        <f>+IF(#REF!=#REF!,IF(#REF!="CUMPLE",#REF!,0),"")</f>
        <v>#REF!</v>
      </c>
      <c r="AF11" s="628"/>
      <c r="AG11" s="628" t="e">
        <f>+IF(#REF!=#REF!,IF(#REF!="CUMPLE",#REF!,0),"")</f>
        <v>#REF!</v>
      </c>
      <c r="AH11" s="628"/>
      <c r="AI11" s="628" t="e">
        <f>+IF(#REF!=#REF!,IF(#REF!="CUMPLE",#REF!,0),"")</f>
        <v>#REF!</v>
      </c>
      <c r="AJ11" s="628"/>
    </row>
    <row r="12" spans="1:36" ht="39.75" customHeight="1">
      <c r="A12" s="550" t="s">
        <v>286</v>
      </c>
      <c r="B12" s="550"/>
      <c r="C12" s="550"/>
      <c r="D12" s="550"/>
      <c r="E12" s="550"/>
      <c r="F12" s="550"/>
      <c r="G12" s="550"/>
      <c r="H12" s="550"/>
      <c r="I12" s="550"/>
      <c r="J12" s="755">
        <v>20</v>
      </c>
      <c r="K12" s="756"/>
      <c r="Y12" s="754" t="s">
        <v>181</v>
      </c>
      <c r="Z12" s="754"/>
      <c r="AA12" s="628" t="e">
        <f>+SUM(AA11:AB11)</f>
        <v>#REF!</v>
      </c>
      <c r="AB12" s="628"/>
      <c r="AC12" s="628" t="e">
        <f>+SUM(AC11:AD11)</f>
        <v>#REF!</v>
      </c>
      <c r="AD12" s="628"/>
      <c r="AE12" s="628" t="e">
        <f>+SUM(AE11:AF11)</f>
        <v>#REF!</v>
      </c>
      <c r="AF12" s="628"/>
      <c r="AG12" s="628" t="e">
        <f>+SUM(AG11:AH11)</f>
        <v>#REF!</v>
      </c>
      <c r="AH12" s="628"/>
      <c r="AI12" s="628" t="e">
        <f>+SUM(AI11:AJ11)</f>
        <v>#REF!</v>
      </c>
      <c r="AJ12" s="628"/>
    </row>
    <row r="13" spans="1:36" ht="28.75" customHeight="1" thickBot="1">
      <c r="Y13" s="754"/>
      <c r="Z13" s="754"/>
      <c r="AA13" s="143" t="s">
        <v>176</v>
      </c>
      <c r="AB13" s="143" t="s">
        <v>177</v>
      </c>
      <c r="AC13" s="143"/>
    </row>
    <row r="14" spans="1:36" ht="23.5" customHeight="1">
      <c r="A14" s="748" t="s">
        <v>162</v>
      </c>
      <c r="B14" s="749"/>
      <c r="C14" s="749"/>
      <c r="D14" s="749"/>
      <c r="E14" s="749"/>
      <c r="F14" s="749"/>
      <c r="G14" s="749"/>
      <c r="H14" s="749"/>
      <c r="I14" s="749"/>
      <c r="J14" s="749" t="s">
        <v>175</v>
      </c>
      <c r="K14" s="749"/>
      <c r="Y14" s="754"/>
      <c r="Z14" s="754"/>
      <c r="AA14" s="143" t="e">
        <f>+#REF!</f>
        <v>#REF!</v>
      </c>
      <c r="AB14" s="143" t="e">
        <f>+IF(#REF!&gt;=50%,1,0)</f>
        <v>#REF!</v>
      </c>
      <c r="AC14" s="143"/>
      <c r="AF14" s="144" t="s">
        <v>41</v>
      </c>
      <c r="AG14" s="145" t="s">
        <v>178</v>
      </c>
      <c r="AH14" s="146" t="s">
        <v>47</v>
      </c>
    </row>
    <row r="15" spans="1:36" ht="87.75" customHeight="1">
      <c r="A15" s="552" t="s">
        <v>287</v>
      </c>
      <c r="B15" s="552"/>
      <c r="C15" s="552"/>
      <c r="D15" s="552"/>
      <c r="E15" s="552"/>
      <c r="F15" s="552"/>
      <c r="G15" s="552"/>
      <c r="H15" s="552"/>
      <c r="I15" s="552"/>
      <c r="J15" s="755">
        <v>10</v>
      </c>
      <c r="K15" s="756"/>
      <c r="AA15" s="143" t="e">
        <f>+#REF!</f>
        <v>#REF!</v>
      </c>
      <c r="AB15" s="143" t="e">
        <f>+IF(#REF!&gt;=50%,1,0)</f>
        <v>#REF!</v>
      </c>
      <c r="AC15" s="143"/>
      <c r="AF15" s="147" t="e">
        <f>+IF(#REF!="CUMPLE",1,"NC")</f>
        <v>#REF!</v>
      </c>
      <c r="AG15" s="143" t="e">
        <f>+IF(#REF!="CUMPLE ",1,0)</f>
        <v>#REF!</v>
      </c>
      <c r="AH15" s="148" t="e">
        <f>+IF(AF15=AG15,1,0)</f>
        <v>#REF!</v>
      </c>
    </row>
    <row r="16" spans="1:36" ht="31.25" customHeight="1">
      <c r="A16" s="122"/>
      <c r="B16" s="122"/>
      <c r="C16" s="122"/>
      <c r="D16" s="122"/>
      <c r="E16" s="122"/>
      <c r="F16" s="122"/>
      <c r="G16" s="122"/>
      <c r="H16" s="122"/>
      <c r="I16" s="122"/>
      <c r="J16" s="149"/>
      <c r="K16" s="149"/>
      <c r="AA16" s="143"/>
      <c r="AB16" s="143"/>
      <c r="AC16" s="143"/>
      <c r="AF16" s="147"/>
      <c r="AG16" s="143"/>
      <c r="AH16" s="148"/>
    </row>
    <row r="17" spans="1:34" ht="59.5" customHeight="1">
      <c r="A17" s="748" t="s">
        <v>179</v>
      </c>
      <c r="B17" s="748"/>
      <c r="C17" s="748"/>
      <c r="D17" s="748"/>
      <c r="E17" s="748"/>
      <c r="F17" s="748"/>
      <c r="G17" s="748"/>
      <c r="H17" s="748"/>
      <c r="I17" s="748"/>
      <c r="J17" s="749" t="s">
        <v>175</v>
      </c>
      <c r="K17" s="749"/>
      <c r="AA17" s="143" t="e">
        <f>+#REF!</f>
        <v>#REF!</v>
      </c>
      <c r="AB17" s="143" t="e">
        <f>+IF(#REF!&gt;=50%,1,0)</f>
        <v>#REF!</v>
      </c>
      <c r="AC17" s="143"/>
      <c r="AF17" s="147" t="e">
        <f>+IF(#REF!="CUMPLE",1,"NC")</f>
        <v>#REF!</v>
      </c>
      <c r="AG17" s="143" t="e">
        <f>+IF(#REF!="CUMPLE ",1,0)</f>
        <v>#REF!</v>
      </c>
      <c r="AH17" s="148" t="e">
        <f t="shared" ref="AH17:AH18" si="0">+IF(AF17=AG17,1,0)</f>
        <v>#REF!</v>
      </c>
    </row>
    <row r="18" spans="1:34" ht="69.75" customHeight="1" thickBot="1">
      <c r="A18" s="750" t="s">
        <v>288</v>
      </c>
      <c r="B18" s="750"/>
      <c r="C18" s="750"/>
      <c r="D18" s="750"/>
      <c r="E18" s="750"/>
      <c r="F18" s="750"/>
      <c r="G18" s="750"/>
      <c r="H18" s="750"/>
      <c r="I18" s="750"/>
      <c r="J18" s="751" t="s">
        <v>205</v>
      </c>
      <c r="K18" s="751"/>
      <c r="AF18" s="150" t="e">
        <f>+IF(#REF!="CUMPLE",1,"NC")</f>
        <v>#REF!</v>
      </c>
      <c r="AG18" s="151" t="e">
        <f>+IF(#REF!="CUMPLE ",1,0)</f>
        <v>#REF!</v>
      </c>
      <c r="AH18" s="152" t="e">
        <f t="shared" si="0"/>
        <v>#REF!</v>
      </c>
    </row>
    <row r="19" spans="1:34" ht="31.25" customHeight="1">
      <c r="A19" s="155"/>
      <c r="B19" s="155"/>
      <c r="C19" s="155"/>
      <c r="D19" s="155"/>
      <c r="E19" s="155"/>
      <c r="F19" s="155"/>
      <c r="G19" s="155"/>
      <c r="H19" s="155"/>
      <c r="I19" s="155"/>
      <c r="J19" s="149"/>
      <c r="K19" s="149"/>
    </row>
    <row r="20" spans="1:34" ht="27" customHeight="1">
      <c r="A20" s="752" t="s">
        <v>180</v>
      </c>
      <c r="B20" s="752"/>
      <c r="C20" s="752"/>
      <c r="D20" s="752"/>
      <c r="E20" s="752"/>
      <c r="F20" s="752"/>
      <c r="G20" s="752"/>
      <c r="H20" s="752"/>
      <c r="I20" s="752"/>
      <c r="J20" s="753">
        <f>+J12+J15+J18</f>
        <v>30.25</v>
      </c>
      <c r="K20" s="753"/>
      <c r="AA20" s="147" t="e">
        <f>+IF(#REF!="CUMPLE",1,"NC")</f>
        <v>#REF!</v>
      </c>
      <c r="AB20" s="153" t="str">
        <f>IF(ISNUMBER(#REF!),#REF!,"")</f>
        <v/>
      </c>
      <c r="AC20" s="154"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c r="A25" s="130"/>
      <c r="B25" s="130"/>
      <c r="C25" s="130"/>
      <c r="D25" s="102"/>
      <c r="E25" s="130"/>
      <c r="F25" s="130"/>
      <c r="L25" s="135"/>
      <c r="M25" s="135"/>
      <c r="Q25" s="63"/>
      <c r="R25" s="63"/>
      <c r="S25" s="63"/>
      <c r="AB25" s="1">
        <v>1998</v>
      </c>
      <c r="AC25" s="2">
        <v>203826</v>
      </c>
    </row>
    <row r="26" spans="1:34" customFormat="1">
      <c r="A26" s="125"/>
      <c r="D26" s="102"/>
      <c r="E26" s="125"/>
      <c r="F26" s="125"/>
      <c r="G26" s="125"/>
      <c r="H26" s="125"/>
      <c r="I26" s="125"/>
      <c r="J26" s="125"/>
      <c r="K26" s="125"/>
      <c r="L26" s="135"/>
      <c r="M26" s="135"/>
      <c r="Q26" s="63"/>
      <c r="R26" s="63"/>
      <c r="S26" s="63"/>
      <c r="AB26" s="3">
        <v>1999</v>
      </c>
      <c r="AC26" s="4">
        <v>236460</v>
      </c>
    </row>
    <row r="27" spans="1:34" customFormat="1">
      <c r="D27" s="102"/>
      <c r="L27" s="135"/>
      <c r="M27" s="135"/>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747"/>
      <c r="C29" s="747"/>
      <c r="D29" s="747"/>
      <c r="E29" s="747"/>
      <c r="F29" s="747"/>
      <c r="G29" s="747"/>
      <c r="H29" s="55"/>
      <c r="I29" s="55"/>
      <c r="J29" s="55"/>
      <c r="K29" s="55"/>
      <c r="L29" s="55"/>
      <c r="M29" s="55"/>
      <c r="N29" s="55"/>
      <c r="O29" s="55"/>
      <c r="P29" s="55"/>
      <c r="Q29" s="55"/>
      <c r="R29" s="55"/>
      <c r="S29" s="55"/>
      <c r="T29" s="55"/>
      <c r="U29" s="55"/>
      <c r="V29" s="55"/>
      <c r="W29" s="55"/>
      <c r="AF29" s="3">
        <v>1993</v>
      </c>
      <c r="AG29" s="4">
        <v>81510</v>
      </c>
    </row>
    <row r="30" spans="1:34">
      <c r="A30" s="55"/>
      <c r="B30" s="747"/>
      <c r="C30" s="747"/>
      <c r="D30" s="747"/>
      <c r="E30" s="747"/>
      <c r="F30" s="747"/>
      <c r="G30" s="747"/>
      <c r="H30" s="55"/>
      <c r="I30" s="55"/>
      <c r="J30" s="55"/>
      <c r="K30" s="55"/>
      <c r="L30" s="55"/>
      <c r="M30" s="55"/>
      <c r="N30" s="55"/>
      <c r="O30" s="55"/>
      <c r="P30" s="55"/>
      <c r="Q30" s="55"/>
      <c r="R30" s="55"/>
      <c r="S30" s="55"/>
      <c r="T30" s="55"/>
      <c r="U30" s="55"/>
      <c r="V30" s="55"/>
      <c r="W30" s="55"/>
      <c r="AF30" s="1">
        <v>1994</v>
      </c>
      <c r="AG30" s="2">
        <v>98700</v>
      </c>
    </row>
    <row r="31" spans="1:34">
      <c r="A31" s="55"/>
      <c r="B31" s="747"/>
      <c r="C31" s="747"/>
      <c r="D31" s="747"/>
      <c r="E31" s="747"/>
      <c r="F31" s="747"/>
      <c r="G31" s="747"/>
      <c r="H31" s="55"/>
      <c r="I31" s="55"/>
      <c r="J31" s="55"/>
      <c r="K31" s="55"/>
      <c r="L31" s="55"/>
      <c r="M31" s="55"/>
      <c r="N31" s="55"/>
      <c r="O31" s="55"/>
      <c r="P31" s="55"/>
      <c r="Q31" s="55"/>
      <c r="R31" s="55"/>
      <c r="S31" s="55"/>
      <c r="T31" s="55"/>
      <c r="U31" s="55"/>
      <c r="V31" s="55"/>
      <c r="W31" s="55"/>
      <c r="AF31" s="3">
        <v>1995</v>
      </c>
      <c r="AG31" s="4">
        <v>118934</v>
      </c>
    </row>
    <row r="32" spans="1:34">
      <c r="A32" s="55"/>
      <c r="B32" s="55"/>
      <c r="C32" s="55"/>
      <c r="D32" s="55"/>
      <c r="E32" s="55"/>
      <c r="F32" s="55"/>
      <c r="G32" s="55"/>
      <c r="H32" s="128"/>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01C6D-29FC-4990-86C4-50047782DCA0}">
  <sheetPr>
    <tabColor rgb="FF00B050"/>
  </sheetPr>
  <dimension ref="A1:AR111"/>
  <sheetViews>
    <sheetView view="pageBreakPreview" topLeftCell="A61"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220</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t="s">
        <v>151</v>
      </c>
      <c r="D11" s="723"/>
      <c r="E11" s="702"/>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220</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220</v>
      </c>
      <c r="D13" s="696"/>
      <c r="E13" s="696"/>
      <c r="F13" s="696"/>
      <c r="G13" s="696"/>
      <c r="H13" s="696"/>
      <c r="I13" s="696"/>
      <c r="J13" s="696"/>
      <c r="W13" t="str">
        <f>+A24</f>
        <v>MARLON SALAZAR ARBOLEDA</v>
      </c>
      <c r="AR13" s="65"/>
    </row>
    <row r="14" spans="1:44" ht="15.75" customHeight="1">
      <c r="A14" s="705" t="s">
        <v>62</v>
      </c>
      <c r="B14" s="705"/>
      <c r="C14" s="696" t="s">
        <v>201</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t="s">
        <v>53</v>
      </c>
      <c r="D18" s="694"/>
      <c r="E18" s="694"/>
      <c r="F18" s="694"/>
      <c r="G18" s="67" t="s">
        <v>141</v>
      </c>
      <c r="H18" s="688"/>
      <c r="I18" s="688"/>
      <c r="J18" s="688"/>
      <c r="K18" s="169"/>
      <c r="L18" s="169"/>
      <c r="M18" s="169"/>
      <c r="N18" s="169"/>
      <c r="O18" s="169"/>
      <c r="P18" s="169"/>
      <c r="Q18" s="169"/>
      <c r="R18" s="169"/>
      <c r="AR18" s="66"/>
    </row>
    <row r="19" spans="1:44" ht="17">
      <c r="A19" s="693" t="s">
        <v>147</v>
      </c>
      <c r="B19" s="693"/>
      <c r="C19" s="694">
        <v>12</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82" t="str">
        <f>C12</f>
        <v>MARLON SALAZAR ARBOLEDA</v>
      </c>
      <c r="B24" s="683"/>
      <c r="C24" s="683"/>
      <c r="D24" s="71" t="s">
        <v>4</v>
      </c>
      <c r="E24" s="684">
        <v>1</v>
      </c>
      <c r="F24" s="685"/>
      <c r="G24" s="71" t="s">
        <v>3</v>
      </c>
      <c r="H24" s="72" t="s">
        <v>3</v>
      </c>
      <c r="I24" s="665" t="s">
        <v>3</v>
      </c>
      <c r="J24" s="666"/>
      <c r="M24" s="667"/>
      <c r="N24" s="667"/>
      <c r="O24" s="667"/>
      <c r="P24" s="667"/>
      <c r="Q24" s="667"/>
      <c r="R24" s="73"/>
      <c r="W24" t="s">
        <v>16</v>
      </c>
      <c r="Z24" t="s">
        <v>17</v>
      </c>
    </row>
    <row r="25" spans="1:44">
      <c r="A25" s="674"/>
      <c r="B25" s="675"/>
      <c r="C25" s="675"/>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c r="I32" s="660"/>
      <c r="J32" s="660"/>
      <c r="K32" s="660"/>
      <c r="L32" s="660"/>
      <c r="M32" s="660"/>
      <c r="N32" s="660"/>
      <c r="O32" s="660"/>
      <c r="P32" s="660"/>
      <c r="Q32" s="89"/>
      <c r="R32" s="89"/>
      <c r="W32" t="s">
        <v>26</v>
      </c>
    </row>
    <row r="33" spans="1:41" ht="38.5" customHeight="1">
      <c r="A33" s="548" t="s">
        <v>27</v>
      </c>
      <c r="B33" s="548"/>
      <c r="C33" s="548"/>
      <c r="D33" s="548"/>
      <c r="E33" s="655" t="s">
        <v>220</v>
      </c>
      <c r="F33" s="656"/>
      <c r="G33" s="657"/>
      <c r="H33" s="655"/>
      <c r="I33" s="656"/>
      <c r="J33" s="657"/>
      <c r="K33" s="655"/>
      <c r="L33" s="656"/>
      <c r="M33" s="657"/>
      <c r="N33" s="641"/>
      <c r="O33" s="641"/>
      <c r="P33" s="641"/>
      <c r="Q33" s="637" t="s">
        <v>3</v>
      </c>
      <c r="R33" s="638"/>
      <c r="S33" s="156"/>
    </row>
    <row r="34" spans="1:41" ht="115.25" customHeight="1">
      <c r="A34" s="548" t="s">
        <v>149</v>
      </c>
      <c r="B34" s="548"/>
      <c r="C34" s="548"/>
      <c r="D34" s="548"/>
      <c r="E34" s="655" t="s">
        <v>264</v>
      </c>
      <c r="F34" s="656"/>
      <c r="G34" s="657"/>
      <c r="H34" s="655"/>
      <c r="I34" s="656"/>
      <c r="J34" s="657"/>
      <c r="K34" s="655"/>
      <c r="L34" s="656"/>
      <c r="M34" s="657"/>
      <c r="N34" s="641"/>
      <c r="O34" s="641"/>
      <c r="P34" s="641"/>
      <c r="Q34" s="639"/>
      <c r="R34" s="640"/>
      <c r="S34" s="157"/>
      <c r="W34" t="s">
        <v>28</v>
      </c>
    </row>
    <row r="35" spans="1:41" ht="49.25" customHeight="1">
      <c r="A35" s="548" t="s">
        <v>144</v>
      </c>
      <c r="B35" s="548"/>
      <c r="C35" s="548"/>
      <c r="D35" s="548"/>
      <c r="E35" s="652" t="s">
        <v>3</v>
      </c>
      <c r="F35" s="653"/>
      <c r="G35" s="654"/>
      <c r="H35" s="652"/>
      <c r="I35" s="653"/>
      <c r="J35" s="654"/>
      <c r="K35" s="652"/>
      <c r="L35" s="653"/>
      <c r="M35" s="654"/>
      <c r="N35" s="642"/>
      <c r="O35" s="642"/>
      <c r="P35" s="642"/>
      <c r="Q35" s="639"/>
      <c r="R35" s="640"/>
      <c r="S35" s="157"/>
    </row>
    <row r="36" spans="1:41">
      <c r="A36" s="562" t="s">
        <v>29</v>
      </c>
      <c r="B36" s="562"/>
      <c r="C36" s="562"/>
      <c r="D36" s="562"/>
      <c r="E36" s="646">
        <v>0.5</v>
      </c>
      <c r="F36" s="647"/>
      <c r="G36" s="648"/>
      <c r="H36" s="646"/>
      <c r="I36" s="647"/>
      <c r="J36" s="648"/>
      <c r="K36" s="646"/>
      <c r="L36" s="647"/>
      <c r="M36" s="648"/>
      <c r="N36" s="643"/>
      <c r="O36" s="643"/>
      <c r="P36" s="643"/>
      <c r="Q36" s="639"/>
      <c r="R36" s="640"/>
      <c r="S36" s="157"/>
      <c r="W36" t="s">
        <v>30</v>
      </c>
    </row>
    <row r="37" spans="1:41">
      <c r="A37" s="562" t="s">
        <v>142</v>
      </c>
      <c r="B37" s="562"/>
      <c r="C37" s="562"/>
      <c r="D37" s="562"/>
      <c r="E37" s="646">
        <v>0.5</v>
      </c>
      <c r="F37" s="647"/>
      <c r="G37" s="648"/>
      <c r="H37" s="646"/>
      <c r="I37" s="647"/>
      <c r="J37" s="648"/>
      <c r="K37" s="646"/>
      <c r="L37" s="647"/>
      <c r="M37" s="648"/>
      <c r="N37" s="643"/>
      <c r="O37" s="643"/>
      <c r="P37" s="643"/>
      <c r="Q37" s="639"/>
      <c r="R37" s="640"/>
      <c r="S37" s="157"/>
    </row>
    <row r="38" spans="1:41">
      <c r="A38" s="562" t="s">
        <v>31</v>
      </c>
      <c r="B38" s="562"/>
      <c r="C38" s="562"/>
      <c r="D38" s="562"/>
      <c r="E38" s="649">
        <v>1544765324.0699999</v>
      </c>
      <c r="F38" s="650"/>
      <c r="G38" s="651"/>
      <c r="H38" s="649"/>
      <c r="I38" s="650"/>
      <c r="J38" s="651"/>
      <c r="K38" s="649"/>
      <c r="L38" s="650"/>
      <c r="M38" s="651"/>
      <c r="N38" s="644"/>
      <c r="O38" s="644"/>
      <c r="P38" s="644"/>
      <c r="Q38" s="639"/>
      <c r="R38" s="640"/>
      <c r="S38" s="157"/>
      <c r="W38" t="s">
        <v>32</v>
      </c>
    </row>
    <row r="39" spans="1:41">
      <c r="A39" s="548" t="s">
        <v>33</v>
      </c>
      <c r="B39" s="548"/>
      <c r="C39" s="548"/>
      <c r="D39" s="548"/>
      <c r="E39" s="633">
        <v>2018</v>
      </c>
      <c r="F39" s="634"/>
      <c r="G39" s="635"/>
      <c r="H39" s="633"/>
      <c r="I39" s="634"/>
      <c r="J39" s="635"/>
      <c r="K39" s="633"/>
      <c r="L39" s="634"/>
      <c r="M39" s="635"/>
      <c r="N39" s="645"/>
      <c r="O39" s="645"/>
      <c r="P39" s="645"/>
      <c r="Q39" s="639"/>
      <c r="R39" s="640"/>
      <c r="S39" s="157"/>
      <c r="W39" t="s">
        <v>34</v>
      </c>
    </row>
    <row r="40" spans="1:41">
      <c r="A40" s="548" t="s">
        <v>35</v>
      </c>
      <c r="B40" s="548"/>
      <c r="C40" s="548"/>
      <c r="D40" s="548"/>
      <c r="E40" s="636">
        <f>+IF(ISNUMBER(E39),LOOKUP(E39,$AB$64:$AB$111,$AC$64:$AC$111),"")</f>
        <v>781242</v>
      </c>
      <c r="F40" s="636"/>
      <c r="G40" s="636"/>
      <c r="H40" s="636"/>
      <c r="I40" s="636"/>
      <c r="J40" s="636"/>
      <c r="K40" s="636"/>
      <c r="L40" s="636"/>
      <c r="M40" s="636"/>
      <c r="N40" s="636"/>
      <c r="O40" s="636"/>
      <c r="P40" s="636"/>
      <c r="Q40" s="639"/>
      <c r="R40" s="640"/>
      <c r="S40" s="157"/>
    </row>
    <row r="41" spans="1:41">
      <c r="A41" s="548" t="s">
        <v>36</v>
      </c>
      <c r="B41" s="548"/>
      <c r="C41" s="548"/>
      <c r="D41" s="548"/>
      <c r="E41" s="628">
        <f>+IF(ISBLANK(E39),0,E38/E40)-0.01</f>
        <v>1977.3098625649925</v>
      </c>
      <c r="F41" s="628"/>
      <c r="G41" s="628"/>
      <c r="H41" s="628"/>
      <c r="I41" s="628"/>
      <c r="J41" s="628"/>
      <c r="K41" s="628"/>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988.65493128249625</v>
      </c>
      <c r="F42" s="630"/>
      <c r="G42" s="631"/>
      <c r="H42" s="629"/>
      <c r="I42" s="630"/>
      <c r="J42" s="631"/>
      <c r="K42" s="629"/>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10</v>
      </c>
      <c r="F43" s="742"/>
      <c r="G43" s="743"/>
      <c r="H43" s="741"/>
      <c r="I43" s="742"/>
      <c r="J43" s="743"/>
      <c r="K43" s="741"/>
      <c r="L43" s="742"/>
      <c r="M43" s="743"/>
      <c r="N43" s="731"/>
      <c r="O43" s="731"/>
      <c r="P43" s="731"/>
      <c r="Q43" s="639"/>
      <c r="R43" s="640"/>
      <c r="S43" s="157"/>
    </row>
    <row r="44" spans="1:41">
      <c r="A44" s="548" t="s">
        <v>143</v>
      </c>
      <c r="B44" s="548"/>
      <c r="C44" s="548"/>
      <c r="D44" s="548"/>
      <c r="E44" s="629">
        <v>1977.31</v>
      </c>
      <c r="F44" s="630"/>
      <c r="G44" s="631"/>
      <c r="H44" s="629"/>
      <c r="I44" s="630"/>
      <c r="J44" s="631"/>
      <c r="K44" s="629"/>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988.65499999999997</v>
      </c>
      <c r="F45" s="630"/>
      <c r="G45" s="631"/>
      <c r="H45" s="629"/>
      <c r="I45" s="630"/>
      <c r="J45" s="631"/>
      <c r="K45" s="629"/>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628" t="s">
        <v>55</v>
      </c>
      <c r="F46" s="628"/>
      <c r="G46" s="628"/>
      <c r="H46" s="628"/>
      <c r="I46" s="628"/>
      <c r="J46" s="628"/>
      <c r="K46" s="628"/>
      <c r="L46" s="628"/>
      <c r="M46" s="628"/>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732" t="s">
        <v>3</v>
      </c>
      <c r="F47" s="733"/>
      <c r="G47" s="734"/>
      <c r="H47" s="732"/>
      <c r="I47" s="733"/>
      <c r="J47" s="734"/>
      <c r="K47" s="732"/>
      <c r="L47" s="733"/>
      <c r="M47" s="734"/>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735"/>
      <c r="F48" s="736"/>
      <c r="G48" s="737"/>
      <c r="H48" s="735"/>
      <c r="I48" s="736"/>
      <c r="J48" s="737"/>
      <c r="K48" s="735"/>
      <c r="L48" s="736"/>
      <c r="M48" s="737"/>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738"/>
      <c r="F49" s="739"/>
      <c r="G49" s="740"/>
      <c r="H49" s="738"/>
      <c r="I49" s="739"/>
      <c r="J49" s="740"/>
      <c r="K49" s="738"/>
      <c r="L49" s="739"/>
      <c r="M49" s="740"/>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629" t="s">
        <v>3</v>
      </c>
      <c r="F50" s="630"/>
      <c r="G50" s="631"/>
      <c r="H50" s="766"/>
      <c r="I50" s="767"/>
      <c r="J50" s="768"/>
      <c r="K50" s="628"/>
      <c r="L50" s="628"/>
      <c r="M50" s="628"/>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tr">
        <f>A24</f>
        <v>MARLON SALAZAR ARBOLEDA</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c r="L59" s="579"/>
      <c r="M59" s="579"/>
      <c r="N59" s="579"/>
      <c r="O59" s="579"/>
      <c r="P59" s="579"/>
      <c r="Q59" s="580" t="s">
        <v>158</v>
      </c>
      <c r="R59" s="581"/>
      <c r="S59" s="162"/>
      <c r="T59" s="163"/>
      <c r="U59" s="163"/>
      <c r="V59" s="163"/>
    </row>
    <row r="60" spans="1:41" ht="33.75" customHeight="1">
      <c r="A60" s="547" t="s">
        <v>188</v>
      </c>
      <c r="B60" s="548"/>
      <c r="C60" s="548"/>
      <c r="D60" s="548"/>
      <c r="E60" s="550" t="s">
        <v>265</v>
      </c>
      <c r="F60" s="550"/>
      <c r="G60" s="550"/>
      <c r="H60" s="550" t="s">
        <v>265</v>
      </c>
      <c r="I60" s="550"/>
      <c r="J60" s="550"/>
      <c r="K60" s="550"/>
      <c r="L60" s="550"/>
      <c r="M60" s="550"/>
      <c r="N60" s="579"/>
      <c r="O60" s="579"/>
      <c r="P60" s="579"/>
      <c r="Q60" s="582" t="s">
        <v>55</v>
      </c>
      <c r="R60" s="583"/>
      <c r="S60" s="162"/>
      <c r="T60" s="164"/>
      <c r="U60" s="164"/>
      <c r="V60" s="164"/>
    </row>
    <row r="61" spans="1:41" ht="202.75" customHeight="1">
      <c r="A61" s="547" t="s">
        <v>189</v>
      </c>
      <c r="B61" s="548"/>
      <c r="C61" s="548"/>
      <c r="D61" s="548"/>
      <c r="E61" s="551" t="s">
        <v>266</v>
      </c>
      <c r="F61" s="552"/>
      <c r="G61" s="552"/>
      <c r="H61" s="549" t="s">
        <v>267</v>
      </c>
      <c r="I61" s="550"/>
      <c r="J61" s="550"/>
      <c r="K61" s="551"/>
      <c r="L61" s="552"/>
      <c r="M61" s="552"/>
      <c r="N61" s="602"/>
      <c r="O61" s="602"/>
      <c r="P61" s="602"/>
      <c r="Q61" s="584"/>
      <c r="R61" s="585"/>
      <c r="S61" s="165"/>
      <c r="T61" s="164"/>
      <c r="U61" s="164"/>
      <c r="V61" s="164"/>
    </row>
    <row r="62" spans="1:41">
      <c r="A62" s="547" t="s">
        <v>191</v>
      </c>
      <c r="B62" s="548"/>
      <c r="C62" s="548"/>
      <c r="D62" s="548"/>
      <c r="E62" s="578" t="s">
        <v>268</v>
      </c>
      <c r="F62" s="578"/>
      <c r="G62" s="578"/>
      <c r="H62" s="578" t="s">
        <v>268</v>
      </c>
      <c r="I62" s="578"/>
      <c r="J62" s="578"/>
      <c r="K62" s="578"/>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764" t="s">
        <v>277</v>
      </c>
      <c r="I67" s="765"/>
      <c r="J67" s="765"/>
      <c r="K67" s="765"/>
      <c r="L67" s="765"/>
      <c r="M67" s="765"/>
      <c r="N67" s="765"/>
      <c r="O67" s="765"/>
      <c r="P67" s="765"/>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MARLON SALAZAR ARBOLEDA</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55</v>
      </c>
      <c r="F73" s="609"/>
      <c r="G73" s="609"/>
      <c r="H73" s="609"/>
      <c r="I73" s="609"/>
      <c r="J73" s="609"/>
      <c r="K73" s="609"/>
      <c r="L73" s="609"/>
      <c r="M73" s="609"/>
      <c r="N73" s="609"/>
      <c r="O73" s="609"/>
      <c r="P73" s="610"/>
      <c r="Q73" s="63"/>
      <c r="R73" s="63"/>
      <c r="AB73" s="1">
        <v>1988</v>
      </c>
      <c r="AC73" s="2">
        <v>25637</v>
      </c>
    </row>
    <row r="74" spans="1:29" ht="10.25" customHeight="1">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F19"/>
    <mergeCell ref="H19:J19"/>
    <mergeCell ref="K19:R19"/>
    <mergeCell ref="A20:B20"/>
    <mergeCell ref="C20:J20"/>
    <mergeCell ref="Q16:R16"/>
    <mergeCell ref="A17:J17"/>
    <mergeCell ref="K17:R17"/>
    <mergeCell ref="A18:B18"/>
    <mergeCell ref="C18:F18"/>
    <mergeCell ref="H18:J18"/>
    <mergeCell ref="M23:R23"/>
    <mergeCell ref="A24:C24"/>
    <mergeCell ref="E24:F24"/>
    <mergeCell ref="I24:J24"/>
    <mergeCell ref="M24:O24"/>
    <mergeCell ref="P24:Q24"/>
    <mergeCell ref="A21:B21"/>
    <mergeCell ref="C21:J21"/>
    <mergeCell ref="A22:B22"/>
    <mergeCell ref="C22:J22"/>
    <mergeCell ref="A23:C23"/>
    <mergeCell ref="E23:F23"/>
    <mergeCell ref="I23:J23"/>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AD50:AF50"/>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G44:AI44"/>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A47:B49"/>
    <mergeCell ref="C47:D47"/>
    <mergeCell ref="E47:G49"/>
    <mergeCell ref="H47:J49"/>
    <mergeCell ref="K47:M49"/>
    <mergeCell ref="N47:P49"/>
    <mergeCell ref="C48:D48"/>
    <mergeCell ref="C49:D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K61:M61"/>
    <mergeCell ref="N61:P61"/>
    <mergeCell ref="A62:D62"/>
    <mergeCell ref="E62:G62"/>
    <mergeCell ref="H62:J62"/>
    <mergeCell ref="K62:M62"/>
    <mergeCell ref="N62:P62"/>
    <mergeCell ref="Q59:R59"/>
    <mergeCell ref="A60:D60"/>
    <mergeCell ref="E60:G60"/>
    <mergeCell ref="H60:J60"/>
    <mergeCell ref="K60:M60"/>
    <mergeCell ref="N60:P60"/>
    <mergeCell ref="Q60:R63"/>
    <mergeCell ref="A61:D61"/>
    <mergeCell ref="E61:G61"/>
    <mergeCell ref="H61:J61"/>
    <mergeCell ref="A66:D66"/>
    <mergeCell ref="E66:G66"/>
    <mergeCell ref="H66:P66"/>
    <mergeCell ref="A67:D67"/>
    <mergeCell ref="E67:G67"/>
    <mergeCell ref="H67:P67"/>
    <mergeCell ref="A63:D63"/>
    <mergeCell ref="E63:G63"/>
    <mergeCell ref="H63:J63"/>
    <mergeCell ref="K63:M63"/>
    <mergeCell ref="N63:P63"/>
    <mergeCell ref="A65:P65"/>
    <mergeCell ref="B75:D75"/>
    <mergeCell ref="E75:P75"/>
    <mergeCell ref="B76:G78"/>
    <mergeCell ref="B69:P70"/>
    <mergeCell ref="B71:D71"/>
    <mergeCell ref="E71:P71"/>
    <mergeCell ref="B72:D72"/>
    <mergeCell ref="E72:P72"/>
    <mergeCell ref="B73:D74"/>
    <mergeCell ref="E73:P74"/>
  </mergeCells>
  <dataValidations count="5">
    <dataValidation type="list" allowBlank="1" showInputMessage="1" showErrorMessage="1" sqref="H10:H11 H18:H19 C15:C16 C20:C22 K50:P50 E35:P35 E47:P47 E50:G50" xr:uid="{7B19BD7F-DFAD-479B-B883-534016509BF1}">
      <formula1>CRITERIO</formula1>
    </dataValidation>
    <dataValidation type="list" allowBlank="1" showInputMessage="1" showErrorMessage="1" sqref="E32:P32" xr:uid="{210BCCA9-DE6B-42D0-A1F3-894C8E2D1DC7}">
      <formula1>$W$24:$W$39</formula1>
    </dataValidation>
    <dataValidation type="list" allowBlank="1" showInputMessage="1" showErrorMessage="1" sqref="H24 G27:H29" xr:uid="{DB96D9CA-7176-4EE6-AE09-94170B2F9C6F}">
      <formula1>$U$9:$U$10</formula1>
    </dataValidation>
    <dataValidation type="list" allowBlank="1" showInputMessage="1" showErrorMessage="1" sqref="D24:D29" xr:uid="{2FB177E9-6C18-4EDA-B518-3A40936EFDFF}">
      <formula1>$X$9:$X$10</formula1>
    </dataValidation>
    <dataValidation type="list" allowBlank="1" showInputMessage="1" showErrorMessage="1" sqref="I24:J29 G24:G26 H25:H26" xr:uid="{BA708BF3-C1B5-4DBA-A9B1-4797B36E52CB}">
      <formula1>$U$9:$U$11</formula1>
    </dataValidation>
  </dataValidations>
  <pageMargins left="0.7" right="0.7" top="0.75" bottom="0.75" header="0.3" footer="0.3"/>
  <pageSetup paperSize="9" scale="30" orientation="landscape" r:id="rId1"/>
  <rowBreaks count="1" manualBreakCount="1">
    <brk id="50" max="17" man="1"/>
  </rowBreaks>
  <colBreaks count="1" manualBreakCount="1">
    <brk id="19"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01EE7-DC36-4E3C-95CA-C4FA53069852}">
  <sheetPr>
    <tabColor rgb="FF00B050"/>
  </sheetPr>
  <dimension ref="A1:AU58"/>
  <sheetViews>
    <sheetView showZeros="0" view="pageBreakPreview" zoomScale="70" zoomScaleNormal="85" zoomScaleSheetLayoutView="70" workbookViewId="0">
      <selection activeCell="C1" sqref="C1:K1"/>
    </sheetView>
  </sheetViews>
  <sheetFormatPr baseColWidth="10" defaultColWidth="11" defaultRowHeight="16"/>
  <cols>
    <col min="1" max="1" width="13" style="135" customWidth="1"/>
    <col min="2" max="2" width="13.5" style="135" customWidth="1"/>
    <col min="3" max="3" width="9" style="135" customWidth="1"/>
    <col min="4" max="4" width="13.83203125" style="135" customWidth="1"/>
    <col min="5" max="5" width="8.83203125" style="135" customWidth="1"/>
    <col min="6" max="6" width="15.5" style="135" customWidth="1"/>
    <col min="7" max="7" width="12" style="135" customWidth="1"/>
    <col min="8" max="8" width="14.5" style="135" customWidth="1"/>
    <col min="9" max="9" width="6" style="135" customWidth="1"/>
    <col min="10" max="10" width="10.83203125" style="135" customWidth="1"/>
    <col min="11" max="11" width="2.33203125" style="135" customWidth="1"/>
    <col min="12" max="12" width="1.83203125" style="135" customWidth="1"/>
    <col min="13" max="13" width="20.5" style="135" customWidth="1"/>
    <col min="14" max="14" width="9" style="135" customWidth="1"/>
    <col min="15" max="15" width="7" style="135" customWidth="1"/>
    <col min="16" max="16" width="11" style="135" customWidth="1"/>
    <col min="17" max="17" width="9.5" style="135" customWidth="1"/>
    <col min="18" max="18" width="8" style="135" customWidth="1"/>
    <col min="19" max="19" width="9.33203125" style="135" customWidth="1"/>
    <col min="20" max="20" width="7" style="135" customWidth="1"/>
    <col min="21" max="21" width="4.5" style="135" customWidth="1"/>
    <col min="22" max="22" width="15" style="135" customWidth="1"/>
    <col min="23" max="23" width="22" style="135" customWidth="1"/>
    <col min="24" max="24" width="11" style="135" hidden="1" customWidth="1"/>
    <col min="25" max="26" width="7.83203125" style="135" hidden="1" customWidth="1"/>
    <col min="27" max="27" width="9.83203125" style="135" hidden="1" customWidth="1"/>
    <col min="28" max="29" width="8" style="135" hidden="1" customWidth="1"/>
    <col min="30" max="30" width="12.83203125" style="135" hidden="1" customWidth="1"/>
    <col min="31" max="31" width="11" style="135" hidden="1" customWidth="1"/>
    <col min="32" max="32" width="18" style="135" hidden="1" customWidth="1"/>
    <col min="33" max="34" width="12.83203125" style="135" hidden="1" customWidth="1"/>
    <col min="35" max="35" width="11.5" style="135" hidden="1" customWidth="1"/>
    <col min="36" max="37" width="8.33203125" style="135" hidden="1" customWidth="1"/>
    <col min="38" max="38" width="8" style="135" hidden="1" customWidth="1"/>
    <col min="39" max="39" width="16.83203125" style="135" hidden="1" customWidth="1"/>
    <col min="40" max="40" width="8.5" style="135" hidden="1" customWidth="1"/>
    <col min="41" max="41" width="16.33203125" style="135" hidden="1" customWidth="1"/>
    <col min="42" max="42" width="10" style="135" hidden="1" customWidth="1"/>
    <col min="43" max="43" width="8.33203125" style="135" hidden="1" customWidth="1"/>
    <col min="44" max="44" width="12.83203125" style="135" hidden="1" customWidth="1"/>
    <col min="45" max="45" width="13.5" style="135" hidden="1" customWidth="1"/>
    <col min="46" max="46" width="18.5" style="135" hidden="1" customWidth="1"/>
    <col min="47" max="47" width="10.5" style="135" hidden="1" customWidth="1"/>
    <col min="48" max="48" width="0.5" style="135" customWidth="1"/>
    <col min="49" max="49" width="26" style="135" customWidth="1"/>
    <col min="50" max="50" width="11.33203125" style="135" customWidth="1"/>
    <col min="51" max="51" width="15.33203125" style="135" customWidth="1"/>
    <col min="52" max="16384" width="11" style="135"/>
  </cols>
  <sheetData>
    <row r="1" spans="1:36" ht="28">
      <c r="A1" s="132"/>
      <c r="B1" s="133"/>
      <c r="C1" s="757" t="s">
        <v>173</v>
      </c>
      <c r="D1" s="757"/>
      <c r="E1" s="757"/>
      <c r="F1" s="757"/>
      <c r="G1" s="757"/>
      <c r="H1" s="757"/>
      <c r="I1" s="757"/>
      <c r="J1" s="757"/>
      <c r="K1" s="757"/>
      <c r="L1" s="134"/>
      <c r="M1" s="134"/>
      <c r="N1" s="134"/>
      <c r="O1" s="134"/>
      <c r="P1" s="134"/>
      <c r="Q1" s="134"/>
      <c r="R1" s="134"/>
    </row>
    <row r="2" spans="1:36" ht="28.5" customHeight="1">
      <c r="A2" s="136"/>
      <c r="B2" s="137"/>
      <c r="C2" s="758" t="s">
        <v>213</v>
      </c>
      <c r="D2" s="758"/>
      <c r="E2" s="758"/>
      <c r="F2" s="758"/>
      <c r="G2" s="758"/>
      <c r="H2" s="758"/>
      <c r="I2" s="758"/>
      <c r="J2" s="758"/>
      <c r="K2" s="758"/>
      <c r="L2" s="138"/>
      <c r="M2" s="138"/>
      <c r="N2" s="138"/>
      <c r="O2" s="138"/>
      <c r="P2" s="138"/>
      <c r="Q2" s="138"/>
      <c r="R2" s="138"/>
    </row>
    <row r="3" spans="1:36" ht="28">
      <c r="A3" s="139"/>
      <c r="B3" s="137"/>
      <c r="C3" s="758"/>
      <c r="D3" s="758"/>
      <c r="E3" s="758"/>
      <c r="F3" s="758"/>
      <c r="G3" s="758"/>
      <c r="H3" s="758"/>
      <c r="I3" s="758"/>
      <c r="J3" s="758"/>
      <c r="K3" s="758"/>
      <c r="L3" s="138"/>
      <c r="M3" s="138"/>
      <c r="N3" s="138"/>
      <c r="O3" s="138"/>
      <c r="P3" s="138"/>
      <c r="Q3" s="138"/>
      <c r="R3" s="138"/>
    </row>
    <row r="4" spans="1:36" ht="28">
      <c r="A4" s="139"/>
      <c r="B4" s="137"/>
      <c r="C4" s="758"/>
      <c r="D4" s="758"/>
      <c r="E4" s="758"/>
      <c r="F4" s="758"/>
      <c r="G4" s="758"/>
      <c r="H4" s="758"/>
      <c r="I4" s="758"/>
      <c r="J4" s="758"/>
      <c r="K4" s="758"/>
      <c r="L4" s="138"/>
      <c r="M4" s="138"/>
      <c r="N4" s="138"/>
      <c r="O4" s="138"/>
      <c r="P4" s="138"/>
      <c r="Q4" s="138"/>
      <c r="R4" s="138"/>
    </row>
    <row r="5" spans="1:36" ht="28">
      <c r="A5" s="136"/>
      <c r="B5" s="137"/>
      <c r="C5" s="758"/>
      <c r="D5" s="758"/>
      <c r="E5" s="758"/>
      <c r="F5" s="758"/>
      <c r="G5" s="758"/>
      <c r="H5" s="758"/>
      <c r="I5" s="758"/>
      <c r="J5" s="758"/>
      <c r="K5" s="758"/>
      <c r="L5" s="138"/>
      <c r="M5" s="138"/>
      <c r="N5" s="138"/>
      <c r="O5" s="138"/>
      <c r="P5" s="138"/>
      <c r="Q5" s="138"/>
      <c r="R5" s="138"/>
    </row>
    <row r="6" spans="1:36" ht="14.25" customHeight="1" thickBot="1">
      <c r="A6" s="140"/>
      <c r="B6" s="141"/>
      <c r="C6" s="758"/>
      <c r="D6" s="758"/>
      <c r="E6" s="758"/>
      <c r="F6" s="758"/>
      <c r="G6" s="758"/>
      <c r="H6" s="758"/>
      <c r="I6" s="758"/>
      <c r="J6" s="758"/>
      <c r="K6" s="758"/>
      <c r="L6" s="138"/>
      <c r="M6" s="138"/>
      <c r="N6" s="138"/>
      <c r="O6" s="138"/>
      <c r="P6" s="138"/>
      <c r="Q6" s="138"/>
      <c r="R6" s="138"/>
    </row>
    <row r="7" spans="1:36" ht="14.25" customHeight="1">
      <c r="A7" s="137"/>
      <c r="B7" s="137"/>
      <c r="C7" s="142"/>
      <c r="D7" s="142"/>
      <c r="E7" s="142"/>
      <c r="F7" s="142"/>
      <c r="G7" s="142"/>
      <c r="H7" s="142"/>
      <c r="I7" s="142"/>
      <c r="J7" s="142"/>
      <c r="K7" s="142"/>
      <c r="L7" s="138"/>
      <c r="M7" s="138"/>
      <c r="N7" s="138"/>
      <c r="O7" s="138"/>
      <c r="P7" s="138"/>
      <c r="Q7" s="138"/>
      <c r="R7" s="138"/>
    </row>
    <row r="8" spans="1:36" ht="19.5" customHeight="1">
      <c r="A8" s="659" t="s">
        <v>8</v>
      </c>
      <c r="B8" s="659"/>
      <c r="C8" s="759" t="s">
        <v>140</v>
      </c>
      <c r="D8" s="759"/>
      <c r="E8" s="760" t="s">
        <v>220</v>
      </c>
      <c r="F8" s="760"/>
      <c r="G8" s="760"/>
      <c r="H8" s="760"/>
      <c r="I8" s="760"/>
      <c r="J8" s="760"/>
      <c r="K8" s="760"/>
      <c r="L8" s="138"/>
      <c r="M8" s="138"/>
      <c r="N8" s="138"/>
      <c r="O8" s="138"/>
      <c r="P8" s="138"/>
      <c r="Q8" s="138"/>
      <c r="R8" s="138"/>
    </row>
    <row r="9" spans="1:36" ht="21.75" customHeight="1">
      <c r="A9" s="659"/>
      <c r="B9" s="659"/>
      <c r="C9" s="759" t="s">
        <v>137</v>
      </c>
      <c r="D9" s="759"/>
      <c r="E9" s="761" t="s">
        <v>138</v>
      </c>
      <c r="F9" s="761"/>
      <c r="G9" s="762" t="s">
        <v>139</v>
      </c>
      <c r="H9" s="762"/>
      <c r="I9" s="762"/>
      <c r="J9" s="762"/>
      <c r="K9" s="762"/>
      <c r="L9" s="138"/>
      <c r="M9" s="138"/>
      <c r="N9" s="138"/>
      <c r="O9" s="138"/>
      <c r="P9" s="138"/>
      <c r="Q9" s="138"/>
      <c r="R9" s="138"/>
    </row>
    <row r="10" spans="1:36" ht="22.5" customHeight="1">
      <c r="A10" s="659"/>
      <c r="B10" s="659"/>
      <c r="C10" s="759" t="s">
        <v>151</v>
      </c>
      <c r="D10" s="759"/>
      <c r="E10" s="762"/>
      <c r="F10" s="762"/>
      <c r="G10" s="762"/>
      <c r="H10" s="762"/>
      <c r="I10" s="762"/>
      <c r="J10" s="762"/>
      <c r="K10" s="762"/>
      <c r="L10" s="138"/>
      <c r="M10" s="138"/>
      <c r="N10" s="138"/>
      <c r="O10" s="138"/>
      <c r="P10" s="138"/>
      <c r="Q10" s="138"/>
      <c r="R10" s="138"/>
    </row>
    <row r="11" spans="1:36" ht="23.25" customHeight="1">
      <c r="A11" s="749" t="s">
        <v>174</v>
      </c>
      <c r="B11" s="749"/>
      <c r="C11" s="749"/>
      <c r="D11" s="749"/>
      <c r="E11" s="749"/>
      <c r="F11" s="749"/>
      <c r="G11" s="749"/>
      <c r="H11" s="749"/>
      <c r="I11" s="749"/>
      <c r="J11" s="749" t="s">
        <v>175</v>
      </c>
      <c r="K11" s="749"/>
      <c r="Z11" s="143">
        <v>6</v>
      </c>
      <c r="AA11" s="628" t="e">
        <f>+IF(#REF!=#REF!,IF(#REF!="CUMPLE",#REF!,0),"")</f>
        <v>#REF!</v>
      </c>
      <c r="AB11" s="628"/>
      <c r="AC11" s="628" t="e">
        <f>+IF(#REF!=#REF!,IF(#REF!="CUMPLE",#REF!,0),"")</f>
        <v>#REF!</v>
      </c>
      <c r="AD11" s="628"/>
      <c r="AE11" s="628" t="e">
        <f>+IF(#REF!=#REF!,IF(#REF!="CUMPLE",#REF!,0),"")</f>
        <v>#REF!</v>
      </c>
      <c r="AF11" s="628"/>
      <c r="AG11" s="628" t="e">
        <f>+IF(#REF!=#REF!,IF(#REF!="CUMPLE",#REF!,0),"")</f>
        <v>#REF!</v>
      </c>
      <c r="AH11" s="628"/>
      <c r="AI11" s="628" t="e">
        <f>+IF(#REF!=#REF!,IF(#REF!="CUMPLE",#REF!,0),"")</f>
        <v>#REF!</v>
      </c>
      <c r="AJ11" s="628"/>
    </row>
    <row r="12" spans="1:36" ht="39.75" customHeight="1">
      <c r="A12" s="550" t="s">
        <v>269</v>
      </c>
      <c r="B12" s="550"/>
      <c r="C12" s="550"/>
      <c r="D12" s="550"/>
      <c r="E12" s="550"/>
      <c r="F12" s="550"/>
      <c r="G12" s="550"/>
      <c r="H12" s="550"/>
      <c r="I12" s="550"/>
      <c r="J12" s="755">
        <v>20</v>
      </c>
      <c r="K12" s="756"/>
      <c r="Y12" s="754" t="s">
        <v>181</v>
      </c>
      <c r="Z12" s="754"/>
      <c r="AA12" s="628" t="e">
        <f>+SUM(AA11:AB11)</f>
        <v>#REF!</v>
      </c>
      <c r="AB12" s="628"/>
      <c r="AC12" s="628" t="e">
        <f>+SUM(AC11:AD11)</f>
        <v>#REF!</v>
      </c>
      <c r="AD12" s="628"/>
      <c r="AE12" s="628" t="e">
        <f>+SUM(AE11:AF11)</f>
        <v>#REF!</v>
      </c>
      <c r="AF12" s="628"/>
      <c r="AG12" s="628" t="e">
        <f>+SUM(AG11:AH11)</f>
        <v>#REF!</v>
      </c>
      <c r="AH12" s="628"/>
      <c r="AI12" s="628" t="e">
        <f>+SUM(AI11:AJ11)</f>
        <v>#REF!</v>
      </c>
      <c r="AJ12" s="628"/>
    </row>
    <row r="13" spans="1:36" ht="28.75" customHeight="1" thickBot="1">
      <c r="Y13" s="754"/>
      <c r="Z13" s="754"/>
      <c r="AA13" s="143" t="s">
        <v>176</v>
      </c>
      <c r="AB13" s="143" t="s">
        <v>177</v>
      </c>
      <c r="AC13" s="143"/>
    </row>
    <row r="14" spans="1:36" ht="23.5" customHeight="1">
      <c r="A14" s="748" t="s">
        <v>162</v>
      </c>
      <c r="B14" s="749"/>
      <c r="C14" s="749"/>
      <c r="D14" s="749"/>
      <c r="E14" s="749"/>
      <c r="F14" s="749"/>
      <c r="G14" s="749"/>
      <c r="H14" s="749"/>
      <c r="I14" s="749"/>
      <c r="J14" s="749" t="s">
        <v>175</v>
      </c>
      <c r="K14" s="749"/>
      <c r="Y14" s="754"/>
      <c r="Z14" s="754"/>
      <c r="AA14" s="143" t="e">
        <f>+#REF!</f>
        <v>#REF!</v>
      </c>
      <c r="AB14" s="143" t="e">
        <f>+IF(#REF!&gt;=50%,1,0)</f>
        <v>#REF!</v>
      </c>
      <c r="AC14" s="143"/>
      <c r="AF14" s="144" t="s">
        <v>41</v>
      </c>
      <c r="AG14" s="145" t="s">
        <v>178</v>
      </c>
      <c r="AH14" s="146" t="s">
        <v>47</v>
      </c>
    </row>
    <row r="15" spans="1:36" ht="87.75" customHeight="1">
      <c r="A15" s="552" t="s">
        <v>270</v>
      </c>
      <c r="B15" s="552"/>
      <c r="C15" s="552"/>
      <c r="D15" s="552"/>
      <c r="E15" s="552"/>
      <c r="F15" s="552"/>
      <c r="G15" s="552"/>
      <c r="H15" s="552"/>
      <c r="I15" s="552"/>
      <c r="J15" s="755">
        <v>10</v>
      </c>
      <c r="K15" s="756"/>
      <c r="AA15" s="143" t="e">
        <f>+#REF!</f>
        <v>#REF!</v>
      </c>
      <c r="AB15" s="143" t="e">
        <f>+IF(#REF!&gt;=50%,1,0)</f>
        <v>#REF!</v>
      </c>
      <c r="AC15" s="143"/>
      <c r="AF15" s="147" t="e">
        <f>+IF(#REF!="CUMPLE",1,"NC")</f>
        <v>#REF!</v>
      </c>
      <c r="AG15" s="143" t="e">
        <f>+IF(#REF!="CUMPLE ",1,0)</f>
        <v>#REF!</v>
      </c>
      <c r="AH15" s="148" t="e">
        <f>+IF(AF15=AG15,1,0)</f>
        <v>#REF!</v>
      </c>
    </row>
    <row r="16" spans="1:36" ht="31.25" customHeight="1">
      <c r="A16" s="122"/>
      <c r="B16" s="122"/>
      <c r="C16" s="122"/>
      <c r="D16" s="122"/>
      <c r="E16" s="122"/>
      <c r="F16" s="122"/>
      <c r="G16" s="122"/>
      <c r="H16" s="122"/>
      <c r="I16" s="122"/>
      <c r="J16" s="149"/>
      <c r="K16" s="149"/>
      <c r="AA16" s="143"/>
      <c r="AB16" s="143"/>
      <c r="AC16" s="143"/>
      <c r="AF16" s="147"/>
      <c r="AG16" s="143"/>
      <c r="AH16" s="148"/>
    </row>
    <row r="17" spans="1:34" ht="59.5" customHeight="1">
      <c r="A17" s="748" t="s">
        <v>179</v>
      </c>
      <c r="B17" s="748"/>
      <c r="C17" s="748"/>
      <c r="D17" s="748"/>
      <c r="E17" s="748"/>
      <c r="F17" s="748"/>
      <c r="G17" s="748"/>
      <c r="H17" s="748"/>
      <c r="I17" s="748"/>
      <c r="J17" s="749" t="s">
        <v>175</v>
      </c>
      <c r="K17" s="749"/>
      <c r="AA17" s="143" t="e">
        <f>+#REF!</f>
        <v>#REF!</v>
      </c>
      <c r="AB17" s="143" t="e">
        <f>+IF(#REF!&gt;=50%,1,0)</f>
        <v>#REF!</v>
      </c>
      <c r="AC17" s="143"/>
      <c r="AF17" s="147" t="e">
        <f>+IF(#REF!="CUMPLE",1,"NC")</f>
        <v>#REF!</v>
      </c>
      <c r="AG17" s="143" t="e">
        <f>+IF(#REF!="CUMPLE ",1,0)</f>
        <v>#REF!</v>
      </c>
      <c r="AH17" s="148" t="e">
        <f t="shared" ref="AH17:AH18" si="0">+IF(AF17=AG17,1,0)</f>
        <v>#REF!</v>
      </c>
    </row>
    <row r="18" spans="1:34" ht="69.75" customHeight="1" thickBot="1">
      <c r="A18" s="750" t="s">
        <v>262</v>
      </c>
      <c r="B18" s="750"/>
      <c r="C18" s="750"/>
      <c r="D18" s="750"/>
      <c r="E18" s="750"/>
      <c r="F18" s="750"/>
      <c r="G18" s="750"/>
      <c r="H18" s="750"/>
      <c r="I18" s="750"/>
      <c r="J18" s="751" t="s">
        <v>240</v>
      </c>
      <c r="K18" s="751"/>
      <c r="AF18" s="150" t="e">
        <f>+IF(#REF!="CUMPLE",1,"NC")</f>
        <v>#REF!</v>
      </c>
      <c r="AG18" s="151" t="e">
        <f>+IF(#REF!="CUMPLE ",1,0)</f>
        <v>#REF!</v>
      </c>
      <c r="AH18" s="152" t="e">
        <f t="shared" si="0"/>
        <v>#REF!</v>
      </c>
    </row>
    <row r="19" spans="1:34" ht="31.25" customHeight="1">
      <c r="A19" s="155"/>
      <c r="B19" s="155"/>
      <c r="C19" s="155"/>
      <c r="D19" s="155"/>
      <c r="E19" s="155"/>
      <c r="F19" s="155"/>
      <c r="G19" s="155"/>
      <c r="H19" s="155"/>
      <c r="I19" s="155"/>
      <c r="J19" s="149"/>
      <c r="K19" s="149"/>
    </row>
    <row r="20" spans="1:34" ht="27" customHeight="1">
      <c r="A20" s="752" t="s">
        <v>180</v>
      </c>
      <c r="B20" s="752"/>
      <c r="C20" s="752"/>
      <c r="D20" s="752"/>
      <c r="E20" s="752"/>
      <c r="F20" s="752"/>
      <c r="G20" s="752"/>
      <c r="H20" s="752"/>
      <c r="I20" s="752"/>
      <c r="J20" s="753">
        <f>+J12+J15+J18</f>
        <v>30</v>
      </c>
      <c r="K20" s="753"/>
      <c r="AA20" s="147" t="e">
        <f>+IF(#REF!="CUMPLE",1,"NC")</f>
        <v>#REF!</v>
      </c>
      <c r="AB20" s="153" t="str">
        <f>IF(ISNUMBER(#REF!),#REF!,"")</f>
        <v/>
      </c>
      <c r="AC20" s="154"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c r="A25" s="130"/>
      <c r="B25" s="130"/>
      <c r="C25" s="130"/>
      <c r="D25" s="102"/>
      <c r="E25" s="130"/>
      <c r="F25" s="130"/>
      <c r="L25" s="135"/>
      <c r="M25" s="135"/>
      <c r="Q25" s="63"/>
      <c r="R25" s="63"/>
      <c r="S25" s="63"/>
      <c r="AB25" s="1">
        <v>1998</v>
      </c>
      <c r="AC25" s="2">
        <v>203826</v>
      </c>
    </row>
    <row r="26" spans="1:34" customFormat="1">
      <c r="A26" s="125"/>
      <c r="D26" s="102"/>
      <c r="E26" s="125"/>
      <c r="F26" s="125"/>
      <c r="G26" s="125"/>
      <c r="H26" s="125"/>
      <c r="I26" s="125"/>
      <c r="J26" s="125"/>
      <c r="K26" s="125"/>
      <c r="L26" s="135"/>
      <c r="M26" s="135"/>
      <c r="Q26" s="63"/>
      <c r="R26" s="63"/>
      <c r="S26" s="63"/>
      <c r="AB26" s="3">
        <v>1999</v>
      </c>
      <c r="AC26" s="4">
        <v>236460</v>
      </c>
    </row>
    <row r="27" spans="1:34" customFormat="1">
      <c r="D27" s="102"/>
      <c r="L27" s="135"/>
      <c r="M27" s="135"/>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747"/>
      <c r="C29" s="747"/>
      <c r="D29" s="747"/>
      <c r="E29" s="747"/>
      <c r="F29" s="747"/>
      <c r="G29" s="747"/>
      <c r="H29" s="55"/>
      <c r="I29" s="55"/>
      <c r="J29" s="55"/>
      <c r="K29" s="55"/>
      <c r="L29" s="55"/>
      <c r="M29" s="55"/>
      <c r="N29" s="55"/>
      <c r="O29" s="55"/>
      <c r="P29" s="55"/>
      <c r="Q29" s="55"/>
      <c r="R29" s="55"/>
      <c r="S29" s="55"/>
      <c r="T29" s="55"/>
      <c r="U29" s="55"/>
      <c r="V29" s="55"/>
      <c r="W29" s="55"/>
      <c r="AF29" s="3">
        <v>1993</v>
      </c>
      <c r="AG29" s="4">
        <v>81510</v>
      </c>
    </row>
    <row r="30" spans="1:34">
      <c r="A30" s="55"/>
      <c r="B30" s="747"/>
      <c r="C30" s="747"/>
      <c r="D30" s="747"/>
      <c r="E30" s="747"/>
      <c r="F30" s="747"/>
      <c r="G30" s="747"/>
      <c r="H30" s="55"/>
      <c r="I30" s="55"/>
      <c r="J30" s="55"/>
      <c r="K30" s="55"/>
      <c r="L30" s="55"/>
      <c r="M30" s="55"/>
      <c r="N30" s="55"/>
      <c r="O30" s="55"/>
      <c r="P30" s="55"/>
      <c r="Q30" s="55"/>
      <c r="R30" s="55"/>
      <c r="S30" s="55"/>
      <c r="T30" s="55"/>
      <c r="U30" s="55"/>
      <c r="V30" s="55"/>
      <c r="W30" s="55"/>
      <c r="AF30" s="1">
        <v>1994</v>
      </c>
      <c r="AG30" s="2">
        <v>98700</v>
      </c>
    </row>
    <row r="31" spans="1:34">
      <c r="A31" s="55"/>
      <c r="B31" s="747"/>
      <c r="C31" s="747"/>
      <c r="D31" s="747"/>
      <c r="E31" s="747"/>
      <c r="F31" s="747"/>
      <c r="G31" s="747"/>
      <c r="H31" s="55"/>
      <c r="I31" s="55"/>
      <c r="J31" s="55"/>
      <c r="K31" s="55"/>
      <c r="L31" s="55"/>
      <c r="M31" s="55"/>
      <c r="N31" s="55"/>
      <c r="O31" s="55"/>
      <c r="P31" s="55"/>
      <c r="Q31" s="55"/>
      <c r="R31" s="55"/>
      <c r="S31" s="55"/>
      <c r="T31" s="55"/>
      <c r="U31" s="55"/>
      <c r="V31" s="55"/>
      <c r="W31" s="55"/>
      <c r="AF31" s="3">
        <v>1995</v>
      </c>
      <c r="AG31" s="4">
        <v>118934</v>
      </c>
    </row>
    <row r="32" spans="1:34">
      <c r="A32" s="55"/>
      <c r="B32" s="55"/>
      <c r="C32" s="55"/>
      <c r="D32" s="55"/>
      <c r="E32" s="55"/>
      <c r="F32" s="55"/>
      <c r="G32" s="55"/>
      <c r="H32" s="128"/>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6E9CC-E89F-4A4D-B10A-CD71B0A2D69B}">
  <sheetPr>
    <tabColor rgb="FF00B050"/>
  </sheetPr>
  <dimension ref="A1:AR113"/>
  <sheetViews>
    <sheetView view="pageBreakPreview" topLeftCell="A56"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221</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c r="D11" s="723"/>
      <c r="E11" s="702"/>
      <c r="F11" s="702"/>
      <c r="G11" s="702" t="s">
        <v>151</v>
      </c>
      <c r="H11" s="702"/>
      <c r="I11" s="702"/>
      <c r="J11" s="702"/>
      <c r="K11" s="703" t="s">
        <v>192</v>
      </c>
      <c r="L11" s="704"/>
      <c r="M11" s="704"/>
      <c r="N11" s="704"/>
      <c r="O11" s="704"/>
      <c r="P11" s="704"/>
      <c r="Q11" s="727">
        <f>+Q9/Q10</f>
        <v>263.1935695769231</v>
      </c>
      <c r="R11" s="727"/>
      <c r="U11" t="s">
        <v>53</v>
      </c>
    </row>
    <row r="12" spans="1:44" ht="17" thickBot="1">
      <c r="A12" s="693" t="s">
        <v>136</v>
      </c>
      <c r="B12" s="693"/>
      <c r="C12" s="696" t="s">
        <v>290</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289</v>
      </c>
      <c r="D13" s="696"/>
      <c r="E13" s="696"/>
      <c r="F13" s="696"/>
      <c r="G13" s="696"/>
      <c r="H13" s="696"/>
      <c r="I13" s="696"/>
      <c r="J13" s="696"/>
      <c r="W13" t="str">
        <f>+A25</f>
        <v>GRUPO TRUMEJ SAS</v>
      </c>
      <c r="AR13" s="65"/>
    </row>
    <row r="14" spans="1:44" ht="15.75" customHeight="1">
      <c r="A14" s="705" t="s">
        <v>62</v>
      </c>
      <c r="B14" s="705"/>
      <c r="C14" s="696" t="s">
        <v>201</v>
      </c>
      <c r="D14" s="696"/>
      <c r="E14" s="696"/>
      <c r="F14" s="696"/>
      <c r="G14" s="696"/>
      <c r="H14" s="696"/>
      <c r="I14" s="696"/>
      <c r="J14" s="696"/>
      <c r="AR14" s="65"/>
    </row>
    <row r="15" spans="1:44">
      <c r="A15" s="706" t="s">
        <v>70</v>
      </c>
      <c r="B15" s="707"/>
      <c r="C15" s="769" t="s">
        <v>3</v>
      </c>
      <c r="D15" s="769"/>
      <c r="E15" s="769"/>
      <c r="F15" s="769"/>
      <c r="G15" s="769"/>
      <c r="H15" s="769"/>
      <c r="I15" s="769"/>
      <c r="J15" s="769"/>
      <c r="AR15" s="65"/>
    </row>
    <row r="16" spans="1:44">
      <c r="A16" s="708" t="s">
        <v>14</v>
      </c>
      <c r="B16" s="709"/>
      <c r="C16" s="769" t="s">
        <v>3</v>
      </c>
      <c r="D16" s="769"/>
      <c r="E16" s="769"/>
      <c r="F16" s="769"/>
      <c r="G16" s="769"/>
      <c r="H16" s="769"/>
      <c r="I16" s="769"/>
      <c r="J16" s="769"/>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t="str">
        <f>+A26</f>
        <v>VYT CONSTRUCCIONES SAS</v>
      </c>
      <c r="AR17" s="66"/>
    </row>
    <row r="18" spans="1:44" ht="15" customHeight="1">
      <c r="A18" s="693" t="s">
        <v>202</v>
      </c>
      <c r="B18" s="693"/>
      <c r="C18" s="694">
        <v>4</v>
      </c>
      <c r="D18" s="694"/>
      <c r="E18" s="694"/>
      <c r="F18" s="694"/>
      <c r="G18" s="67" t="s">
        <v>141</v>
      </c>
      <c r="H18" s="688" t="s">
        <v>3</v>
      </c>
      <c r="I18" s="688"/>
      <c r="J18" s="688"/>
      <c r="K18" s="169"/>
      <c r="L18" s="169"/>
      <c r="M18" s="169"/>
      <c r="N18" s="169"/>
      <c r="O18" s="169"/>
      <c r="P18" s="169"/>
      <c r="Q18" s="169"/>
      <c r="R18" s="169"/>
      <c r="AR18" s="66"/>
    </row>
    <row r="19" spans="1:44" ht="15" customHeight="1">
      <c r="A19" s="693" t="s">
        <v>202</v>
      </c>
      <c r="B19" s="693"/>
      <c r="C19" s="694">
        <v>5</v>
      </c>
      <c r="D19" s="694"/>
      <c r="E19" s="694"/>
      <c r="F19" s="694"/>
      <c r="G19" s="67" t="s">
        <v>141</v>
      </c>
      <c r="H19" s="688" t="s">
        <v>3</v>
      </c>
      <c r="I19" s="688"/>
      <c r="J19" s="688"/>
      <c r="K19" s="169"/>
      <c r="L19" s="169"/>
      <c r="M19" s="169"/>
      <c r="N19" s="169"/>
      <c r="O19" s="169"/>
      <c r="P19" s="169"/>
      <c r="Q19" s="169"/>
      <c r="R19" s="169"/>
      <c r="AR19" s="66"/>
    </row>
    <row r="20" spans="1:44" ht="17">
      <c r="A20" s="693" t="s">
        <v>147</v>
      </c>
      <c r="B20" s="693"/>
      <c r="C20" s="694">
        <v>18</v>
      </c>
      <c r="D20" s="694"/>
      <c r="E20" s="694"/>
      <c r="F20" s="694"/>
      <c r="G20" s="67" t="s">
        <v>141</v>
      </c>
      <c r="H20" s="688" t="s">
        <v>3</v>
      </c>
      <c r="I20" s="688"/>
      <c r="J20" s="688"/>
      <c r="K20" s="695"/>
      <c r="L20" s="695"/>
      <c r="M20" s="695"/>
      <c r="N20" s="695"/>
      <c r="O20" s="695"/>
      <c r="P20" s="695"/>
      <c r="Q20" s="695"/>
      <c r="R20" s="695"/>
      <c r="W20">
        <f>+A27</f>
        <v>0</v>
      </c>
    </row>
    <row r="21" spans="1:44">
      <c r="A21" s="700" t="s">
        <v>70</v>
      </c>
      <c r="B21" s="701"/>
      <c r="C21" s="688" t="s">
        <v>3</v>
      </c>
      <c r="D21" s="688"/>
      <c r="E21" s="688"/>
      <c r="F21" s="688"/>
      <c r="G21" s="688"/>
      <c r="H21" s="688"/>
      <c r="I21" s="688"/>
      <c r="J21" s="688"/>
      <c r="W21">
        <f>+A28</f>
        <v>0</v>
      </c>
    </row>
    <row r="22" spans="1:44">
      <c r="A22" s="686" t="s">
        <v>14</v>
      </c>
      <c r="B22" s="687"/>
      <c r="C22" s="688" t="s">
        <v>3</v>
      </c>
      <c r="D22" s="688"/>
      <c r="E22" s="688"/>
      <c r="F22" s="688"/>
      <c r="G22" s="688"/>
      <c r="H22" s="688"/>
      <c r="I22" s="688"/>
      <c r="J22" s="688"/>
    </row>
    <row r="23" spans="1:44" ht="17" thickBot="1">
      <c r="A23" s="689" t="s">
        <v>170</v>
      </c>
      <c r="B23" s="690"/>
      <c r="C23" s="688" t="s">
        <v>3</v>
      </c>
      <c r="D23" s="688"/>
      <c r="E23" s="688"/>
      <c r="F23" s="688"/>
      <c r="G23" s="688"/>
      <c r="H23" s="688"/>
      <c r="I23" s="688"/>
      <c r="J23" s="688"/>
    </row>
    <row r="24" spans="1:44" ht="34">
      <c r="A24" s="676" t="s">
        <v>12</v>
      </c>
      <c r="B24" s="677"/>
      <c r="C24" s="678"/>
      <c r="D24" s="68" t="s">
        <v>56</v>
      </c>
      <c r="E24" s="678" t="s">
        <v>15</v>
      </c>
      <c r="F24" s="678"/>
      <c r="G24" s="69" t="s">
        <v>50</v>
      </c>
      <c r="H24" s="70" t="s">
        <v>51</v>
      </c>
      <c r="I24" s="678" t="s">
        <v>133</v>
      </c>
      <c r="J24" s="679"/>
      <c r="M24" s="680"/>
      <c r="N24" s="681"/>
      <c r="O24" s="681"/>
      <c r="P24" s="681"/>
      <c r="Q24" s="681"/>
      <c r="R24" s="681"/>
    </row>
    <row r="25" spans="1:44">
      <c r="A25" s="674" t="s">
        <v>291</v>
      </c>
      <c r="B25" s="675"/>
      <c r="C25" s="675"/>
      <c r="D25" s="71" t="s">
        <v>6</v>
      </c>
      <c r="E25" s="684">
        <v>0.1</v>
      </c>
      <c r="F25" s="685"/>
      <c r="G25" s="71" t="s">
        <v>3</v>
      </c>
      <c r="H25" s="72" t="s">
        <v>3</v>
      </c>
      <c r="I25" s="665" t="s">
        <v>3</v>
      </c>
      <c r="J25" s="666"/>
      <c r="M25" s="667"/>
      <c r="N25" s="667"/>
      <c r="O25" s="667"/>
      <c r="P25" s="667"/>
      <c r="Q25" s="667"/>
      <c r="R25" s="73"/>
      <c r="W25" t="s">
        <v>16</v>
      </c>
      <c r="Z25" t="s">
        <v>17</v>
      </c>
    </row>
    <row r="26" spans="1:44">
      <c r="A26" s="744" t="s">
        <v>292</v>
      </c>
      <c r="B26" s="745"/>
      <c r="C26" s="746"/>
      <c r="D26" s="71" t="s">
        <v>6</v>
      </c>
      <c r="E26" s="664">
        <v>0.9</v>
      </c>
      <c r="F26" s="664"/>
      <c r="G26" s="71" t="s">
        <v>3</v>
      </c>
      <c r="H26" s="72" t="s">
        <v>3</v>
      </c>
      <c r="I26" s="665" t="s">
        <v>3</v>
      </c>
      <c r="J26" s="666"/>
      <c r="M26" s="667"/>
      <c r="N26" s="667"/>
      <c r="O26" s="667"/>
      <c r="P26" s="668"/>
      <c r="Q26" s="668"/>
      <c r="R26" s="668"/>
      <c r="T26" s="75"/>
      <c r="W26" t="s">
        <v>18</v>
      </c>
      <c r="Z26" t="s">
        <v>19</v>
      </c>
      <c r="AP26" t="s">
        <v>20</v>
      </c>
    </row>
    <row r="27" spans="1:44" ht="15.75" customHeight="1">
      <c r="A27" s="662"/>
      <c r="B27" s="663"/>
      <c r="C27" s="663"/>
      <c r="D27" s="71"/>
      <c r="E27" s="664"/>
      <c r="F27" s="664"/>
      <c r="G27" s="71"/>
      <c r="H27" s="71"/>
      <c r="I27" s="665"/>
      <c r="J27" s="666"/>
      <c r="M27" s="667"/>
      <c r="N27" s="667"/>
      <c r="O27" s="667"/>
      <c r="P27" s="668"/>
      <c r="Q27" s="668"/>
      <c r="R27" s="668"/>
      <c r="W27" t="s">
        <v>21</v>
      </c>
    </row>
    <row r="28" spans="1:44" ht="15.75" customHeight="1">
      <c r="A28" s="662"/>
      <c r="B28" s="663"/>
      <c r="C28" s="663"/>
      <c r="D28" s="76"/>
      <c r="E28" s="664"/>
      <c r="F28" s="664"/>
      <c r="G28" s="71"/>
      <c r="H28" s="74"/>
      <c r="I28" s="665"/>
      <c r="J28" s="666"/>
      <c r="M28" s="667"/>
      <c r="N28" s="667"/>
      <c r="O28" s="667"/>
      <c r="P28" s="668"/>
      <c r="Q28" s="668"/>
      <c r="R28" s="668"/>
      <c r="W28" t="s">
        <v>22</v>
      </c>
    </row>
    <row r="29" spans="1:44" ht="30" customHeight="1" thickBot="1">
      <c r="A29" s="669"/>
      <c r="B29" s="670"/>
      <c r="C29" s="670"/>
      <c r="D29" s="77"/>
      <c r="E29" s="671"/>
      <c r="F29" s="671"/>
      <c r="G29" s="78"/>
      <c r="H29" s="79"/>
      <c r="I29" s="672"/>
      <c r="J29" s="673"/>
      <c r="M29" s="667"/>
      <c r="N29" s="667"/>
      <c r="O29" s="667"/>
      <c r="P29" s="668"/>
      <c r="Q29" s="668"/>
      <c r="R29" s="668"/>
      <c r="W29" t="s">
        <v>148</v>
      </c>
    </row>
    <row r="30" spans="1:44" ht="30" customHeight="1">
      <c r="A30" s="80"/>
      <c r="B30" s="80"/>
      <c r="C30" s="80"/>
      <c r="D30" s="81"/>
      <c r="E30" s="82"/>
      <c r="F30" s="82"/>
      <c r="G30" s="83"/>
      <c r="H30" s="80"/>
      <c r="I30" s="84"/>
      <c r="J30" s="84"/>
      <c r="M30" s="73"/>
      <c r="N30" s="73"/>
      <c r="O30" s="73"/>
      <c r="P30" s="85"/>
      <c r="Q30" s="85"/>
      <c r="R30" s="85"/>
    </row>
    <row r="31" spans="1:44" ht="177" customHeight="1">
      <c r="A31" s="770" t="s">
        <v>490</v>
      </c>
      <c r="B31" s="770"/>
      <c r="C31" s="770"/>
      <c r="D31" s="770"/>
      <c r="E31" s="770"/>
      <c r="F31" s="770"/>
      <c r="G31" s="770"/>
      <c r="H31" s="770"/>
      <c r="I31" s="770"/>
      <c r="J31" s="770"/>
      <c r="K31" s="770"/>
      <c r="L31" s="770"/>
      <c r="M31" s="770"/>
      <c r="N31" s="770"/>
      <c r="O31" s="770"/>
      <c r="P31" s="770"/>
      <c r="Q31" s="86"/>
      <c r="R31" s="85"/>
      <c r="W31" t="s">
        <v>23</v>
      </c>
    </row>
    <row r="32" spans="1:44" s="88" customFormat="1" ht="21">
      <c r="A32" s="658" t="s">
        <v>135</v>
      </c>
      <c r="B32" s="658"/>
      <c r="C32" s="658"/>
      <c r="D32" s="658"/>
      <c r="E32" s="658"/>
      <c r="F32" s="658"/>
      <c r="G32" s="658"/>
      <c r="H32" s="658"/>
      <c r="I32" s="658"/>
      <c r="J32" s="658"/>
      <c r="K32" s="658"/>
      <c r="L32" s="658"/>
      <c r="M32" s="658"/>
      <c r="N32" s="658"/>
      <c r="O32" s="658"/>
      <c r="P32" s="658"/>
      <c r="Q32" s="87"/>
      <c r="R32" s="87"/>
      <c r="W32" t="s">
        <v>24</v>
      </c>
    </row>
    <row r="33" spans="1:41" ht="27.75" customHeight="1">
      <c r="A33" s="659" t="s">
        <v>25</v>
      </c>
      <c r="B33" s="659"/>
      <c r="C33" s="659"/>
      <c r="D33" s="659"/>
      <c r="E33" s="660" t="s">
        <v>16</v>
      </c>
      <c r="F33" s="660"/>
      <c r="G33" s="660"/>
      <c r="H33" s="660" t="s">
        <v>18</v>
      </c>
      <c r="I33" s="660"/>
      <c r="J33" s="660"/>
      <c r="K33" s="660" t="s">
        <v>21</v>
      </c>
      <c r="L33" s="660"/>
      <c r="M33" s="660"/>
      <c r="N33" s="660"/>
      <c r="O33" s="660"/>
      <c r="P33" s="660"/>
      <c r="Q33" s="89"/>
      <c r="R33" s="89"/>
      <c r="W33" t="s">
        <v>26</v>
      </c>
    </row>
    <row r="34" spans="1:41" ht="38.5" customHeight="1">
      <c r="A34" s="548" t="s">
        <v>27</v>
      </c>
      <c r="B34" s="548"/>
      <c r="C34" s="548"/>
      <c r="D34" s="548"/>
      <c r="E34" s="655" t="s">
        <v>292</v>
      </c>
      <c r="F34" s="656"/>
      <c r="G34" s="657"/>
      <c r="H34" s="655" t="s">
        <v>292</v>
      </c>
      <c r="I34" s="656"/>
      <c r="J34" s="657"/>
      <c r="K34" s="655"/>
      <c r="L34" s="656"/>
      <c r="M34" s="657"/>
      <c r="N34" s="641"/>
      <c r="O34" s="641"/>
      <c r="P34" s="641"/>
      <c r="Q34" s="637" t="s">
        <v>296</v>
      </c>
      <c r="R34" s="638"/>
      <c r="S34" s="156"/>
    </row>
    <row r="35" spans="1:41" ht="115.25" customHeight="1">
      <c r="A35" s="548" t="s">
        <v>149</v>
      </c>
      <c r="B35" s="548"/>
      <c r="C35" s="548"/>
      <c r="D35" s="548"/>
      <c r="E35" s="655" t="s">
        <v>293</v>
      </c>
      <c r="F35" s="656"/>
      <c r="G35" s="657"/>
      <c r="H35" s="655" t="s">
        <v>295</v>
      </c>
      <c r="I35" s="656"/>
      <c r="J35" s="657"/>
      <c r="K35" s="655"/>
      <c r="L35" s="656"/>
      <c r="M35" s="657"/>
      <c r="N35" s="641"/>
      <c r="O35" s="641"/>
      <c r="P35" s="641"/>
      <c r="Q35" s="639"/>
      <c r="R35" s="640"/>
      <c r="S35" s="157"/>
      <c r="W35" t="s">
        <v>28</v>
      </c>
    </row>
    <row r="36" spans="1:41" ht="49.25" customHeight="1">
      <c r="A36" s="548" t="s">
        <v>144</v>
      </c>
      <c r="B36" s="548"/>
      <c r="C36" s="548"/>
      <c r="D36" s="548"/>
      <c r="E36" s="652" t="s">
        <v>3</v>
      </c>
      <c r="F36" s="653"/>
      <c r="G36" s="654"/>
      <c r="H36" s="652" t="s">
        <v>5</v>
      </c>
      <c r="I36" s="653"/>
      <c r="J36" s="654"/>
      <c r="K36" s="652"/>
      <c r="L36" s="653"/>
      <c r="M36" s="654"/>
      <c r="N36" s="642"/>
      <c r="O36" s="642"/>
      <c r="P36" s="642"/>
      <c r="Q36" s="639"/>
      <c r="R36" s="640"/>
      <c r="S36" s="157"/>
    </row>
    <row r="37" spans="1:41">
      <c r="A37" s="562" t="s">
        <v>29</v>
      </c>
      <c r="B37" s="562"/>
      <c r="C37" s="562"/>
      <c r="D37" s="562"/>
      <c r="E37" s="646">
        <v>1</v>
      </c>
      <c r="F37" s="647"/>
      <c r="G37" s="648"/>
      <c r="H37" s="646">
        <v>0.5</v>
      </c>
      <c r="I37" s="647"/>
      <c r="J37" s="648"/>
      <c r="K37" s="646"/>
      <c r="L37" s="647"/>
      <c r="M37" s="648"/>
      <c r="N37" s="643"/>
      <c r="O37" s="643"/>
      <c r="P37" s="643"/>
      <c r="Q37" s="639"/>
      <c r="R37" s="640"/>
      <c r="S37" s="157"/>
      <c r="W37" t="s">
        <v>30</v>
      </c>
    </row>
    <row r="38" spans="1:41">
      <c r="A38" s="562" t="s">
        <v>142</v>
      </c>
      <c r="B38" s="562"/>
      <c r="C38" s="562"/>
      <c r="D38" s="562"/>
      <c r="E38" s="646">
        <v>1</v>
      </c>
      <c r="F38" s="647"/>
      <c r="G38" s="648"/>
      <c r="H38" s="646">
        <v>0.5</v>
      </c>
      <c r="I38" s="647"/>
      <c r="J38" s="648"/>
      <c r="K38" s="646"/>
      <c r="L38" s="647"/>
      <c r="M38" s="648"/>
      <c r="N38" s="643"/>
      <c r="O38" s="643"/>
      <c r="P38" s="643"/>
      <c r="Q38" s="639"/>
      <c r="R38" s="640"/>
      <c r="S38" s="157"/>
    </row>
    <row r="39" spans="1:41">
      <c r="A39" s="562" t="s">
        <v>31</v>
      </c>
      <c r="B39" s="562"/>
      <c r="C39" s="562"/>
      <c r="D39" s="562"/>
      <c r="E39" s="649">
        <v>403100202</v>
      </c>
      <c r="F39" s="650"/>
      <c r="G39" s="651"/>
      <c r="H39" s="649">
        <v>2309205189</v>
      </c>
      <c r="I39" s="650"/>
      <c r="J39" s="651"/>
      <c r="K39" s="649"/>
      <c r="L39" s="650"/>
      <c r="M39" s="651"/>
      <c r="N39" s="644"/>
      <c r="O39" s="644"/>
      <c r="P39" s="644"/>
      <c r="Q39" s="639"/>
      <c r="R39" s="640"/>
      <c r="S39" s="157"/>
      <c r="W39" t="s">
        <v>32</v>
      </c>
    </row>
    <row r="40" spans="1:41">
      <c r="A40" s="548" t="s">
        <v>33</v>
      </c>
      <c r="B40" s="548"/>
      <c r="C40" s="548"/>
      <c r="D40" s="548"/>
      <c r="E40" s="633">
        <v>2019</v>
      </c>
      <c r="F40" s="634"/>
      <c r="G40" s="635"/>
      <c r="H40" s="633">
        <v>2023</v>
      </c>
      <c r="I40" s="634"/>
      <c r="J40" s="635"/>
      <c r="K40" s="633"/>
      <c r="L40" s="634"/>
      <c r="M40" s="635"/>
      <c r="N40" s="645"/>
      <c r="O40" s="645"/>
      <c r="P40" s="645"/>
      <c r="Q40" s="639"/>
      <c r="R40" s="640"/>
      <c r="S40" s="157"/>
      <c r="W40" t="s">
        <v>34</v>
      </c>
    </row>
    <row r="41" spans="1:41">
      <c r="A41" s="548" t="s">
        <v>35</v>
      </c>
      <c r="B41" s="548"/>
      <c r="C41" s="548"/>
      <c r="D41" s="548"/>
      <c r="E41" s="636">
        <f>+IF(ISNUMBER(E40),LOOKUP(E40,$AB$66:$AB$113,$AC$66:$AC$113),"")</f>
        <v>828116</v>
      </c>
      <c r="F41" s="636"/>
      <c r="G41" s="636"/>
      <c r="H41" s="636">
        <f>+IF(ISNUMBER(H40),LOOKUP(H40,$AB$66:$AB$113,$AC$66:$AC$113),"")</f>
        <v>1160000</v>
      </c>
      <c r="I41" s="636"/>
      <c r="J41" s="636"/>
      <c r="K41" s="636"/>
      <c r="L41" s="636"/>
      <c r="M41" s="636"/>
      <c r="N41" s="636"/>
      <c r="O41" s="636"/>
      <c r="P41" s="636"/>
      <c r="Q41" s="639"/>
      <c r="R41" s="640"/>
      <c r="S41" s="157"/>
    </row>
    <row r="42" spans="1:41">
      <c r="A42" s="548" t="s">
        <v>36</v>
      </c>
      <c r="B42" s="548"/>
      <c r="C42" s="548"/>
      <c r="D42" s="548"/>
      <c r="E42" s="628">
        <f>+IF(ISBLANK(E40),0,E39/E41)-0.01</f>
        <v>486.75779823116568</v>
      </c>
      <c r="F42" s="628"/>
      <c r="G42" s="628"/>
      <c r="H42" s="628">
        <f>+IF(ISBLANK(H40),0,H39/H41)</f>
        <v>1990.6941284482759</v>
      </c>
      <c r="I42" s="628"/>
      <c r="J42" s="628"/>
      <c r="K42" s="628"/>
      <c r="L42" s="628"/>
      <c r="M42" s="628"/>
      <c r="N42" s="628"/>
      <c r="O42" s="628"/>
      <c r="P42" s="628"/>
      <c r="Q42" s="639"/>
      <c r="R42" s="640"/>
      <c r="S42" s="157"/>
      <c r="W42" s="632" t="s">
        <v>37</v>
      </c>
      <c r="X42" s="632"/>
      <c r="Y42" s="632"/>
      <c r="Z42" s="632"/>
      <c r="AA42" s="632"/>
      <c r="AB42" s="632"/>
      <c r="AC42" s="632"/>
      <c r="AD42" s="632"/>
    </row>
    <row r="43" spans="1:41" ht="42" customHeight="1">
      <c r="A43" s="627" t="s">
        <v>165</v>
      </c>
      <c r="B43" s="627"/>
      <c r="C43" s="627"/>
      <c r="D43" s="627"/>
      <c r="E43" s="629">
        <f>E42*E38</f>
        <v>486.75779823116568</v>
      </c>
      <c r="F43" s="630"/>
      <c r="G43" s="631"/>
      <c r="H43" s="629">
        <f>H42*H38</f>
        <v>995.34706422413797</v>
      </c>
      <c r="I43" s="630"/>
      <c r="J43" s="631"/>
      <c r="K43" s="629"/>
      <c r="L43" s="630"/>
      <c r="M43" s="631"/>
      <c r="N43" s="577"/>
      <c r="O43" s="577"/>
      <c r="P43" s="577"/>
      <c r="Q43" s="639"/>
      <c r="R43" s="640"/>
      <c r="S43" s="157"/>
      <c r="W43" s="632" t="s">
        <v>37</v>
      </c>
      <c r="X43" s="632"/>
      <c r="Y43" s="632"/>
      <c r="Z43" s="632"/>
      <c r="AA43" s="632"/>
      <c r="AB43" s="632"/>
      <c r="AC43" s="632"/>
      <c r="AD43" s="632"/>
    </row>
    <row r="44" spans="1:41">
      <c r="A44" s="548" t="s">
        <v>150</v>
      </c>
      <c r="B44" s="548"/>
      <c r="C44" s="548"/>
      <c r="D44" s="548"/>
      <c r="E44" s="741">
        <v>1</v>
      </c>
      <c r="F44" s="742"/>
      <c r="G44" s="743"/>
      <c r="H44" s="741">
        <v>8</v>
      </c>
      <c r="I44" s="742"/>
      <c r="J44" s="743"/>
      <c r="K44" s="741"/>
      <c r="L44" s="742"/>
      <c r="M44" s="743"/>
      <c r="N44" s="731"/>
      <c r="O44" s="731"/>
      <c r="P44" s="731"/>
      <c r="Q44" s="639"/>
      <c r="R44" s="640"/>
      <c r="S44" s="157"/>
    </row>
    <row r="45" spans="1:41">
      <c r="A45" s="548" t="s">
        <v>143</v>
      </c>
      <c r="B45" s="548"/>
      <c r="C45" s="548"/>
      <c r="D45" s="548"/>
      <c r="E45" s="629">
        <v>486.76</v>
      </c>
      <c r="F45" s="630"/>
      <c r="G45" s="631"/>
      <c r="H45" s="629">
        <v>1990.69</v>
      </c>
      <c r="I45" s="630"/>
      <c r="J45" s="631"/>
      <c r="K45" s="629"/>
      <c r="L45" s="630"/>
      <c r="M45" s="631"/>
      <c r="N45" s="577"/>
      <c r="O45" s="577"/>
      <c r="P45" s="577"/>
      <c r="Q45" s="639"/>
      <c r="R45" s="640"/>
      <c r="S45" s="157"/>
      <c r="V45" s="90" t="e">
        <f>+IF(#REF!="CUMPLE",1,"NC")</f>
        <v>#REF!</v>
      </c>
      <c r="W45" s="91" t="e">
        <f>+IF(#REF!="CUMPLE",1,0)</f>
        <v>#REF!</v>
      </c>
      <c r="X45" s="92" t="e">
        <f>+IF(V45=W45,1,0)</f>
        <v>#REF!</v>
      </c>
      <c r="Z45" s="90" t="s">
        <v>45</v>
      </c>
      <c r="AA45" s="603" t="e">
        <f>+IF(#REF!&gt;#REF!,"CUMPLE"," NO CUMPLE ")</f>
        <v>#REF!</v>
      </c>
      <c r="AB45" s="603"/>
      <c r="AC45" s="603"/>
      <c r="AD45" s="603" t="e">
        <f>+IF(#REF!&gt;#REF!,"CUMPLE"," NO CUMPLE ")</f>
        <v>#REF!</v>
      </c>
      <c r="AE45" s="603"/>
      <c r="AF45" s="603"/>
      <c r="AG45" s="603" t="e">
        <f>+IF(#REF!&gt;#REF!,"CUMPLE"," NO CUMPLE ")</f>
        <v>#REF!</v>
      </c>
      <c r="AH45" s="603"/>
      <c r="AI45" s="603"/>
      <c r="AJ45" s="603" t="e">
        <f>+IF(#REF!&gt;#REF!,"CUMPLE"," NO CUMPLE ")</f>
        <v>#REF!</v>
      </c>
      <c r="AK45" s="603"/>
      <c r="AL45" s="603"/>
      <c r="AM45" s="603" t="e">
        <f>+IF(#REF!&gt;#REF!,"CUMPLE"," NO CUMPLE ")</f>
        <v>#REF!</v>
      </c>
      <c r="AN45" s="603"/>
      <c r="AO45" s="604"/>
    </row>
    <row r="46" spans="1:41" ht="42" customHeight="1">
      <c r="A46" s="627" t="s">
        <v>166</v>
      </c>
      <c r="B46" s="627"/>
      <c r="C46" s="627"/>
      <c r="D46" s="627"/>
      <c r="E46" s="629">
        <f>E45*E38</f>
        <v>486.76</v>
      </c>
      <c r="F46" s="630"/>
      <c r="G46" s="631"/>
      <c r="H46" s="629">
        <f>H45*H38</f>
        <v>995.34500000000003</v>
      </c>
      <c r="I46" s="630"/>
      <c r="J46" s="631"/>
      <c r="K46" s="629"/>
      <c r="L46" s="630"/>
      <c r="M46" s="631"/>
      <c r="N46" s="577"/>
      <c r="O46" s="577"/>
      <c r="P46" s="577"/>
      <c r="Q46" s="639"/>
      <c r="R46" s="640"/>
      <c r="S46" s="157"/>
      <c r="W46" s="632" t="s">
        <v>37</v>
      </c>
      <c r="X46" s="632"/>
      <c r="Y46" s="632"/>
      <c r="Z46" s="632"/>
      <c r="AA46" s="632"/>
      <c r="AB46" s="632"/>
      <c r="AC46" s="632"/>
      <c r="AD46" s="632"/>
    </row>
    <row r="47" spans="1:41">
      <c r="A47" s="561" t="s">
        <v>317</v>
      </c>
      <c r="B47" s="561"/>
      <c r="C47" s="561"/>
      <c r="D47" s="561"/>
      <c r="E47" s="572" t="s">
        <v>55</v>
      </c>
      <c r="F47" s="573"/>
      <c r="G47" s="573"/>
      <c r="H47" s="572" t="s">
        <v>55</v>
      </c>
      <c r="I47" s="573"/>
      <c r="J47" s="573"/>
      <c r="K47" s="573"/>
      <c r="L47" s="573"/>
      <c r="M47" s="574"/>
      <c r="N47" s="628"/>
      <c r="O47" s="628"/>
      <c r="P47" s="628"/>
      <c r="Q47" s="639"/>
      <c r="R47" s="640"/>
      <c r="S47" s="157"/>
      <c r="W47" s="84"/>
      <c r="X47" s="84"/>
      <c r="Y47" s="84"/>
      <c r="Z47" s="84"/>
      <c r="AA47" s="84"/>
      <c r="AB47" s="84"/>
      <c r="AC47" s="84"/>
      <c r="AD47" s="84"/>
    </row>
    <row r="48" spans="1:41" ht="21.75" customHeight="1">
      <c r="A48" s="627" t="s">
        <v>38</v>
      </c>
      <c r="B48" s="627"/>
      <c r="C48" s="562">
        <v>72101500</v>
      </c>
      <c r="D48" s="562"/>
      <c r="E48" s="563" t="s">
        <v>3</v>
      </c>
      <c r="F48" s="564"/>
      <c r="G48" s="565"/>
      <c r="H48" s="563" t="s">
        <v>3</v>
      </c>
      <c r="I48" s="564"/>
      <c r="J48" s="565"/>
      <c r="K48" s="563"/>
      <c r="L48" s="564"/>
      <c r="M48" s="565"/>
      <c r="N48" s="732"/>
      <c r="O48" s="733"/>
      <c r="P48" s="734"/>
      <c r="Q48" s="639"/>
      <c r="R48" s="640"/>
      <c r="S48" s="157"/>
      <c r="V48" s="88" t="e">
        <f>+IF(#REF!="CUMPLE",1,0)</f>
        <v>#REF!</v>
      </c>
      <c r="W48" s="88"/>
      <c r="Z48" s="93"/>
      <c r="AA48" s="93"/>
      <c r="AB48" s="93"/>
      <c r="AC48" s="93"/>
      <c r="AD48" s="93"/>
      <c r="AE48" s="93"/>
      <c r="AF48" s="93"/>
      <c r="AG48" s="93"/>
      <c r="AH48" s="93"/>
      <c r="AI48" s="93"/>
      <c r="AJ48" s="93"/>
      <c r="AK48" s="93"/>
      <c r="AL48" s="93"/>
      <c r="AM48" s="93"/>
      <c r="AN48" s="93"/>
    </row>
    <row r="49" spans="1:41" ht="21.75" customHeight="1" thickBot="1">
      <c r="A49" s="627"/>
      <c r="B49" s="627"/>
      <c r="C49" s="562">
        <v>72103300</v>
      </c>
      <c r="D49" s="562"/>
      <c r="E49" s="566"/>
      <c r="F49" s="567"/>
      <c r="G49" s="568"/>
      <c r="H49" s="566"/>
      <c r="I49" s="567"/>
      <c r="J49" s="568"/>
      <c r="K49" s="566"/>
      <c r="L49" s="567"/>
      <c r="M49" s="568"/>
      <c r="N49" s="735"/>
      <c r="O49" s="736"/>
      <c r="P49" s="737"/>
      <c r="Q49" s="639"/>
      <c r="R49" s="640"/>
      <c r="S49" s="157"/>
      <c r="V49" s="88"/>
      <c r="W49" s="88"/>
      <c r="Z49" s="93"/>
      <c r="AA49" s="93"/>
      <c r="AB49" s="93"/>
      <c r="AC49" s="93"/>
      <c r="AD49" s="93"/>
      <c r="AE49" s="93"/>
      <c r="AF49" s="93"/>
      <c r="AG49" s="93"/>
      <c r="AH49" s="93"/>
      <c r="AI49" s="93"/>
      <c r="AJ49" s="93"/>
      <c r="AK49" s="93"/>
      <c r="AL49" s="93"/>
      <c r="AM49" s="93"/>
      <c r="AN49" s="93"/>
    </row>
    <row r="50" spans="1:41" ht="17" thickBot="1">
      <c r="A50" s="627"/>
      <c r="B50" s="627"/>
      <c r="C50" s="562">
        <v>95121900</v>
      </c>
      <c r="D50" s="562"/>
      <c r="E50" s="569"/>
      <c r="F50" s="570"/>
      <c r="G50" s="571"/>
      <c r="H50" s="569"/>
      <c r="I50" s="570"/>
      <c r="J50" s="571"/>
      <c r="K50" s="569"/>
      <c r="L50" s="570"/>
      <c r="M50" s="571"/>
      <c r="N50" s="738"/>
      <c r="O50" s="739"/>
      <c r="P50" s="740"/>
      <c r="Q50" s="639"/>
      <c r="R50" s="640"/>
      <c r="S50" s="157"/>
      <c r="V50" s="94" t="s">
        <v>41</v>
      </c>
      <c r="W50" s="95" t="s">
        <v>54</v>
      </c>
      <c r="X50" s="96" t="s">
        <v>47</v>
      </c>
      <c r="Z50" s="93"/>
      <c r="AA50" s="605" t="s">
        <v>42</v>
      </c>
      <c r="AB50" s="606"/>
      <c r="AC50" s="607"/>
      <c r="AD50" s="93"/>
      <c r="AE50" s="93"/>
      <c r="AF50" s="93"/>
      <c r="AG50" s="93"/>
      <c r="AH50" s="93"/>
      <c r="AI50" s="93"/>
      <c r="AJ50" s="93"/>
      <c r="AK50" s="93"/>
      <c r="AL50" s="93"/>
      <c r="AM50" s="93"/>
      <c r="AN50" s="93"/>
    </row>
    <row r="51" spans="1:41" ht="50.5" customHeight="1">
      <c r="A51" s="548" t="s">
        <v>144</v>
      </c>
      <c r="B51" s="548"/>
      <c r="C51" s="548"/>
      <c r="D51" s="548"/>
      <c r="E51" s="575" t="s">
        <v>5</v>
      </c>
      <c r="F51" s="576"/>
      <c r="G51" s="576"/>
      <c r="H51" s="575" t="s">
        <v>5</v>
      </c>
      <c r="I51" s="576"/>
      <c r="J51" s="576"/>
      <c r="K51" s="576"/>
      <c r="L51" s="576"/>
      <c r="M51" s="763"/>
      <c r="N51" s="628"/>
      <c r="O51" s="628"/>
      <c r="P51" s="628"/>
      <c r="Q51" s="639"/>
      <c r="R51" s="640"/>
      <c r="S51" s="157"/>
      <c r="V51" s="90"/>
      <c r="W51" s="91"/>
      <c r="X51" s="92"/>
      <c r="Z51" s="90"/>
      <c r="AA51" s="603"/>
      <c r="AB51" s="603"/>
      <c r="AC51" s="603"/>
      <c r="AD51" s="603"/>
      <c r="AE51" s="603"/>
      <c r="AF51" s="603"/>
      <c r="AG51" s="603"/>
      <c r="AH51" s="603"/>
      <c r="AI51" s="603"/>
      <c r="AJ51" s="603"/>
      <c r="AK51" s="603"/>
      <c r="AL51" s="603"/>
      <c r="AM51" s="603"/>
      <c r="AN51" s="603"/>
      <c r="AO51" s="604"/>
    </row>
    <row r="52" spans="1:41" ht="133.75" customHeight="1">
      <c r="A52" s="771" t="s">
        <v>158</v>
      </c>
      <c r="B52" s="772"/>
      <c r="C52" s="772"/>
      <c r="D52" s="773"/>
      <c r="E52" s="774" t="s">
        <v>294</v>
      </c>
      <c r="F52" s="774"/>
      <c r="G52" s="774"/>
      <c r="H52" s="774" t="s">
        <v>297</v>
      </c>
      <c r="I52" s="774"/>
      <c r="J52" s="774"/>
      <c r="K52" s="576"/>
      <c r="L52" s="576"/>
      <c r="M52" s="763"/>
      <c r="N52" s="572"/>
      <c r="O52" s="573"/>
      <c r="P52" s="574"/>
      <c r="Q52" s="149"/>
      <c r="R52" s="149"/>
      <c r="S52" s="189"/>
      <c r="W52" s="190"/>
      <c r="X52" s="92"/>
      <c r="Z52" s="190"/>
      <c r="AA52" s="191"/>
      <c r="AB52" s="192"/>
      <c r="AC52" s="93"/>
      <c r="AD52" s="93"/>
      <c r="AE52" s="93"/>
      <c r="AF52" s="93"/>
      <c r="AG52" s="93"/>
      <c r="AH52" s="93"/>
      <c r="AI52" s="93"/>
      <c r="AJ52" s="93"/>
      <c r="AK52" s="93"/>
      <c r="AL52" s="93"/>
      <c r="AM52" s="93"/>
      <c r="AN52" s="93"/>
      <c r="AO52" s="93"/>
    </row>
    <row r="53" spans="1:41" ht="38.25" customHeight="1">
      <c r="A53" s="620" t="s">
        <v>167</v>
      </c>
      <c r="B53" s="620"/>
      <c r="C53" s="620"/>
      <c r="D53" s="620"/>
      <c r="E53" s="620"/>
      <c r="F53" s="620"/>
      <c r="G53" s="620"/>
      <c r="H53" s="620"/>
      <c r="I53" s="620"/>
      <c r="J53" s="620"/>
      <c r="K53" s="620"/>
      <c r="L53" s="620"/>
      <c r="M53" s="620"/>
      <c r="N53" s="620"/>
      <c r="O53" s="620"/>
      <c r="P53" s="620"/>
      <c r="Q53" s="621"/>
      <c r="R53" s="621"/>
      <c r="S53" s="129"/>
      <c r="W53" s="97">
        <v>6</v>
      </c>
      <c r="X53" s="98">
        <v>1.5</v>
      </c>
      <c r="Z53" s="91" t="s">
        <v>39</v>
      </c>
      <c r="AA53" s="553" t="e">
        <f>+IF(#REF!="CUMPLE",1,0)</f>
        <v>#REF!</v>
      </c>
      <c r="AB53" s="554"/>
    </row>
    <row r="54" spans="1:41" ht="21" customHeight="1">
      <c r="A54" s="622" t="s">
        <v>193</v>
      </c>
      <c r="B54" s="622"/>
      <c r="C54" s="622"/>
      <c r="D54" s="622"/>
      <c r="E54" s="622"/>
      <c r="F54" s="622"/>
      <c r="G54" s="622"/>
      <c r="H54" s="622"/>
      <c r="I54" s="622"/>
      <c r="J54" s="622"/>
      <c r="K54" s="622"/>
      <c r="L54" s="622"/>
      <c r="M54" s="622"/>
      <c r="N54" s="622"/>
      <c r="O54" s="622"/>
      <c r="P54" s="622"/>
      <c r="Q54" s="621"/>
      <c r="R54" s="621"/>
      <c r="S54" s="129"/>
      <c r="W54" s="97">
        <v>6</v>
      </c>
      <c r="X54" s="98">
        <v>1.5</v>
      </c>
      <c r="Z54" s="91" t="s">
        <v>39</v>
      </c>
      <c r="AA54" s="553" t="e">
        <f>+IF(#REF!="CUMPLE",1,0)</f>
        <v>#REF!</v>
      </c>
      <c r="AB54" s="554"/>
    </row>
    <row r="55" spans="1:41" ht="24.75" customHeight="1">
      <c r="A55" s="547" t="s">
        <v>140</v>
      </c>
      <c r="B55" s="548"/>
      <c r="C55" s="548"/>
      <c r="D55" s="548"/>
      <c r="E55" s="596" t="s">
        <v>289</v>
      </c>
      <c r="F55" s="597"/>
      <c r="G55" s="597"/>
      <c r="H55" s="597"/>
      <c r="I55" s="597"/>
      <c r="J55" s="597"/>
      <c r="K55" s="597"/>
      <c r="L55" s="597"/>
      <c r="M55" s="597"/>
      <c r="N55" s="597"/>
      <c r="O55" s="597"/>
      <c r="P55" s="598"/>
      <c r="Q55" s="623" t="s">
        <v>11</v>
      </c>
      <c r="R55" s="624"/>
      <c r="Z55" s="91" t="s">
        <v>40</v>
      </c>
      <c r="AA55" s="553" t="e">
        <f>+IF(#REF!="CUMPLE",1,0)</f>
        <v>#REF!</v>
      </c>
      <c r="AB55" s="554"/>
    </row>
    <row r="56" spans="1:41" ht="64.5" customHeight="1" thickBot="1">
      <c r="A56" s="555" t="s">
        <v>204</v>
      </c>
      <c r="B56" s="556"/>
      <c r="C56" s="556"/>
      <c r="D56" s="556"/>
      <c r="E56" s="557" t="s">
        <v>55</v>
      </c>
      <c r="F56" s="558"/>
      <c r="G56" s="558"/>
      <c r="H56" s="558"/>
      <c r="I56" s="558"/>
      <c r="J56" s="558"/>
      <c r="K56" s="558"/>
      <c r="L56" s="558"/>
      <c r="M56" s="558"/>
      <c r="N56" s="558"/>
      <c r="O56" s="558"/>
      <c r="P56" s="559"/>
      <c r="Q56" s="625"/>
      <c r="R56" s="626"/>
      <c r="Z56" s="91"/>
      <c r="AA56" s="158"/>
      <c r="AB56" s="158"/>
    </row>
    <row r="57" spans="1:41" ht="21" customHeight="1">
      <c r="A57" s="547" t="s">
        <v>182</v>
      </c>
      <c r="B57" s="548"/>
      <c r="C57" s="548"/>
      <c r="D57" s="548"/>
      <c r="E57" s="557" t="s">
        <v>55</v>
      </c>
      <c r="F57" s="558"/>
      <c r="G57" s="558"/>
      <c r="H57" s="558"/>
      <c r="I57" s="558"/>
      <c r="J57" s="558"/>
      <c r="K57" s="558"/>
      <c r="L57" s="558"/>
      <c r="M57" s="558"/>
      <c r="N57" s="558"/>
      <c r="O57" s="558"/>
      <c r="P57" s="559"/>
      <c r="Q57" s="625"/>
      <c r="R57" s="626"/>
      <c r="V57" s="94" t="s">
        <v>41</v>
      </c>
      <c r="W57" s="95" t="s">
        <v>183</v>
      </c>
      <c r="X57" s="96" t="s">
        <v>42</v>
      </c>
      <c r="Z57" s="91" t="s">
        <v>184</v>
      </c>
      <c r="AA57" s="553" t="e">
        <f>SUM(AA53:AB55)</f>
        <v>#REF!</v>
      </c>
      <c r="AB57" s="554"/>
    </row>
    <row r="58" spans="1:41" ht="27.75" customHeight="1">
      <c r="A58" s="560" t="s">
        <v>185</v>
      </c>
      <c r="B58" s="560"/>
      <c r="C58" s="560"/>
      <c r="D58" s="560"/>
      <c r="E58" s="557" t="s">
        <v>55</v>
      </c>
      <c r="F58" s="558"/>
      <c r="G58" s="558"/>
      <c r="H58" s="558"/>
      <c r="I58" s="558"/>
      <c r="J58" s="558"/>
      <c r="K58" s="558"/>
      <c r="L58" s="558"/>
      <c r="M58" s="558"/>
      <c r="N58" s="558"/>
      <c r="O58" s="558"/>
      <c r="P58" s="559"/>
      <c r="Q58" s="625"/>
      <c r="R58" s="626"/>
      <c r="V58" s="159" t="e">
        <f>+IF(#REF!="CUMPLE",1,"NC")</f>
        <v>#REF!</v>
      </c>
      <c r="W58" s="160" t="e">
        <f>+IF(#REF!="CUMPLE",1,0)</f>
        <v>#REF!</v>
      </c>
      <c r="X58" s="161" t="e">
        <f>+IF(V58=W58,1,0)</f>
        <v>#REF!</v>
      </c>
    </row>
    <row r="59" spans="1:41" ht="27" customHeight="1">
      <c r="A59" s="560" t="s">
        <v>186</v>
      </c>
      <c r="B59" s="560"/>
      <c r="C59" s="560"/>
      <c r="D59" s="560"/>
      <c r="E59" s="557" t="s">
        <v>11</v>
      </c>
      <c r="F59" s="558"/>
      <c r="G59" s="558"/>
      <c r="H59" s="558"/>
      <c r="I59" s="558"/>
      <c r="J59" s="558"/>
      <c r="K59" s="558"/>
      <c r="L59" s="558"/>
      <c r="M59" s="558"/>
      <c r="N59" s="558"/>
      <c r="O59" s="558"/>
      <c r="P59" s="559"/>
      <c r="Q59" s="625"/>
      <c r="R59" s="626"/>
    </row>
    <row r="60" spans="1:41" ht="79.25" customHeight="1">
      <c r="A60" s="599" t="s">
        <v>215</v>
      </c>
      <c r="B60" s="600"/>
      <c r="C60" s="600"/>
      <c r="D60" s="600"/>
      <c r="E60" s="600"/>
      <c r="F60" s="600"/>
      <c r="G60" s="600"/>
      <c r="H60" s="600"/>
      <c r="I60" s="600"/>
      <c r="J60" s="600"/>
      <c r="K60" s="600"/>
      <c r="L60" s="600"/>
      <c r="M60" s="600"/>
      <c r="N60" s="600"/>
      <c r="O60" s="600"/>
      <c r="P60" s="601"/>
      <c r="Q60" s="87"/>
      <c r="R60" s="87"/>
    </row>
    <row r="61" spans="1:41">
      <c r="A61" s="547" t="s">
        <v>187</v>
      </c>
      <c r="B61" s="548"/>
      <c r="C61" s="548"/>
      <c r="D61" s="548"/>
      <c r="E61" s="579" t="s">
        <v>16</v>
      </c>
      <c r="F61" s="579"/>
      <c r="G61" s="579"/>
      <c r="H61" s="579" t="s">
        <v>18</v>
      </c>
      <c r="I61" s="579"/>
      <c r="J61" s="579"/>
      <c r="K61" s="579"/>
      <c r="L61" s="579"/>
      <c r="M61" s="579"/>
      <c r="N61" s="579"/>
      <c r="O61" s="579"/>
      <c r="P61" s="579"/>
      <c r="Q61" s="580" t="s">
        <v>158</v>
      </c>
      <c r="R61" s="581"/>
      <c r="S61" s="162"/>
      <c r="T61" s="163"/>
      <c r="U61" s="163"/>
      <c r="V61" s="163"/>
    </row>
    <row r="62" spans="1:41" ht="48" customHeight="1">
      <c r="A62" s="547" t="s">
        <v>188</v>
      </c>
      <c r="B62" s="548"/>
      <c r="C62" s="548"/>
      <c r="D62" s="548"/>
      <c r="E62" s="550" t="s">
        <v>301</v>
      </c>
      <c r="F62" s="550"/>
      <c r="G62" s="550"/>
      <c r="H62" s="550"/>
      <c r="I62" s="550"/>
      <c r="J62" s="550"/>
      <c r="K62" s="550"/>
      <c r="L62" s="550"/>
      <c r="M62" s="550"/>
      <c r="N62" s="579"/>
      <c r="O62" s="579"/>
      <c r="P62" s="579"/>
      <c r="Q62" s="582" t="s">
        <v>11</v>
      </c>
      <c r="R62" s="583"/>
      <c r="S62" s="162"/>
      <c r="T62" s="164"/>
      <c r="U62" s="164"/>
      <c r="V62" s="164"/>
    </row>
    <row r="63" spans="1:41" ht="108.75" customHeight="1">
      <c r="A63" s="547" t="s">
        <v>189</v>
      </c>
      <c r="B63" s="548"/>
      <c r="C63" s="548"/>
      <c r="D63" s="548"/>
      <c r="E63" s="549" t="s">
        <v>299</v>
      </c>
      <c r="F63" s="550"/>
      <c r="G63" s="550"/>
      <c r="H63" s="549"/>
      <c r="I63" s="550"/>
      <c r="J63" s="550"/>
      <c r="K63" s="551"/>
      <c r="L63" s="552"/>
      <c r="M63" s="552"/>
      <c r="N63" s="602"/>
      <c r="O63" s="602"/>
      <c r="P63" s="602"/>
      <c r="Q63" s="584"/>
      <c r="R63" s="585"/>
      <c r="S63" s="165"/>
      <c r="T63" s="164"/>
      <c r="U63" s="164"/>
      <c r="V63" s="164"/>
    </row>
    <row r="64" spans="1:41">
      <c r="A64" s="547" t="s">
        <v>191</v>
      </c>
      <c r="B64" s="548"/>
      <c r="C64" s="548"/>
      <c r="D64" s="548"/>
      <c r="E64" s="578" t="s">
        <v>300</v>
      </c>
      <c r="F64" s="578"/>
      <c r="G64" s="578"/>
      <c r="H64" s="578"/>
      <c r="I64" s="578"/>
      <c r="J64" s="578"/>
      <c r="K64" s="578"/>
      <c r="L64" s="578"/>
      <c r="M64" s="578"/>
      <c r="N64" s="579"/>
      <c r="O64" s="579"/>
      <c r="P64" s="579"/>
      <c r="Q64" s="584"/>
      <c r="R64" s="585"/>
      <c r="S64" s="162"/>
      <c r="T64" s="164"/>
      <c r="U64" s="164"/>
      <c r="V64" s="164"/>
    </row>
    <row r="65" spans="1:29">
      <c r="A65" s="547" t="s">
        <v>190</v>
      </c>
      <c r="B65" s="548"/>
      <c r="C65" s="548"/>
      <c r="D65" s="548"/>
      <c r="E65" s="578" t="s">
        <v>11</v>
      </c>
      <c r="F65" s="578"/>
      <c r="G65" s="578"/>
      <c r="H65" s="578"/>
      <c r="I65" s="578"/>
      <c r="J65" s="578"/>
      <c r="K65" s="578"/>
      <c r="L65" s="578"/>
      <c r="M65" s="578"/>
      <c r="N65" s="579"/>
      <c r="O65" s="579"/>
      <c r="P65" s="579"/>
      <c r="Q65" s="586"/>
      <c r="R65" s="587"/>
      <c r="S65" s="162"/>
      <c r="T65" s="164"/>
      <c r="U65" s="164"/>
      <c r="V65" s="164"/>
    </row>
    <row r="66" spans="1:29" ht="15.75" customHeight="1">
      <c r="W66" s="90" t="e">
        <f>+IF(#REF!="CUMPLE",1,"NC")</f>
        <v>#REF!</v>
      </c>
      <c r="X66" s="126" t="str">
        <f>IF(ISNUMBER(#REF!),#REF!,"")</f>
        <v/>
      </c>
      <c r="Y66" s="127" t="e">
        <f>+IF(W66=1,X66,"")</f>
        <v>#REF!</v>
      </c>
    </row>
    <row r="67" spans="1:29" ht="20">
      <c r="A67" s="622" t="s">
        <v>207</v>
      </c>
      <c r="B67" s="622"/>
      <c r="C67" s="622"/>
      <c r="D67" s="622"/>
      <c r="E67" s="622"/>
      <c r="F67" s="622"/>
      <c r="G67" s="622"/>
      <c r="H67" s="622"/>
      <c r="I67" s="622"/>
      <c r="J67" s="622"/>
      <c r="K67" s="622"/>
      <c r="L67" s="622"/>
      <c r="M67" s="622"/>
      <c r="N67" s="622"/>
      <c r="O67" s="622"/>
      <c r="P67" s="622"/>
      <c r="X67" s="177"/>
      <c r="Y67" s="177"/>
    </row>
    <row r="68" spans="1:29">
      <c r="A68" s="547" t="s">
        <v>208</v>
      </c>
      <c r="B68" s="548"/>
      <c r="C68" s="548"/>
      <c r="D68" s="548"/>
      <c r="E68" s="547" t="s">
        <v>209</v>
      </c>
      <c r="F68" s="548"/>
      <c r="G68" s="548"/>
      <c r="H68" s="599" t="s">
        <v>145</v>
      </c>
      <c r="I68" s="728"/>
      <c r="J68" s="728"/>
      <c r="K68" s="728"/>
      <c r="L68" s="728"/>
      <c r="M68" s="728"/>
      <c r="N68" s="728"/>
      <c r="O68" s="728"/>
      <c r="P68" s="729"/>
      <c r="X68" s="177"/>
      <c r="Y68" s="177"/>
    </row>
    <row r="69" spans="1:29" ht="105" customHeight="1">
      <c r="A69" s="730" t="s">
        <v>210</v>
      </c>
      <c r="B69" s="556"/>
      <c r="C69" s="556"/>
      <c r="D69" s="556"/>
      <c r="E69" s="557" t="s">
        <v>11</v>
      </c>
      <c r="F69" s="558"/>
      <c r="G69" s="558"/>
      <c r="H69" s="550" t="s">
        <v>298</v>
      </c>
      <c r="I69" s="550"/>
      <c r="J69" s="550"/>
      <c r="K69" s="550"/>
      <c r="L69" s="550"/>
      <c r="M69" s="550"/>
      <c r="N69" s="550"/>
      <c r="O69" s="550"/>
      <c r="P69" s="550"/>
      <c r="X69" s="177"/>
      <c r="Y69" s="177"/>
    </row>
    <row r="70" spans="1:29" ht="15.75" customHeight="1">
      <c r="X70" s="177"/>
      <c r="Y70" s="177"/>
    </row>
    <row r="71" spans="1:29" ht="15.75" customHeight="1">
      <c r="B71" s="589" t="s">
        <v>49</v>
      </c>
      <c r="C71" s="589"/>
      <c r="D71" s="589"/>
      <c r="E71" s="589"/>
      <c r="F71" s="589"/>
      <c r="G71" s="589"/>
      <c r="H71" s="589"/>
      <c r="I71" s="589"/>
      <c r="J71" s="589"/>
      <c r="K71" s="589"/>
      <c r="L71" s="589"/>
      <c r="M71" s="589"/>
      <c r="N71" s="589"/>
      <c r="O71" s="589"/>
      <c r="P71" s="589"/>
      <c r="Q71" s="99"/>
      <c r="R71" s="99"/>
      <c r="W71" t="e">
        <f>+LOOKUP(Y71,#REF!,#REF!)</f>
        <v>#REF!</v>
      </c>
      <c r="Y71" s="100" t="s">
        <v>52</v>
      </c>
    </row>
    <row r="72" spans="1:29" ht="16.5" customHeight="1">
      <c r="B72" s="589"/>
      <c r="C72" s="589"/>
      <c r="D72" s="589"/>
      <c r="E72" s="589"/>
      <c r="F72" s="589"/>
      <c r="G72" s="589"/>
      <c r="H72" s="589"/>
      <c r="I72" s="589"/>
      <c r="J72" s="589"/>
      <c r="K72" s="589"/>
      <c r="L72" s="589"/>
      <c r="M72" s="589"/>
      <c r="N72" s="589"/>
      <c r="O72" s="589"/>
      <c r="P72" s="589"/>
      <c r="Q72" s="99"/>
      <c r="R72" s="99"/>
    </row>
    <row r="73" spans="1:29" ht="21">
      <c r="B73" s="590" t="s">
        <v>48</v>
      </c>
      <c r="C73" s="590"/>
      <c r="D73" s="590"/>
      <c r="E73" s="591" t="str">
        <f>E9</f>
        <v>CONSORCIO INGENIERIA HORIZONTAL 2025</v>
      </c>
      <c r="F73" s="591"/>
      <c r="G73" s="591"/>
      <c r="H73" s="591"/>
      <c r="I73" s="591"/>
      <c r="J73" s="591"/>
      <c r="K73" s="591"/>
      <c r="L73" s="591"/>
      <c r="M73" s="591"/>
      <c r="N73" s="591"/>
      <c r="O73" s="591"/>
      <c r="P73" s="591"/>
      <c r="Q73" s="99"/>
      <c r="R73" s="99"/>
    </row>
    <row r="74" spans="1:29" ht="27" customHeight="1">
      <c r="B74" s="590" t="s">
        <v>171</v>
      </c>
      <c r="C74" s="590"/>
      <c r="D74" s="590"/>
      <c r="E74" s="592" t="s">
        <v>55</v>
      </c>
      <c r="F74" s="592"/>
      <c r="G74" s="592"/>
      <c r="H74" s="592"/>
      <c r="I74" s="592"/>
      <c r="J74" s="592"/>
      <c r="K74" s="592"/>
      <c r="L74" s="592"/>
      <c r="M74" s="592"/>
      <c r="N74" s="592"/>
      <c r="O74" s="592"/>
      <c r="P74" s="592"/>
      <c r="Q74" s="101"/>
      <c r="R74" s="101"/>
    </row>
    <row r="75" spans="1:29" ht="18" customHeight="1">
      <c r="A75" s="63"/>
      <c r="B75" s="614" t="s">
        <v>172</v>
      </c>
      <c r="C75" s="615"/>
      <c r="D75" s="616"/>
      <c r="E75" s="608" t="s">
        <v>492</v>
      </c>
      <c r="F75" s="609"/>
      <c r="G75" s="609"/>
      <c r="H75" s="609"/>
      <c r="I75" s="609"/>
      <c r="J75" s="609"/>
      <c r="K75" s="609"/>
      <c r="L75" s="609"/>
      <c r="M75" s="609"/>
      <c r="N75" s="609"/>
      <c r="O75" s="609"/>
      <c r="P75" s="610"/>
      <c r="Q75" s="63"/>
      <c r="R75" s="63"/>
      <c r="AB75" s="1">
        <v>1988</v>
      </c>
      <c r="AC75" s="2">
        <v>25637</v>
      </c>
    </row>
    <row r="76" spans="1:29" ht="15" customHeight="1">
      <c r="A76" s="63"/>
      <c r="B76" s="617"/>
      <c r="C76" s="618"/>
      <c r="D76" s="619"/>
      <c r="E76" s="611"/>
      <c r="F76" s="612"/>
      <c r="G76" s="612"/>
      <c r="H76" s="612"/>
      <c r="I76" s="612"/>
      <c r="J76" s="612"/>
      <c r="K76" s="612"/>
      <c r="L76" s="612"/>
      <c r="M76" s="612"/>
      <c r="N76" s="612"/>
      <c r="O76" s="612"/>
      <c r="P76" s="613"/>
      <c r="Q76" s="63"/>
      <c r="R76" s="63"/>
      <c r="AB76" s="3">
        <v>1989</v>
      </c>
      <c r="AC76" s="4">
        <v>32560</v>
      </c>
    </row>
    <row r="77" spans="1:29" ht="37.25" customHeight="1">
      <c r="A77" s="63"/>
      <c r="B77" s="590" t="s">
        <v>167</v>
      </c>
      <c r="C77" s="590"/>
      <c r="D77" s="590"/>
      <c r="E77" s="775" t="s">
        <v>493</v>
      </c>
      <c r="F77" s="594"/>
      <c r="G77" s="594"/>
      <c r="H77" s="594"/>
      <c r="I77" s="594"/>
      <c r="J77" s="594"/>
      <c r="K77" s="594"/>
      <c r="L77" s="594"/>
      <c r="M77" s="594"/>
      <c r="N77" s="594"/>
      <c r="O77" s="594"/>
      <c r="P77" s="595"/>
      <c r="Q77" s="63"/>
      <c r="R77" s="63"/>
      <c r="AB77" s="3">
        <v>1989</v>
      </c>
      <c r="AC77" s="4">
        <v>32560</v>
      </c>
    </row>
    <row r="78" spans="1:29">
      <c r="A78" s="63"/>
      <c r="B78" s="588"/>
      <c r="C78" s="588"/>
      <c r="D78" s="588"/>
      <c r="E78" s="588"/>
      <c r="F78" s="588"/>
      <c r="G78" s="588"/>
      <c r="H78" s="63"/>
      <c r="I78" s="63"/>
      <c r="J78" s="63"/>
      <c r="K78" s="63"/>
      <c r="L78" s="63"/>
      <c r="M78" s="63"/>
      <c r="N78" s="63"/>
      <c r="O78" s="63"/>
      <c r="P78" s="63"/>
      <c r="Q78" s="63"/>
      <c r="R78" s="63"/>
      <c r="S78" s="63"/>
      <c r="AB78" s="1">
        <v>1990</v>
      </c>
      <c r="AC78" s="2">
        <v>41025</v>
      </c>
    </row>
    <row r="79" spans="1:29">
      <c r="A79" s="63"/>
      <c r="B79" s="588"/>
      <c r="C79" s="588"/>
      <c r="D79" s="588"/>
      <c r="E79" s="588"/>
      <c r="F79" s="588"/>
      <c r="G79" s="588"/>
      <c r="H79" s="63"/>
      <c r="I79" s="63"/>
      <c r="J79" s="63"/>
      <c r="K79" s="63"/>
      <c r="L79" s="63"/>
      <c r="M79" s="63"/>
      <c r="N79" s="63"/>
      <c r="O79" s="63"/>
      <c r="P79" s="63"/>
      <c r="Q79" s="63"/>
      <c r="R79" s="63"/>
      <c r="S79" s="63"/>
      <c r="AB79" s="3">
        <v>1991</v>
      </c>
      <c r="AC79" s="4">
        <v>51720</v>
      </c>
    </row>
    <row r="80" spans="1:29">
      <c r="A80" s="63"/>
      <c r="B80" s="588"/>
      <c r="C80" s="588"/>
      <c r="D80" s="588"/>
      <c r="E80" s="588"/>
      <c r="F80" s="588"/>
      <c r="G80" s="588"/>
      <c r="H80" s="128"/>
      <c r="I80" s="63"/>
      <c r="J80" s="63"/>
      <c r="K80" s="63"/>
      <c r="L80" s="63"/>
      <c r="M80" s="63"/>
      <c r="N80" s="63"/>
      <c r="O80" s="63"/>
      <c r="P80" s="63"/>
      <c r="Q80" s="63"/>
      <c r="R80" s="63"/>
      <c r="S80" s="63"/>
      <c r="AB80" s="1">
        <v>1992</v>
      </c>
      <c r="AC80" s="2">
        <v>65190</v>
      </c>
    </row>
    <row r="81" spans="1:29">
      <c r="A81" s="63"/>
      <c r="B81" s="124"/>
      <c r="C81" s="63"/>
      <c r="D81" s="63"/>
      <c r="E81" s="63"/>
      <c r="F81" s="63"/>
      <c r="G81" s="63"/>
      <c r="H81" s="55"/>
      <c r="I81" s="63"/>
      <c r="J81" s="63"/>
      <c r="K81" s="63"/>
      <c r="L81" s="63"/>
      <c r="M81" s="63"/>
      <c r="N81" s="63"/>
      <c r="O81" s="63"/>
      <c r="P81" s="63"/>
      <c r="Q81" s="63"/>
      <c r="R81" s="63"/>
      <c r="S81" s="63"/>
      <c r="AB81" s="3">
        <v>1993</v>
      </c>
      <c r="AC81" s="4">
        <v>81510</v>
      </c>
    </row>
    <row r="82" spans="1:29">
      <c r="A82" s="63"/>
      <c r="B82" s="63"/>
      <c r="C82" s="63"/>
      <c r="D82" s="63"/>
      <c r="E82" s="63"/>
      <c r="F82" s="63"/>
      <c r="G82" s="63"/>
      <c r="H82" s="63"/>
      <c r="I82" s="63"/>
      <c r="J82" s="63"/>
      <c r="K82" s="63"/>
      <c r="L82" s="63"/>
      <c r="M82" s="63"/>
      <c r="N82" s="63"/>
      <c r="O82" s="63"/>
      <c r="P82" s="63"/>
      <c r="Q82" s="63"/>
      <c r="R82" s="63"/>
      <c r="S82" s="63"/>
      <c r="AB82" s="1">
        <v>1994</v>
      </c>
      <c r="AC82" s="2">
        <v>98700</v>
      </c>
    </row>
    <row r="83" spans="1:29">
      <c r="A83" s="63"/>
      <c r="B83" s="63"/>
      <c r="C83" s="63"/>
      <c r="D83" s="63"/>
      <c r="E83" s="63"/>
      <c r="F83" s="63"/>
      <c r="G83" s="63"/>
      <c r="H83" s="63"/>
      <c r="I83" s="63"/>
      <c r="J83" s="63"/>
      <c r="K83" s="63"/>
      <c r="L83" s="63"/>
      <c r="M83" s="63"/>
      <c r="N83" s="63"/>
      <c r="O83" s="63"/>
      <c r="P83" s="63"/>
      <c r="Q83" s="63"/>
      <c r="R83" s="63"/>
      <c r="S83" s="63"/>
      <c r="AB83" s="3">
        <v>1995</v>
      </c>
      <c r="AC83" s="4">
        <v>118934</v>
      </c>
    </row>
    <row r="84" spans="1:29">
      <c r="A84" s="63"/>
      <c r="B84" s="55"/>
      <c r="C84" s="55"/>
      <c r="D84" s="55"/>
      <c r="E84" s="55"/>
      <c r="F84" s="55"/>
      <c r="G84" s="55"/>
      <c r="I84" s="55"/>
      <c r="J84" s="55"/>
      <c r="K84" s="55"/>
      <c r="L84" s="55"/>
      <c r="M84" s="63"/>
      <c r="N84" s="63"/>
      <c r="O84" s="63"/>
      <c r="P84" s="63"/>
      <c r="Q84" s="63"/>
      <c r="R84" s="63"/>
      <c r="S84" s="63"/>
      <c r="AB84" s="1">
        <v>1996</v>
      </c>
      <c r="AC84" s="2">
        <v>142125</v>
      </c>
    </row>
    <row r="85" spans="1:29">
      <c r="E85" s="102"/>
      <c r="F85" s="102"/>
      <c r="G85" s="75"/>
      <c r="Q85" s="63"/>
      <c r="R85" s="63"/>
      <c r="S85" s="63"/>
      <c r="AB85" s="3">
        <v>1997</v>
      </c>
      <c r="AC85" s="4">
        <v>172005</v>
      </c>
    </row>
    <row r="86" spans="1:29">
      <c r="B86" s="130"/>
      <c r="C86" s="130"/>
      <c r="D86" s="130"/>
      <c r="E86" s="131"/>
      <c r="F86" s="102"/>
      <c r="G86" s="130"/>
      <c r="H86" s="130"/>
      <c r="Q86" s="63"/>
      <c r="R86" s="63"/>
      <c r="S86" s="63"/>
      <c r="AB86" s="1">
        <v>1998</v>
      </c>
      <c r="AC86" s="2">
        <v>203826</v>
      </c>
    </row>
    <row r="87" spans="1:29">
      <c r="B87" s="125"/>
      <c r="E87" s="102"/>
      <c r="F87" s="102"/>
      <c r="G87" s="125"/>
      <c r="H87" s="125"/>
      <c r="I87" s="125"/>
      <c r="J87" s="125"/>
      <c r="K87" s="125"/>
      <c r="L87" s="125"/>
      <c r="M87" s="125"/>
      <c r="Q87" s="63"/>
      <c r="R87" s="63"/>
      <c r="S87" s="63"/>
      <c r="AB87" s="3">
        <v>1999</v>
      </c>
      <c r="AC87" s="4">
        <v>236460</v>
      </c>
    </row>
    <row r="88" spans="1:29">
      <c r="E88" s="102"/>
      <c r="F88" s="102"/>
      <c r="Q88" s="63"/>
      <c r="R88" s="63"/>
      <c r="S88" s="63"/>
      <c r="AB88" s="1">
        <v>2000</v>
      </c>
      <c r="AC88" s="2">
        <v>260100</v>
      </c>
    </row>
    <row r="89" spans="1:29">
      <c r="S89" s="63"/>
      <c r="AB89" s="3">
        <v>2001</v>
      </c>
      <c r="AC89" s="4">
        <v>286000</v>
      </c>
    </row>
    <row r="90" spans="1:29">
      <c r="S90" s="63"/>
      <c r="AB90" s="3"/>
      <c r="AC90" s="4"/>
    </row>
    <row r="91" spans="1:29">
      <c r="S91" s="63"/>
      <c r="AB91" s="1">
        <v>2002</v>
      </c>
      <c r="AC91" s="2">
        <v>309000</v>
      </c>
    </row>
    <row r="92" spans="1:29">
      <c r="B92" s="130"/>
      <c r="C92" s="130"/>
      <c r="D92" s="130"/>
      <c r="E92" s="130"/>
      <c r="S92" s="63"/>
      <c r="AB92" s="3">
        <v>2003</v>
      </c>
      <c r="AC92" s="4">
        <v>332000</v>
      </c>
    </row>
    <row r="93" spans="1:29">
      <c r="B93" s="125"/>
      <c r="AB93" s="1">
        <v>2004</v>
      </c>
      <c r="AC93" s="2">
        <v>358000</v>
      </c>
    </row>
    <row r="94" spans="1:29">
      <c r="AB94" s="3">
        <v>2005</v>
      </c>
      <c r="AC94" s="4">
        <v>381500</v>
      </c>
    </row>
    <row r="95" spans="1:29">
      <c r="AB95" s="1">
        <v>2006</v>
      </c>
      <c r="AC95" s="2">
        <v>408000</v>
      </c>
    </row>
    <row r="96" spans="1:29">
      <c r="AB96" s="3">
        <v>2007</v>
      </c>
      <c r="AC96" s="4">
        <v>433700</v>
      </c>
    </row>
    <row r="97" spans="28:29">
      <c r="AB97" s="1">
        <v>2008</v>
      </c>
      <c r="AC97" s="2">
        <v>461500</v>
      </c>
    </row>
    <row r="98" spans="28:29">
      <c r="AB98" s="3">
        <v>2009</v>
      </c>
      <c r="AC98" s="4">
        <v>496900</v>
      </c>
    </row>
    <row r="99" spans="28:29">
      <c r="AB99" s="1">
        <v>2010</v>
      </c>
      <c r="AC99" s="2">
        <v>515000</v>
      </c>
    </row>
    <row r="100" spans="28:29">
      <c r="AB100" s="3">
        <v>2011</v>
      </c>
      <c r="AC100" s="4">
        <v>535600</v>
      </c>
    </row>
    <row r="101" spans="28:29">
      <c r="AB101" s="1">
        <v>2012</v>
      </c>
      <c r="AC101" s="2">
        <v>566700</v>
      </c>
    </row>
    <row r="102" spans="28:29">
      <c r="AB102" s="3">
        <v>2013</v>
      </c>
      <c r="AC102" s="4">
        <v>589500</v>
      </c>
    </row>
    <row r="103" spans="28:29">
      <c r="AB103" s="1">
        <v>2014</v>
      </c>
      <c r="AC103" s="2">
        <v>616000</v>
      </c>
    </row>
    <row r="104" spans="28:29">
      <c r="AB104" s="3">
        <v>2015</v>
      </c>
      <c r="AC104" s="4">
        <v>644350</v>
      </c>
    </row>
    <row r="105" spans="28:29">
      <c r="AB105" s="1">
        <v>2016</v>
      </c>
      <c r="AC105" s="2">
        <v>689455</v>
      </c>
    </row>
    <row r="106" spans="28:29">
      <c r="AB106" s="3">
        <v>2017</v>
      </c>
      <c r="AC106" s="4">
        <v>737717</v>
      </c>
    </row>
    <row r="107" spans="28:29">
      <c r="AB107" s="1">
        <v>2018</v>
      </c>
      <c r="AC107" s="2">
        <v>781242</v>
      </c>
    </row>
    <row r="108" spans="28:29">
      <c r="AB108" s="3">
        <v>2019</v>
      </c>
      <c r="AC108" s="4">
        <v>828116</v>
      </c>
    </row>
    <row r="109" spans="28:29">
      <c r="AB109" s="1">
        <v>2020</v>
      </c>
      <c r="AC109" s="2">
        <v>877803</v>
      </c>
    </row>
    <row r="110" spans="28:29">
      <c r="AB110" s="3">
        <v>2021</v>
      </c>
      <c r="AC110" s="4">
        <v>908526</v>
      </c>
    </row>
    <row r="111" spans="28:29">
      <c r="AB111" s="1">
        <v>2022</v>
      </c>
      <c r="AC111" s="2">
        <v>1000000</v>
      </c>
    </row>
    <row r="112" spans="28:29">
      <c r="AB112" s="3">
        <v>2023</v>
      </c>
      <c r="AC112" s="4">
        <v>1160000</v>
      </c>
    </row>
    <row r="113" spans="28:29">
      <c r="AB113" s="3">
        <v>2024</v>
      </c>
      <c r="AC113" s="2">
        <v>1300000</v>
      </c>
    </row>
  </sheetData>
  <mergeCells count="253">
    <mergeCell ref="B77:D77"/>
    <mergeCell ref="E77:P77"/>
    <mergeCell ref="B78:G80"/>
    <mergeCell ref="B71:P72"/>
    <mergeCell ref="B73:D73"/>
    <mergeCell ref="E73:P73"/>
    <mergeCell ref="B74:D74"/>
    <mergeCell ref="E74:P74"/>
    <mergeCell ref="B75:D76"/>
    <mergeCell ref="E75:P76"/>
    <mergeCell ref="A68:D68"/>
    <mergeCell ref="E68:G68"/>
    <mergeCell ref="H68:P68"/>
    <mergeCell ref="A69:D69"/>
    <mergeCell ref="E69:G69"/>
    <mergeCell ref="H69:P69"/>
    <mergeCell ref="A65:D65"/>
    <mergeCell ref="E65:G65"/>
    <mergeCell ref="H65:J65"/>
    <mergeCell ref="K65:M65"/>
    <mergeCell ref="N65:P65"/>
    <mergeCell ref="A67:P67"/>
    <mergeCell ref="K63:M63"/>
    <mergeCell ref="N63:P63"/>
    <mergeCell ref="A64:D64"/>
    <mergeCell ref="E64:G64"/>
    <mergeCell ref="H64:J64"/>
    <mergeCell ref="K64:M64"/>
    <mergeCell ref="N64:P64"/>
    <mergeCell ref="Q61:R61"/>
    <mergeCell ref="A62:D62"/>
    <mergeCell ref="E62:G62"/>
    <mergeCell ref="H62:J62"/>
    <mergeCell ref="K62:M62"/>
    <mergeCell ref="N62:P62"/>
    <mergeCell ref="Q62:R65"/>
    <mergeCell ref="A63:D63"/>
    <mergeCell ref="E63:G63"/>
    <mergeCell ref="H63:J63"/>
    <mergeCell ref="A60:P60"/>
    <mergeCell ref="A61:D61"/>
    <mergeCell ref="E61:G61"/>
    <mergeCell ref="H61:J61"/>
    <mergeCell ref="K61:M61"/>
    <mergeCell ref="N61:P61"/>
    <mergeCell ref="E57:P57"/>
    <mergeCell ref="AA57:AB57"/>
    <mergeCell ref="A58:D58"/>
    <mergeCell ref="E58:P58"/>
    <mergeCell ref="A59:D59"/>
    <mergeCell ref="E59:P59"/>
    <mergeCell ref="A54:P54"/>
    <mergeCell ref="Q54:R54"/>
    <mergeCell ref="AA54:AB54"/>
    <mergeCell ref="A55:D55"/>
    <mergeCell ref="E55:P55"/>
    <mergeCell ref="Q55:R59"/>
    <mergeCell ref="AA55:AB55"/>
    <mergeCell ref="A56:D56"/>
    <mergeCell ref="E56:P56"/>
    <mergeCell ref="A57:D57"/>
    <mergeCell ref="AM51:AO51"/>
    <mergeCell ref="A53:P53"/>
    <mergeCell ref="Q53:R53"/>
    <mergeCell ref="AA53:AB53"/>
    <mergeCell ref="C49:D49"/>
    <mergeCell ref="C50:D50"/>
    <mergeCell ref="AA50:AC50"/>
    <mergeCell ref="A51:D51"/>
    <mergeCell ref="N51:P51"/>
    <mergeCell ref="AA51:AC51"/>
    <mergeCell ref="K51:M51"/>
    <mergeCell ref="E51:G51"/>
    <mergeCell ref="H51:J51"/>
    <mergeCell ref="A52:D52"/>
    <mergeCell ref="E52:G52"/>
    <mergeCell ref="H52:J52"/>
    <mergeCell ref="K52:M52"/>
    <mergeCell ref="N52:P52"/>
    <mergeCell ref="A48:B50"/>
    <mergeCell ref="C48:D48"/>
    <mergeCell ref="E48:G50"/>
    <mergeCell ref="H48:J50"/>
    <mergeCell ref="K48:M50"/>
    <mergeCell ref="N48:P50"/>
    <mergeCell ref="AD51:AF51"/>
    <mergeCell ref="AG51:AI51"/>
    <mergeCell ref="AJ51:AL51"/>
    <mergeCell ref="A46:D46"/>
    <mergeCell ref="E46:G46"/>
    <mergeCell ref="H46:J46"/>
    <mergeCell ref="K46:M46"/>
    <mergeCell ref="N46:P46"/>
    <mergeCell ref="W46:AD46"/>
    <mergeCell ref="A47:D47"/>
    <mergeCell ref="N47:P47"/>
    <mergeCell ref="K47:M47"/>
    <mergeCell ref="E47:G47"/>
    <mergeCell ref="H47:J47"/>
    <mergeCell ref="E45:G45"/>
    <mergeCell ref="H45:J45"/>
    <mergeCell ref="K45:M45"/>
    <mergeCell ref="N45:P45"/>
    <mergeCell ref="AA45:AC45"/>
    <mergeCell ref="AD45:AF45"/>
    <mergeCell ref="AG45:AI45"/>
    <mergeCell ref="AJ45:AL45"/>
    <mergeCell ref="AM45:AO45"/>
    <mergeCell ref="W42:AD42"/>
    <mergeCell ref="A43:D43"/>
    <mergeCell ref="E43:G43"/>
    <mergeCell ref="H43:J43"/>
    <mergeCell ref="K43:M43"/>
    <mergeCell ref="N43:P43"/>
    <mergeCell ref="W43:AD43"/>
    <mergeCell ref="A41:D41"/>
    <mergeCell ref="E41:G41"/>
    <mergeCell ref="H41:J41"/>
    <mergeCell ref="K41:M41"/>
    <mergeCell ref="N41:P41"/>
    <mergeCell ref="A42:D42"/>
    <mergeCell ref="E42:G42"/>
    <mergeCell ref="H42:J42"/>
    <mergeCell ref="K42:M42"/>
    <mergeCell ref="N42:P42"/>
    <mergeCell ref="Q34:R51"/>
    <mergeCell ref="A44:D44"/>
    <mergeCell ref="E44:G44"/>
    <mergeCell ref="H44:J44"/>
    <mergeCell ref="K44:M44"/>
    <mergeCell ref="N44:P44"/>
    <mergeCell ref="A45:D45"/>
    <mergeCell ref="A39:D39"/>
    <mergeCell ref="E39:G39"/>
    <mergeCell ref="H39:J39"/>
    <mergeCell ref="K39:M39"/>
    <mergeCell ref="N39:P39"/>
    <mergeCell ref="A40:D40"/>
    <mergeCell ref="E40:G40"/>
    <mergeCell ref="H40:J40"/>
    <mergeCell ref="K40:M40"/>
    <mergeCell ref="N40:P40"/>
    <mergeCell ref="A37:D37"/>
    <mergeCell ref="E37:G37"/>
    <mergeCell ref="H37:J37"/>
    <mergeCell ref="K37:M37"/>
    <mergeCell ref="N37:P37"/>
    <mergeCell ref="A38:D38"/>
    <mergeCell ref="E38:G38"/>
    <mergeCell ref="H38:J38"/>
    <mergeCell ref="K38:M38"/>
    <mergeCell ref="N38:P38"/>
    <mergeCell ref="N35:P35"/>
    <mergeCell ref="A36:D36"/>
    <mergeCell ref="E36:G36"/>
    <mergeCell ref="H36:J36"/>
    <mergeCell ref="K36:M36"/>
    <mergeCell ref="N36:P36"/>
    <mergeCell ref="A34:D34"/>
    <mergeCell ref="E34:G34"/>
    <mergeCell ref="H34:J34"/>
    <mergeCell ref="K34:M34"/>
    <mergeCell ref="N34:P34"/>
    <mergeCell ref="A35:D35"/>
    <mergeCell ref="E35:G35"/>
    <mergeCell ref="H35:J35"/>
    <mergeCell ref="K35:M35"/>
    <mergeCell ref="A31:P31"/>
    <mergeCell ref="A32:P32"/>
    <mergeCell ref="A33:D33"/>
    <mergeCell ref="E33:G33"/>
    <mergeCell ref="H33:J33"/>
    <mergeCell ref="K33:M33"/>
    <mergeCell ref="N33:P33"/>
    <mergeCell ref="A28:C28"/>
    <mergeCell ref="E28:F28"/>
    <mergeCell ref="I28:J28"/>
    <mergeCell ref="M28:O29"/>
    <mergeCell ref="P28:Q29"/>
    <mergeCell ref="R28:R29"/>
    <mergeCell ref="A29:C29"/>
    <mergeCell ref="E29:F29"/>
    <mergeCell ref="I29:J29"/>
    <mergeCell ref="A26:C26"/>
    <mergeCell ref="E26:F26"/>
    <mergeCell ref="I26:J26"/>
    <mergeCell ref="M26:O27"/>
    <mergeCell ref="P26:Q27"/>
    <mergeCell ref="R26:R27"/>
    <mergeCell ref="A27:C27"/>
    <mergeCell ref="E27:F27"/>
    <mergeCell ref="I27:J27"/>
    <mergeCell ref="M24:R24"/>
    <mergeCell ref="A25:C25"/>
    <mergeCell ref="E25:F25"/>
    <mergeCell ref="I25:J25"/>
    <mergeCell ref="M25:O25"/>
    <mergeCell ref="P25:Q25"/>
    <mergeCell ref="A22:B22"/>
    <mergeCell ref="C22:J22"/>
    <mergeCell ref="A23:B23"/>
    <mergeCell ref="C23:J23"/>
    <mergeCell ref="A24:C24"/>
    <mergeCell ref="E24:F24"/>
    <mergeCell ref="I24:J24"/>
    <mergeCell ref="A20:B20"/>
    <mergeCell ref="C20:F20"/>
    <mergeCell ref="H20:J20"/>
    <mergeCell ref="K20:R20"/>
    <mergeCell ref="A21:B21"/>
    <mergeCell ref="C21:J21"/>
    <mergeCell ref="Q16:R16"/>
    <mergeCell ref="A17:J17"/>
    <mergeCell ref="K17:R17"/>
    <mergeCell ref="A18:B18"/>
    <mergeCell ref="C18:F18"/>
    <mergeCell ref="H18:J18"/>
    <mergeCell ref="A19:B19"/>
    <mergeCell ref="C19:F19"/>
    <mergeCell ref="H19:J19"/>
    <mergeCell ref="A14:B14"/>
    <mergeCell ref="C14:J14"/>
    <mergeCell ref="A15:B15"/>
    <mergeCell ref="C15:J15"/>
    <mergeCell ref="A16:B16"/>
    <mergeCell ref="C16:J16"/>
    <mergeCell ref="Q11:R11"/>
    <mergeCell ref="A12:B12"/>
    <mergeCell ref="C12:J12"/>
    <mergeCell ref="K12:P12"/>
    <mergeCell ref="Q12:R12"/>
    <mergeCell ref="A13:B13"/>
    <mergeCell ref="C13:J13"/>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s>
  <dataValidations disablePrompts="1" count="5">
    <dataValidation type="list" allowBlank="1" showInputMessage="1" showErrorMessage="1" sqref="H10:H11 E36:P36 C15:C16 C21:C23 E51 O51:P51 E48:P48 H18:H20 N51:N52 H51" xr:uid="{814926C7-DB08-4787-9C88-E9C37331CA40}">
      <formula1>CRITERIO</formula1>
    </dataValidation>
    <dataValidation type="list" allowBlank="1" showInputMessage="1" showErrorMessage="1" sqref="E33:P33" xr:uid="{457404BA-1FB3-4D17-B9B5-2E99B8C8DB8D}">
      <formula1>$W$25:$W$40</formula1>
    </dataValidation>
    <dataValidation type="list" allowBlank="1" showInputMessage="1" showErrorMessage="1" sqref="H25:H26 G28:H30" xr:uid="{FC88ACC1-D077-4A83-B1D9-70A3F904E6C9}">
      <formula1>$U$9:$U$10</formula1>
    </dataValidation>
    <dataValidation type="list" allowBlank="1" showInputMessage="1" showErrorMessage="1" sqref="D25:D30" xr:uid="{77FD1440-CBDD-4935-8950-0E030495012E}">
      <formula1>$X$9:$X$10</formula1>
    </dataValidation>
    <dataValidation type="list" allowBlank="1" showInputMessage="1" showErrorMessage="1" sqref="H27 G25:G27 I25:J30" xr:uid="{E21138AB-328B-489B-A244-34246FCEB270}">
      <formula1>$U$9:$U$11</formula1>
    </dataValidation>
  </dataValidations>
  <pageMargins left="0.7" right="0.7" top="0.75" bottom="0.75" header="0.3" footer="0.3"/>
  <pageSetup paperSize="9" scale="27" orientation="landscape" r:id="rId1"/>
  <rowBreaks count="1" manualBreakCount="1">
    <brk id="52" max="17" man="1"/>
  </rowBreaks>
  <colBreaks count="1" manualBreakCount="1">
    <brk id="19"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70FEC-0503-49C8-94BD-B261E9EE0FC4}">
  <sheetPr>
    <tabColor rgb="FF00B050"/>
  </sheetPr>
  <dimension ref="A1:AR112"/>
  <sheetViews>
    <sheetView view="pageBreakPreview" zoomScale="70" zoomScaleNormal="43" zoomScaleSheetLayoutView="70" workbookViewId="0">
      <selection activeCell="C17" sqref="C17:J17"/>
    </sheetView>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222</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c r="D11" s="723"/>
      <c r="E11" s="702"/>
      <c r="F11" s="702"/>
      <c r="G11" s="702" t="s">
        <v>151</v>
      </c>
      <c r="H11" s="702"/>
      <c r="I11" s="702"/>
      <c r="J11" s="702"/>
      <c r="K11" s="703" t="s">
        <v>192</v>
      </c>
      <c r="L11" s="704"/>
      <c r="M11" s="704"/>
      <c r="N11" s="704"/>
      <c r="O11" s="704"/>
      <c r="P11" s="704"/>
      <c r="Q11" s="727">
        <f>+Q9/Q10</f>
        <v>263.1935695769231</v>
      </c>
      <c r="R11" s="727"/>
      <c r="U11" t="s">
        <v>53</v>
      </c>
    </row>
    <row r="12" spans="1:44" ht="17" thickBot="1">
      <c r="A12" s="693" t="s">
        <v>136</v>
      </c>
      <c r="B12" s="693"/>
      <c r="C12" s="696" t="s">
        <v>303</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302</v>
      </c>
      <c r="D13" s="696"/>
      <c r="E13" s="696"/>
      <c r="F13" s="696"/>
      <c r="G13" s="696"/>
      <c r="H13" s="696"/>
      <c r="I13" s="696"/>
      <c r="J13" s="696"/>
      <c r="W13" t="str">
        <f>+A25</f>
        <v>JAIRO IVAN CASTILLO CASTILLO</v>
      </c>
      <c r="AR13" s="65"/>
    </row>
    <row r="14" spans="1:44" ht="15.75" customHeight="1">
      <c r="A14" s="705" t="s">
        <v>62</v>
      </c>
      <c r="B14" s="705"/>
      <c r="C14" s="696" t="s">
        <v>53</v>
      </c>
      <c r="D14" s="696"/>
      <c r="E14" s="696"/>
      <c r="F14" s="696"/>
      <c r="G14" s="696"/>
      <c r="H14" s="696"/>
      <c r="I14" s="696"/>
      <c r="J14" s="696"/>
      <c r="AR14" s="65"/>
    </row>
    <row r="15" spans="1:44">
      <c r="A15" s="706" t="s">
        <v>70</v>
      </c>
      <c r="B15" s="707"/>
      <c r="C15" s="769" t="s">
        <v>3</v>
      </c>
      <c r="D15" s="769"/>
      <c r="E15" s="769"/>
      <c r="F15" s="769"/>
      <c r="G15" s="769"/>
      <c r="H15" s="769"/>
      <c r="I15" s="769"/>
      <c r="J15" s="769"/>
      <c r="AR15" s="65"/>
    </row>
    <row r="16" spans="1:44">
      <c r="A16" s="708" t="s">
        <v>14</v>
      </c>
      <c r="B16" s="709"/>
      <c r="C16" s="769" t="s">
        <v>3</v>
      </c>
      <c r="D16" s="769"/>
      <c r="E16" s="769"/>
      <c r="F16" s="769"/>
      <c r="G16" s="769"/>
      <c r="H16" s="769"/>
      <c r="I16" s="769"/>
      <c r="J16" s="769"/>
      <c r="Q16" s="710"/>
      <c r="R16" s="711"/>
      <c r="AR16" s="65"/>
    </row>
    <row r="17" spans="1:44">
      <c r="A17" s="776" t="s">
        <v>158</v>
      </c>
      <c r="B17" s="777"/>
      <c r="C17" s="778" t="s">
        <v>494</v>
      </c>
      <c r="D17" s="778"/>
      <c r="E17" s="778"/>
      <c r="F17" s="778"/>
      <c r="G17" s="778"/>
      <c r="H17" s="778"/>
      <c r="I17" s="778"/>
      <c r="J17" s="778"/>
      <c r="Q17" s="194"/>
      <c r="R17" s="194"/>
      <c r="AR17" s="65"/>
    </row>
    <row r="18" spans="1:44" ht="335.5" customHeight="1">
      <c r="A18" s="691" t="s">
        <v>214</v>
      </c>
      <c r="B18" s="691"/>
      <c r="C18" s="691"/>
      <c r="D18" s="691"/>
      <c r="E18" s="691"/>
      <c r="F18" s="691"/>
      <c r="G18" s="691"/>
      <c r="H18" s="691"/>
      <c r="I18" s="691"/>
      <c r="J18" s="691"/>
      <c r="K18" s="692"/>
      <c r="L18" s="692"/>
      <c r="M18" s="692"/>
      <c r="N18" s="692"/>
      <c r="O18" s="692"/>
      <c r="P18" s="692"/>
      <c r="Q18" s="692"/>
      <c r="R18" s="692"/>
      <c r="W18" t="str">
        <f>+A26</f>
        <v>JAVIER MARTINEZ BURITICA</v>
      </c>
      <c r="AR18" s="66"/>
    </row>
    <row r="19" spans="1:44" ht="15.75" customHeight="1">
      <c r="A19" s="693" t="s">
        <v>137</v>
      </c>
      <c r="B19" s="693"/>
      <c r="C19" s="694">
        <v>40</v>
      </c>
      <c r="D19" s="694"/>
      <c r="E19" s="694"/>
      <c r="F19" s="694"/>
      <c r="G19" s="67" t="s">
        <v>141</v>
      </c>
      <c r="H19" s="688" t="s">
        <v>3</v>
      </c>
      <c r="I19" s="688"/>
      <c r="J19" s="688"/>
      <c r="K19" s="169"/>
      <c r="L19" s="169"/>
      <c r="M19" s="169"/>
      <c r="N19" s="169"/>
      <c r="O19" s="169"/>
      <c r="P19" s="169"/>
      <c r="Q19" s="169"/>
      <c r="R19" s="169"/>
      <c r="AR19" s="66"/>
    </row>
    <row r="20" spans="1:44" ht="17">
      <c r="A20" s="693" t="s">
        <v>305</v>
      </c>
      <c r="B20" s="693"/>
      <c r="C20" s="694">
        <v>18</v>
      </c>
      <c r="D20" s="694"/>
      <c r="E20" s="694"/>
      <c r="F20" s="694"/>
      <c r="G20" s="67" t="s">
        <v>141</v>
      </c>
      <c r="H20" s="688" t="s">
        <v>3</v>
      </c>
      <c r="I20" s="688"/>
      <c r="J20" s="688"/>
      <c r="K20" s="695"/>
      <c r="L20" s="695"/>
      <c r="M20" s="695"/>
      <c r="N20" s="695"/>
      <c r="O20" s="695"/>
      <c r="P20" s="695"/>
      <c r="Q20" s="695"/>
      <c r="R20" s="695"/>
      <c r="W20">
        <f>+A27</f>
        <v>0</v>
      </c>
    </row>
    <row r="21" spans="1:44">
      <c r="A21" s="700" t="s">
        <v>70</v>
      </c>
      <c r="B21" s="701"/>
      <c r="C21" s="688" t="s">
        <v>3</v>
      </c>
      <c r="D21" s="688"/>
      <c r="E21" s="688"/>
      <c r="F21" s="688"/>
      <c r="G21" s="688"/>
      <c r="H21" s="688"/>
      <c r="I21" s="688"/>
      <c r="J21" s="688"/>
      <c r="W21">
        <f>+A28</f>
        <v>0</v>
      </c>
    </row>
    <row r="22" spans="1:44">
      <c r="A22" s="686" t="s">
        <v>14</v>
      </c>
      <c r="B22" s="687"/>
      <c r="C22" s="688" t="s">
        <v>3</v>
      </c>
      <c r="D22" s="688"/>
      <c r="E22" s="688"/>
      <c r="F22" s="688"/>
      <c r="G22" s="688"/>
      <c r="H22" s="688"/>
      <c r="I22" s="688"/>
      <c r="J22" s="688"/>
    </row>
    <row r="23" spans="1:44" ht="17" thickBot="1">
      <c r="A23" s="689" t="s">
        <v>170</v>
      </c>
      <c r="B23" s="690"/>
      <c r="C23" s="688" t="s">
        <v>3</v>
      </c>
      <c r="D23" s="688"/>
      <c r="E23" s="688"/>
      <c r="F23" s="688"/>
      <c r="G23" s="688"/>
      <c r="H23" s="688"/>
      <c r="I23" s="688"/>
      <c r="J23" s="688"/>
    </row>
    <row r="24" spans="1:44" ht="34">
      <c r="A24" s="676" t="s">
        <v>12</v>
      </c>
      <c r="B24" s="677"/>
      <c r="C24" s="678"/>
      <c r="D24" s="68" t="s">
        <v>56</v>
      </c>
      <c r="E24" s="678" t="s">
        <v>15</v>
      </c>
      <c r="F24" s="678"/>
      <c r="G24" s="69" t="s">
        <v>50</v>
      </c>
      <c r="H24" s="70" t="s">
        <v>51</v>
      </c>
      <c r="I24" s="678" t="s">
        <v>133</v>
      </c>
      <c r="J24" s="679"/>
      <c r="M24" s="680"/>
      <c r="N24" s="681"/>
      <c r="O24" s="681"/>
      <c r="P24" s="681"/>
      <c r="Q24" s="681"/>
      <c r="R24" s="681"/>
    </row>
    <row r="25" spans="1:44">
      <c r="A25" s="674" t="s">
        <v>302</v>
      </c>
      <c r="B25" s="675"/>
      <c r="C25" s="675"/>
      <c r="D25" s="71" t="s">
        <v>4</v>
      </c>
      <c r="E25" s="684">
        <v>0.1</v>
      </c>
      <c r="F25" s="685"/>
      <c r="G25" s="71" t="s">
        <v>3</v>
      </c>
      <c r="H25" s="72" t="s">
        <v>3</v>
      </c>
      <c r="I25" s="665" t="s">
        <v>3</v>
      </c>
      <c r="J25" s="666"/>
      <c r="M25" s="667"/>
      <c r="N25" s="667"/>
      <c r="O25" s="667"/>
      <c r="P25" s="667"/>
      <c r="Q25" s="667"/>
      <c r="R25" s="73"/>
      <c r="W25" t="s">
        <v>16</v>
      </c>
      <c r="Z25" t="s">
        <v>17</v>
      </c>
    </row>
    <row r="26" spans="1:44">
      <c r="A26" s="744" t="s">
        <v>304</v>
      </c>
      <c r="B26" s="745"/>
      <c r="C26" s="746"/>
      <c r="D26" s="71" t="s">
        <v>4</v>
      </c>
      <c r="E26" s="664">
        <v>0.9</v>
      </c>
      <c r="F26" s="664"/>
      <c r="G26" s="71" t="s">
        <v>3</v>
      </c>
      <c r="H26" s="72" t="s">
        <v>3</v>
      </c>
      <c r="I26" s="665" t="s">
        <v>3</v>
      </c>
      <c r="J26" s="666"/>
      <c r="M26" s="667"/>
      <c r="N26" s="667"/>
      <c r="O26" s="667"/>
      <c r="P26" s="668"/>
      <c r="Q26" s="668"/>
      <c r="R26" s="668"/>
      <c r="T26" s="75"/>
      <c r="W26" t="s">
        <v>18</v>
      </c>
      <c r="Z26" t="s">
        <v>19</v>
      </c>
      <c r="AP26" t="s">
        <v>20</v>
      </c>
    </row>
    <row r="27" spans="1:44" ht="15.75" customHeight="1">
      <c r="A27" s="662"/>
      <c r="B27" s="663"/>
      <c r="C27" s="663"/>
      <c r="D27" s="71"/>
      <c r="E27" s="664"/>
      <c r="F27" s="664"/>
      <c r="G27" s="71"/>
      <c r="H27" s="71"/>
      <c r="I27" s="665"/>
      <c r="J27" s="666"/>
      <c r="M27" s="667"/>
      <c r="N27" s="667"/>
      <c r="O27" s="667"/>
      <c r="P27" s="668"/>
      <c r="Q27" s="668"/>
      <c r="R27" s="668"/>
      <c r="W27" t="s">
        <v>21</v>
      </c>
    </row>
    <row r="28" spans="1:44" ht="15.75" customHeight="1">
      <c r="A28" s="662"/>
      <c r="B28" s="663"/>
      <c r="C28" s="663"/>
      <c r="D28" s="76"/>
      <c r="E28" s="664"/>
      <c r="F28" s="664"/>
      <c r="G28" s="71"/>
      <c r="H28" s="74"/>
      <c r="I28" s="665"/>
      <c r="J28" s="666"/>
      <c r="M28" s="667"/>
      <c r="N28" s="667"/>
      <c r="O28" s="667"/>
      <c r="P28" s="668"/>
      <c r="Q28" s="668"/>
      <c r="R28" s="668"/>
      <c r="W28" t="s">
        <v>22</v>
      </c>
    </row>
    <row r="29" spans="1:44" ht="30" customHeight="1" thickBot="1">
      <c r="A29" s="669"/>
      <c r="B29" s="670"/>
      <c r="C29" s="670"/>
      <c r="D29" s="77"/>
      <c r="E29" s="671"/>
      <c r="F29" s="671"/>
      <c r="G29" s="78"/>
      <c r="H29" s="79"/>
      <c r="I29" s="672"/>
      <c r="J29" s="673"/>
      <c r="M29" s="667"/>
      <c r="N29" s="667"/>
      <c r="O29" s="667"/>
      <c r="P29" s="668"/>
      <c r="Q29" s="668"/>
      <c r="R29" s="668"/>
      <c r="W29" t="s">
        <v>148</v>
      </c>
    </row>
    <row r="30" spans="1:44" ht="30" customHeight="1">
      <c r="A30" s="80"/>
      <c r="B30" s="80"/>
      <c r="C30" s="80"/>
      <c r="D30" s="81"/>
      <c r="E30" s="82"/>
      <c r="F30" s="82"/>
      <c r="G30" s="83"/>
      <c r="H30" s="80"/>
      <c r="I30" s="84"/>
      <c r="J30" s="84"/>
      <c r="M30" s="73"/>
      <c r="N30" s="73"/>
      <c r="O30" s="73"/>
      <c r="P30" s="85"/>
      <c r="Q30" s="85"/>
      <c r="R30" s="85"/>
    </row>
    <row r="31" spans="1:44" ht="177" customHeight="1">
      <c r="A31" s="661" t="s">
        <v>316</v>
      </c>
      <c r="B31" s="661"/>
      <c r="C31" s="661"/>
      <c r="D31" s="661"/>
      <c r="E31" s="661"/>
      <c r="F31" s="661"/>
      <c r="G31" s="661"/>
      <c r="H31" s="661"/>
      <c r="I31" s="661"/>
      <c r="J31" s="661"/>
      <c r="K31" s="661"/>
      <c r="L31" s="661"/>
      <c r="M31" s="661"/>
      <c r="N31" s="661"/>
      <c r="O31" s="661"/>
      <c r="P31" s="661"/>
      <c r="Q31" s="86"/>
      <c r="R31" s="85"/>
      <c r="W31" t="s">
        <v>23</v>
      </c>
    </row>
    <row r="32" spans="1:44" s="88" customFormat="1" ht="21">
      <c r="A32" s="658" t="s">
        <v>135</v>
      </c>
      <c r="B32" s="658"/>
      <c r="C32" s="658"/>
      <c r="D32" s="658"/>
      <c r="E32" s="658"/>
      <c r="F32" s="658"/>
      <c r="G32" s="658"/>
      <c r="H32" s="658"/>
      <c r="I32" s="658"/>
      <c r="J32" s="658"/>
      <c r="K32" s="658"/>
      <c r="L32" s="658"/>
      <c r="M32" s="658"/>
      <c r="N32" s="658"/>
      <c r="O32" s="658"/>
      <c r="P32" s="658"/>
      <c r="Q32" s="87"/>
      <c r="R32" s="87"/>
      <c r="W32" t="s">
        <v>24</v>
      </c>
    </row>
    <row r="33" spans="1:41" ht="27.75" customHeight="1">
      <c r="A33" s="659" t="s">
        <v>25</v>
      </c>
      <c r="B33" s="659"/>
      <c r="C33" s="659"/>
      <c r="D33" s="659"/>
      <c r="E33" s="660" t="s">
        <v>16</v>
      </c>
      <c r="F33" s="660"/>
      <c r="G33" s="660"/>
      <c r="H33" s="660" t="s">
        <v>18</v>
      </c>
      <c r="I33" s="660"/>
      <c r="J33" s="660"/>
      <c r="K33" s="660" t="s">
        <v>21</v>
      </c>
      <c r="L33" s="660"/>
      <c r="M33" s="660"/>
      <c r="N33" s="660"/>
      <c r="O33" s="660"/>
      <c r="P33" s="660"/>
      <c r="Q33" s="89"/>
      <c r="R33" s="89"/>
      <c r="W33" t="s">
        <v>26</v>
      </c>
    </row>
    <row r="34" spans="1:41" ht="38.5" customHeight="1">
      <c r="A34" s="548" t="s">
        <v>27</v>
      </c>
      <c r="B34" s="548"/>
      <c r="C34" s="548"/>
      <c r="D34" s="548"/>
      <c r="E34" s="655" t="s">
        <v>304</v>
      </c>
      <c r="F34" s="656"/>
      <c r="G34" s="657"/>
      <c r="H34" s="655"/>
      <c r="I34" s="656"/>
      <c r="J34" s="657"/>
      <c r="K34" s="655"/>
      <c r="L34" s="656"/>
      <c r="M34" s="657"/>
      <c r="N34" s="641"/>
      <c r="O34" s="641"/>
      <c r="P34" s="641"/>
      <c r="Q34" s="637" t="s">
        <v>3</v>
      </c>
      <c r="R34" s="638"/>
      <c r="S34" s="156"/>
    </row>
    <row r="35" spans="1:41" ht="93" customHeight="1">
      <c r="A35" s="548" t="s">
        <v>149</v>
      </c>
      <c r="B35" s="548"/>
      <c r="C35" s="548"/>
      <c r="D35" s="548"/>
      <c r="E35" s="655" t="s">
        <v>306</v>
      </c>
      <c r="F35" s="656"/>
      <c r="G35" s="657"/>
      <c r="H35" s="655"/>
      <c r="I35" s="656"/>
      <c r="J35" s="657"/>
      <c r="K35" s="655"/>
      <c r="L35" s="656"/>
      <c r="M35" s="657"/>
      <c r="N35" s="641"/>
      <c r="O35" s="641"/>
      <c r="P35" s="641"/>
      <c r="Q35" s="639"/>
      <c r="R35" s="640"/>
      <c r="S35" s="157"/>
      <c r="W35" t="s">
        <v>28</v>
      </c>
    </row>
    <row r="36" spans="1:41" ht="49.25" customHeight="1">
      <c r="A36" s="548" t="s">
        <v>144</v>
      </c>
      <c r="B36" s="548"/>
      <c r="C36" s="548"/>
      <c r="D36" s="548"/>
      <c r="E36" s="652" t="s">
        <v>3</v>
      </c>
      <c r="F36" s="653"/>
      <c r="G36" s="654"/>
      <c r="H36" s="652"/>
      <c r="I36" s="653"/>
      <c r="J36" s="654"/>
      <c r="K36" s="652"/>
      <c r="L36" s="653"/>
      <c r="M36" s="654"/>
      <c r="N36" s="642"/>
      <c r="O36" s="642"/>
      <c r="P36" s="642"/>
      <c r="Q36" s="639"/>
      <c r="R36" s="640"/>
      <c r="S36" s="157"/>
    </row>
    <row r="37" spans="1:41">
      <c r="A37" s="562" t="s">
        <v>29</v>
      </c>
      <c r="B37" s="562"/>
      <c r="C37" s="562"/>
      <c r="D37" s="562"/>
      <c r="E37" s="646">
        <v>0.5</v>
      </c>
      <c r="F37" s="647"/>
      <c r="G37" s="648"/>
      <c r="H37" s="646"/>
      <c r="I37" s="647"/>
      <c r="J37" s="648"/>
      <c r="K37" s="646"/>
      <c r="L37" s="647"/>
      <c r="M37" s="648"/>
      <c r="N37" s="643"/>
      <c r="O37" s="643"/>
      <c r="P37" s="643"/>
      <c r="Q37" s="639"/>
      <c r="R37" s="640"/>
      <c r="S37" s="157"/>
      <c r="W37" t="s">
        <v>30</v>
      </c>
    </row>
    <row r="38" spans="1:41">
      <c r="A38" s="562" t="s">
        <v>142</v>
      </c>
      <c r="B38" s="562"/>
      <c r="C38" s="562"/>
      <c r="D38" s="562"/>
      <c r="E38" s="646">
        <v>0.5</v>
      </c>
      <c r="F38" s="647"/>
      <c r="G38" s="648"/>
      <c r="H38" s="646"/>
      <c r="I38" s="647"/>
      <c r="J38" s="648"/>
      <c r="K38" s="646"/>
      <c r="L38" s="647"/>
      <c r="M38" s="648"/>
      <c r="N38" s="643"/>
      <c r="O38" s="643"/>
      <c r="P38" s="643"/>
      <c r="Q38" s="639"/>
      <c r="R38" s="640"/>
      <c r="S38" s="157"/>
    </row>
    <row r="39" spans="1:41">
      <c r="A39" s="562" t="s">
        <v>31</v>
      </c>
      <c r="B39" s="562"/>
      <c r="C39" s="562"/>
      <c r="D39" s="562"/>
      <c r="E39" s="649">
        <v>572316489.44000006</v>
      </c>
      <c r="F39" s="650"/>
      <c r="G39" s="651"/>
      <c r="H39" s="649"/>
      <c r="I39" s="650"/>
      <c r="J39" s="651"/>
      <c r="K39" s="649"/>
      <c r="L39" s="650"/>
      <c r="M39" s="651"/>
      <c r="N39" s="644"/>
      <c r="O39" s="644"/>
      <c r="P39" s="644"/>
      <c r="Q39" s="639"/>
      <c r="R39" s="640"/>
      <c r="S39" s="157"/>
      <c r="W39" t="s">
        <v>32</v>
      </c>
    </row>
    <row r="40" spans="1:41">
      <c r="A40" s="548" t="s">
        <v>33</v>
      </c>
      <c r="B40" s="548"/>
      <c r="C40" s="548"/>
      <c r="D40" s="548"/>
      <c r="E40" s="633">
        <v>2006</v>
      </c>
      <c r="F40" s="634"/>
      <c r="G40" s="635"/>
      <c r="H40" s="633"/>
      <c r="I40" s="634"/>
      <c r="J40" s="635"/>
      <c r="K40" s="633"/>
      <c r="L40" s="634"/>
      <c r="M40" s="635"/>
      <c r="N40" s="645"/>
      <c r="O40" s="645"/>
      <c r="P40" s="645"/>
      <c r="Q40" s="639"/>
      <c r="R40" s="640"/>
      <c r="S40" s="157"/>
      <c r="W40" t="s">
        <v>34</v>
      </c>
    </row>
    <row r="41" spans="1:41">
      <c r="A41" s="548" t="s">
        <v>35</v>
      </c>
      <c r="B41" s="548"/>
      <c r="C41" s="548"/>
      <c r="D41" s="548"/>
      <c r="E41" s="636">
        <f>+IF(ISNUMBER(E40),LOOKUP(E40,$AB$65:$AB$112,$AC$65:$AC$112),"")</f>
        <v>408000</v>
      </c>
      <c r="F41" s="636"/>
      <c r="G41" s="636"/>
      <c r="H41" s="636"/>
      <c r="I41" s="636"/>
      <c r="J41" s="636"/>
      <c r="K41" s="636"/>
      <c r="L41" s="636"/>
      <c r="M41" s="636"/>
      <c r="N41" s="636"/>
      <c r="O41" s="636"/>
      <c r="P41" s="636"/>
      <c r="Q41" s="639"/>
      <c r="R41" s="640"/>
      <c r="S41" s="157"/>
    </row>
    <row r="42" spans="1:41">
      <c r="A42" s="548" t="s">
        <v>36</v>
      </c>
      <c r="B42" s="548"/>
      <c r="C42" s="548"/>
      <c r="D42" s="548"/>
      <c r="E42" s="628">
        <f>+IF(ISBLANK(E40),0,E39/E41)-0.01</f>
        <v>1402.7264937254904</v>
      </c>
      <c r="F42" s="628"/>
      <c r="G42" s="628"/>
      <c r="H42" s="628"/>
      <c r="I42" s="628"/>
      <c r="J42" s="628"/>
      <c r="K42" s="628"/>
      <c r="L42" s="628"/>
      <c r="M42" s="628"/>
      <c r="N42" s="628"/>
      <c r="O42" s="628"/>
      <c r="P42" s="628"/>
      <c r="Q42" s="639"/>
      <c r="R42" s="640"/>
      <c r="S42" s="157"/>
      <c r="W42" s="632" t="s">
        <v>37</v>
      </c>
      <c r="X42" s="632"/>
      <c r="Y42" s="632"/>
      <c r="Z42" s="632"/>
      <c r="AA42" s="632"/>
      <c r="AB42" s="632"/>
      <c r="AC42" s="632"/>
      <c r="AD42" s="632"/>
    </row>
    <row r="43" spans="1:41" ht="42" customHeight="1">
      <c r="A43" s="627" t="s">
        <v>165</v>
      </c>
      <c r="B43" s="627"/>
      <c r="C43" s="627"/>
      <c r="D43" s="627"/>
      <c r="E43" s="629">
        <f>E42*E38+0.01</f>
        <v>701.37324686274519</v>
      </c>
      <c r="F43" s="630"/>
      <c r="G43" s="631"/>
      <c r="H43" s="629"/>
      <c r="I43" s="630"/>
      <c r="J43" s="631"/>
      <c r="K43" s="629"/>
      <c r="L43" s="630"/>
      <c r="M43" s="631"/>
      <c r="N43" s="577"/>
      <c r="O43" s="577"/>
      <c r="P43" s="577"/>
      <c r="Q43" s="639"/>
      <c r="R43" s="640"/>
      <c r="S43" s="157"/>
      <c r="W43" s="632" t="s">
        <v>37</v>
      </c>
      <c r="X43" s="632"/>
      <c r="Y43" s="632"/>
      <c r="Z43" s="632"/>
      <c r="AA43" s="632"/>
      <c r="AB43" s="632"/>
      <c r="AC43" s="632"/>
      <c r="AD43" s="632"/>
    </row>
    <row r="44" spans="1:41">
      <c r="A44" s="548" t="s">
        <v>150</v>
      </c>
      <c r="B44" s="548"/>
      <c r="C44" s="548"/>
      <c r="D44" s="548"/>
      <c r="E44" s="741">
        <v>17</v>
      </c>
      <c r="F44" s="742"/>
      <c r="G44" s="743"/>
      <c r="H44" s="741"/>
      <c r="I44" s="742"/>
      <c r="J44" s="743"/>
      <c r="K44" s="741"/>
      <c r="L44" s="742"/>
      <c r="M44" s="743"/>
      <c r="N44" s="731"/>
      <c r="O44" s="731"/>
      <c r="P44" s="731"/>
      <c r="Q44" s="639"/>
      <c r="R44" s="640"/>
      <c r="S44" s="157"/>
    </row>
    <row r="45" spans="1:41">
      <c r="A45" s="548" t="s">
        <v>143</v>
      </c>
      <c r="B45" s="548"/>
      <c r="C45" s="548"/>
      <c r="D45" s="548"/>
      <c r="E45" s="629">
        <v>1402.73</v>
      </c>
      <c r="F45" s="630"/>
      <c r="G45" s="631"/>
      <c r="H45" s="629"/>
      <c r="I45" s="630"/>
      <c r="J45" s="631"/>
      <c r="K45" s="629"/>
      <c r="L45" s="630"/>
      <c r="M45" s="631"/>
      <c r="N45" s="577"/>
      <c r="O45" s="577"/>
      <c r="P45" s="577"/>
      <c r="Q45" s="639"/>
      <c r="R45" s="640"/>
      <c r="S45" s="157"/>
      <c r="V45" s="90" t="e">
        <f>+IF(#REF!="CUMPLE",1,"NC")</f>
        <v>#REF!</v>
      </c>
      <c r="W45" s="91" t="e">
        <f>+IF(#REF!="CUMPLE",1,0)</f>
        <v>#REF!</v>
      </c>
      <c r="X45" s="92" t="e">
        <f>+IF(V45=W45,1,0)</f>
        <v>#REF!</v>
      </c>
      <c r="Z45" s="90" t="s">
        <v>45</v>
      </c>
      <c r="AA45" s="603" t="e">
        <f>+IF(#REF!&gt;#REF!,"CUMPLE"," NO CUMPLE ")</f>
        <v>#REF!</v>
      </c>
      <c r="AB45" s="603"/>
      <c r="AC45" s="603"/>
      <c r="AD45" s="603" t="e">
        <f>+IF(#REF!&gt;#REF!,"CUMPLE"," NO CUMPLE ")</f>
        <v>#REF!</v>
      </c>
      <c r="AE45" s="603"/>
      <c r="AF45" s="603"/>
      <c r="AG45" s="603" t="e">
        <f>+IF(#REF!&gt;#REF!,"CUMPLE"," NO CUMPLE ")</f>
        <v>#REF!</v>
      </c>
      <c r="AH45" s="603"/>
      <c r="AI45" s="603"/>
      <c r="AJ45" s="603" t="e">
        <f>+IF(#REF!&gt;#REF!,"CUMPLE"," NO CUMPLE ")</f>
        <v>#REF!</v>
      </c>
      <c r="AK45" s="603"/>
      <c r="AL45" s="603"/>
      <c r="AM45" s="603" t="e">
        <f>+IF(#REF!&gt;#REF!,"CUMPLE"," NO CUMPLE ")</f>
        <v>#REF!</v>
      </c>
      <c r="AN45" s="603"/>
      <c r="AO45" s="604"/>
    </row>
    <row r="46" spans="1:41" ht="42" customHeight="1">
      <c r="A46" s="627" t="s">
        <v>166</v>
      </c>
      <c r="B46" s="627"/>
      <c r="C46" s="627"/>
      <c r="D46" s="627"/>
      <c r="E46" s="629">
        <f>E45*E38</f>
        <v>701.36500000000001</v>
      </c>
      <c r="F46" s="630"/>
      <c r="G46" s="631"/>
      <c r="H46" s="629"/>
      <c r="I46" s="630"/>
      <c r="J46" s="631"/>
      <c r="K46" s="629"/>
      <c r="L46" s="630"/>
      <c r="M46" s="631"/>
      <c r="N46" s="577"/>
      <c r="O46" s="577"/>
      <c r="P46" s="577"/>
      <c r="Q46" s="639"/>
      <c r="R46" s="640"/>
      <c r="S46" s="157"/>
      <c r="W46" s="632" t="s">
        <v>37</v>
      </c>
      <c r="X46" s="632"/>
      <c r="Y46" s="632"/>
      <c r="Z46" s="632"/>
      <c r="AA46" s="632"/>
      <c r="AB46" s="632"/>
      <c r="AC46" s="632"/>
      <c r="AD46" s="632"/>
    </row>
    <row r="47" spans="1:41">
      <c r="A47" s="561" t="s">
        <v>317</v>
      </c>
      <c r="B47" s="561"/>
      <c r="C47" s="561"/>
      <c r="D47" s="561"/>
      <c r="E47" s="572" t="s">
        <v>55</v>
      </c>
      <c r="F47" s="573"/>
      <c r="G47" s="573"/>
      <c r="H47" s="572"/>
      <c r="I47" s="573"/>
      <c r="J47" s="573"/>
      <c r="K47" s="573"/>
      <c r="L47" s="573"/>
      <c r="M47" s="574"/>
      <c r="N47" s="628"/>
      <c r="O47" s="628"/>
      <c r="P47" s="628"/>
      <c r="Q47" s="639"/>
      <c r="R47" s="640"/>
      <c r="S47" s="157"/>
      <c r="W47" s="84"/>
      <c r="X47" s="84"/>
      <c r="Y47" s="84"/>
      <c r="Z47" s="84"/>
      <c r="AA47" s="84"/>
      <c r="AB47" s="84"/>
      <c r="AC47" s="84"/>
      <c r="AD47" s="84"/>
    </row>
    <row r="48" spans="1:41" ht="21.75" customHeight="1">
      <c r="A48" s="627" t="s">
        <v>38</v>
      </c>
      <c r="B48" s="627"/>
      <c r="C48" s="562">
        <v>72101500</v>
      </c>
      <c r="D48" s="562"/>
      <c r="E48" s="563" t="s">
        <v>3</v>
      </c>
      <c r="F48" s="564"/>
      <c r="G48" s="565"/>
      <c r="H48" s="563"/>
      <c r="I48" s="564"/>
      <c r="J48" s="565"/>
      <c r="K48" s="563"/>
      <c r="L48" s="564"/>
      <c r="M48" s="565"/>
      <c r="N48" s="732"/>
      <c r="O48" s="733"/>
      <c r="P48" s="734"/>
      <c r="Q48" s="639"/>
      <c r="R48" s="640"/>
      <c r="S48" s="157"/>
      <c r="V48" s="88" t="e">
        <f>+IF(#REF!="CUMPLE",1,0)</f>
        <v>#REF!</v>
      </c>
      <c r="W48" s="88"/>
      <c r="Z48" s="93"/>
      <c r="AA48" s="93"/>
      <c r="AB48" s="93"/>
      <c r="AC48" s="93"/>
      <c r="AD48" s="93"/>
      <c r="AE48" s="93"/>
      <c r="AF48" s="93"/>
      <c r="AG48" s="93"/>
      <c r="AH48" s="93"/>
      <c r="AI48" s="93"/>
      <c r="AJ48" s="93"/>
      <c r="AK48" s="93"/>
      <c r="AL48" s="93"/>
      <c r="AM48" s="93"/>
      <c r="AN48" s="93"/>
    </row>
    <row r="49" spans="1:41" ht="21.75" customHeight="1" thickBot="1">
      <c r="A49" s="627"/>
      <c r="B49" s="627"/>
      <c r="C49" s="562">
        <v>72103300</v>
      </c>
      <c r="D49" s="562"/>
      <c r="E49" s="566"/>
      <c r="F49" s="567"/>
      <c r="G49" s="568"/>
      <c r="H49" s="566"/>
      <c r="I49" s="567"/>
      <c r="J49" s="568"/>
      <c r="K49" s="566"/>
      <c r="L49" s="567"/>
      <c r="M49" s="568"/>
      <c r="N49" s="735"/>
      <c r="O49" s="736"/>
      <c r="P49" s="737"/>
      <c r="Q49" s="639"/>
      <c r="R49" s="640"/>
      <c r="S49" s="157"/>
      <c r="V49" s="88"/>
      <c r="W49" s="88"/>
      <c r="Z49" s="93"/>
      <c r="AA49" s="93"/>
      <c r="AB49" s="93"/>
      <c r="AC49" s="93"/>
      <c r="AD49" s="93"/>
      <c r="AE49" s="93"/>
      <c r="AF49" s="93"/>
      <c r="AG49" s="93"/>
      <c r="AH49" s="93"/>
      <c r="AI49" s="93"/>
      <c r="AJ49" s="93"/>
      <c r="AK49" s="93"/>
      <c r="AL49" s="93"/>
      <c r="AM49" s="93"/>
      <c r="AN49" s="93"/>
    </row>
    <row r="50" spans="1:41" ht="17" thickBot="1">
      <c r="A50" s="627"/>
      <c r="B50" s="627"/>
      <c r="C50" s="562">
        <v>95121900</v>
      </c>
      <c r="D50" s="562"/>
      <c r="E50" s="569"/>
      <c r="F50" s="570"/>
      <c r="G50" s="571"/>
      <c r="H50" s="569"/>
      <c r="I50" s="570"/>
      <c r="J50" s="571"/>
      <c r="K50" s="569"/>
      <c r="L50" s="570"/>
      <c r="M50" s="571"/>
      <c r="N50" s="738"/>
      <c r="O50" s="739"/>
      <c r="P50" s="740"/>
      <c r="Q50" s="639"/>
      <c r="R50" s="640"/>
      <c r="S50" s="157"/>
      <c r="V50" s="94" t="s">
        <v>41</v>
      </c>
      <c r="W50" s="95" t="s">
        <v>54</v>
      </c>
      <c r="X50" s="96" t="s">
        <v>47</v>
      </c>
      <c r="Z50" s="93"/>
      <c r="AA50" s="605" t="s">
        <v>42</v>
      </c>
      <c r="AB50" s="606"/>
      <c r="AC50" s="607"/>
      <c r="AD50" s="93"/>
      <c r="AE50" s="93"/>
      <c r="AF50" s="93"/>
      <c r="AG50" s="93"/>
      <c r="AH50" s="93"/>
      <c r="AI50" s="93"/>
      <c r="AJ50" s="93"/>
      <c r="AK50" s="93"/>
      <c r="AL50" s="93"/>
      <c r="AM50" s="93"/>
      <c r="AN50" s="93"/>
    </row>
    <row r="51" spans="1:41" ht="50.5" customHeight="1">
      <c r="A51" s="548" t="s">
        <v>144</v>
      </c>
      <c r="B51" s="548"/>
      <c r="C51" s="548"/>
      <c r="D51" s="548"/>
      <c r="E51" s="575" t="s">
        <v>3</v>
      </c>
      <c r="F51" s="576"/>
      <c r="G51" s="576"/>
      <c r="H51" s="575"/>
      <c r="I51" s="576"/>
      <c r="J51" s="576"/>
      <c r="K51" s="576"/>
      <c r="L51" s="576"/>
      <c r="M51" s="763"/>
      <c r="N51" s="628"/>
      <c r="O51" s="628"/>
      <c r="P51" s="628"/>
      <c r="Q51" s="639"/>
      <c r="R51" s="640"/>
      <c r="S51" s="157"/>
      <c r="V51" s="90"/>
      <c r="W51" s="91"/>
      <c r="X51" s="92"/>
      <c r="Z51" s="90"/>
      <c r="AA51" s="603"/>
      <c r="AB51" s="603"/>
      <c r="AC51" s="603"/>
      <c r="AD51" s="603"/>
      <c r="AE51" s="603"/>
      <c r="AF51" s="603"/>
      <c r="AG51" s="603"/>
      <c r="AH51" s="603"/>
      <c r="AI51" s="603"/>
      <c r="AJ51" s="603"/>
      <c r="AK51" s="603"/>
      <c r="AL51" s="603"/>
      <c r="AM51" s="603"/>
      <c r="AN51" s="603"/>
      <c r="AO51" s="604"/>
    </row>
    <row r="52" spans="1:41" ht="38.25" customHeight="1">
      <c r="A52" s="620" t="s">
        <v>167</v>
      </c>
      <c r="B52" s="620"/>
      <c r="C52" s="620"/>
      <c r="D52" s="620"/>
      <c r="E52" s="620"/>
      <c r="F52" s="620"/>
      <c r="G52" s="620"/>
      <c r="H52" s="620"/>
      <c r="I52" s="620"/>
      <c r="J52" s="620"/>
      <c r="K52" s="620"/>
      <c r="L52" s="620"/>
      <c r="M52" s="620"/>
      <c r="N52" s="620"/>
      <c r="O52" s="620"/>
      <c r="P52" s="620"/>
      <c r="Q52" s="621"/>
      <c r="R52" s="621"/>
      <c r="S52" s="129"/>
      <c r="W52" s="97">
        <v>6</v>
      </c>
      <c r="X52" s="98">
        <v>1.5</v>
      </c>
      <c r="Z52" s="91" t="s">
        <v>39</v>
      </c>
      <c r="AA52" s="553" t="e">
        <f>+IF(#REF!="CUMPLE",1,0)</f>
        <v>#REF!</v>
      </c>
      <c r="AB52" s="554"/>
    </row>
    <row r="53" spans="1:41" ht="21" customHeight="1">
      <c r="A53" s="622" t="s">
        <v>193</v>
      </c>
      <c r="B53" s="622"/>
      <c r="C53" s="622"/>
      <c r="D53" s="622"/>
      <c r="E53" s="622"/>
      <c r="F53" s="622"/>
      <c r="G53" s="622"/>
      <c r="H53" s="622"/>
      <c r="I53" s="622"/>
      <c r="J53" s="622"/>
      <c r="K53" s="622"/>
      <c r="L53" s="622"/>
      <c r="M53" s="622"/>
      <c r="N53" s="622"/>
      <c r="O53" s="622"/>
      <c r="P53" s="622"/>
      <c r="Q53" s="621"/>
      <c r="R53" s="621"/>
      <c r="S53" s="129"/>
      <c r="W53" s="97">
        <v>6</v>
      </c>
      <c r="X53" s="98">
        <v>1.5</v>
      </c>
      <c r="Z53" s="91" t="s">
        <v>39</v>
      </c>
      <c r="AA53" s="553" t="e">
        <f>+IF(#REF!="CUMPLE",1,0)</f>
        <v>#REF!</v>
      </c>
      <c r="AB53" s="554"/>
    </row>
    <row r="54" spans="1:41" ht="24.75" customHeight="1">
      <c r="A54" s="547" t="s">
        <v>140</v>
      </c>
      <c r="B54" s="548"/>
      <c r="C54" s="548"/>
      <c r="D54" s="548"/>
      <c r="E54" s="596" t="s">
        <v>304</v>
      </c>
      <c r="F54" s="597"/>
      <c r="G54" s="597"/>
      <c r="H54" s="597"/>
      <c r="I54" s="597"/>
      <c r="J54" s="597"/>
      <c r="K54" s="597"/>
      <c r="L54" s="597"/>
      <c r="M54" s="597"/>
      <c r="N54" s="597"/>
      <c r="O54" s="597"/>
      <c r="P54" s="598"/>
      <c r="Q54" s="623" t="s">
        <v>55</v>
      </c>
      <c r="R54" s="624"/>
      <c r="Z54" s="91" t="s">
        <v>40</v>
      </c>
      <c r="AA54" s="553" t="e">
        <f>+IF(#REF!="CUMPLE",1,0)</f>
        <v>#REF!</v>
      </c>
      <c r="AB54" s="554"/>
    </row>
    <row r="55" spans="1:41" ht="64.5" customHeight="1" thickBot="1">
      <c r="A55" s="555" t="s">
        <v>204</v>
      </c>
      <c r="B55" s="556"/>
      <c r="C55" s="556"/>
      <c r="D55" s="556"/>
      <c r="E55" s="557" t="s">
        <v>55</v>
      </c>
      <c r="F55" s="558"/>
      <c r="G55" s="558"/>
      <c r="H55" s="558"/>
      <c r="I55" s="558"/>
      <c r="J55" s="558"/>
      <c r="K55" s="558"/>
      <c r="L55" s="558"/>
      <c r="M55" s="558"/>
      <c r="N55" s="558"/>
      <c r="O55" s="558"/>
      <c r="P55" s="559"/>
      <c r="Q55" s="625"/>
      <c r="R55" s="626"/>
      <c r="Z55" s="91"/>
      <c r="AA55" s="158"/>
      <c r="AB55" s="158"/>
    </row>
    <row r="56" spans="1:41" ht="21" customHeight="1">
      <c r="A56" s="547" t="s">
        <v>182</v>
      </c>
      <c r="B56" s="548"/>
      <c r="C56" s="548"/>
      <c r="D56" s="548"/>
      <c r="E56" s="557" t="s">
        <v>55</v>
      </c>
      <c r="F56" s="558"/>
      <c r="G56" s="558"/>
      <c r="H56" s="558"/>
      <c r="I56" s="558"/>
      <c r="J56" s="558"/>
      <c r="K56" s="558"/>
      <c r="L56" s="558"/>
      <c r="M56" s="558"/>
      <c r="N56" s="558"/>
      <c r="O56" s="558"/>
      <c r="P56" s="559"/>
      <c r="Q56" s="625"/>
      <c r="R56" s="626"/>
      <c r="V56" s="94" t="s">
        <v>41</v>
      </c>
      <c r="W56" s="95" t="s">
        <v>183</v>
      </c>
      <c r="X56" s="96" t="s">
        <v>42</v>
      </c>
      <c r="Z56" s="91" t="s">
        <v>184</v>
      </c>
      <c r="AA56" s="553" t="e">
        <f>SUM(AA52:AB54)</f>
        <v>#REF!</v>
      </c>
      <c r="AB56" s="554"/>
    </row>
    <row r="57" spans="1:41" ht="27.75" customHeight="1">
      <c r="A57" s="560" t="s">
        <v>185</v>
      </c>
      <c r="B57" s="560"/>
      <c r="C57" s="560"/>
      <c r="D57" s="560"/>
      <c r="E57" s="557" t="s">
        <v>55</v>
      </c>
      <c r="F57" s="558"/>
      <c r="G57" s="558"/>
      <c r="H57" s="558"/>
      <c r="I57" s="558"/>
      <c r="J57" s="558"/>
      <c r="K57" s="558"/>
      <c r="L57" s="558"/>
      <c r="M57" s="558"/>
      <c r="N57" s="558"/>
      <c r="O57" s="558"/>
      <c r="P57" s="559"/>
      <c r="Q57" s="625"/>
      <c r="R57" s="626"/>
      <c r="V57" s="159" t="e">
        <f>+IF(#REF!="CUMPLE",1,"NC")</f>
        <v>#REF!</v>
      </c>
      <c r="W57" s="160" t="e">
        <f>+IF(#REF!="CUMPLE",1,0)</f>
        <v>#REF!</v>
      </c>
      <c r="X57" s="161" t="e">
        <f>+IF(V57=W57,1,0)</f>
        <v>#REF!</v>
      </c>
    </row>
    <row r="58" spans="1:41" ht="27" customHeight="1">
      <c r="A58" s="560" t="s">
        <v>186</v>
      </c>
      <c r="B58" s="560"/>
      <c r="C58" s="560"/>
      <c r="D58" s="560"/>
      <c r="E58" s="557" t="s">
        <v>55</v>
      </c>
      <c r="F58" s="558"/>
      <c r="G58" s="558"/>
      <c r="H58" s="558"/>
      <c r="I58" s="558"/>
      <c r="J58" s="558"/>
      <c r="K58" s="558"/>
      <c r="L58" s="558"/>
      <c r="M58" s="558"/>
      <c r="N58" s="558"/>
      <c r="O58" s="558"/>
      <c r="P58" s="559"/>
      <c r="Q58" s="625"/>
      <c r="R58" s="626"/>
    </row>
    <row r="59" spans="1:41" ht="79.25" customHeight="1">
      <c r="A59" s="599" t="s">
        <v>215</v>
      </c>
      <c r="B59" s="600"/>
      <c r="C59" s="600"/>
      <c r="D59" s="600"/>
      <c r="E59" s="600"/>
      <c r="F59" s="600"/>
      <c r="G59" s="600"/>
      <c r="H59" s="600"/>
      <c r="I59" s="600"/>
      <c r="J59" s="600"/>
      <c r="K59" s="600"/>
      <c r="L59" s="600"/>
      <c r="M59" s="600"/>
      <c r="N59" s="600"/>
      <c r="O59" s="600"/>
      <c r="P59" s="601"/>
      <c r="Q59" s="87"/>
      <c r="R59" s="87"/>
    </row>
    <row r="60" spans="1:41">
      <c r="A60" s="547" t="s">
        <v>187</v>
      </c>
      <c r="B60" s="548"/>
      <c r="C60" s="548"/>
      <c r="D60" s="548"/>
      <c r="E60" s="579" t="s">
        <v>16</v>
      </c>
      <c r="F60" s="579"/>
      <c r="G60" s="579"/>
      <c r="H60" s="579" t="s">
        <v>18</v>
      </c>
      <c r="I60" s="579"/>
      <c r="J60" s="579"/>
      <c r="K60" s="579" t="s">
        <v>21</v>
      </c>
      <c r="L60" s="579"/>
      <c r="M60" s="579"/>
      <c r="N60" s="579" t="s">
        <v>22</v>
      </c>
      <c r="O60" s="579"/>
      <c r="P60" s="579"/>
      <c r="Q60" s="580" t="s">
        <v>158</v>
      </c>
      <c r="R60" s="581"/>
      <c r="S60" s="162"/>
      <c r="T60" s="163"/>
      <c r="U60" s="163"/>
      <c r="V60" s="163"/>
    </row>
    <row r="61" spans="1:41" ht="48" customHeight="1">
      <c r="A61" s="547" t="s">
        <v>188</v>
      </c>
      <c r="B61" s="548"/>
      <c r="C61" s="548"/>
      <c r="D61" s="548"/>
      <c r="E61" s="550" t="s">
        <v>308</v>
      </c>
      <c r="F61" s="550"/>
      <c r="G61" s="550"/>
      <c r="H61" s="550" t="s">
        <v>310</v>
      </c>
      <c r="I61" s="550"/>
      <c r="J61" s="550"/>
      <c r="K61" s="550" t="s">
        <v>312</v>
      </c>
      <c r="L61" s="550"/>
      <c r="M61" s="550"/>
      <c r="N61" s="731" t="s">
        <v>314</v>
      </c>
      <c r="O61" s="731"/>
      <c r="P61" s="731"/>
      <c r="Q61" s="582" t="s">
        <v>55</v>
      </c>
      <c r="R61" s="583"/>
      <c r="S61" s="162"/>
      <c r="T61" s="164"/>
      <c r="U61" s="164"/>
      <c r="V61" s="164"/>
    </row>
    <row r="62" spans="1:41" ht="115.25" customHeight="1">
      <c r="A62" s="547" t="s">
        <v>189</v>
      </c>
      <c r="B62" s="548"/>
      <c r="C62" s="548"/>
      <c r="D62" s="548"/>
      <c r="E62" s="549" t="s">
        <v>309</v>
      </c>
      <c r="F62" s="550"/>
      <c r="G62" s="550"/>
      <c r="H62" s="549" t="s">
        <v>311</v>
      </c>
      <c r="I62" s="550"/>
      <c r="J62" s="550"/>
      <c r="K62" s="549" t="s">
        <v>313</v>
      </c>
      <c r="L62" s="550"/>
      <c r="M62" s="550"/>
      <c r="N62" s="550" t="s">
        <v>315</v>
      </c>
      <c r="O62" s="550"/>
      <c r="P62" s="550"/>
      <c r="Q62" s="584"/>
      <c r="R62" s="585"/>
      <c r="S62" s="165"/>
      <c r="T62" s="164"/>
      <c r="U62" s="164"/>
      <c r="V62" s="164"/>
    </row>
    <row r="63" spans="1:41">
      <c r="A63" s="547" t="s">
        <v>191</v>
      </c>
      <c r="B63" s="548"/>
      <c r="C63" s="548"/>
      <c r="D63" s="548"/>
      <c r="E63" s="578" t="s">
        <v>235</v>
      </c>
      <c r="F63" s="578"/>
      <c r="G63" s="578"/>
      <c r="H63" s="578" t="s">
        <v>235</v>
      </c>
      <c r="I63" s="578"/>
      <c r="J63" s="578"/>
      <c r="K63" s="578" t="s">
        <v>235</v>
      </c>
      <c r="L63" s="578"/>
      <c r="M63" s="578"/>
      <c r="N63" s="578" t="s">
        <v>235</v>
      </c>
      <c r="O63" s="578"/>
      <c r="P63" s="578"/>
      <c r="Q63" s="584"/>
      <c r="R63" s="585"/>
      <c r="S63" s="162"/>
      <c r="T63" s="164"/>
      <c r="U63" s="164"/>
      <c r="V63" s="164"/>
    </row>
    <row r="64" spans="1:41">
      <c r="A64" s="547" t="s">
        <v>190</v>
      </c>
      <c r="B64" s="548"/>
      <c r="C64" s="548"/>
      <c r="D64" s="548"/>
      <c r="E64" s="578" t="s">
        <v>55</v>
      </c>
      <c r="F64" s="578"/>
      <c r="G64" s="578"/>
      <c r="H64" s="578" t="s">
        <v>55</v>
      </c>
      <c r="I64" s="578"/>
      <c r="J64" s="578"/>
      <c r="K64" s="578" t="s">
        <v>11</v>
      </c>
      <c r="L64" s="578"/>
      <c r="M64" s="578"/>
      <c r="N64" s="578" t="s">
        <v>55</v>
      </c>
      <c r="O64" s="578"/>
      <c r="P64" s="578"/>
      <c r="Q64" s="586"/>
      <c r="R64" s="587"/>
      <c r="S64" s="162"/>
      <c r="T64" s="164"/>
      <c r="U64" s="164"/>
      <c r="V64" s="164"/>
    </row>
    <row r="65" spans="1:29" ht="15.75" customHeight="1">
      <c r="W65" s="90" t="e">
        <f>+IF(#REF!="CUMPLE",1,"NC")</f>
        <v>#REF!</v>
      </c>
      <c r="X65" s="126" t="str">
        <f>IF(ISNUMBER(#REF!),#REF!,"")</f>
        <v/>
      </c>
      <c r="Y65" s="127" t="e">
        <f>+IF(W65=1,X65,"")</f>
        <v>#REF!</v>
      </c>
    </row>
    <row r="66" spans="1:29" ht="20">
      <c r="A66" s="622" t="s">
        <v>207</v>
      </c>
      <c r="B66" s="622"/>
      <c r="C66" s="622"/>
      <c r="D66" s="622"/>
      <c r="E66" s="622"/>
      <c r="F66" s="622"/>
      <c r="G66" s="622"/>
      <c r="H66" s="622"/>
      <c r="I66" s="622"/>
      <c r="J66" s="622"/>
      <c r="K66" s="622"/>
      <c r="L66" s="622"/>
      <c r="M66" s="622"/>
      <c r="N66" s="622"/>
      <c r="O66" s="622"/>
      <c r="P66" s="622"/>
      <c r="X66" s="177"/>
      <c r="Y66" s="177"/>
    </row>
    <row r="67" spans="1:29">
      <c r="A67" s="547" t="s">
        <v>208</v>
      </c>
      <c r="B67" s="548"/>
      <c r="C67" s="548"/>
      <c r="D67" s="548"/>
      <c r="E67" s="547" t="s">
        <v>209</v>
      </c>
      <c r="F67" s="548"/>
      <c r="G67" s="548"/>
      <c r="H67" s="599" t="s">
        <v>145</v>
      </c>
      <c r="I67" s="728"/>
      <c r="J67" s="728"/>
      <c r="K67" s="728"/>
      <c r="L67" s="728"/>
      <c r="M67" s="728"/>
      <c r="N67" s="728"/>
      <c r="O67" s="728"/>
      <c r="P67" s="729"/>
      <c r="X67" s="177"/>
      <c r="Y67" s="177"/>
    </row>
    <row r="68" spans="1:29" ht="105" customHeight="1">
      <c r="A68" s="730" t="s">
        <v>210</v>
      </c>
      <c r="B68" s="556"/>
      <c r="C68" s="556"/>
      <c r="D68" s="556"/>
      <c r="E68" s="557" t="s">
        <v>55</v>
      </c>
      <c r="F68" s="558"/>
      <c r="G68" s="558"/>
      <c r="H68" s="550" t="s">
        <v>263</v>
      </c>
      <c r="I68" s="550"/>
      <c r="J68" s="550"/>
      <c r="K68" s="550"/>
      <c r="L68" s="550"/>
      <c r="M68" s="550"/>
      <c r="N68" s="550"/>
      <c r="O68" s="550"/>
      <c r="P68" s="550"/>
      <c r="X68" s="177"/>
      <c r="Y68" s="177"/>
    </row>
    <row r="69" spans="1:29" ht="15.75" customHeight="1">
      <c r="X69" s="177"/>
      <c r="Y69" s="177"/>
    </row>
    <row r="70" spans="1:29" ht="15.75" customHeight="1">
      <c r="B70" s="589" t="s">
        <v>49</v>
      </c>
      <c r="C70" s="589"/>
      <c r="D70" s="589"/>
      <c r="E70" s="589"/>
      <c r="F70" s="589"/>
      <c r="G70" s="589"/>
      <c r="H70" s="589"/>
      <c r="I70" s="589"/>
      <c r="J70" s="589"/>
      <c r="K70" s="589"/>
      <c r="L70" s="589"/>
      <c r="M70" s="589"/>
      <c r="N70" s="589"/>
      <c r="O70" s="589"/>
      <c r="P70" s="589"/>
      <c r="Q70" s="99"/>
      <c r="R70" s="99"/>
      <c r="W70" t="e">
        <f>+LOOKUP(Y70,#REF!,#REF!)</f>
        <v>#REF!</v>
      </c>
      <c r="Y70" s="100" t="s">
        <v>52</v>
      </c>
    </row>
    <row r="71" spans="1:29" ht="16.5" customHeight="1">
      <c r="B71" s="589"/>
      <c r="C71" s="589"/>
      <c r="D71" s="589"/>
      <c r="E71" s="589"/>
      <c r="F71" s="589"/>
      <c r="G71" s="589"/>
      <c r="H71" s="589"/>
      <c r="I71" s="589"/>
      <c r="J71" s="589"/>
      <c r="K71" s="589"/>
      <c r="L71" s="589"/>
      <c r="M71" s="589"/>
      <c r="N71" s="589"/>
      <c r="O71" s="589"/>
      <c r="P71" s="589"/>
      <c r="Q71" s="99"/>
      <c r="R71" s="99"/>
    </row>
    <row r="72" spans="1:29" ht="21">
      <c r="B72" s="590" t="s">
        <v>48</v>
      </c>
      <c r="C72" s="590"/>
      <c r="D72" s="590"/>
      <c r="E72" s="591" t="str">
        <f>E9</f>
        <v>CONSORCIO JACA 2024</v>
      </c>
      <c r="F72" s="591"/>
      <c r="G72" s="591"/>
      <c r="H72" s="591"/>
      <c r="I72" s="591"/>
      <c r="J72" s="591"/>
      <c r="K72" s="591"/>
      <c r="L72" s="591"/>
      <c r="M72" s="591"/>
      <c r="N72" s="591"/>
      <c r="O72" s="591"/>
      <c r="P72" s="591"/>
      <c r="Q72" s="99"/>
      <c r="R72" s="99"/>
    </row>
    <row r="73" spans="1:29" ht="27.75" customHeight="1">
      <c r="B73" s="590" t="s">
        <v>171</v>
      </c>
      <c r="C73" s="590"/>
      <c r="D73" s="590"/>
      <c r="E73" s="592" t="s">
        <v>55</v>
      </c>
      <c r="F73" s="592"/>
      <c r="G73" s="592"/>
      <c r="H73" s="592"/>
      <c r="I73" s="592"/>
      <c r="J73" s="592"/>
      <c r="K73" s="592"/>
      <c r="L73" s="592"/>
      <c r="M73" s="592"/>
      <c r="N73" s="592"/>
      <c r="O73" s="592"/>
      <c r="P73" s="592"/>
      <c r="Q73" s="101"/>
      <c r="R73" s="101"/>
    </row>
    <row r="74" spans="1:29" ht="18" customHeight="1">
      <c r="A74" s="63"/>
      <c r="B74" s="614" t="s">
        <v>172</v>
      </c>
      <c r="C74" s="615"/>
      <c r="D74" s="616"/>
      <c r="E74" s="608" t="s">
        <v>55</v>
      </c>
      <c r="F74" s="609"/>
      <c r="G74" s="609"/>
      <c r="H74" s="609"/>
      <c r="I74" s="609"/>
      <c r="J74" s="609"/>
      <c r="K74" s="609"/>
      <c r="L74" s="609"/>
      <c r="M74" s="609"/>
      <c r="N74" s="609"/>
      <c r="O74" s="609"/>
      <c r="P74" s="610"/>
      <c r="Q74" s="63"/>
      <c r="R74" s="63"/>
      <c r="AB74" s="1">
        <v>1988</v>
      </c>
      <c r="AC74" s="2">
        <v>25637</v>
      </c>
    </row>
    <row r="75" spans="1:29" ht="9" customHeight="1">
      <c r="A75" s="63"/>
      <c r="B75" s="617"/>
      <c r="C75" s="618"/>
      <c r="D75" s="619"/>
      <c r="E75" s="611"/>
      <c r="F75" s="612"/>
      <c r="G75" s="612"/>
      <c r="H75" s="612"/>
      <c r="I75" s="612"/>
      <c r="J75" s="612"/>
      <c r="K75" s="612"/>
      <c r="L75" s="612"/>
      <c r="M75" s="612"/>
      <c r="N75" s="612"/>
      <c r="O75" s="612"/>
      <c r="P75" s="613"/>
      <c r="Q75" s="63"/>
      <c r="R75" s="63"/>
      <c r="AB75" s="3">
        <v>1989</v>
      </c>
      <c r="AC75" s="4">
        <v>32560</v>
      </c>
    </row>
    <row r="76" spans="1:29" ht="27" customHeight="1">
      <c r="A76" s="63"/>
      <c r="B76" s="590" t="s">
        <v>167</v>
      </c>
      <c r="C76" s="590"/>
      <c r="D76" s="590"/>
      <c r="E76" s="592" t="s">
        <v>55</v>
      </c>
      <c r="F76" s="592"/>
      <c r="G76" s="592"/>
      <c r="H76" s="592"/>
      <c r="I76" s="592"/>
      <c r="J76" s="592"/>
      <c r="K76" s="592"/>
      <c r="L76" s="592"/>
      <c r="M76" s="592"/>
      <c r="N76" s="592"/>
      <c r="O76" s="592"/>
      <c r="P76" s="592"/>
      <c r="Q76" s="63"/>
      <c r="R76" s="63"/>
      <c r="AB76" s="3">
        <v>1989</v>
      </c>
      <c r="AC76" s="4">
        <v>32560</v>
      </c>
    </row>
    <row r="77" spans="1:29">
      <c r="A77" s="63"/>
      <c r="B77" s="588"/>
      <c r="C77" s="588"/>
      <c r="D77" s="588"/>
      <c r="E77" s="588"/>
      <c r="F77" s="588"/>
      <c r="G77" s="588"/>
      <c r="H77" s="63"/>
      <c r="I77" s="63"/>
      <c r="J77" s="63"/>
      <c r="K77" s="63"/>
      <c r="L77" s="63"/>
      <c r="M77" s="63"/>
      <c r="N77" s="63"/>
      <c r="O77" s="63"/>
      <c r="P77" s="63"/>
      <c r="Q77" s="63"/>
      <c r="R77" s="63"/>
      <c r="S77" s="63"/>
      <c r="AB77" s="1">
        <v>1990</v>
      </c>
      <c r="AC77" s="2">
        <v>41025</v>
      </c>
    </row>
    <row r="78" spans="1:29">
      <c r="A78" s="63"/>
      <c r="B78" s="588"/>
      <c r="C78" s="588"/>
      <c r="D78" s="588"/>
      <c r="E78" s="588"/>
      <c r="F78" s="588"/>
      <c r="G78" s="588"/>
      <c r="H78" s="63"/>
      <c r="I78" s="63"/>
      <c r="J78" s="63"/>
      <c r="K78" s="63"/>
      <c r="L78" s="63"/>
      <c r="M78" s="63"/>
      <c r="N78" s="63"/>
      <c r="O78" s="63"/>
      <c r="P78" s="63"/>
      <c r="Q78" s="63"/>
      <c r="R78" s="63"/>
      <c r="S78" s="63"/>
      <c r="AB78" s="3">
        <v>1991</v>
      </c>
      <c r="AC78" s="4">
        <v>51720</v>
      </c>
    </row>
    <row r="79" spans="1:29">
      <c r="A79" s="63"/>
      <c r="B79" s="588"/>
      <c r="C79" s="588"/>
      <c r="D79" s="588"/>
      <c r="E79" s="588"/>
      <c r="F79" s="588"/>
      <c r="G79" s="588"/>
      <c r="H79" s="128"/>
      <c r="I79" s="63"/>
      <c r="J79" s="63"/>
      <c r="K79" s="63"/>
      <c r="L79" s="63"/>
      <c r="M79" s="63"/>
      <c r="N79" s="63"/>
      <c r="O79" s="63"/>
      <c r="P79" s="63"/>
      <c r="Q79" s="63"/>
      <c r="R79" s="63"/>
      <c r="S79" s="63"/>
      <c r="AB79" s="1">
        <v>1992</v>
      </c>
      <c r="AC79" s="2">
        <v>65190</v>
      </c>
    </row>
    <row r="80" spans="1:29">
      <c r="A80" s="63"/>
      <c r="B80" s="124"/>
      <c r="C80" s="63"/>
      <c r="D80" s="63"/>
      <c r="E80" s="63"/>
      <c r="F80" s="63"/>
      <c r="G80" s="63"/>
      <c r="H80" s="55"/>
      <c r="I80" s="63"/>
      <c r="J80" s="63"/>
      <c r="K80" s="63"/>
      <c r="L80" s="63"/>
      <c r="M80" s="63"/>
      <c r="N80" s="63"/>
      <c r="O80" s="63"/>
      <c r="P80" s="63"/>
      <c r="Q80" s="63"/>
      <c r="R80" s="63"/>
      <c r="S80" s="63"/>
      <c r="AB80" s="3">
        <v>1993</v>
      </c>
      <c r="AC80" s="4">
        <v>81510</v>
      </c>
    </row>
    <row r="81" spans="1:29">
      <c r="A81" s="63"/>
      <c r="B81" s="63"/>
      <c r="C81" s="63"/>
      <c r="D81" s="63"/>
      <c r="E81" s="63"/>
      <c r="F81" s="63"/>
      <c r="G81" s="63"/>
      <c r="H81" s="63"/>
      <c r="I81" s="63"/>
      <c r="J81" s="63"/>
      <c r="K81" s="63"/>
      <c r="L81" s="63"/>
      <c r="M81" s="63"/>
      <c r="N81" s="63"/>
      <c r="O81" s="63"/>
      <c r="P81" s="63"/>
      <c r="Q81" s="63"/>
      <c r="R81" s="63"/>
      <c r="S81" s="63"/>
      <c r="AB81" s="1">
        <v>1994</v>
      </c>
      <c r="AC81" s="2">
        <v>98700</v>
      </c>
    </row>
    <row r="82" spans="1:29">
      <c r="A82" s="63"/>
      <c r="B82" s="63"/>
      <c r="C82" s="63"/>
      <c r="D82" s="63"/>
      <c r="E82" s="63"/>
      <c r="F82" s="63"/>
      <c r="G82" s="63"/>
      <c r="H82" s="63"/>
      <c r="I82" s="63"/>
      <c r="J82" s="63"/>
      <c r="K82" s="63"/>
      <c r="L82" s="63"/>
      <c r="M82" s="63"/>
      <c r="N82" s="63"/>
      <c r="O82" s="63"/>
      <c r="P82" s="63"/>
      <c r="Q82" s="63"/>
      <c r="R82" s="63"/>
      <c r="S82" s="63"/>
      <c r="AB82" s="3">
        <v>1995</v>
      </c>
      <c r="AC82" s="4">
        <v>118934</v>
      </c>
    </row>
    <row r="83" spans="1:29">
      <c r="A83" s="63"/>
      <c r="B83" s="55"/>
      <c r="C83" s="55"/>
      <c r="D83" s="55"/>
      <c r="E83" s="55"/>
      <c r="F83" s="55"/>
      <c r="G83" s="55"/>
      <c r="I83" s="55"/>
      <c r="J83" s="55"/>
      <c r="K83" s="55"/>
      <c r="L83" s="55"/>
      <c r="M83" s="63"/>
      <c r="N83" s="63"/>
      <c r="O83" s="63"/>
      <c r="P83" s="63"/>
      <c r="Q83" s="63"/>
      <c r="R83" s="63"/>
      <c r="S83" s="63"/>
      <c r="AB83" s="1">
        <v>1996</v>
      </c>
      <c r="AC83" s="2">
        <v>142125</v>
      </c>
    </row>
    <row r="84" spans="1:29">
      <c r="E84" s="102"/>
      <c r="F84" s="102"/>
      <c r="G84" s="75"/>
      <c r="Q84" s="63"/>
      <c r="R84" s="63"/>
      <c r="S84" s="63"/>
      <c r="AB84" s="3">
        <v>1997</v>
      </c>
      <c r="AC84" s="4">
        <v>172005</v>
      </c>
    </row>
    <row r="85" spans="1:29">
      <c r="B85" s="130"/>
      <c r="C85" s="130"/>
      <c r="D85" s="130"/>
      <c r="E85" s="131"/>
      <c r="F85" s="102"/>
      <c r="G85" s="130"/>
      <c r="H85" s="130"/>
      <c r="Q85" s="63"/>
      <c r="R85" s="63"/>
      <c r="S85" s="63"/>
      <c r="AB85" s="1">
        <v>1998</v>
      </c>
      <c r="AC85" s="2">
        <v>203826</v>
      </c>
    </row>
    <row r="86" spans="1:29">
      <c r="B86" s="125"/>
      <c r="E86" s="102"/>
      <c r="F86" s="102"/>
      <c r="G86" s="125"/>
      <c r="H86" s="125"/>
      <c r="I86" s="125"/>
      <c r="J86" s="125"/>
      <c r="K86" s="125"/>
      <c r="L86" s="125"/>
      <c r="M86" s="125"/>
      <c r="Q86" s="63"/>
      <c r="R86" s="63"/>
      <c r="S86" s="63"/>
      <c r="AB86" s="3">
        <v>1999</v>
      </c>
      <c r="AC86" s="4">
        <v>236460</v>
      </c>
    </row>
    <row r="87" spans="1:29">
      <c r="E87" s="102"/>
      <c r="F87" s="102"/>
      <c r="Q87" s="63"/>
      <c r="R87" s="63"/>
      <c r="S87" s="63"/>
      <c r="AB87" s="1">
        <v>2000</v>
      </c>
      <c r="AC87" s="2">
        <v>260100</v>
      </c>
    </row>
    <row r="88" spans="1:29">
      <c r="S88" s="63"/>
      <c r="AB88" s="3">
        <v>2001</v>
      </c>
      <c r="AC88" s="4">
        <v>286000</v>
      </c>
    </row>
    <row r="89" spans="1:29">
      <c r="S89" s="63"/>
      <c r="AB89" s="3"/>
      <c r="AC89" s="4"/>
    </row>
    <row r="90" spans="1:29">
      <c r="S90" s="63"/>
      <c r="AB90" s="1">
        <v>2002</v>
      </c>
      <c r="AC90" s="2">
        <v>309000</v>
      </c>
    </row>
    <row r="91" spans="1:29">
      <c r="B91" s="130"/>
      <c r="C91" s="130"/>
      <c r="D91" s="130"/>
      <c r="E91" s="130"/>
      <c r="S91" s="63"/>
      <c r="AB91" s="3">
        <v>2003</v>
      </c>
      <c r="AC91" s="4">
        <v>332000</v>
      </c>
    </row>
    <row r="92" spans="1:29">
      <c r="B92" s="125"/>
      <c r="AB92" s="1">
        <v>2004</v>
      </c>
      <c r="AC92" s="2">
        <v>358000</v>
      </c>
    </row>
    <row r="93" spans="1:29">
      <c r="AB93" s="3">
        <v>2005</v>
      </c>
      <c r="AC93" s="4">
        <v>381500</v>
      </c>
    </row>
    <row r="94" spans="1:29">
      <c r="AB94" s="1">
        <v>2006</v>
      </c>
      <c r="AC94" s="2">
        <v>408000</v>
      </c>
    </row>
    <row r="95" spans="1:29">
      <c r="AB95" s="3">
        <v>2007</v>
      </c>
      <c r="AC95" s="4">
        <v>433700</v>
      </c>
    </row>
    <row r="96" spans="1:29">
      <c r="AB96" s="1">
        <v>2008</v>
      </c>
      <c r="AC96" s="2">
        <v>461500</v>
      </c>
    </row>
    <row r="97" spans="28:29">
      <c r="AB97" s="3">
        <v>2009</v>
      </c>
      <c r="AC97" s="4">
        <v>496900</v>
      </c>
    </row>
    <row r="98" spans="28:29">
      <c r="AB98" s="1">
        <v>2010</v>
      </c>
      <c r="AC98" s="2">
        <v>515000</v>
      </c>
    </row>
    <row r="99" spans="28:29">
      <c r="AB99" s="3">
        <v>2011</v>
      </c>
      <c r="AC99" s="4">
        <v>535600</v>
      </c>
    </row>
    <row r="100" spans="28:29">
      <c r="AB100" s="1">
        <v>2012</v>
      </c>
      <c r="AC100" s="2">
        <v>566700</v>
      </c>
    </row>
    <row r="101" spans="28:29">
      <c r="AB101" s="3">
        <v>2013</v>
      </c>
      <c r="AC101" s="4">
        <v>589500</v>
      </c>
    </row>
    <row r="102" spans="28:29">
      <c r="AB102" s="1">
        <v>2014</v>
      </c>
      <c r="AC102" s="2">
        <v>616000</v>
      </c>
    </row>
    <row r="103" spans="28:29">
      <c r="AB103" s="3">
        <v>2015</v>
      </c>
      <c r="AC103" s="4">
        <v>644350</v>
      </c>
    </row>
    <row r="104" spans="28:29">
      <c r="AB104" s="1">
        <v>2016</v>
      </c>
      <c r="AC104" s="2">
        <v>689455</v>
      </c>
    </row>
    <row r="105" spans="28:29">
      <c r="AB105" s="3">
        <v>2017</v>
      </c>
      <c r="AC105" s="4">
        <v>737717</v>
      </c>
    </row>
    <row r="106" spans="28:29">
      <c r="AB106" s="1">
        <v>2018</v>
      </c>
      <c r="AC106" s="2">
        <v>781242</v>
      </c>
    </row>
    <row r="107" spans="28:29">
      <c r="AB107" s="3">
        <v>2019</v>
      </c>
      <c r="AC107" s="4">
        <v>828116</v>
      </c>
    </row>
    <row r="108" spans="28:29">
      <c r="AB108" s="1">
        <v>2020</v>
      </c>
      <c r="AC108" s="2">
        <v>877803</v>
      </c>
    </row>
    <row r="109" spans="28:29">
      <c r="AB109" s="3">
        <v>2021</v>
      </c>
      <c r="AC109" s="4">
        <v>908526</v>
      </c>
    </row>
    <row r="110" spans="28:29">
      <c r="AB110" s="1">
        <v>2022</v>
      </c>
      <c r="AC110" s="2">
        <v>1000000</v>
      </c>
    </row>
    <row r="111" spans="28:29">
      <c r="AB111" s="3">
        <v>2023</v>
      </c>
      <c r="AC111" s="4">
        <v>1160000</v>
      </c>
    </row>
    <row r="112" spans="28:29">
      <c r="AB112" s="3">
        <v>2024</v>
      </c>
      <c r="AC112" s="2">
        <v>1300000</v>
      </c>
    </row>
  </sheetData>
  <mergeCells count="247">
    <mergeCell ref="A19:B19"/>
    <mergeCell ref="C19:F19"/>
    <mergeCell ref="H19:J19"/>
    <mergeCell ref="B70:P71"/>
    <mergeCell ref="B72:D72"/>
    <mergeCell ref="E72:P72"/>
    <mergeCell ref="B73:D73"/>
    <mergeCell ref="E73:P73"/>
    <mergeCell ref="B74:D75"/>
    <mergeCell ref="E74:P75"/>
    <mergeCell ref="A67:D67"/>
    <mergeCell ref="E67:G67"/>
    <mergeCell ref="H67:P67"/>
    <mergeCell ref="A68:D68"/>
    <mergeCell ref="E68:G68"/>
    <mergeCell ref="H68:P68"/>
    <mergeCell ref="A64:D64"/>
    <mergeCell ref="E64:G64"/>
    <mergeCell ref="H64:J64"/>
    <mergeCell ref="A66:P66"/>
    <mergeCell ref="K62:M62"/>
    <mergeCell ref="A54:D54"/>
    <mergeCell ref="E54:P54"/>
    <mergeCell ref="A52:P52"/>
    <mergeCell ref="B76:D76"/>
    <mergeCell ref="E76:P76"/>
    <mergeCell ref="A59:P59"/>
    <mergeCell ref="A60:D60"/>
    <mergeCell ref="E60:G60"/>
    <mergeCell ref="H60:J60"/>
    <mergeCell ref="K60:M60"/>
    <mergeCell ref="N60:P60"/>
    <mergeCell ref="B77:G79"/>
    <mergeCell ref="Q60:R60"/>
    <mergeCell ref="A61:D61"/>
    <mergeCell ref="E61:G61"/>
    <mergeCell ref="H61:J61"/>
    <mergeCell ref="K61:M61"/>
    <mergeCell ref="N61:P61"/>
    <mergeCell ref="Q61:R64"/>
    <mergeCell ref="A62:D62"/>
    <mergeCell ref="E62:G62"/>
    <mergeCell ref="H62:J62"/>
    <mergeCell ref="K64:M64"/>
    <mergeCell ref="N64:P64"/>
    <mergeCell ref="N62:P62"/>
    <mergeCell ref="A63:D63"/>
    <mergeCell ref="E63:G63"/>
    <mergeCell ref="H63:J63"/>
    <mergeCell ref="K63:M63"/>
    <mergeCell ref="N63:P63"/>
    <mergeCell ref="Q54:R58"/>
    <mergeCell ref="AA54:AB54"/>
    <mergeCell ref="A55:D55"/>
    <mergeCell ref="E55:P55"/>
    <mergeCell ref="A56:D56"/>
    <mergeCell ref="E56:P56"/>
    <mergeCell ref="AA56:AB56"/>
    <mergeCell ref="A57:D57"/>
    <mergeCell ref="E57:P57"/>
    <mergeCell ref="A58:D58"/>
    <mergeCell ref="E58:P58"/>
    <mergeCell ref="Q52:R52"/>
    <mergeCell ref="AA52:AB52"/>
    <mergeCell ref="A53:P53"/>
    <mergeCell ref="Q53:R53"/>
    <mergeCell ref="AA53:AB53"/>
    <mergeCell ref="AD51:AF51"/>
    <mergeCell ref="AG51:AI51"/>
    <mergeCell ref="AJ51:AL51"/>
    <mergeCell ref="AM51:AO51"/>
    <mergeCell ref="AA50:AC50"/>
    <mergeCell ref="A51:D51"/>
    <mergeCell ref="E51:G51"/>
    <mergeCell ref="H51:J51"/>
    <mergeCell ref="K51:M51"/>
    <mergeCell ref="N51:P51"/>
    <mergeCell ref="AA51:AC51"/>
    <mergeCell ref="A48:B50"/>
    <mergeCell ref="C48:D48"/>
    <mergeCell ref="E48:G50"/>
    <mergeCell ref="H48:J50"/>
    <mergeCell ref="K48:M50"/>
    <mergeCell ref="N48:P50"/>
    <mergeCell ref="C49:D49"/>
    <mergeCell ref="C50:D50"/>
    <mergeCell ref="AJ45:AL45"/>
    <mergeCell ref="AM45:AO45"/>
    <mergeCell ref="A46:D46"/>
    <mergeCell ref="E46:G46"/>
    <mergeCell ref="H46:J46"/>
    <mergeCell ref="K46:M46"/>
    <mergeCell ref="N46:P46"/>
    <mergeCell ref="A44:D44"/>
    <mergeCell ref="E44:G44"/>
    <mergeCell ref="H44:J44"/>
    <mergeCell ref="K44:M44"/>
    <mergeCell ref="N44:P44"/>
    <mergeCell ref="A45:D45"/>
    <mergeCell ref="E45:G45"/>
    <mergeCell ref="H45:J45"/>
    <mergeCell ref="K45:M45"/>
    <mergeCell ref="N45:P45"/>
    <mergeCell ref="W46:AD46"/>
    <mergeCell ref="AA45:AC45"/>
    <mergeCell ref="AD45:AF45"/>
    <mergeCell ref="AG45:AI45"/>
    <mergeCell ref="W42:AD42"/>
    <mergeCell ref="A43:D43"/>
    <mergeCell ref="E43:G43"/>
    <mergeCell ref="H43:J43"/>
    <mergeCell ref="K43:M43"/>
    <mergeCell ref="N43:P43"/>
    <mergeCell ref="W43:AD43"/>
    <mergeCell ref="A41:D41"/>
    <mergeCell ref="E41:G41"/>
    <mergeCell ref="H41:J41"/>
    <mergeCell ref="K41:M41"/>
    <mergeCell ref="N41:P41"/>
    <mergeCell ref="A42:D42"/>
    <mergeCell ref="E42:G42"/>
    <mergeCell ref="H42:J42"/>
    <mergeCell ref="K42:M42"/>
    <mergeCell ref="N42:P42"/>
    <mergeCell ref="Q34:R51"/>
    <mergeCell ref="A47:D47"/>
    <mergeCell ref="E47:G47"/>
    <mergeCell ref="H47:J47"/>
    <mergeCell ref="K47:M47"/>
    <mergeCell ref="N47:P47"/>
    <mergeCell ref="A39:D39"/>
    <mergeCell ref="E39:G39"/>
    <mergeCell ref="H39:J39"/>
    <mergeCell ref="K39:M39"/>
    <mergeCell ref="N39:P39"/>
    <mergeCell ref="A40:D40"/>
    <mergeCell ref="E40:G40"/>
    <mergeCell ref="H40:J40"/>
    <mergeCell ref="K40:M40"/>
    <mergeCell ref="N40:P40"/>
    <mergeCell ref="A37:D37"/>
    <mergeCell ref="E37:G37"/>
    <mergeCell ref="H37:J37"/>
    <mergeCell ref="K37:M37"/>
    <mergeCell ref="N37:P37"/>
    <mergeCell ref="A38:D38"/>
    <mergeCell ref="E38:G38"/>
    <mergeCell ref="H38:J38"/>
    <mergeCell ref="K38:M38"/>
    <mergeCell ref="N38:P38"/>
    <mergeCell ref="N35:P35"/>
    <mergeCell ref="A36:D36"/>
    <mergeCell ref="E36:G36"/>
    <mergeCell ref="H36:J36"/>
    <mergeCell ref="K36:M36"/>
    <mergeCell ref="N36:P36"/>
    <mergeCell ref="A34:D34"/>
    <mergeCell ref="E34:G34"/>
    <mergeCell ref="H34:J34"/>
    <mergeCell ref="K34:M34"/>
    <mergeCell ref="N34:P34"/>
    <mergeCell ref="A35:D35"/>
    <mergeCell ref="E35:G35"/>
    <mergeCell ref="H35:J35"/>
    <mergeCell ref="K35:M35"/>
    <mergeCell ref="A31:P31"/>
    <mergeCell ref="A32:P32"/>
    <mergeCell ref="A33:D33"/>
    <mergeCell ref="E33:G33"/>
    <mergeCell ref="H33:J33"/>
    <mergeCell ref="K33:M33"/>
    <mergeCell ref="N33:P33"/>
    <mergeCell ref="A28:C28"/>
    <mergeCell ref="E28:F28"/>
    <mergeCell ref="I28:J28"/>
    <mergeCell ref="M28:O29"/>
    <mergeCell ref="P28:Q29"/>
    <mergeCell ref="R28:R29"/>
    <mergeCell ref="A29:C29"/>
    <mergeCell ref="E29:F29"/>
    <mergeCell ref="I29:J29"/>
    <mergeCell ref="A26:C26"/>
    <mergeCell ref="E26:F26"/>
    <mergeCell ref="I26:J26"/>
    <mergeCell ref="M26:O27"/>
    <mergeCell ref="P26:Q27"/>
    <mergeCell ref="R26:R27"/>
    <mergeCell ref="A27:C27"/>
    <mergeCell ref="E27:F27"/>
    <mergeCell ref="I27:J27"/>
    <mergeCell ref="A24:C24"/>
    <mergeCell ref="E24:F24"/>
    <mergeCell ref="I24:J24"/>
    <mergeCell ref="M24:R24"/>
    <mergeCell ref="A25:C25"/>
    <mergeCell ref="E25:F25"/>
    <mergeCell ref="I25:J25"/>
    <mergeCell ref="M25:O25"/>
    <mergeCell ref="P25:Q25"/>
    <mergeCell ref="K20:R20"/>
    <mergeCell ref="A21:B21"/>
    <mergeCell ref="C21:J21"/>
    <mergeCell ref="A22:B22"/>
    <mergeCell ref="C22:J22"/>
    <mergeCell ref="A23:B23"/>
    <mergeCell ref="C23:J23"/>
    <mergeCell ref="A20:B20"/>
    <mergeCell ref="C20:F20"/>
    <mergeCell ref="H20:J20"/>
    <mergeCell ref="Q16:R16"/>
    <mergeCell ref="A18:J18"/>
    <mergeCell ref="K18:R18"/>
    <mergeCell ref="A14:B14"/>
    <mergeCell ref="C14:J14"/>
    <mergeCell ref="A15:B15"/>
    <mergeCell ref="C15:J15"/>
    <mergeCell ref="A16:B16"/>
    <mergeCell ref="C16:J16"/>
    <mergeCell ref="A17:B17"/>
    <mergeCell ref="C17:J17"/>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D1:R1"/>
    <mergeCell ref="D2:R6"/>
    <mergeCell ref="A8:J8"/>
    <mergeCell ref="K8:R8"/>
    <mergeCell ref="A9:B11"/>
    <mergeCell ref="C9:D9"/>
    <mergeCell ref="E9:J9"/>
    <mergeCell ref="K9:P9"/>
    <mergeCell ref="Q9:R9"/>
    <mergeCell ref="C10:D10"/>
    <mergeCell ref="Q11:R11"/>
  </mergeCells>
  <phoneticPr fontId="67" type="noConversion"/>
  <dataValidations count="5">
    <dataValidation type="list" allowBlank="1" showInputMessage="1" showErrorMessage="1" sqref="H27 G25:G27 I25:J30" xr:uid="{19F0D5F4-05FE-4B7B-A755-7C730E648198}">
      <formula1>$U$9:$U$11</formula1>
    </dataValidation>
    <dataValidation type="list" allowBlank="1" showInputMessage="1" showErrorMessage="1" sqref="D25:D30" xr:uid="{95953D31-90AD-4D5F-960A-56605214788B}">
      <formula1>$X$9:$X$10</formula1>
    </dataValidation>
    <dataValidation type="list" allowBlank="1" showInputMessage="1" showErrorMessage="1" sqref="H25:H26 G28:H30" xr:uid="{77FCE6C4-2F94-415B-A330-794E3E10142C}">
      <formula1>$U$9:$U$10</formula1>
    </dataValidation>
    <dataValidation type="list" allowBlank="1" showInputMessage="1" showErrorMessage="1" sqref="E33:P33" xr:uid="{44EA635C-C6C7-4107-B386-97043749E1DF}">
      <formula1>$W$25:$W$40</formula1>
    </dataValidation>
    <dataValidation type="list" allowBlank="1" showInputMessage="1" showErrorMessage="1" sqref="H10:H11 E36:P36 H19:H20 C21:C23 E51 E48:P48 N51:P51 H51 C15:C16" xr:uid="{84063C55-8D01-41DC-9932-325096D5BCCB}">
      <formula1>CRITERIO</formula1>
    </dataValidation>
  </dataValidations>
  <pageMargins left="0.7" right="0.7" top="0.75" bottom="0.75" header="0.3" footer="0.3"/>
  <pageSetup paperSize="9" scale="26" orientation="landscape" r:id="rId1"/>
  <rowBreaks count="1" manualBreakCount="1">
    <brk id="51" max="17" man="1"/>
  </rowBreaks>
  <colBreaks count="1" manualBreakCount="1">
    <brk id="19"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A3517-6774-44F8-9110-9F0F3091D5EF}">
  <sheetPr>
    <tabColor rgb="FF00B050"/>
  </sheetPr>
  <dimension ref="A1:AU58"/>
  <sheetViews>
    <sheetView showZeros="0" view="pageBreakPreview" topLeftCell="A8" zoomScale="70" zoomScaleNormal="85" zoomScaleSheetLayoutView="70" workbookViewId="0">
      <selection activeCell="C1" sqref="C1:K1"/>
    </sheetView>
  </sheetViews>
  <sheetFormatPr baseColWidth="10" defaultColWidth="11" defaultRowHeight="16"/>
  <cols>
    <col min="1" max="1" width="13" style="135" customWidth="1"/>
    <col min="2" max="2" width="13.5" style="135" customWidth="1"/>
    <col min="3" max="3" width="9" style="135" customWidth="1"/>
    <col min="4" max="4" width="13.83203125" style="135" customWidth="1"/>
    <col min="5" max="5" width="8.83203125" style="135" customWidth="1"/>
    <col min="6" max="6" width="15.5" style="135" customWidth="1"/>
    <col min="7" max="7" width="12" style="135" customWidth="1"/>
    <col min="8" max="8" width="14.5" style="135" customWidth="1"/>
    <col min="9" max="9" width="6" style="135" customWidth="1"/>
    <col min="10" max="10" width="10.83203125" style="135" customWidth="1"/>
    <col min="11" max="11" width="2.33203125" style="135" customWidth="1"/>
    <col min="12" max="12" width="1.83203125" style="135" customWidth="1"/>
    <col min="13" max="13" width="20.5" style="135" customWidth="1"/>
    <col min="14" max="14" width="9" style="135" customWidth="1"/>
    <col min="15" max="15" width="7" style="135" customWidth="1"/>
    <col min="16" max="16" width="11" style="135" customWidth="1"/>
    <col min="17" max="17" width="9.5" style="135" customWidth="1"/>
    <col min="18" max="18" width="8" style="135" customWidth="1"/>
    <col min="19" max="19" width="9.33203125" style="135" customWidth="1"/>
    <col min="20" max="20" width="7" style="135" customWidth="1"/>
    <col min="21" max="21" width="4.5" style="135" customWidth="1"/>
    <col min="22" max="22" width="15" style="135" customWidth="1"/>
    <col min="23" max="23" width="22" style="135" customWidth="1"/>
    <col min="24" max="24" width="11" style="135" hidden="1" customWidth="1"/>
    <col min="25" max="26" width="7.83203125" style="135" hidden="1" customWidth="1"/>
    <col min="27" max="27" width="9.83203125" style="135" hidden="1" customWidth="1"/>
    <col min="28" max="29" width="8" style="135" hidden="1" customWidth="1"/>
    <col min="30" max="30" width="12.83203125" style="135" hidden="1" customWidth="1"/>
    <col min="31" max="31" width="11" style="135" hidden="1" customWidth="1"/>
    <col min="32" max="32" width="18" style="135" hidden="1" customWidth="1"/>
    <col min="33" max="34" width="12.83203125" style="135" hidden="1" customWidth="1"/>
    <col min="35" max="35" width="11.5" style="135" hidden="1" customWidth="1"/>
    <col min="36" max="37" width="8.33203125" style="135" hidden="1" customWidth="1"/>
    <col min="38" max="38" width="8" style="135" hidden="1" customWidth="1"/>
    <col min="39" max="39" width="16.83203125" style="135" hidden="1" customWidth="1"/>
    <col min="40" max="40" width="8.5" style="135" hidden="1" customWidth="1"/>
    <col min="41" max="41" width="16.33203125" style="135" hidden="1" customWidth="1"/>
    <col min="42" max="42" width="10" style="135" hidden="1" customWidth="1"/>
    <col min="43" max="43" width="8.33203125" style="135" hidden="1" customWidth="1"/>
    <col min="44" max="44" width="12.83203125" style="135" hidden="1" customWidth="1"/>
    <col min="45" max="45" width="13.5" style="135" hidden="1" customWidth="1"/>
    <col min="46" max="46" width="18.5" style="135" hidden="1" customWidth="1"/>
    <col min="47" max="47" width="10.5" style="135" hidden="1" customWidth="1"/>
    <col min="48" max="48" width="0.5" style="135" customWidth="1"/>
    <col min="49" max="49" width="26" style="135" customWidth="1"/>
    <col min="50" max="50" width="11.33203125" style="135" customWidth="1"/>
    <col min="51" max="51" width="15.33203125" style="135" customWidth="1"/>
    <col min="52" max="16384" width="11" style="135"/>
  </cols>
  <sheetData>
    <row r="1" spans="1:36" ht="28">
      <c r="A1" s="132"/>
      <c r="B1" s="133"/>
      <c r="C1" s="757" t="s">
        <v>173</v>
      </c>
      <c r="D1" s="757"/>
      <c r="E1" s="757"/>
      <c r="F1" s="757"/>
      <c r="G1" s="757"/>
      <c r="H1" s="757"/>
      <c r="I1" s="757"/>
      <c r="J1" s="757"/>
      <c r="K1" s="757"/>
      <c r="L1" s="134"/>
      <c r="M1" s="134"/>
      <c r="N1" s="134"/>
      <c r="O1" s="134"/>
      <c r="P1" s="134"/>
      <c r="Q1" s="134"/>
      <c r="R1" s="134"/>
    </row>
    <row r="2" spans="1:36" ht="28.5" customHeight="1">
      <c r="A2" s="136"/>
      <c r="B2" s="137"/>
      <c r="C2" s="758" t="s">
        <v>213</v>
      </c>
      <c r="D2" s="758"/>
      <c r="E2" s="758"/>
      <c r="F2" s="758"/>
      <c r="G2" s="758"/>
      <c r="H2" s="758"/>
      <c r="I2" s="758"/>
      <c r="J2" s="758"/>
      <c r="K2" s="758"/>
      <c r="L2" s="138"/>
      <c r="M2" s="138"/>
      <c r="N2" s="138"/>
      <c r="O2" s="138"/>
      <c r="P2" s="138"/>
      <c r="Q2" s="138"/>
      <c r="R2" s="138"/>
    </row>
    <row r="3" spans="1:36" ht="28">
      <c r="A3" s="139"/>
      <c r="B3" s="137"/>
      <c r="C3" s="758"/>
      <c r="D3" s="758"/>
      <c r="E3" s="758"/>
      <c r="F3" s="758"/>
      <c r="G3" s="758"/>
      <c r="H3" s="758"/>
      <c r="I3" s="758"/>
      <c r="J3" s="758"/>
      <c r="K3" s="758"/>
      <c r="L3" s="138"/>
      <c r="M3" s="138"/>
      <c r="N3" s="138"/>
      <c r="O3" s="138"/>
      <c r="P3" s="138"/>
      <c r="Q3" s="138"/>
      <c r="R3" s="138"/>
    </row>
    <row r="4" spans="1:36" ht="28">
      <c r="A4" s="139"/>
      <c r="B4" s="137"/>
      <c r="C4" s="758"/>
      <c r="D4" s="758"/>
      <c r="E4" s="758"/>
      <c r="F4" s="758"/>
      <c r="G4" s="758"/>
      <c r="H4" s="758"/>
      <c r="I4" s="758"/>
      <c r="J4" s="758"/>
      <c r="K4" s="758"/>
      <c r="L4" s="138"/>
      <c r="M4" s="138"/>
      <c r="N4" s="138"/>
      <c r="O4" s="138"/>
      <c r="P4" s="138"/>
      <c r="Q4" s="138"/>
      <c r="R4" s="138"/>
    </row>
    <row r="5" spans="1:36" ht="28">
      <c r="A5" s="136"/>
      <c r="B5" s="137"/>
      <c r="C5" s="758"/>
      <c r="D5" s="758"/>
      <c r="E5" s="758"/>
      <c r="F5" s="758"/>
      <c r="G5" s="758"/>
      <c r="H5" s="758"/>
      <c r="I5" s="758"/>
      <c r="J5" s="758"/>
      <c r="K5" s="758"/>
      <c r="L5" s="138"/>
      <c r="M5" s="138"/>
      <c r="N5" s="138"/>
      <c r="O5" s="138"/>
      <c r="P5" s="138"/>
      <c r="Q5" s="138"/>
      <c r="R5" s="138"/>
    </row>
    <row r="6" spans="1:36" ht="14.25" customHeight="1" thickBot="1">
      <c r="A6" s="140"/>
      <c r="B6" s="141"/>
      <c r="C6" s="758"/>
      <c r="D6" s="758"/>
      <c r="E6" s="758"/>
      <c r="F6" s="758"/>
      <c r="G6" s="758"/>
      <c r="H6" s="758"/>
      <c r="I6" s="758"/>
      <c r="J6" s="758"/>
      <c r="K6" s="758"/>
      <c r="L6" s="138"/>
      <c r="M6" s="138"/>
      <c r="N6" s="138"/>
      <c r="O6" s="138"/>
      <c r="P6" s="138"/>
      <c r="Q6" s="138"/>
      <c r="R6" s="138"/>
    </row>
    <row r="7" spans="1:36" ht="14.25" customHeight="1">
      <c r="A7" s="137"/>
      <c r="B7" s="137"/>
      <c r="C7" s="142"/>
      <c r="D7" s="142"/>
      <c r="E7" s="142"/>
      <c r="F7" s="142"/>
      <c r="G7" s="142"/>
      <c r="H7" s="142"/>
      <c r="I7" s="142"/>
      <c r="J7" s="142"/>
      <c r="K7" s="142"/>
      <c r="L7" s="138"/>
      <c r="M7" s="138"/>
      <c r="N7" s="138"/>
      <c r="O7" s="138"/>
      <c r="P7" s="138"/>
      <c r="Q7" s="138"/>
      <c r="R7" s="138"/>
    </row>
    <row r="8" spans="1:36" ht="19.5" customHeight="1">
      <c r="A8" s="659" t="s">
        <v>8</v>
      </c>
      <c r="B8" s="659"/>
      <c r="C8" s="759" t="s">
        <v>140</v>
      </c>
      <c r="D8" s="759"/>
      <c r="E8" s="760" t="s">
        <v>222</v>
      </c>
      <c r="F8" s="760"/>
      <c r="G8" s="760"/>
      <c r="H8" s="760"/>
      <c r="I8" s="760"/>
      <c r="J8" s="760"/>
      <c r="K8" s="760"/>
      <c r="L8" s="138"/>
      <c r="M8" s="138"/>
      <c r="N8" s="138"/>
      <c r="O8" s="138"/>
      <c r="P8" s="138"/>
      <c r="Q8" s="138"/>
      <c r="R8" s="138"/>
    </row>
    <row r="9" spans="1:36" ht="21.75" customHeight="1">
      <c r="A9" s="659"/>
      <c r="B9" s="659"/>
      <c r="C9" s="759" t="s">
        <v>137</v>
      </c>
      <c r="D9" s="759"/>
      <c r="E9" s="761" t="s">
        <v>138</v>
      </c>
      <c r="F9" s="761"/>
      <c r="G9" s="762" t="s">
        <v>139</v>
      </c>
      <c r="H9" s="762"/>
      <c r="I9" s="762"/>
      <c r="J9" s="762"/>
      <c r="K9" s="762"/>
      <c r="L9" s="138"/>
      <c r="M9" s="138"/>
      <c r="N9" s="138"/>
      <c r="O9" s="138"/>
      <c r="P9" s="138"/>
      <c r="Q9" s="138"/>
      <c r="R9" s="138"/>
    </row>
    <row r="10" spans="1:36" ht="22.5" customHeight="1">
      <c r="A10" s="659"/>
      <c r="B10" s="659"/>
      <c r="C10" s="759"/>
      <c r="D10" s="759"/>
      <c r="E10" s="762"/>
      <c r="F10" s="762"/>
      <c r="G10" s="762" t="s">
        <v>151</v>
      </c>
      <c r="H10" s="762"/>
      <c r="I10" s="762"/>
      <c r="J10" s="762"/>
      <c r="K10" s="762"/>
      <c r="L10" s="138"/>
      <c r="M10" s="138"/>
      <c r="N10" s="138"/>
      <c r="O10" s="138"/>
      <c r="P10" s="138"/>
      <c r="Q10" s="138"/>
      <c r="R10" s="138"/>
    </row>
    <row r="11" spans="1:36" ht="23.25" customHeight="1">
      <c r="A11" s="749" t="s">
        <v>174</v>
      </c>
      <c r="B11" s="749"/>
      <c r="C11" s="749"/>
      <c r="D11" s="749"/>
      <c r="E11" s="749"/>
      <c r="F11" s="749"/>
      <c r="G11" s="749"/>
      <c r="H11" s="749"/>
      <c r="I11" s="749"/>
      <c r="J11" s="749" t="s">
        <v>175</v>
      </c>
      <c r="K11" s="749"/>
      <c r="Z11" s="143">
        <v>6</v>
      </c>
      <c r="AA11" s="628" t="e">
        <f>+IF(#REF!=#REF!,IF(#REF!="CUMPLE",#REF!,0),"")</f>
        <v>#REF!</v>
      </c>
      <c r="AB11" s="628"/>
      <c r="AC11" s="628" t="e">
        <f>+IF(#REF!=#REF!,IF(#REF!="CUMPLE",#REF!,0),"")</f>
        <v>#REF!</v>
      </c>
      <c r="AD11" s="628"/>
      <c r="AE11" s="628" t="e">
        <f>+IF(#REF!=#REF!,IF(#REF!="CUMPLE",#REF!,0),"")</f>
        <v>#REF!</v>
      </c>
      <c r="AF11" s="628"/>
      <c r="AG11" s="628" t="e">
        <f>+IF(#REF!=#REF!,IF(#REF!="CUMPLE",#REF!,0),"")</f>
        <v>#REF!</v>
      </c>
      <c r="AH11" s="628"/>
      <c r="AI11" s="628" t="e">
        <f>+IF(#REF!=#REF!,IF(#REF!="CUMPLE",#REF!,0),"")</f>
        <v>#REF!</v>
      </c>
      <c r="AJ11" s="628"/>
    </row>
    <row r="12" spans="1:36" ht="39.75" customHeight="1">
      <c r="A12" s="550" t="s">
        <v>269</v>
      </c>
      <c r="B12" s="550"/>
      <c r="C12" s="550"/>
      <c r="D12" s="550"/>
      <c r="E12" s="550"/>
      <c r="F12" s="550"/>
      <c r="G12" s="550"/>
      <c r="H12" s="550"/>
      <c r="I12" s="550"/>
      <c r="J12" s="755">
        <v>20</v>
      </c>
      <c r="K12" s="756"/>
      <c r="Y12" s="754" t="s">
        <v>181</v>
      </c>
      <c r="Z12" s="754"/>
      <c r="AA12" s="628" t="e">
        <f>+SUM(AA11:AB11)</f>
        <v>#REF!</v>
      </c>
      <c r="AB12" s="628"/>
      <c r="AC12" s="628" t="e">
        <f>+SUM(AC11:AD11)</f>
        <v>#REF!</v>
      </c>
      <c r="AD12" s="628"/>
      <c r="AE12" s="628" t="e">
        <f>+SUM(AE11:AF11)</f>
        <v>#REF!</v>
      </c>
      <c r="AF12" s="628"/>
      <c r="AG12" s="628" t="e">
        <f>+SUM(AG11:AH11)</f>
        <v>#REF!</v>
      </c>
      <c r="AH12" s="628"/>
      <c r="AI12" s="628" t="e">
        <f>+SUM(AI11:AJ11)</f>
        <v>#REF!</v>
      </c>
      <c r="AJ12" s="628"/>
    </row>
    <row r="13" spans="1:36" ht="28.75" customHeight="1" thickBot="1">
      <c r="Y13" s="754"/>
      <c r="Z13" s="754"/>
      <c r="AA13" s="143" t="s">
        <v>176</v>
      </c>
      <c r="AB13" s="143" t="s">
        <v>177</v>
      </c>
      <c r="AC13" s="143"/>
    </row>
    <row r="14" spans="1:36" ht="23.5" customHeight="1">
      <c r="A14" s="748" t="s">
        <v>162</v>
      </c>
      <c r="B14" s="749"/>
      <c r="C14" s="749"/>
      <c r="D14" s="749"/>
      <c r="E14" s="749"/>
      <c r="F14" s="749"/>
      <c r="G14" s="749"/>
      <c r="H14" s="749"/>
      <c r="I14" s="749"/>
      <c r="J14" s="749" t="s">
        <v>175</v>
      </c>
      <c r="K14" s="749"/>
      <c r="Y14" s="754"/>
      <c r="Z14" s="754"/>
      <c r="AA14" s="143" t="e">
        <f>+#REF!</f>
        <v>#REF!</v>
      </c>
      <c r="AB14" s="143" t="e">
        <f>+IF(#REF!&gt;=50%,1,0)</f>
        <v>#REF!</v>
      </c>
      <c r="AC14" s="143"/>
      <c r="AF14" s="144" t="s">
        <v>41</v>
      </c>
      <c r="AG14" s="145" t="s">
        <v>178</v>
      </c>
      <c r="AH14" s="146" t="s">
        <v>47</v>
      </c>
    </row>
    <row r="15" spans="1:36" ht="87.75" customHeight="1">
      <c r="A15" s="552" t="s">
        <v>287</v>
      </c>
      <c r="B15" s="552"/>
      <c r="C15" s="552"/>
      <c r="D15" s="552"/>
      <c r="E15" s="552"/>
      <c r="F15" s="552"/>
      <c r="G15" s="552"/>
      <c r="H15" s="552"/>
      <c r="I15" s="552"/>
      <c r="J15" s="755">
        <v>10</v>
      </c>
      <c r="K15" s="756"/>
      <c r="AA15" s="143" t="e">
        <f>+#REF!</f>
        <v>#REF!</v>
      </c>
      <c r="AB15" s="143" t="e">
        <f>+IF(#REF!&gt;=50%,1,0)</f>
        <v>#REF!</v>
      </c>
      <c r="AC15" s="143"/>
      <c r="AF15" s="147" t="e">
        <f>+IF(#REF!="CUMPLE",1,"NC")</f>
        <v>#REF!</v>
      </c>
      <c r="AG15" s="143" t="e">
        <f>+IF(#REF!="CUMPLE ",1,0)</f>
        <v>#REF!</v>
      </c>
      <c r="AH15" s="148" t="e">
        <f>+IF(AF15=AG15,1,0)</f>
        <v>#REF!</v>
      </c>
    </row>
    <row r="16" spans="1:36" ht="31.25" customHeight="1">
      <c r="A16" s="122"/>
      <c r="B16" s="122"/>
      <c r="C16" s="122"/>
      <c r="D16" s="122"/>
      <c r="E16" s="122"/>
      <c r="F16" s="122"/>
      <c r="G16" s="122"/>
      <c r="H16" s="122"/>
      <c r="I16" s="122"/>
      <c r="J16" s="149"/>
      <c r="K16" s="149"/>
      <c r="AA16" s="143"/>
      <c r="AB16" s="143"/>
      <c r="AC16" s="143"/>
      <c r="AF16" s="147"/>
      <c r="AG16" s="143"/>
      <c r="AH16" s="148"/>
    </row>
    <row r="17" spans="1:34" ht="59.5" customHeight="1">
      <c r="A17" s="748" t="s">
        <v>179</v>
      </c>
      <c r="B17" s="748"/>
      <c r="C17" s="748"/>
      <c r="D17" s="748"/>
      <c r="E17" s="748"/>
      <c r="F17" s="748"/>
      <c r="G17" s="748"/>
      <c r="H17" s="748"/>
      <c r="I17" s="748"/>
      <c r="J17" s="749" t="s">
        <v>175</v>
      </c>
      <c r="K17" s="749"/>
      <c r="AA17" s="143" t="e">
        <f>+#REF!</f>
        <v>#REF!</v>
      </c>
      <c r="AB17" s="143" t="e">
        <f>+IF(#REF!&gt;=50%,1,0)</f>
        <v>#REF!</v>
      </c>
      <c r="AC17" s="143"/>
      <c r="AF17" s="147" t="e">
        <f>+IF(#REF!="CUMPLE",1,"NC")</f>
        <v>#REF!</v>
      </c>
      <c r="AG17" s="143" t="e">
        <f>+IF(#REF!="CUMPLE ",1,0)</f>
        <v>#REF!</v>
      </c>
      <c r="AH17" s="148" t="e">
        <f t="shared" ref="AH17:AH18" si="0">+IF(AF17=AG17,1,0)</f>
        <v>#REF!</v>
      </c>
    </row>
    <row r="18" spans="1:34" ht="51.75" customHeight="1" thickBot="1">
      <c r="A18" s="750" t="s">
        <v>262</v>
      </c>
      <c r="B18" s="750"/>
      <c r="C18" s="750"/>
      <c r="D18" s="750"/>
      <c r="E18" s="750"/>
      <c r="F18" s="750"/>
      <c r="G18" s="750"/>
      <c r="H18" s="750"/>
      <c r="I18" s="750"/>
      <c r="J18" s="751" t="s">
        <v>240</v>
      </c>
      <c r="K18" s="751"/>
      <c r="AF18" s="150" t="e">
        <f>+IF(#REF!="CUMPLE",1,"NC")</f>
        <v>#REF!</v>
      </c>
      <c r="AG18" s="151" t="e">
        <f>+IF(#REF!="CUMPLE ",1,0)</f>
        <v>#REF!</v>
      </c>
      <c r="AH18" s="152" t="e">
        <f t="shared" si="0"/>
        <v>#REF!</v>
      </c>
    </row>
    <row r="19" spans="1:34" ht="31.25" customHeight="1">
      <c r="A19" s="155"/>
      <c r="B19" s="155"/>
      <c r="C19" s="155"/>
      <c r="D19" s="155"/>
      <c r="E19" s="155"/>
      <c r="F19" s="155"/>
      <c r="G19" s="155"/>
      <c r="H19" s="155"/>
      <c r="I19" s="155"/>
      <c r="J19" s="149"/>
      <c r="K19" s="149"/>
    </row>
    <row r="20" spans="1:34" ht="27" customHeight="1">
      <c r="A20" s="752" t="s">
        <v>180</v>
      </c>
      <c r="B20" s="752"/>
      <c r="C20" s="752"/>
      <c r="D20" s="752"/>
      <c r="E20" s="752"/>
      <c r="F20" s="752"/>
      <c r="G20" s="752"/>
      <c r="H20" s="752"/>
      <c r="I20" s="752"/>
      <c r="J20" s="753">
        <f>+J12+J15+J18</f>
        <v>30</v>
      </c>
      <c r="K20" s="753"/>
      <c r="AA20" s="147" t="e">
        <f>+IF(#REF!="CUMPLE",1,"NC")</f>
        <v>#REF!</v>
      </c>
      <c r="AB20" s="153" t="str">
        <f>IF(ISNUMBER(#REF!),#REF!,"")</f>
        <v/>
      </c>
      <c r="AC20" s="154"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c r="A25" s="130"/>
      <c r="B25" s="130"/>
      <c r="C25" s="130"/>
      <c r="D25" s="102"/>
      <c r="E25" s="130"/>
      <c r="F25" s="130"/>
      <c r="L25" s="135"/>
      <c r="M25" s="135"/>
      <c r="Q25" s="63"/>
      <c r="R25" s="63"/>
      <c r="S25" s="63"/>
      <c r="AB25" s="1">
        <v>1998</v>
      </c>
      <c r="AC25" s="2">
        <v>203826</v>
      </c>
    </row>
    <row r="26" spans="1:34" customFormat="1">
      <c r="A26" s="125"/>
      <c r="D26" s="102"/>
      <c r="E26" s="125"/>
      <c r="F26" s="125"/>
      <c r="G26" s="125"/>
      <c r="H26" s="125"/>
      <c r="I26" s="125"/>
      <c r="J26" s="125"/>
      <c r="K26" s="125"/>
      <c r="L26" s="135"/>
      <c r="M26" s="135"/>
      <c r="Q26" s="63"/>
      <c r="R26" s="63"/>
      <c r="S26" s="63"/>
      <c r="AB26" s="3">
        <v>1999</v>
      </c>
      <c r="AC26" s="4">
        <v>236460</v>
      </c>
    </row>
    <row r="27" spans="1:34" customFormat="1">
      <c r="D27" s="102"/>
      <c r="L27" s="135"/>
      <c r="M27" s="135"/>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747"/>
      <c r="C29" s="747"/>
      <c r="D29" s="747"/>
      <c r="E29" s="747"/>
      <c r="F29" s="747"/>
      <c r="G29" s="747"/>
      <c r="H29" s="55"/>
      <c r="I29" s="55"/>
      <c r="J29" s="55"/>
      <c r="K29" s="55"/>
      <c r="L29" s="55"/>
      <c r="M29" s="55"/>
      <c r="N29" s="55"/>
      <c r="O29" s="55"/>
      <c r="P29" s="55"/>
      <c r="Q29" s="55"/>
      <c r="R29" s="55"/>
      <c r="S29" s="55"/>
      <c r="T29" s="55"/>
      <c r="U29" s="55"/>
      <c r="V29" s="55"/>
      <c r="W29" s="55"/>
      <c r="AF29" s="3">
        <v>1993</v>
      </c>
      <c r="AG29" s="4">
        <v>81510</v>
      </c>
    </row>
    <row r="30" spans="1:34">
      <c r="A30" s="55"/>
      <c r="B30" s="747"/>
      <c r="C30" s="747"/>
      <c r="D30" s="747"/>
      <c r="E30" s="747"/>
      <c r="F30" s="747"/>
      <c r="G30" s="747"/>
      <c r="H30" s="55"/>
      <c r="I30" s="55"/>
      <c r="J30" s="55"/>
      <c r="K30" s="55"/>
      <c r="L30" s="55"/>
      <c r="M30" s="55"/>
      <c r="N30" s="55"/>
      <c r="O30" s="55"/>
      <c r="P30" s="55"/>
      <c r="Q30" s="55"/>
      <c r="R30" s="55"/>
      <c r="S30" s="55"/>
      <c r="T30" s="55"/>
      <c r="U30" s="55"/>
      <c r="V30" s="55"/>
      <c r="W30" s="55"/>
      <c r="AF30" s="1">
        <v>1994</v>
      </c>
      <c r="AG30" s="2">
        <v>98700</v>
      </c>
    </row>
    <row r="31" spans="1:34">
      <c r="A31" s="55"/>
      <c r="B31" s="747"/>
      <c r="C31" s="747"/>
      <c r="D31" s="747"/>
      <c r="E31" s="747"/>
      <c r="F31" s="747"/>
      <c r="G31" s="747"/>
      <c r="H31" s="55"/>
      <c r="I31" s="55"/>
      <c r="J31" s="55"/>
      <c r="K31" s="55"/>
      <c r="L31" s="55"/>
      <c r="M31" s="55"/>
      <c r="N31" s="55"/>
      <c r="O31" s="55"/>
      <c r="P31" s="55"/>
      <c r="Q31" s="55"/>
      <c r="R31" s="55"/>
      <c r="S31" s="55"/>
      <c r="T31" s="55"/>
      <c r="U31" s="55"/>
      <c r="V31" s="55"/>
      <c r="W31" s="55"/>
      <c r="AF31" s="3">
        <v>1995</v>
      </c>
      <c r="AG31" s="4">
        <v>118934</v>
      </c>
    </row>
    <row r="32" spans="1:34">
      <c r="A32" s="55"/>
      <c r="B32" s="55"/>
      <c r="C32" s="55"/>
      <c r="D32" s="55"/>
      <c r="E32" s="55"/>
      <c r="F32" s="55"/>
      <c r="G32" s="55"/>
      <c r="H32" s="128"/>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B29:G31"/>
    <mergeCell ref="A17:I17"/>
    <mergeCell ref="J17:K17"/>
    <mergeCell ref="A18:I18"/>
    <mergeCell ref="J18:K18"/>
    <mergeCell ref="A20:I20"/>
    <mergeCell ref="J20:K20"/>
    <mergeCell ref="Y13:Z13"/>
    <mergeCell ref="A14:I14"/>
    <mergeCell ref="J14:K14"/>
    <mergeCell ref="Y14:Z14"/>
    <mergeCell ref="A15:I15"/>
    <mergeCell ref="J15:K15"/>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C1:K1"/>
    <mergeCell ref="C2:K6"/>
    <mergeCell ref="A8:B10"/>
    <mergeCell ref="C8:D8"/>
    <mergeCell ref="E8:K8"/>
    <mergeCell ref="C9:D9"/>
    <mergeCell ref="E9:F9"/>
    <mergeCell ref="G9:K9"/>
    <mergeCell ref="C10:D10"/>
    <mergeCell ref="E10:F10"/>
    <mergeCell ref="G10:K10"/>
  </mergeCells>
  <pageMargins left="0.7" right="0.7" top="0.75" bottom="0.75" header="0.3" footer="0.3"/>
  <pageSetup paperSize="9" scale="35" orientation="landscape" r:id="rId1"/>
  <colBreaks count="1" manualBreakCount="1">
    <brk id="23"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364A6-1FF1-41C1-B218-B659EE36B200}">
  <sheetPr>
    <tabColor rgb="FF00B050"/>
  </sheetPr>
  <dimension ref="A1:AR111"/>
  <sheetViews>
    <sheetView view="pageBreakPreview" topLeftCell="A60" zoomScale="70" zoomScaleNormal="43" zoomScaleSheetLayoutView="70" workbookViewId="0"/>
  </sheetViews>
  <sheetFormatPr baseColWidth="10" defaultColWidth="11.1640625" defaultRowHeight="16"/>
  <cols>
    <col min="1" max="1" width="13" customWidth="1"/>
    <col min="2" max="2" width="13.5" customWidth="1"/>
    <col min="3" max="4" width="11.83203125" customWidth="1"/>
    <col min="5" max="5" width="18.5" customWidth="1"/>
    <col min="6" max="6" width="23.5" customWidth="1"/>
    <col min="7" max="7" width="22.33203125" customWidth="1"/>
    <col min="8" max="8" width="16.1640625" customWidth="1"/>
    <col min="9" max="10" width="11.83203125" customWidth="1"/>
    <col min="11" max="11" width="2.33203125" customWidth="1"/>
    <col min="12" max="12" width="6.33203125" customWidth="1"/>
    <col min="13" max="13" width="27.5" customWidth="1"/>
    <col min="14" max="14" width="9" customWidth="1"/>
    <col min="15" max="15" width="7" customWidth="1"/>
    <col min="16" max="16" width="11" customWidth="1"/>
    <col min="17" max="17" width="29" customWidth="1"/>
    <col min="18" max="18" width="14.1640625" customWidth="1"/>
    <col min="19" max="19" width="22" customWidth="1"/>
    <col min="20" max="20" width="11" customWidth="1"/>
    <col min="21" max="22" width="7.83203125" customWidth="1"/>
    <col min="23" max="23" width="9.83203125" customWidth="1"/>
    <col min="24" max="25" width="8" customWidth="1"/>
    <col min="26" max="26" width="12.83203125" customWidth="1"/>
    <col min="27" max="27" width="11" customWidth="1"/>
    <col min="28" max="28" width="18" customWidth="1"/>
    <col min="29" max="30" width="12.83203125" customWidth="1"/>
    <col min="31" max="31" width="11.5" customWidth="1"/>
    <col min="32" max="33" width="8.33203125" customWidth="1"/>
    <col min="34" max="34" width="8" customWidth="1"/>
    <col min="35" max="35" width="16.83203125" customWidth="1"/>
    <col min="36" max="36" width="8.5" customWidth="1"/>
    <col min="37" max="37" width="16.33203125" customWidth="1"/>
    <col min="38" max="38" width="10" customWidth="1"/>
    <col min="39" max="39" width="10.5" customWidth="1"/>
    <col min="40" max="40" width="6.5" customWidth="1"/>
    <col min="41" max="41" width="13.5" customWidth="1"/>
    <col min="42" max="42" width="18.5" customWidth="1"/>
    <col min="43" max="43" width="10.5" customWidth="1"/>
    <col min="44" max="44" width="0.5" customWidth="1"/>
    <col min="45" max="45" width="26" customWidth="1"/>
    <col min="46" max="46" width="11.33203125" customWidth="1"/>
    <col min="47" max="47" width="15.33203125" customWidth="1"/>
  </cols>
  <sheetData>
    <row r="1" spans="1:44" ht="29">
      <c r="A1" s="56"/>
      <c r="B1" s="57"/>
      <c r="C1" s="57"/>
      <c r="D1" s="712" t="s">
        <v>0</v>
      </c>
      <c r="E1" s="712"/>
      <c r="F1" s="712"/>
      <c r="G1" s="712"/>
      <c r="H1" s="712"/>
      <c r="I1" s="712"/>
      <c r="J1" s="712"/>
      <c r="K1" s="712"/>
      <c r="L1" s="712"/>
      <c r="M1" s="712"/>
      <c r="N1" s="712"/>
      <c r="O1" s="712"/>
      <c r="P1" s="712"/>
      <c r="Q1" s="712"/>
      <c r="R1" s="712"/>
    </row>
    <row r="2" spans="1:44" ht="15.75" customHeight="1">
      <c r="A2" s="58"/>
      <c r="B2" s="59"/>
      <c r="C2" s="59"/>
      <c r="D2" s="713" t="s">
        <v>212</v>
      </c>
      <c r="E2" s="714"/>
      <c r="F2" s="714"/>
      <c r="G2" s="714"/>
      <c r="H2" s="714"/>
      <c r="I2" s="714"/>
      <c r="J2" s="714"/>
      <c r="K2" s="714"/>
      <c r="L2" s="714"/>
      <c r="M2" s="714"/>
      <c r="N2" s="714"/>
      <c r="O2" s="714"/>
      <c r="P2" s="714"/>
      <c r="Q2" s="714"/>
      <c r="R2" s="715"/>
    </row>
    <row r="3" spans="1:44" ht="15.75" customHeight="1">
      <c r="A3" s="60"/>
      <c r="B3" s="59"/>
      <c r="C3" s="59"/>
      <c r="D3" s="713"/>
      <c r="E3" s="714"/>
      <c r="F3" s="714"/>
      <c r="G3" s="714"/>
      <c r="H3" s="714"/>
      <c r="I3" s="714"/>
      <c r="J3" s="714"/>
      <c r="K3" s="714"/>
      <c r="L3" s="714"/>
      <c r="M3" s="714"/>
      <c r="N3" s="714"/>
      <c r="O3" s="714"/>
      <c r="P3" s="714"/>
      <c r="Q3" s="714"/>
      <c r="R3" s="715"/>
    </row>
    <row r="4" spans="1:44" ht="16.5" customHeight="1">
      <c r="A4" s="60"/>
      <c r="B4" s="59"/>
      <c r="C4" s="59"/>
      <c r="D4" s="713"/>
      <c r="E4" s="714"/>
      <c r="F4" s="714"/>
      <c r="G4" s="714"/>
      <c r="H4" s="714"/>
      <c r="I4" s="714"/>
      <c r="J4" s="714"/>
      <c r="K4" s="714"/>
      <c r="L4" s="714"/>
      <c r="M4" s="714"/>
      <c r="N4" s="714"/>
      <c r="O4" s="714"/>
      <c r="P4" s="714"/>
      <c r="Q4" s="714"/>
      <c r="R4" s="715"/>
    </row>
    <row r="5" spans="1:44" ht="15.75" customHeight="1">
      <c r="A5" s="58"/>
      <c r="B5" s="59"/>
      <c r="C5" s="59"/>
      <c r="D5" s="713"/>
      <c r="E5" s="714"/>
      <c r="F5" s="714"/>
      <c r="G5" s="714"/>
      <c r="H5" s="714"/>
      <c r="I5" s="714"/>
      <c r="J5" s="714"/>
      <c r="K5" s="714"/>
      <c r="L5" s="714"/>
      <c r="M5" s="714"/>
      <c r="N5" s="714"/>
      <c r="O5" s="714"/>
      <c r="P5" s="714"/>
      <c r="Q5" s="714"/>
      <c r="R5" s="715"/>
      <c r="W5" t="s">
        <v>1</v>
      </c>
      <c r="X5" t="s">
        <v>2</v>
      </c>
    </row>
    <row r="6" spans="1:44" ht="28.5" customHeight="1" thickBot="1">
      <c r="A6" s="61"/>
      <c r="B6" s="62"/>
      <c r="C6" s="62"/>
      <c r="D6" s="716"/>
      <c r="E6" s="717"/>
      <c r="F6" s="717"/>
      <c r="G6" s="717"/>
      <c r="H6" s="717"/>
      <c r="I6" s="717"/>
      <c r="J6" s="717"/>
      <c r="K6" s="717"/>
      <c r="L6" s="717"/>
      <c r="M6" s="717"/>
      <c r="N6" s="717"/>
      <c r="O6" s="717"/>
      <c r="P6" s="717"/>
      <c r="Q6" s="717"/>
      <c r="R6" s="71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719" t="s">
        <v>146</v>
      </c>
      <c r="B8" s="719"/>
      <c r="C8" s="719"/>
      <c r="D8" s="719"/>
      <c r="E8" s="719"/>
      <c r="F8" s="719"/>
      <c r="G8" s="719"/>
      <c r="H8" s="719"/>
      <c r="I8" s="719"/>
      <c r="J8" s="719"/>
      <c r="K8" s="720" t="s">
        <v>7</v>
      </c>
      <c r="L8" s="721"/>
      <c r="M8" s="721"/>
      <c r="N8" s="721"/>
      <c r="O8" s="721"/>
      <c r="P8" s="721"/>
      <c r="Q8" s="721"/>
      <c r="R8" s="721"/>
      <c r="S8"/>
      <c r="T8"/>
    </row>
    <row r="9" spans="1:44" ht="19" customHeight="1">
      <c r="A9" s="722" t="s">
        <v>8</v>
      </c>
      <c r="B9" s="722"/>
      <c r="C9" s="723" t="s">
        <v>140</v>
      </c>
      <c r="D9" s="723"/>
      <c r="E9" s="724" t="s">
        <v>223</v>
      </c>
      <c r="F9" s="724"/>
      <c r="G9" s="724"/>
      <c r="H9" s="724"/>
      <c r="I9" s="724"/>
      <c r="J9" s="724"/>
      <c r="K9" s="703" t="s">
        <v>9</v>
      </c>
      <c r="L9" s="704"/>
      <c r="M9" s="704"/>
      <c r="N9" s="704"/>
      <c r="O9" s="704"/>
      <c r="P9" s="704"/>
      <c r="Q9" s="725">
        <v>342151640.44999999</v>
      </c>
      <c r="R9" s="725"/>
      <c r="T9" s="64"/>
      <c r="U9" t="s">
        <v>3</v>
      </c>
      <c r="W9" t="s">
        <v>3</v>
      </c>
      <c r="X9" t="s">
        <v>4</v>
      </c>
    </row>
    <row r="10" spans="1:44" ht="19">
      <c r="A10" s="722"/>
      <c r="B10" s="722"/>
      <c r="C10" s="723" t="s">
        <v>137</v>
      </c>
      <c r="D10" s="723"/>
      <c r="E10" s="702" t="s">
        <v>138</v>
      </c>
      <c r="F10" s="702"/>
      <c r="G10" s="702" t="s">
        <v>139</v>
      </c>
      <c r="H10" s="702"/>
      <c r="I10" s="702"/>
      <c r="J10" s="702"/>
      <c r="K10" s="703" t="s">
        <v>134</v>
      </c>
      <c r="L10" s="704"/>
      <c r="M10" s="704"/>
      <c r="N10" s="704"/>
      <c r="O10" s="704"/>
      <c r="P10" s="704"/>
      <c r="Q10" s="726">
        <v>1300000</v>
      </c>
      <c r="R10" s="726"/>
      <c r="U10" t="s">
        <v>11</v>
      </c>
      <c r="W10" t="s">
        <v>5</v>
      </c>
      <c r="X10" t="s">
        <v>6</v>
      </c>
    </row>
    <row r="11" spans="1:44" ht="19">
      <c r="A11" s="722"/>
      <c r="B11" s="722"/>
      <c r="C11" s="723" t="s">
        <v>151</v>
      </c>
      <c r="D11" s="723"/>
      <c r="E11" s="702"/>
      <c r="F11" s="702"/>
      <c r="G11" s="702"/>
      <c r="H11" s="702"/>
      <c r="I11" s="702"/>
      <c r="J11" s="702"/>
      <c r="K11" s="703" t="s">
        <v>192</v>
      </c>
      <c r="L11" s="704"/>
      <c r="M11" s="704"/>
      <c r="N11" s="704"/>
      <c r="O11" s="704"/>
      <c r="P11" s="704"/>
      <c r="Q11" s="727">
        <f>+Q9/Q10</f>
        <v>263.1935695769231</v>
      </c>
      <c r="R11" s="727"/>
      <c r="U11" t="s">
        <v>53</v>
      </c>
    </row>
    <row r="12" spans="1:44" ht="17" thickBot="1">
      <c r="A12" s="693" t="s">
        <v>136</v>
      </c>
      <c r="B12" s="693"/>
      <c r="C12" s="696" t="s">
        <v>223</v>
      </c>
      <c r="D12" s="696"/>
      <c r="E12" s="696"/>
      <c r="F12" s="696"/>
      <c r="G12" s="696"/>
      <c r="H12" s="696"/>
      <c r="I12" s="696"/>
      <c r="J12" s="696"/>
      <c r="K12" s="697" t="s">
        <v>13</v>
      </c>
      <c r="L12" s="698"/>
      <c r="M12" s="698"/>
      <c r="N12" s="698"/>
      <c r="O12" s="698"/>
      <c r="P12" s="698"/>
      <c r="Q12" s="699">
        <v>45639</v>
      </c>
      <c r="R12" s="699"/>
      <c r="W12" t="s">
        <v>12</v>
      </c>
    </row>
    <row r="13" spans="1:44">
      <c r="A13" s="693" t="s">
        <v>10</v>
      </c>
      <c r="B13" s="693"/>
      <c r="C13" s="696" t="s">
        <v>223</v>
      </c>
      <c r="D13" s="696"/>
      <c r="E13" s="696"/>
      <c r="F13" s="696"/>
      <c r="G13" s="696"/>
      <c r="H13" s="696"/>
      <c r="I13" s="696"/>
      <c r="J13" s="696"/>
      <c r="W13" t="str">
        <f>+A24</f>
        <v>JORGE VARGAS OROZCO</v>
      </c>
      <c r="AR13" s="65"/>
    </row>
    <row r="14" spans="1:44" ht="15.75" customHeight="1">
      <c r="A14" s="705" t="s">
        <v>62</v>
      </c>
      <c r="B14" s="705"/>
      <c r="C14" s="696" t="s">
        <v>201</v>
      </c>
      <c r="D14" s="696"/>
      <c r="E14" s="696"/>
      <c r="F14" s="696"/>
      <c r="G14" s="696"/>
      <c r="H14" s="696"/>
      <c r="I14" s="696"/>
      <c r="J14" s="696"/>
      <c r="AR14" s="65"/>
    </row>
    <row r="15" spans="1:44">
      <c r="A15" s="706" t="s">
        <v>70</v>
      </c>
      <c r="B15" s="707"/>
      <c r="C15" s="645" t="s">
        <v>3</v>
      </c>
      <c r="D15" s="645"/>
      <c r="E15" s="645"/>
      <c r="F15" s="645"/>
      <c r="G15" s="645"/>
      <c r="H15" s="645"/>
      <c r="I15" s="645"/>
      <c r="J15" s="645"/>
      <c r="AR15" s="65"/>
    </row>
    <row r="16" spans="1:44">
      <c r="A16" s="708" t="s">
        <v>14</v>
      </c>
      <c r="B16" s="709"/>
      <c r="C16" s="645" t="s">
        <v>3</v>
      </c>
      <c r="D16" s="645"/>
      <c r="E16" s="645"/>
      <c r="F16" s="645"/>
      <c r="G16" s="645"/>
      <c r="H16" s="645"/>
      <c r="I16" s="645"/>
      <c r="J16" s="645"/>
      <c r="Q16" s="710"/>
      <c r="R16" s="711"/>
      <c r="AR16" s="65"/>
    </row>
    <row r="17" spans="1:44" ht="335.5" customHeight="1">
      <c r="A17" s="691" t="s">
        <v>214</v>
      </c>
      <c r="B17" s="691"/>
      <c r="C17" s="691"/>
      <c r="D17" s="691"/>
      <c r="E17" s="691"/>
      <c r="F17" s="691"/>
      <c r="G17" s="691"/>
      <c r="H17" s="691"/>
      <c r="I17" s="691"/>
      <c r="J17" s="691"/>
      <c r="K17" s="692"/>
      <c r="L17" s="692"/>
      <c r="M17" s="692"/>
      <c r="N17" s="692"/>
      <c r="O17" s="692"/>
      <c r="P17" s="692"/>
      <c r="Q17" s="692"/>
      <c r="R17" s="692"/>
      <c r="W17">
        <f>+A25</f>
        <v>0</v>
      </c>
      <c r="AR17" s="66"/>
    </row>
    <row r="18" spans="1:44" ht="15" customHeight="1">
      <c r="A18" s="693" t="s">
        <v>202</v>
      </c>
      <c r="B18" s="693"/>
      <c r="C18" s="694" t="s">
        <v>53</v>
      </c>
      <c r="D18" s="694"/>
      <c r="E18" s="694"/>
      <c r="F18" s="694"/>
      <c r="G18" s="67" t="s">
        <v>141</v>
      </c>
      <c r="H18" s="688"/>
      <c r="I18" s="688"/>
      <c r="J18" s="688"/>
      <c r="K18" s="169"/>
      <c r="L18" s="169"/>
      <c r="M18" s="169"/>
      <c r="N18" s="169"/>
      <c r="O18" s="169"/>
      <c r="P18" s="169"/>
      <c r="Q18" s="169"/>
      <c r="R18" s="169"/>
      <c r="AR18" s="66"/>
    </row>
    <row r="19" spans="1:44" ht="17">
      <c r="A19" s="693" t="s">
        <v>147</v>
      </c>
      <c r="B19" s="693"/>
      <c r="C19" s="694">
        <v>45</v>
      </c>
      <c r="D19" s="694"/>
      <c r="E19" s="694"/>
      <c r="F19" s="694"/>
      <c r="G19" s="67" t="s">
        <v>141</v>
      </c>
      <c r="H19" s="688" t="s">
        <v>3</v>
      </c>
      <c r="I19" s="688"/>
      <c r="J19" s="688"/>
      <c r="K19" s="695"/>
      <c r="L19" s="695"/>
      <c r="M19" s="695"/>
      <c r="N19" s="695"/>
      <c r="O19" s="695"/>
      <c r="P19" s="695"/>
      <c r="Q19" s="695"/>
      <c r="R19" s="695"/>
      <c r="W19">
        <f>+A26</f>
        <v>0</v>
      </c>
    </row>
    <row r="20" spans="1:44">
      <c r="A20" s="700" t="s">
        <v>70</v>
      </c>
      <c r="B20" s="701"/>
      <c r="C20" s="688" t="s">
        <v>3</v>
      </c>
      <c r="D20" s="688"/>
      <c r="E20" s="688"/>
      <c r="F20" s="688"/>
      <c r="G20" s="688"/>
      <c r="H20" s="688"/>
      <c r="I20" s="688"/>
      <c r="J20" s="688"/>
      <c r="W20">
        <f>+A27</f>
        <v>0</v>
      </c>
    </row>
    <row r="21" spans="1:44">
      <c r="A21" s="686" t="s">
        <v>14</v>
      </c>
      <c r="B21" s="687"/>
      <c r="C21" s="688" t="s">
        <v>3</v>
      </c>
      <c r="D21" s="688"/>
      <c r="E21" s="688"/>
      <c r="F21" s="688"/>
      <c r="G21" s="688"/>
      <c r="H21" s="688"/>
      <c r="I21" s="688"/>
      <c r="J21" s="688"/>
    </row>
    <row r="22" spans="1:44" ht="17" thickBot="1">
      <c r="A22" s="689" t="s">
        <v>170</v>
      </c>
      <c r="B22" s="690"/>
      <c r="C22" s="688" t="s">
        <v>3</v>
      </c>
      <c r="D22" s="688"/>
      <c r="E22" s="688"/>
      <c r="F22" s="688"/>
      <c r="G22" s="688"/>
      <c r="H22" s="688"/>
      <c r="I22" s="688"/>
      <c r="J22" s="688"/>
    </row>
    <row r="23" spans="1:44" ht="34">
      <c r="A23" s="676" t="s">
        <v>12</v>
      </c>
      <c r="B23" s="677"/>
      <c r="C23" s="678"/>
      <c r="D23" s="68" t="s">
        <v>56</v>
      </c>
      <c r="E23" s="678" t="s">
        <v>15</v>
      </c>
      <c r="F23" s="678"/>
      <c r="G23" s="69" t="s">
        <v>50</v>
      </c>
      <c r="H23" s="70" t="s">
        <v>51</v>
      </c>
      <c r="I23" s="678" t="s">
        <v>133</v>
      </c>
      <c r="J23" s="679"/>
      <c r="M23" s="680"/>
      <c r="N23" s="681"/>
      <c r="O23" s="681"/>
      <c r="P23" s="681"/>
      <c r="Q23" s="681"/>
      <c r="R23" s="681"/>
    </row>
    <row r="24" spans="1:44">
      <c r="A24" s="682" t="str">
        <f>C12</f>
        <v>JORGE VARGAS OROZCO</v>
      </c>
      <c r="B24" s="683"/>
      <c r="C24" s="683"/>
      <c r="D24" s="71" t="s">
        <v>4</v>
      </c>
      <c r="E24" s="684">
        <v>1</v>
      </c>
      <c r="F24" s="685"/>
      <c r="G24" s="71" t="s">
        <v>3</v>
      </c>
      <c r="H24" s="72" t="s">
        <v>3</v>
      </c>
      <c r="I24" s="665" t="s">
        <v>3</v>
      </c>
      <c r="J24" s="666"/>
      <c r="M24" s="667"/>
      <c r="N24" s="667"/>
      <c r="O24" s="667"/>
      <c r="P24" s="667"/>
      <c r="Q24" s="667"/>
      <c r="R24" s="73"/>
      <c r="W24" t="s">
        <v>16</v>
      </c>
      <c r="Z24" t="s">
        <v>17</v>
      </c>
    </row>
    <row r="25" spans="1:44">
      <c r="A25" s="674"/>
      <c r="B25" s="675"/>
      <c r="C25" s="675"/>
      <c r="D25" s="71"/>
      <c r="E25" s="664"/>
      <c r="F25" s="664"/>
      <c r="G25" s="71"/>
      <c r="H25" s="71"/>
      <c r="I25" s="665"/>
      <c r="J25" s="666"/>
      <c r="M25" s="667"/>
      <c r="N25" s="667"/>
      <c r="O25" s="667"/>
      <c r="P25" s="668"/>
      <c r="Q25" s="668"/>
      <c r="R25" s="668"/>
      <c r="T25" s="75"/>
      <c r="W25" t="s">
        <v>18</v>
      </c>
      <c r="Z25" t="s">
        <v>19</v>
      </c>
      <c r="AP25" t="s">
        <v>20</v>
      </c>
    </row>
    <row r="26" spans="1:44" ht="15.75" customHeight="1">
      <c r="A26" s="662"/>
      <c r="B26" s="663"/>
      <c r="C26" s="663"/>
      <c r="D26" s="71"/>
      <c r="E26" s="664"/>
      <c r="F26" s="664"/>
      <c r="G26" s="71"/>
      <c r="H26" s="71"/>
      <c r="I26" s="665"/>
      <c r="J26" s="666"/>
      <c r="M26" s="667"/>
      <c r="N26" s="667"/>
      <c r="O26" s="667"/>
      <c r="P26" s="668"/>
      <c r="Q26" s="668"/>
      <c r="R26" s="668"/>
      <c r="W26" t="s">
        <v>21</v>
      </c>
    </row>
    <row r="27" spans="1:44" ht="15.75" customHeight="1">
      <c r="A27" s="662"/>
      <c r="B27" s="663"/>
      <c r="C27" s="663"/>
      <c r="D27" s="76"/>
      <c r="E27" s="664"/>
      <c r="F27" s="664"/>
      <c r="G27" s="71"/>
      <c r="H27" s="74"/>
      <c r="I27" s="665"/>
      <c r="J27" s="666"/>
      <c r="M27" s="667"/>
      <c r="N27" s="667"/>
      <c r="O27" s="667"/>
      <c r="P27" s="668"/>
      <c r="Q27" s="668"/>
      <c r="R27" s="668"/>
      <c r="W27" t="s">
        <v>22</v>
      </c>
    </row>
    <row r="28" spans="1:44" ht="30" customHeight="1" thickBot="1">
      <c r="A28" s="669"/>
      <c r="B28" s="670"/>
      <c r="C28" s="670"/>
      <c r="D28" s="77"/>
      <c r="E28" s="671"/>
      <c r="F28" s="671"/>
      <c r="G28" s="78"/>
      <c r="H28" s="79"/>
      <c r="I28" s="672"/>
      <c r="J28" s="673"/>
      <c r="M28" s="667"/>
      <c r="N28" s="667"/>
      <c r="O28" s="667"/>
      <c r="P28" s="668"/>
      <c r="Q28" s="668"/>
      <c r="R28" s="668"/>
      <c r="W28" t="s">
        <v>148</v>
      </c>
    </row>
    <row r="29" spans="1:44" ht="30" customHeight="1">
      <c r="A29" s="80"/>
      <c r="B29" s="80"/>
      <c r="C29" s="80"/>
      <c r="D29" s="81"/>
      <c r="E29" s="82"/>
      <c r="F29" s="82"/>
      <c r="G29" s="83"/>
      <c r="H29" s="80"/>
      <c r="I29" s="84"/>
      <c r="J29" s="84"/>
      <c r="M29" s="73"/>
      <c r="N29" s="73"/>
      <c r="O29" s="73"/>
      <c r="P29" s="85"/>
      <c r="Q29" s="85"/>
      <c r="R29" s="85"/>
    </row>
    <row r="30" spans="1:44" ht="177" customHeight="1">
      <c r="A30" s="661" t="s">
        <v>316</v>
      </c>
      <c r="B30" s="661"/>
      <c r="C30" s="661"/>
      <c r="D30" s="661"/>
      <c r="E30" s="661"/>
      <c r="F30" s="661"/>
      <c r="G30" s="661"/>
      <c r="H30" s="661"/>
      <c r="I30" s="661"/>
      <c r="J30" s="661"/>
      <c r="K30" s="661"/>
      <c r="L30" s="661"/>
      <c r="M30" s="661"/>
      <c r="N30" s="661"/>
      <c r="O30" s="661"/>
      <c r="P30" s="661"/>
      <c r="Q30" s="86"/>
      <c r="R30" s="85"/>
      <c r="W30" t="s">
        <v>23</v>
      </c>
    </row>
    <row r="31" spans="1:44" s="88" customFormat="1" ht="21">
      <c r="A31" s="658" t="s">
        <v>135</v>
      </c>
      <c r="B31" s="658"/>
      <c r="C31" s="658"/>
      <c r="D31" s="658"/>
      <c r="E31" s="658"/>
      <c r="F31" s="658"/>
      <c r="G31" s="658"/>
      <c r="H31" s="658"/>
      <c r="I31" s="658"/>
      <c r="J31" s="658"/>
      <c r="K31" s="658"/>
      <c r="L31" s="658"/>
      <c r="M31" s="658"/>
      <c r="N31" s="658"/>
      <c r="O31" s="658"/>
      <c r="P31" s="658"/>
      <c r="Q31" s="87"/>
      <c r="R31" s="87"/>
      <c r="W31" t="s">
        <v>24</v>
      </c>
    </row>
    <row r="32" spans="1:44" ht="27.75" customHeight="1">
      <c r="A32" s="659" t="s">
        <v>25</v>
      </c>
      <c r="B32" s="659"/>
      <c r="C32" s="659"/>
      <c r="D32" s="659"/>
      <c r="E32" s="660" t="s">
        <v>16</v>
      </c>
      <c r="F32" s="660"/>
      <c r="G32" s="660"/>
      <c r="H32" s="660"/>
      <c r="I32" s="660"/>
      <c r="J32" s="660"/>
      <c r="K32" s="660"/>
      <c r="L32" s="660"/>
      <c r="M32" s="660"/>
      <c r="N32" s="660"/>
      <c r="O32" s="660"/>
      <c r="P32" s="660"/>
      <c r="Q32" s="89"/>
      <c r="R32" s="89"/>
      <c r="W32" t="s">
        <v>26</v>
      </c>
    </row>
    <row r="33" spans="1:41" ht="38.5" customHeight="1">
      <c r="A33" s="548" t="s">
        <v>27</v>
      </c>
      <c r="B33" s="548"/>
      <c r="C33" s="548"/>
      <c r="D33" s="548"/>
      <c r="E33" s="655" t="str">
        <f>A24</f>
        <v>JORGE VARGAS OROZCO</v>
      </c>
      <c r="F33" s="656"/>
      <c r="G33" s="657"/>
      <c r="H33" s="655"/>
      <c r="I33" s="656"/>
      <c r="J33" s="657"/>
      <c r="K33" s="655"/>
      <c r="L33" s="656"/>
      <c r="M33" s="657"/>
      <c r="N33" s="641"/>
      <c r="O33" s="641"/>
      <c r="P33" s="641"/>
      <c r="Q33" s="637" t="s">
        <v>3</v>
      </c>
      <c r="R33" s="638"/>
      <c r="S33" s="156"/>
    </row>
    <row r="34" spans="1:41" ht="115.25" customHeight="1">
      <c r="A34" s="548" t="s">
        <v>149</v>
      </c>
      <c r="B34" s="548"/>
      <c r="C34" s="548"/>
      <c r="D34" s="548"/>
      <c r="E34" s="655" t="s">
        <v>271</v>
      </c>
      <c r="F34" s="656"/>
      <c r="G34" s="657"/>
      <c r="H34" s="655"/>
      <c r="I34" s="656"/>
      <c r="J34" s="657"/>
      <c r="K34" s="655"/>
      <c r="L34" s="656"/>
      <c r="M34" s="657"/>
      <c r="N34" s="641"/>
      <c r="O34" s="641"/>
      <c r="P34" s="641"/>
      <c r="Q34" s="639"/>
      <c r="R34" s="640"/>
      <c r="S34" s="157"/>
      <c r="W34" t="s">
        <v>28</v>
      </c>
    </row>
    <row r="35" spans="1:41" ht="49.25" customHeight="1">
      <c r="A35" s="548" t="s">
        <v>144</v>
      </c>
      <c r="B35" s="548"/>
      <c r="C35" s="548"/>
      <c r="D35" s="548"/>
      <c r="E35" s="652" t="s">
        <v>3</v>
      </c>
      <c r="F35" s="653"/>
      <c r="G35" s="654"/>
      <c r="H35" s="652"/>
      <c r="I35" s="653"/>
      <c r="J35" s="654"/>
      <c r="K35" s="652"/>
      <c r="L35" s="653"/>
      <c r="M35" s="654"/>
      <c r="N35" s="642"/>
      <c r="O35" s="642"/>
      <c r="P35" s="642"/>
      <c r="Q35" s="639"/>
      <c r="R35" s="640"/>
      <c r="S35" s="157"/>
    </row>
    <row r="36" spans="1:41">
      <c r="A36" s="562" t="s">
        <v>29</v>
      </c>
      <c r="B36" s="562"/>
      <c r="C36" s="562"/>
      <c r="D36" s="562"/>
      <c r="E36" s="646">
        <v>1</v>
      </c>
      <c r="F36" s="647"/>
      <c r="G36" s="648"/>
      <c r="H36" s="646"/>
      <c r="I36" s="647"/>
      <c r="J36" s="648"/>
      <c r="K36" s="646"/>
      <c r="L36" s="647"/>
      <c r="M36" s="648"/>
      <c r="N36" s="643"/>
      <c r="O36" s="643"/>
      <c r="P36" s="643"/>
      <c r="Q36" s="639"/>
      <c r="R36" s="640"/>
      <c r="S36" s="157"/>
      <c r="W36" t="s">
        <v>30</v>
      </c>
    </row>
    <row r="37" spans="1:41">
      <c r="A37" s="562" t="s">
        <v>142</v>
      </c>
      <c r="B37" s="562"/>
      <c r="C37" s="562"/>
      <c r="D37" s="562"/>
      <c r="E37" s="646">
        <v>1</v>
      </c>
      <c r="F37" s="647"/>
      <c r="G37" s="648"/>
      <c r="H37" s="646"/>
      <c r="I37" s="647"/>
      <c r="J37" s="648"/>
      <c r="K37" s="646"/>
      <c r="L37" s="647"/>
      <c r="M37" s="648"/>
      <c r="N37" s="643"/>
      <c r="O37" s="643"/>
      <c r="P37" s="643"/>
      <c r="Q37" s="639"/>
      <c r="R37" s="640"/>
      <c r="S37" s="157"/>
    </row>
    <row r="38" spans="1:41">
      <c r="A38" s="562" t="s">
        <v>31</v>
      </c>
      <c r="B38" s="562"/>
      <c r="C38" s="562"/>
      <c r="D38" s="562"/>
      <c r="E38" s="649">
        <v>382978428.16000003</v>
      </c>
      <c r="F38" s="650"/>
      <c r="G38" s="651"/>
      <c r="H38" s="649"/>
      <c r="I38" s="650"/>
      <c r="J38" s="651"/>
      <c r="K38" s="649"/>
      <c r="L38" s="650"/>
      <c r="M38" s="651"/>
      <c r="N38" s="644"/>
      <c r="O38" s="644"/>
      <c r="P38" s="644"/>
      <c r="Q38" s="639"/>
      <c r="R38" s="640"/>
      <c r="S38" s="157"/>
      <c r="W38" t="s">
        <v>32</v>
      </c>
    </row>
    <row r="39" spans="1:41">
      <c r="A39" s="548" t="s">
        <v>33</v>
      </c>
      <c r="B39" s="548"/>
      <c r="C39" s="548"/>
      <c r="D39" s="548"/>
      <c r="E39" s="633">
        <v>2015</v>
      </c>
      <c r="F39" s="634"/>
      <c r="G39" s="635"/>
      <c r="H39" s="633"/>
      <c r="I39" s="634"/>
      <c r="J39" s="635"/>
      <c r="K39" s="633"/>
      <c r="L39" s="634"/>
      <c r="M39" s="635"/>
      <c r="N39" s="645"/>
      <c r="O39" s="645"/>
      <c r="P39" s="645"/>
      <c r="Q39" s="639"/>
      <c r="R39" s="640"/>
      <c r="S39" s="157"/>
      <c r="W39" t="s">
        <v>34</v>
      </c>
    </row>
    <row r="40" spans="1:41">
      <c r="A40" s="548" t="s">
        <v>35</v>
      </c>
      <c r="B40" s="548"/>
      <c r="C40" s="548"/>
      <c r="D40" s="548"/>
      <c r="E40" s="636">
        <f>+IF(ISNUMBER(E39),LOOKUP(E39,$AB$64:$AB$107,$AC$64:$AC$107),"")</f>
        <v>644350</v>
      </c>
      <c r="F40" s="636"/>
      <c r="G40" s="636"/>
      <c r="H40" s="636"/>
      <c r="I40" s="636"/>
      <c r="J40" s="636"/>
      <c r="K40" s="636"/>
      <c r="L40" s="636"/>
      <c r="M40" s="636"/>
      <c r="N40" s="636"/>
      <c r="O40" s="636"/>
      <c r="P40" s="636"/>
      <c r="Q40" s="639"/>
      <c r="R40" s="640"/>
      <c r="S40" s="157"/>
    </row>
    <row r="41" spans="1:41">
      <c r="A41" s="548" t="s">
        <v>36</v>
      </c>
      <c r="B41" s="548"/>
      <c r="C41" s="548"/>
      <c r="D41" s="548"/>
      <c r="E41" s="628">
        <f>+IF(ISBLANK(E39),0,E38/E40)</f>
        <v>594.36397634825801</v>
      </c>
      <c r="F41" s="628"/>
      <c r="G41" s="628"/>
      <c r="H41" s="628"/>
      <c r="I41" s="628"/>
      <c r="J41" s="628"/>
      <c r="K41" s="628"/>
      <c r="L41" s="628"/>
      <c r="M41" s="628"/>
      <c r="N41" s="628"/>
      <c r="O41" s="628"/>
      <c r="P41" s="628"/>
      <c r="Q41" s="639"/>
      <c r="R41" s="640"/>
      <c r="S41" s="157"/>
      <c r="W41" s="632" t="s">
        <v>37</v>
      </c>
      <c r="X41" s="632"/>
      <c r="Y41" s="632"/>
      <c r="Z41" s="632"/>
      <c r="AA41" s="632"/>
      <c r="AB41" s="632"/>
      <c r="AC41" s="632"/>
      <c r="AD41" s="632"/>
    </row>
    <row r="42" spans="1:41" ht="42" customHeight="1">
      <c r="A42" s="627" t="s">
        <v>165</v>
      </c>
      <c r="B42" s="627"/>
      <c r="C42" s="627"/>
      <c r="D42" s="627"/>
      <c r="E42" s="629">
        <f>E41*E37</f>
        <v>594.36397634825801</v>
      </c>
      <c r="F42" s="630"/>
      <c r="G42" s="631"/>
      <c r="H42" s="629"/>
      <c r="I42" s="630"/>
      <c r="J42" s="631"/>
      <c r="K42" s="629"/>
      <c r="L42" s="630"/>
      <c r="M42" s="631"/>
      <c r="N42" s="577"/>
      <c r="O42" s="577"/>
      <c r="P42" s="577"/>
      <c r="Q42" s="639"/>
      <c r="R42" s="640"/>
      <c r="S42" s="157"/>
      <c r="W42" s="632" t="s">
        <v>37</v>
      </c>
      <c r="X42" s="632"/>
      <c r="Y42" s="632"/>
      <c r="Z42" s="632"/>
      <c r="AA42" s="632"/>
      <c r="AB42" s="632"/>
      <c r="AC42" s="632"/>
      <c r="AD42" s="632"/>
    </row>
    <row r="43" spans="1:41">
      <c r="A43" s="548" t="s">
        <v>150</v>
      </c>
      <c r="B43" s="548"/>
      <c r="C43" s="548"/>
      <c r="D43" s="548"/>
      <c r="E43" s="741">
        <v>54</v>
      </c>
      <c r="F43" s="742"/>
      <c r="G43" s="743"/>
      <c r="H43" s="741"/>
      <c r="I43" s="742"/>
      <c r="J43" s="743"/>
      <c r="K43" s="741"/>
      <c r="L43" s="742"/>
      <c r="M43" s="743"/>
      <c r="N43" s="731"/>
      <c r="O43" s="731"/>
      <c r="P43" s="731"/>
      <c r="Q43" s="639"/>
      <c r="R43" s="640"/>
      <c r="S43" s="157"/>
    </row>
    <row r="44" spans="1:41">
      <c r="A44" s="548" t="s">
        <v>143</v>
      </c>
      <c r="B44" s="548"/>
      <c r="C44" s="548"/>
      <c r="D44" s="548"/>
      <c r="E44" s="629">
        <v>594.36</v>
      </c>
      <c r="F44" s="630"/>
      <c r="G44" s="631"/>
      <c r="H44" s="629"/>
      <c r="I44" s="630"/>
      <c r="J44" s="631"/>
      <c r="K44" s="629"/>
      <c r="L44" s="630"/>
      <c r="M44" s="631"/>
      <c r="N44" s="577"/>
      <c r="O44" s="577"/>
      <c r="P44" s="577"/>
      <c r="Q44" s="639"/>
      <c r="R44" s="640"/>
      <c r="S44" s="157"/>
      <c r="V44" s="90" t="e">
        <f>+IF(#REF!="CUMPLE",1,"NC")</f>
        <v>#REF!</v>
      </c>
      <c r="W44" s="91" t="e">
        <f>+IF(#REF!="CUMPLE",1,0)</f>
        <v>#REF!</v>
      </c>
      <c r="X44" s="92" t="e">
        <f>+IF(V44=W44,1,0)</f>
        <v>#REF!</v>
      </c>
      <c r="Z44" s="90" t="s">
        <v>45</v>
      </c>
      <c r="AA44" s="603" t="e">
        <f>+IF(#REF!&gt;#REF!,"CUMPLE"," NO CUMPLE ")</f>
        <v>#REF!</v>
      </c>
      <c r="AB44" s="603"/>
      <c r="AC44" s="603"/>
      <c r="AD44" s="603" t="e">
        <f>+IF(#REF!&gt;#REF!,"CUMPLE"," NO CUMPLE ")</f>
        <v>#REF!</v>
      </c>
      <c r="AE44" s="603"/>
      <c r="AF44" s="603"/>
      <c r="AG44" s="603" t="e">
        <f>+IF(#REF!&gt;#REF!,"CUMPLE"," NO CUMPLE ")</f>
        <v>#REF!</v>
      </c>
      <c r="AH44" s="603"/>
      <c r="AI44" s="603"/>
      <c r="AJ44" s="603" t="e">
        <f>+IF(#REF!&gt;#REF!,"CUMPLE"," NO CUMPLE ")</f>
        <v>#REF!</v>
      </c>
      <c r="AK44" s="603"/>
      <c r="AL44" s="603"/>
      <c r="AM44" s="603" t="e">
        <f>+IF(#REF!&gt;#REF!,"CUMPLE"," NO CUMPLE ")</f>
        <v>#REF!</v>
      </c>
      <c r="AN44" s="603"/>
      <c r="AO44" s="604"/>
    </row>
    <row r="45" spans="1:41" ht="42" customHeight="1">
      <c r="A45" s="627" t="s">
        <v>166</v>
      </c>
      <c r="B45" s="627"/>
      <c r="C45" s="627"/>
      <c r="D45" s="627"/>
      <c r="E45" s="629">
        <f>E44*E37</f>
        <v>594.36</v>
      </c>
      <c r="F45" s="630"/>
      <c r="G45" s="631"/>
      <c r="H45" s="629"/>
      <c r="I45" s="630"/>
      <c r="J45" s="631"/>
      <c r="K45" s="629"/>
      <c r="L45" s="630"/>
      <c r="M45" s="631"/>
      <c r="N45" s="577"/>
      <c r="O45" s="577"/>
      <c r="P45" s="577"/>
      <c r="Q45" s="639"/>
      <c r="R45" s="640"/>
      <c r="S45" s="157"/>
      <c r="W45" s="632" t="s">
        <v>37</v>
      </c>
      <c r="X45" s="632"/>
      <c r="Y45" s="632"/>
      <c r="Z45" s="632"/>
      <c r="AA45" s="632"/>
      <c r="AB45" s="632"/>
      <c r="AC45" s="632"/>
      <c r="AD45" s="632"/>
    </row>
    <row r="46" spans="1:41">
      <c r="A46" s="561" t="s">
        <v>317</v>
      </c>
      <c r="B46" s="561"/>
      <c r="C46" s="561"/>
      <c r="D46" s="561"/>
      <c r="E46" s="628" t="s">
        <v>55</v>
      </c>
      <c r="F46" s="628"/>
      <c r="G46" s="628"/>
      <c r="H46" s="628"/>
      <c r="I46" s="628"/>
      <c r="J46" s="628"/>
      <c r="K46" s="628"/>
      <c r="L46" s="628"/>
      <c r="M46" s="628"/>
      <c r="N46" s="628"/>
      <c r="O46" s="628"/>
      <c r="P46" s="628"/>
      <c r="Q46" s="639"/>
      <c r="R46" s="640"/>
      <c r="S46" s="157"/>
      <c r="W46" s="84"/>
      <c r="X46" s="84"/>
      <c r="Y46" s="84"/>
      <c r="Z46" s="84"/>
      <c r="AA46" s="84"/>
      <c r="AB46" s="84"/>
      <c r="AC46" s="84"/>
      <c r="AD46" s="84"/>
    </row>
    <row r="47" spans="1:41" ht="21.75" customHeight="1">
      <c r="A47" s="627" t="s">
        <v>38</v>
      </c>
      <c r="B47" s="627"/>
      <c r="C47" s="562">
        <v>72101500</v>
      </c>
      <c r="D47" s="562"/>
      <c r="E47" s="732" t="s">
        <v>3</v>
      </c>
      <c r="F47" s="733"/>
      <c r="G47" s="734"/>
      <c r="H47" s="732"/>
      <c r="I47" s="733"/>
      <c r="J47" s="734"/>
      <c r="K47" s="732"/>
      <c r="L47" s="733"/>
      <c r="M47" s="734"/>
      <c r="N47" s="732"/>
      <c r="O47" s="733"/>
      <c r="P47" s="734"/>
      <c r="Q47" s="639"/>
      <c r="R47" s="640"/>
      <c r="S47" s="157"/>
      <c r="V47" s="88" t="e">
        <f>+IF(#REF!="CUMPLE",1,0)</f>
        <v>#REF!</v>
      </c>
      <c r="W47" s="88"/>
      <c r="Z47" s="93"/>
      <c r="AA47" s="93"/>
      <c r="AB47" s="93"/>
      <c r="AC47" s="93"/>
      <c r="AD47" s="93"/>
      <c r="AE47" s="93"/>
      <c r="AF47" s="93"/>
      <c r="AG47" s="93"/>
      <c r="AH47" s="93"/>
      <c r="AI47" s="93"/>
      <c r="AJ47" s="93"/>
      <c r="AK47" s="93"/>
      <c r="AL47" s="93"/>
      <c r="AM47" s="93"/>
      <c r="AN47" s="93"/>
    </row>
    <row r="48" spans="1:41" ht="21.75" customHeight="1" thickBot="1">
      <c r="A48" s="627"/>
      <c r="B48" s="627"/>
      <c r="C48" s="562">
        <v>72103300</v>
      </c>
      <c r="D48" s="562"/>
      <c r="E48" s="735"/>
      <c r="F48" s="736"/>
      <c r="G48" s="737"/>
      <c r="H48" s="735"/>
      <c r="I48" s="736"/>
      <c r="J48" s="737"/>
      <c r="K48" s="735"/>
      <c r="L48" s="736"/>
      <c r="M48" s="737"/>
      <c r="N48" s="735"/>
      <c r="O48" s="736"/>
      <c r="P48" s="737"/>
      <c r="Q48" s="639"/>
      <c r="R48" s="640"/>
      <c r="S48" s="157"/>
      <c r="V48" s="88"/>
      <c r="W48" s="88"/>
      <c r="Z48" s="93"/>
      <c r="AA48" s="93"/>
      <c r="AB48" s="93"/>
      <c r="AC48" s="93"/>
      <c r="AD48" s="93"/>
      <c r="AE48" s="93"/>
      <c r="AF48" s="93"/>
      <c r="AG48" s="93"/>
      <c r="AH48" s="93"/>
      <c r="AI48" s="93"/>
      <c r="AJ48" s="93"/>
      <c r="AK48" s="93"/>
      <c r="AL48" s="93"/>
      <c r="AM48" s="93"/>
      <c r="AN48" s="93"/>
    </row>
    <row r="49" spans="1:41" ht="17" thickBot="1">
      <c r="A49" s="627"/>
      <c r="B49" s="627"/>
      <c r="C49" s="562">
        <v>95121900</v>
      </c>
      <c r="D49" s="562"/>
      <c r="E49" s="738"/>
      <c r="F49" s="739"/>
      <c r="G49" s="740"/>
      <c r="H49" s="738"/>
      <c r="I49" s="739"/>
      <c r="J49" s="740"/>
      <c r="K49" s="738"/>
      <c r="L49" s="739"/>
      <c r="M49" s="740"/>
      <c r="N49" s="738"/>
      <c r="O49" s="739"/>
      <c r="P49" s="740"/>
      <c r="Q49" s="639"/>
      <c r="R49" s="640"/>
      <c r="S49" s="157"/>
      <c r="V49" s="94" t="s">
        <v>41</v>
      </c>
      <c r="W49" s="95" t="s">
        <v>54</v>
      </c>
      <c r="X49" s="96" t="s">
        <v>47</v>
      </c>
      <c r="Z49" s="93"/>
      <c r="AA49" s="605" t="s">
        <v>42</v>
      </c>
      <c r="AB49" s="606"/>
      <c r="AC49" s="607"/>
      <c r="AD49" s="93"/>
      <c r="AE49" s="93"/>
      <c r="AF49" s="93"/>
      <c r="AG49" s="93"/>
      <c r="AH49" s="93"/>
      <c r="AI49" s="93"/>
      <c r="AJ49" s="93"/>
      <c r="AK49" s="93"/>
      <c r="AL49" s="93"/>
      <c r="AM49" s="93"/>
      <c r="AN49" s="93"/>
    </row>
    <row r="50" spans="1:41" ht="50.5" customHeight="1">
      <c r="A50" s="548" t="s">
        <v>144</v>
      </c>
      <c r="B50" s="548"/>
      <c r="C50" s="548"/>
      <c r="D50" s="548"/>
      <c r="E50" s="629" t="s">
        <v>3</v>
      </c>
      <c r="F50" s="630"/>
      <c r="G50" s="631"/>
      <c r="H50" s="766"/>
      <c r="I50" s="767"/>
      <c r="J50" s="768"/>
      <c r="K50" s="628"/>
      <c r="L50" s="628"/>
      <c r="M50" s="628"/>
      <c r="N50" s="628"/>
      <c r="O50" s="628"/>
      <c r="P50" s="628"/>
      <c r="Q50" s="639"/>
      <c r="R50" s="640"/>
      <c r="S50" s="157"/>
      <c r="V50" s="90"/>
      <c r="W50" s="91"/>
      <c r="X50" s="92"/>
      <c r="Z50" s="90"/>
      <c r="AA50" s="603"/>
      <c r="AB50" s="603"/>
      <c r="AC50" s="603"/>
      <c r="AD50" s="603"/>
      <c r="AE50" s="603"/>
      <c r="AF50" s="603"/>
      <c r="AG50" s="603"/>
      <c r="AH50" s="603"/>
      <c r="AI50" s="603"/>
      <c r="AJ50" s="603"/>
      <c r="AK50" s="603"/>
      <c r="AL50" s="603"/>
      <c r="AM50" s="603"/>
      <c r="AN50" s="603"/>
      <c r="AO50" s="604"/>
    </row>
    <row r="51" spans="1:41" ht="38.25" customHeight="1">
      <c r="A51" s="620" t="s">
        <v>167</v>
      </c>
      <c r="B51" s="620"/>
      <c r="C51" s="620"/>
      <c r="D51" s="620"/>
      <c r="E51" s="620"/>
      <c r="F51" s="620"/>
      <c r="G51" s="620"/>
      <c r="H51" s="620"/>
      <c r="I51" s="620"/>
      <c r="J51" s="620"/>
      <c r="K51" s="620"/>
      <c r="L51" s="620"/>
      <c r="M51" s="620"/>
      <c r="N51" s="620"/>
      <c r="O51" s="620"/>
      <c r="P51" s="620"/>
      <c r="Q51" s="621"/>
      <c r="R51" s="621"/>
      <c r="S51" s="129"/>
      <c r="W51" s="97">
        <v>6</v>
      </c>
      <c r="X51" s="98">
        <v>1.5</v>
      </c>
      <c r="Z51" s="91" t="s">
        <v>39</v>
      </c>
      <c r="AA51" s="553" t="e">
        <f>+IF(#REF!="CUMPLE",1,0)</f>
        <v>#REF!</v>
      </c>
      <c r="AB51" s="554"/>
    </row>
    <row r="52" spans="1:41" ht="21" customHeight="1">
      <c r="A52" s="622" t="s">
        <v>193</v>
      </c>
      <c r="B52" s="622"/>
      <c r="C52" s="622"/>
      <c r="D52" s="622"/>
      <c r="E52" s="622"/>
      <c r="F52" s="622"/>
      <c r="G52" s="622"/>
      <c r="H52" s="622"/>
      <c r="I52" s="622"/>
      <c r="J52" s="622"/>
      <c r="K52" s="622"/>
      <c r="L52" s="622"/>
      <c r="M52" s="622"/>
      <c r="N52" s="622"/>
      <c r="O52" s="622"/>
      <c r="P52" s="622"/>
      <c r="Q52" s="621"/>
      <c r="R52" s="621"/>
      <c r="S52" s="129"/>
      <c r="W52" s="97">
        <v>6</v>
      </c>
      <c r="X52" s="98">
        <v>1.5</v>
      </c>
      <c r="Z52" s="91" t="s">
        <v>39</v>
      </c>
      <c r="AA52" s="553" t="e">
        <f>+IF(#REF!="CUMPLE",1,0)</f>
        <v>#REF!</v>
      </c>
      <c r="AB52" s="554"/>
    </row>
    <row r="53" spans="1:41" ht="24.75" customHeight="1">
      <c r="A53" s="547" t="s">
        <v>140</v>
      </c>
      <c r="B53" s="548"/>
      <c r="C53" s="548"/>
      <c r="D53" s="548"/>
      <c r="E53" s="596" t="str">
        <f>A24</f>
        <v>JORGE VARGAS OROZCO</v>
      </c>
      <c r="F53" s="597"/>
      <c r="G53" s="597"/>
      <c r="H53" s="597"/>
      <c r="I53" s="597"/>
      <c r="J53" s="597"/>
      <c r="K53" s="597"/>
      <c r="L53" s="597"/>
      <c r="M53" s="597"/>
      <c r="N53" s="597"/>
      <c r="O53" s="597"/>
      <c r="P53" s="598"/>
      <c r="Q53" s="623" t="s">
        <v>55</v>
      </c>
      <c r="R53" s="624"/>
      <c r="Z53" s="91" t="s">
        <v>40</v>
      </c>
      <c r="AA53" s="553" t="e">
        <f>+IF(#REF!="CUMPLE",1,0)</f>
        <v>#REF!</v>
      </c>
      <c r="AB53" s="554"/>
    </row>
    <row r="54" spans="1:41" ht="64.5" customHeight="1" thickBot="1">
      <c r="A54" s="555" t="s">
        <v>204</v>
      </c>
      <c r="B54" s="556"/>
      <c r="C54" s="556"/>
      <c r="D54" s="556"/>
      <c r="E54" s="557" t="s">
        <v>55</v>
      </c>
      <c r="F54" s="558"/>
      <c r="G54" s="558"/>
      <c r="H54" s="558"/>
      <c r="I54" s="558"/>
      <c r="J54" s="558"/>
      <c r="K54" s="558"/>
      <c r="L54" s="558"/>
      <c r="M54" s="558"/>
      <c r="N54" s="558"/>
      <c r="O54" s="558"/>
      <c r="P54" s="559"/>
      <c r="Q54" s="625"/>
      <c r="R54" s="626"/>
      <c r="Z54" s="91"/>
      <c r="AA54" s="158"/>
      <c r="AB54" s="158"/>
    </row>
    <row r="55" spans="1:41" ht="21" customHeight="1">
      <c r="A55" s="547" t="s">
        <v>182</v>
      </c>
      <c r="B55" s="548"/>
      <c r="C55" s="548"/>
      <c r="D55" s="548"/>
      <c r="E55" s="557" t="s">
        <v>55</v>
      </c>
      <c r="F55" s="558"/>
      <c r="G55" s="558"/>
      <c r="H55" s="558"/>
      <c r="I55" s="558"/>
      <c r="J55" s="558"/>
      <c r="K55" s="558"/>
      <c r="L55" s="558"/>
      <c r="M55" s="558"/>
      <c r="N55" s="558"/>
      <c r="O55" s="558"/>
      <c r="P55" s="559"/>
      <c r="Q55" s="625"/>
      <c r="R55" s="626"/>
      <c r="V55" s="94" t="s">
        <v>41</v>
      </c>
      <c r="W55" s="95" t="s">
        <v>183</v>
      </c>
      <c r="X55" s="96" t="s">
        <v>42</v>
      </c>
      <c r="Z55" s="91" t="s">
        <v>184</v>
      </c>
      <c r="AA55" s="553" t="e">
        <f>SUM(AA51:AB53)</f>
        <v>#REF!</v>
      </c>
      <c r="AB55" s="554"/>
    </row>
    <row r="56" spans="1:41" ht="27.75" customHeight="1">
      <c r="A56" s="560" t="s">
        <v>185</v>
      </c>
      <c r="B56" s="560"/>
      <c r="C56" s="560"/>
      <c r="D56" s="560"/>
      <c r="E56" s="557" t="s">
        <v>55</v>
      </c>
      <c r="F56" s="558"/>
      <c r="G56" s="558"/>
      <c r="H56" s="558"/>
      <c r="I56" s="558"/>
      <c r="J56" s="558"/>
      <c r="K56" s="558"/>
      <c r="L56" s="558"/>
      <c r="M56" s="558"/>
      <c r="N56" s="558"/>
      <c r="O56" s="558"/>
      <c r="P56" s="559"/>
      <c r="Q56" s="625"/>
      <c r="R56" s="626"/>
      <c r="V56" s="159" t="e">
        <f>+IF(#REF!="CUMPLE",1,"NC")</f>
        <v>#REF!</v>
      </c>
      <c r="W56" s="160" t="e">
        <f>+IF(#REF!="CUMPLE",1,0)</f>
        <v>#REF!</v>
      </c>
      <c r="X56" s="161" t="e">
        <f>+IF(V56=W56,1,0)</f>
        <v>#REF!</v>
      </c>
    </row>
    <row r="57" spans="1:41" ht="27" customHeight="1">
      <c r="A57" s="560" t="s">
        <v>186</v>
      </c>
      <c r="B57" s="560"/>
      <c r="C57" s="560"/>
      <c r="D57" s="560"/>
      <c r="E57" s="557" t="s">
        <v>55</v>
      </c>
      <c r="F57" s="558"/>
      <c r="G57" s="558"/>
      <c r="H57" s="558"/>
      <c r="I57" s="558"/>
      <c r="J57" s="558"/>
      <c r="K57" s="558"/>
      <c r="L57" s="558"/>
      <c r="M57" s="558"/>
      <c r="N57" s="558"/>
      <c r="O57" s="558"/>
      <c r="P57" s="559"/>
      <c r="Q57" s="625"/>
      <c r="R57" s="626"/>
    </row>
    <row r="58" spans="1:41" ht="79.25" customHeight="1">
      <c r="A58" s="599" t="s">
        <v>215</v>
      </c>
      <c r="B58" s="600"/>
      <c r="C58" s="600"/>
      <c r="D58" s="600"/>
      <c r="E58" s="600"/>
      <c r="F58" s="600"/>
      <c r="G58" s="600"/>
      <c r="H58" s="600"/>
      <c r="I58" s="600"/>
      <c r="J58" s="600"/>
      <c r="K58" s="600"/>
      <c r="L58" s="600"/>
      <c r="M58" s="600"/>
      <c r="N58" s="600"/>
      <c r="O58" s="600"/>
      <c r="P58" s="601"/>
      <c r="Q58" s="87"/>
      <c r="R58" s="87"/>
    </row>
    <row r="59" spans="1:41">
      <c r="A59" s="547" t="s">
        <v>187</v>
      </c>
      <c r="B59" s="548"/>
      <c r="C59" s="548"/>
      <c r="D59" s="548"/>
      <c r="E59" s="579" t="s">
        <v>16</v>
      </c>
      <c r="F59" s="579"/>
      <c r="G59" s="579"/>
      <c r="H59" s="579" t="s">
        <v>18</v>
      </c>
      <c r="I59" s="579"/>
      <c r="J59" s="579"/>
      <c r="K59" s="579"/>
      <c r="L59" s="579"/>
      <c r="M59" s="579"/>
      <c r="N59" s="579"/>
      <c r="O59" s="579"/>
      <c r="P59" s="579"/>
      <c r="Q59" s="580" t="s">
        <v>158</v>
      </c>
      <c r="R59" s="581"/>
      <c r="S59" s="162"/>
      <c r="T59" s="163"/>
      <c r="U59" s="163"/>
      <c r="V59" s="163"/>
    </row>
    <row r="60" spans="1:41" ht="33.75" customHeight="1">
      <c r="A60" s="547" t="s">
        <v>188</v>
      </c>
      <c r="B60" s="548"/>
      <c r="C60" s="548"/>
      <c r="D60" s="548"/>
      <c r="E60" s="550" t="s">
        <v>272</v>
      </c>
      <c r="F60" s="550"/>
      <c r="G60" s="550"/>
      <c r="H60" s="550" t="s">
        <v>272</v>
      </c>
      <c r="I60" s="550"/>
      <c r="J60" s="550"/>
      <c r="K60" s="550"/>
      <c r="L60" s="550"/>
      <c r="M60" s="550"/>
      <c r="N60" s="579"/>
      <c r="O60" s="579"/>
      <c r="P60" s="579"/>
      <c r="Q60" s="582" t="s">
        <v>55</v>
      </c>
      <c r="R60" s="583"/>
      <c r="S60" s="162"/>
      <c r="T60" s="164"/>
      <c r="U60" s="164"/>
      <c r="V60" s="164"/>
    </row>
    <row r="61" spans="1:41" ht="100.25" customHeight="1">
      <c r="A61" s="547" t="s">
        <v>189</v>
      </c>
      <c r="B61" s="548"/>
      <c r="C61" s="548"/>
      <c r="D61" s="548"/>
      <c r="E61" s="551" t="s">
        <v>273</v>
      </c>
      <c r="F61" s="552"/>
      <c r="G61" s="552"/>
      <c r="H61" s="549" t="s">
        <v>274</v>
      </c>
      <c r="I61" s="550"/>
      <c r="J61" s="550"/>
      <c r="K61" s="551"/>
      <c r="L61" s="552"/>
      <c r="M61" s="552"/>
      <c r="N61" s="602"/>
      <c r="O61" s="602"/>
      <c r="P61" s="602"/>
      <c r="Q61" s="584"/>
      <c r="R61" s="585"/>
      <c r="S61" s="165"/>
      <c r="T61" s="164"/>
      <c r="U61" s="164"/>
      <c r="V61" s="164"/>
    </row>
    <row r="62" spans="1:41">
      <c r="A62" s="547" t="s">
        <v>191</v>
      </c>
      <c r="B62" s="548"/>
      <c r="C62" s="548"/>
      <c r="D62" s="548"/>
      <c r="E62" s="578" t="s">
        <v>275</v>
      </c>
      <c r="F62" s="578"/>
      <c r="G62" s="578"/>
      <c r="H62" s="578" t="s">
        <v>235</v>
      </c>
      <c r="I62" s="578"/>
      <c r="J62" s="578"/>
      <c r="K62" s="578"/>
      <c r="L62" s="578"/>
      <c r="M62" s="578"/>
      <c r="N62" s="579"/>
      <c r="O62" s="579"/>
      <c r="P62" s="579"/>
      <c r="Q62" s="584"/>
      <c r="R62" s="585"/>
      <c r="S62" s="162"/>
      <c r="T62" s="164"/>
      <c r="U62" s="164"/>
      <c r="V62" s="164"/>
    </row>
    <row r="63" spans="1:41">
      <c r="A63" s="547" t="s">
        <v>190</v>
      </c>
      <c r="B63" s="548"/>
      <c r="C63" s="548"/>
      <c r="D63" s="548"/>
      <c r="E63" s="578" t="s">
        <v>55</v>
      </c>
      <c r="F63" s="578"/>
      <c r="G63" s="578"/>
      <c r="H63" s="578" t="s">
        <v>55</v>
      </c>
      <c r="I63" s="578"/>
      <c r="J63" s="578"/>
      <c r="K63" s="578"/>
      <c r="L63" s="578"/>
      <c r="M63" s="578"/>
      <c r="N63" s="579"/>
      <c r="O63" s="579"/>
      <c r="P63" s="579"/>
      <c r="Q63" s="586"/>
      <c r="R63" s="587"/>
      <c r="S63" s="162"/>
      <c r="T63" s="164"/>
      <c r="U63" s="164"/>
      <c r="V63" s="164"/>
    </row>
    <row r="64" spans="1:41" ht="15.75" customHeight="1">
      <c r="W64" s="90" t="e">
        <f>+IF(#REF!="CUMPLE",1,"NC")</f>
        <v>#REF!</v>
      </c>
      <c r="X64" s="126" t="str">
        <f>IF(ISNUMBER(#REF!),#REF!,"")</f>
        <v/>
      </c>
      <c r="Y64" s="127" t="e">
        <f>+IF(W64=1,X64,"")</f>
        <v>#REF!</v>
      </c>
    </row>
    <row r="65" spans="1:29" ht="20">
      <c r="A65" s="622" t="s">
        <v>207</v>
      </c>
      <c r="B65" s="622"/>
      <c r="C65" s="622"/>
      <c r="D65" s="622"/>
      <c r="E65" s="622"/>
      <c r="F65" s="622"/>
      <c r="G65" s="622"/>
      <c r="H65" s="622"/>
      <c r="I65" s="622"/>
      <c r="J65" s="622"/>
      <c r="K65" s="622"/>
      <c r="L65" s="622"/>
      <c r="M65" s="622"/>
      <c r="N65" s="622"/>
      <c r="O65" s="622"/>
      <c r="P65" s="622"/>
      <c r="X65" s="177"/>
      <c r="Y65" s="177"/>
    </row>
    <row r="66" spans="1:29">
      <c r="A66" s="547" t="s">
        <v>208</v>
      </c>
      <c r="B66" s="548"/>
      <c r="C66" s="548"/>
      <c r="D66" s="548"/>
      <c r="E66" s="547" t="s">
        <v>209</v>
      </c>
      <c r="F66" s="548"/>
      <c r="G66" s="548"/>
      <c r="H66" s="599" t="s">
        <v>145</v>
      </c>
      <c r="I66" s="728"/>
      <c r="J66" s="728"/>
      <c r="K66" s="728"/>
      <c r="L66" s="728"/>
      <c r="M66" s="728"/>
      <c r="N66" s="728"/>
      <c r="O66" s="728"/>
      <c r="P66" s="729"/>
      <c r="X66" s="177"/>
      <c r="Y66" s="177"/>
    </row>
    <row r="67" spans="1:29" ht="105" customHeight="1">
      <c r="A67" s="730" t="s">
        <v>210</v>
      </c>
      <c r="B67" s="556"/>
      <c r="C67" s="556"/>
      <c r="D67" s="556"/>
      <c r="E67" s="557" t="s">
        <v>55</v>
      </c>
      <c r="F67" s="558"/>
      <c r="G67" s="558"/>
      <c r="H67" s="764" t="s">
        <v>277</v>
      </c>
      <c r="I67" s="765"/>
      <c r="J67" s="765"/>
      <c r="K67" s="765"/>
      <c r="L67" s="765"/>
      <c r="M67" s="765"/>
      <c r="N67" s="765"/>
      <c r="O67" s="765"/>
      <c r="P67" s="765"/>
      <c r="X67" s="177"/>
      <c r="Y67" s="177"/>
    </row>
    <row r="68" spans="1:29" ht="15.75" customHeight="1">
      <c r="X68" s="177"/>
      <c r="Y68" s="177"/>
    </row>
    <row r="69" spans="1:29" ht="15.75" customHeight="1">
      <c r="B69" s="589" t="s">
        <v>49</v>
      </c>
      <c r="C69" s="589"/>
      <c r="D69" s="589"/>
      <c r="E69" s="589"/>
      <c r="F69" s="589"/>
      <c r="G69" s="589"/>
      <c r="H69" s="589"/>
      <c r="I69" s="589"/>
      <c r="J69" s="589"/>
      <c r="K69" s="589"/>
      <c r="L69" s="589"/>
      <c r="M69" s="589"/>
      <c r="N69" s="589"/>
      <c r="O69" s="589"/>
      <c r="P69" s="589"/>
      <c r="Q69" s="99"/>
      <c r="R69" s="99"/>
      <c r="W69" t="e">
        <f>+LOOKUP(Y69,#REF!,#REF!)</f>
        <v>#REF!</v>
      </c>
      <c r="Y69" s="100" t="s">
        <v>52</v>
      </c>
    </row>
    <row r="70" spans="1:29" ht="16.5" customHeight="1">
      <c r="B70" s="589"/>
      <c r="C70" s="589"/>
      <c r="D70" s="589"/>
      <c r="E70" s="589"/>
      <c r="F70" s="589"/>
      <c r="G70" s="589"/>
      <c r="H70" s="589"/>
      <c r="I70" s="589"/>
      <c r="J70" s="589"/>
      <c r="K70" s="589"/>
      <c r="L70" s="589"/>
      <c r="M70" s="589"/>
      <c r="N70" s="589"/>
      <c r="O70" s="589"/>
      <c r="P70" s="589"/>
      <c r="Q70" s="99"/>
      <c r="R70" s="99"/>
    </row>
    <row r="71" spans="1:29" ht="21">
      <c r="B71" s="590" t="s">
        <v>48</v>
      </c>
      <c r="C71" s="590"/>
      <c r="D71" s="590"/>
      <c r="E71" s="591" t="str">
        <f>E9</f>
        <v>JORGE VARGAS OROZCO</v>
      </c>
      <c r="F71" s="591"/>
      <c r="G71" s="591"/>
      <c r="H71" s="591"/>
      <c r="I71" s="591"/>
      <c r="J71" s="591"/>
      <c r="K71" s="591"/>
      <c r="L71" s="591"/>
      <c r="M71" s="591"/>
      <c r="N71" s="591"/>
      <c r="O71" s="591"/>
      <c r="P71" s="591"/>
      <c r="Q71" s="99"/>
      <c r="R71" s="99"/>
    </row>
    <row r="72" spans="1:29" ht="27.75" customHeight="1">
      <c r="B72" s="590" t="s">
        <v>171</v>
      </c>
      <c r="C72" s="590"/>
      <c r="D72" s="590"/>
      <c r="E72" s="592" t="s">
        <v>55</v>
      </c>
      <c r="F72" s="592"/>
      <c r="G72" s="592"/>
      <c r="H72" s="592"/>
      <c r="I72" s="592"/>
      <c r="J72" s="592"/>
      <c r="K72" s="592"/>
      <c r="L72" s="592"/>
      <c r="M72" s="592"/>
      <c r="N72" s="592"/>
      <c r="O72" s="592"/>
      <c r="P72" s="592"/>
      <c r="Q72" s="101"/>
      <c r="R72" s="101"/>
    </row>
    <row r="73" spans="1:29" ht="16.25" customHeight="1">
      <c r="A73" s="63"/>
      <c r="B73" s="614" t="s">
        <v>172</v>
      </c>
      <c r="C73" s="615"/>
      <c r="D73" s="616"/>
      <c r="E73" s="608" t="s">
        <v>55</v>
      </c>
      <c r="F73" s="609"/>
      <c r="G73" s="609"/>
      <c r="H73" s="609"/>
      <c r="I73" s="609"/>
      <c r="J73" s="609"/>
      <c r="K73" s="609"/>
      <c r="L73" s="609"/>
      <c r="M73" s="609"/>
      <c r="N73" s="609"/>
      <c r="O73" s="609"/>
      <c r="P73" s="610"/>
      <c r="Q73" s="63"/>
      <c r="R73" s="63"/>
      <c r="AB73" s="1">
        <v>1988</v>
      </c>
      <c r="AC73" s="2">
        <v>25637</v>
      </c>
    </row>
    <row r="74" spans="1:29" ht="10.25" customHeight="1">
      <c r="A74" s="63"/>
      <c r="B74" s="617"/>
      <c r="C74" s="618"/>
      <c r="D74" s="619"/>
      <c r="E74" s="611"/>
      <c r="F74" s="612"/>
      <c r="G74" s="612"/>
      <c r="H74" s="612"/>
      <c r="I74" s="612"/>
      <c r="J74" s="612"/>
      <c r="K74" s="612"/>
      <c r="L74" s="612"/>
      <c r="M74" s="612"/>
      <c r="N74" s="612"/>
      <c r="O74" s="612"/>
      <c r="P74" s="613"/>
      <c r="Q74" s="63"/>
      <c r="R74" s="63"/>
      <c r="AB74" s="3">
        <v>1989</v>
      </c>
      <c r="AC74" s="4">
        <v>32560</v>
      </c>
    </row>
    <row r="75" spans="1:29" ht="31.25" customHeight="1">
      <c r="A75" s="63"/>
      <c r="B75" s="590" t="s">
        <v>167</v>
      </c>
      <c r="C75" s="590"/>
      <c r="D75" s="590"/>
      <c r="E75" s="593" t="s">
        <v>55</v>
      </c>
      <c r="F75" s="594"/>
      <c r="G75" s="594"/>
      <c r="H75" s="594"/>
      <c r="I75" s="594"/>
      <c r="J75" s="594"/>
      <c r="K75" s="594"/>
      <c r="L75" s="594"/>
      <c r="M75" s="594"/>
      <c r="N75" s="594"/>
      <c r="O75" s="594"/>
      <c r="P75" s="595"/>
      <c r="Q75" s="63"/>
      <c r="R75" s="63"/>
      <c r="AB75" s="3">
        <v>1989</v>
      </c>
      <c r="AC75" s="4">
        <v>32560</v>
      </c>
    </row>
    <row r="76" spans="1:29">
      <c r="A76" s="63"/>
      <c r="B76" s="588"/>
      <c r="C76" s="588"/>
      <c r="D76" s="588"/>
      <c r="E76" s="588"/>
      <c r="F76" s="588"/>
      <c r="G76" s="588"/>
      <c r="H76" s="63"/>
      <c r="I76" s="63"/>
      <c r="J76" s="63"/>
      <c r="K76" s="63"/>
      <c r="L76" s="63"/>
      <c r="M76" s="63"/>
      <c r="N76" s="63"/>
      <c r="O76" s="63"/>
      <c r="P76" s="63"/>
      <c r="Q76" s="63"/>
      <c r="R76" s="63"/>
      <c r="S76" s="63"/>
      <c r="AB76" s="1">
        <v>1990</v>
      </c>
      <c r="AC76" s="2">
        <v>41025</v>
      </c>
    </row>
    <row r="77" spans="1:29">
      <c r="A77" s="63"/>
      <c r="B77" s="588"/>
      <c r="C77" s="588"/>
      <c r="D77" s="588"/>
      <c r="E77" s="588"/>
      <c r="F77" s="588"/>
      <c r="G77" s="588"/>
      <c r="H77" s="63"/>
      <c r="I77" s="63"/>
      <c r="J77" s="63"/>
      <c r="K77" s="63"/>
      <c r="L77" s="63"/>
      <c r="M77" s="63"/>
      <c r="N77" s="63"/>
      <c r="O77" s="63"/>
      <c r="P77" s="63"/>
      <c r="Q77" s="63"/>
      <c r="R77" s="63"/>
      <c r="S77" s="63"/>
      <c r="AB77" s="3">
        <v>1991</v>
      </c>
      <c r="AC77" s="4">
        <v>51720</v>
      </c>
    </row>
    <row r="78" spans="1:29">
      <c r="A78" s="63"/>
      <c r="B78" s="588"/>
      <c r="C78" s="588"/>
      <c r="D78" s="588"/>
      <c r="E78" s="588"/>
      <c r="F78" s="588"/>
      <c r="G78" s="588"/>
      <c r="H78" s="128"/>
      <c r="I78" s="63"/>
      <c r="J78" s="63"/>
      <c r="K78" s="63"/>
      <c r="L78" s="63"/>
      <c r="M78" s="63"/>
      <c r="N78" s="63"/>
      <c r="O78" s="63"/>
      <c r="P78" s="63"/>
      <c r="Q78" s="63"/>
      <c r="R78" s="63"/>
      <c r="S78" s="63"/>
      <c r="AB78" s="1">
        <v>1992</v>
      </c>
      <c r="AC78" s="2">
        <v>65190</v>
      </c>
    </row>
    <row r="79" spans="1:29">
      <c r="A79" s="63"/>
      <c r="B79" s="124"/>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30"/>
      <c r="C84" s="130"/>
      <c r="D84" s="130"/>
      <c r="E84" s="131"/>
      <c r="F84" s="102"/>
      <c r="G84" s="130"/>
      <c r="H84" s="130"/>
      <c r="Q84" s="63"/>
      <c r="R84" s="63"/>
      <c r="S84" s="63"/>
      <c r="AB84" s="1">
        <v>1998</v>
      </c>
      <c r="AC84" s="2">
        <v>203826</v>
      </c>
    </row>
    <row r="85" spans="1:29">
      <c r="B85" s="125"/>
      <c r="E85" s="102"/>
      <c r="F85" s="102"/>
      <c r="G85" s="125"/>
      <c r="H85" s="125"/>
      <c r="I85" s="125"/>
      <c r="J85" s="125"/>
      <c r="K85" s="125"/>
      <c r="L85" s="125"/>
      <c r="M85" s="125"/>
      <c r="Q85" s="63"/>
      <c r="R85" s="63"/>
      <c r="S85" s="63"/>
      <c r="AB85" s="3">
        <v>1999</v>
      </c>
      <c r="AC85" s="4">
        <v>236460</v>
      </c>
    </row>
    <row r="86" spans="1:29">
      <c r="E86" s="102"/>
      <c r="F86" s="102"/>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30"/>
      <c r="C90" s="130"/>
      <c r="D90" s="130"/>
      <c r="E90" s="130"/>
      <c r="S90" s="63"/>
      <c r="AB90" s="3">
        <v>2003</v>
      </c>
      <c r="AC90" s="4">
        <v>332000</v>
      </c>
    </row>
    <row r="91" spans="1:29">
      <c r="B91" s="125"/>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4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F19"/>
    <mergeCell ref="H19:J19"/>
    <mergeCell ref="K19:R19"/>
    <mergeCell ref="A20:B20"/>
    <mergeCell ref="C20:J20"/>
    <mergeCell ref="Q16:R16"/>
    <mergeCell ref="A17:J17"/>
    <mergeCell ref="K17:R17"/>
    <mergeCell ref="A18:B18"/>
    <mergeCell ref="C18:F18"/>
    <mergeCell ref="H18:J18"/>
    <mergeCell ref="M23:R23"/>
    <mergeCell ref="A24:C24"/>
    <mergeCell ref="E24:F24"/>
    <mergeCell ref="I24:J24"/>
    <mergeCell ref="M24:O24"/>
    <mergeCell ref="P24:Q24"/>
    <mergeCell ref="A21:B21"/>
    <mergeCell ref="C21:J21"/>
    <mergeCell ref="A22:B22"/>
    <mergeCell ref="C22:J22"/>
    <mergeCell ref="A23:C23"/>
    <mergeCell ref="E23:F23"/>
    <mergeCell ref="I23:J23"/>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AD50:AF50"/>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G44:AI44"/>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A47:B49"/>
    <mergeCell ref="C47:D47"/>
    <mergeCell ref="E47:G49"/>
    <mergeCell ref="H47:J49"/>
    <mergeCell ref="K47:M49"/>
    <mergeCell ref="N47:P49"/>
    <mergeCell ref="C48:D48"/>
    <mergeCell ref="C49:D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K61:M61"/>
    <mergeCell ref="N61:P61"/>
    <mergeCell ref="A62:D62"/>
    <mergeCell ref="E62:G62"/>
    <mergeCell ref="H62:J62"/>
    <mergeCell ref="K62:M62"/>
    <mergeCell ref="N62:P62"/>
    <mergeCell ref="Q59:R59"/>
    <mergeCell ref="A60:D60"/>
    <mergeCell ref="E60:G60"/>
    <mergeCell ref="H60:J60"/>
    <mergeCell ref="K60:M60"/>
    <mergeCell ref="N60:P60"/>
    <mergeCell ref="Q60:R63"/>
    <mergeCell ref="A61:D61"/>
    <mergeCell ref="E61:G61"/>
    <mergeCell ref="H61:J61"/>
    <mergeCell ref="A66:D66"/>
    <mergeCell ref="E66:G66"/>
    <mergeCell ref="H66:P66"/>
    <mergeCell ref="A67:D67"/>
    <mergeCell ref="E67:G67"/>
    <mergeCell ref="H67:P67"/>
    <mergeCell ref="A63:D63"/>
    <mergeCell ref="E63:G63"/>
    <mergeCell ref="H63:J63"/>
    <mergeCell ref="K63:M63"/>
    <mergeCell ref="N63:P63"/>
    <mergeCell ref="A65:P65"/>
    <mergeCell ref="B75:D75"/>
    <mergeCell ref="E75:P75"/>
    <mergeCell ref="B76:G78"/>
    <mergeCell ref="B69:P70"/>
    <mergeCell ref="B71:D71"/>
    <mergeCell ref="E71:P71"/>
    <mergeCell ref="B72:D72"/>
    <mergeCell ref="E72:P72"/>
    <mergeCell ref="B73:D74"/>
    <mergeCell ref="E73:P74"/>
  </mergeCells>
  <dataValidations count="5">
    <dataValidation type="list" allowBlank="1" showInputMessage="1" showErrorMessage="1" sqref="I24:J29 G24:G26 H25:H26" xr:uid="{305A59E8-9512-45F6-8948-49950BFA0304}">
      <formula1>$U$9:$U$11</formula1>
    </dataValidation>
    <dataValidation type="list" allowBlank="1" showInputMessage="1" showErrorMessage="1" sqref="D24:D29" xr:uid="{3D6311B2-670B-444D-839F-6D1E2E115DFF}">
      <formula1>$X$9:$X$10</formula1>
    </dataValidation>
    <dataValidation type="list" allowBlank="1" showInputMessage="1" showErrorMessage="1" sqref="H24 G27:H29" xr:uid="{3B1EB59E-12EB-4F64-A346-84866CA1AF7A}">
      <formula1>$U$9:$U$10</formula1>
    </dataValidation>
    <dataValidation type="list" allowBlank="1" showInputMessage="1" showErrorMessage="1" sqref="E32:P32" xr:uid="{9790676E-D6FD-490D-9B03-F58438D83CB9}">
      <formula1>$W$24:$W$39</formula1>
    </dataValidation>
    <dataValidation type="list" allowBlank="1" showInputMessage="1" showErrorMessage="1" sqref="H10:H11 H18:H19 C15:C16 C20:C22 K50:P50 E47:P47 E35:P35 E50:G50" xr:uid="{C2C6C0A9-7D2F-4D17-B0E4-9F0E3309852C}">
      <formula1>CRITERIO</formula1>
    </dataValidation>
  </dataValidations>
  <pageMargins left="0.7" right="0.7" top="0.75" bottom="0.75" header="0.3" footer="0.3"/>
  <pageSetup paperSize="9" scale="30" orientation="landscape" r:id="rId1"/>
  <rowBreaks count="1" manualBreakCount="1">
    <brk id="50" max="17" man="1"/>
  </rowBreaks>
  <colBreaks count="1" manualBreakCount="1">
    <brk id="19"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BC79B-E070-495C-BC57-4FBDE53B92F4}">
  <sheetPr>
    <tabColor rgb="FF00B050"/>
  </sheetPr>
  <dimension ref="A1:AU58"/>
  <sheetViews>
    <sheetView showZeros="0" view="pageBreakPreview" topLeftCell="A10" zoomScale="70" zoomScaleNormal="85" zoomScaleSheetLayoutView="70" workbookViewId="0">
      <selection activeCell="C1" sqref="C1:K1"/>
    </sheetView>
  </sheetViews>
  <sheetFormatPr baseColWidth="10" defaultColWidth="11" defaultRowHeight="16"/>
  <cols>
    <col min="1" max="1" width="13" style="135" customWidth="1"/>
    <col min="2" max="2" width="13.5" style="135" customWidth="1"/>
    <col min="3" max="3" width="9" style="135" customWidth="1"/>
    <col min="4" max="4" width="13.83203125" style="135" customWidth="1"/>
    <col min="5" max="5" width="8.83203125" style="135" customWidth="1"/>
    <col min="6" max="6" width="15.5" style="135" customWidth="1"/>
    <col min="7" max="7" width="12" style="135" customWidth="1"/>
    <col min="8" max="8" width="14.5" style="135" customWidth="1"/>
    <col min="9" max="9" width="6" style="135" customWidth="1"/>
    <col min="10" max="10" width="10.83203125" style="135" customWidth="1"/>
    <col min="11" max="11" width="2.33203125" style="135" customWidth="1"/>
    <col min="12" max="12" width="1.83203125" style="135" customWidth="1"/>
    <col min="13" max="13" width="20.5" style="135" customWidth="1"/>
    <col min="14" max="14" width="9" style="135" customWidth="1"/>
    <col min="15" max="15" width="7" style="135" customWidth="1"/>
    <col min="16" max="16" width="11" style="135" customWidth="1"/>
    <col min="17" max="17" width="9.5" style="135" customWidth="1"/>
    <col min="18" max="18" width="8" style="135" customWidth="1"/>
    <col min="19" max="19" width="9.33203125" style="135" customWidth="1"/>
    <col min="20" max="20" width="7" style="135" customWidth="1"/>
    <col min="21" max="21" width="4.5" style="135" customWidth="1"/>
    <col min="22" max="22" width="15" style="135" customWidth="1"/>
    <col min="23" max="23" width="22" style="135" customWidth="1"/>
    <col min="24" max="24" width="11" style="135" hidden="1" customWidth="1"/>
    <col min="25" max="26" width="7.83203125" style="135" hidden="1" customWidth="1"/>
    <col min="27" max="27" width="9.83203125" style="135" hidden="1" customWidth="1"/>
    <col min="28" max="29" width="8" style="135" hidden="1" customWidth="1"/>
    <col min="30" max="30" width="12.83203125" style="135" hidden="1" customWidth="1"/>
    <col min="31" max="31" width="11" style="135" hidden="1" customWidth="1"/>
    <col min="32" max="32" width="18" style="135" hidden="1" customWidth="1"/>
    <col min="33" max="34" width="12.83203125" style="135" hidden="1" customWidth="1"/>
    <col min="35" max="35" width="11.5" style="135" hidden="1" customWidth="1"/>
    <col min="36" max="37" width="8.33203125" style="135" hidden="1" customWidth="1"/>
    <col min="38" max="38" width="8" style="135" hidden="1" customWidth="1"/>
    <col min="39" max="39" width="16.83203125" style="135" hidden="1" customWidth="1"/>
    <col min="40" max="40" width="8.5" style="135" hidden="1" customWidth="1"/>
    <col min="41" max="41" width="16.33203125" style="135" hidden="1" customWidth="1"/>
    <col min="42" max="42" width="10" style="135" hidden="1" customWidth="1"/>
    <col min="43" max="43" width="8.33203125" style="135" hidden="1" customWidth="1"/>
    <col min="44" max="44" width="12.83203125" style="135" hidden="1" customWidth="1"/>
    <col min="45" max="45" width="13.5" style="135" hidden="1" customWidth="1"/>
    <col min="46" max="46" width="18.5" style="135" hidden="1" customWidth="1"/>
    <col min="47" max="47" width="10.5" style="135" hidden="1" customWidth="1"/>
    <col min="48" max="48" width="0.5" style="135" customWidth="1"/>
    <col min="49" max="49" width="26" style="135" customWidth="1"/>
    <col min="50" max="50" width="11.33203125" style="135" customWidth="1"/>
    <col min="51" max="51" width="15.33203125" style="135" customWidth="1"/>
    <col min="52" max="16384" width="11" style="135"/>
  </cols>
  <sheetData>
    <row r="1" spans="1:36" ht="28">
      <c r="A1" s="132"/>
      <c r="B1" s="133"/>
      <c r="C1" s="757" t="s">
        <v>173</v>
      </c>
      <c r="D1" s="757"/>
      <c r="E1" s="757"/>
      <c r="F1" s="757"/>
      <c r="G1" s="757"/>
      <c r="H1" s="757"/>
      <c r="I1" s="757"/>
      <c r="J1" s="757"/>
      <c r="K1" s="757"/>
      <c r="L1" s="134"/>
      <c r="M1" s="134"/>
      <c r="N1" s="134"/>
      <c r="O1" s="134"/>
      <c r="P1" s="134"/>
      <c r="Q1" s="134"/>
      <c r="R1" s="134"/>
    </row>
    <row r="2" spans="1:36" ht="28.5" customHeight="1">
      <c r="A2" s="136"/>
      <c r="B2" s="137"/>
      <c r="C2" s="758" t="s">
        <v>213</v>
      </c>
      <c r="D2" s="758"/>
      <c r="E2" s="758"/>
      <c r="F2" s="758"/>
      <c r="G2" s="758"/>
      <c r="H2" s="758"/>
      <c r="I2" s="758"/>
      <c r="J2" s="758"/>
      <c r="K2" s="758"/>
      <c r="L2" s="138"/>
      <c r="M2" s="138"/>
      <c r="N2" s="138"/>
      <c r="O2" s="138"/>
      <c r="P2" s="138"/>
      <c r="Q2" s="138"/>
      <c r="R2" s="138"/>
    </row>
    <row r="3" spans="1:36" ht="28">
      <c r="A3" s="139"/>
      <c r="B3" s="137"/>
      <c r="C3" s="758"/>
      <c r="D3" s="758"/>
      <c r="E3" s="758"/>
      <c r="F3" s="758"/>
      <c r="G3" s="758"/>
      <c r="H3" s="758"/>
      <c r="I3" s="758"/>
      <c r="J3" s="758"/>
      <c r="K3" s="758"/>
      <c r="L3" s="138"/>
      <c r="M3" s="138"/>
      <c r="N3" s="138"/>
      <c r="O3" s="138"/>
      <c r="P3" s="138"/>
      <c r="Q3" s="138"/>
      <c r="R3" s="138"/>
    </row>
    <row r="4" spans="1:36" ht="28">
      <c r="A4" s="139"/>
      <c r="B4" s="137"/>
      <c r="C4" s="758"/>
      <c r="D4" s="758"/>
      <c r="E4" s="758"/>
      <c r="F4" s="758"/>
      <c r="G4" s="758"/>
      <c r="H4" s="758"/>
      <c r="I4" s="758"/>
      <c r="J4" s="758"/>
      <c r="K4" s="758"/>
      <c r="L4" s="138"/>
      <c r="M4" s="138"/>
      <c r="N4" s="138"/>
      <c r="O4" s="138"/>
      <c r="P4" s="138"/>
      <c r="Q4" s="138"/>
      <c r="R4" s="138"/>
    </row>
    <row r="5" spans="1:36" ht="28">
      <c r="A5" s="136"/>
      <c r="B5" s="137"/>
      <c r="C5" s="758"/>
      <c r="D5" s="758"/>
      <c r="E5" s="758"/>
      <c r="F5" s="758"/>
      <c r="G5" s="758"/>
      <c r="H5" s="758"/>
      <c r="I5" s="758"/>
      <c r="J5" s="758"/>
      <c r="K5" s="758"/>
      <c r="L5" s="138"/>
      <c r="M5" s="138"/>
      <c r="N5" s="138"/>
      <c r="O5" s="138"/>
      <c r="P5" s="138"/>
      <c r="Q5" s="138"/>
      <c r="R5" s="138"/>
    </row>
    <row r="6" spans="1:36" ht="14.25" customHeight="1" thickBot="1">
      <c r="A6" s="140"/>
      <c r="B6" s="141"/>
      <c r="C6" s="758"/>
      <c r="D6" s="758"/>
      <c r="E6" s="758"/>
      <c r="F6" s="758"/>
      <c r="G6" s="758"/>
      <c r="H6" s="758"/>
      <c r="I6" s="758"/>
      <c r="J6" s="758"/>
      <c r="K6" s="758"/>
      <c r="L6" s="138"/>
      <c r="M6" s="138"/>
      <c r="N6" s="138"/>
      <c r="O6" s="138"/>
      <c r="P6" s="138"/>
      <c r="Q6" s="138"/>
      <c r="R6" s="138"/>
    </row>
    <row r="7" spans="1:36" ht="14.25" customHeight="1">
      <c r="A7" s="137"/>
      <c r="B7" s="137"/>
      <c r="C7" s="142"/>
      <c r="D7" s="142"/>
      <c r="E7" s="142"/>
      <c r="F7" s="142"/>
      <c r="G7" s="142"/>
      <c r="H7" s="142"/>
      <c r="I7" s="142"/>
      <c r="J7" s="142"/>
      <c r="K7" s="142"/>
      <c r="L7" s="138"/>
      <c r="M7" s="138"/>
      <c r="N7" s="138"/>
      <c r="O7" s="138"/>
      <c r="P7" s="138"/>
      <c r="Q7" s="138"/>
      <c r="R7" s="138"/>
    </row>
    <row r="8" spans="1:36" ht="19.5" customHeight="1">
      <c r="A8" s="659" t="s">
        <v>8</v>
      </c>
      <c r="B8" s="659"/>
      <c r="C8" s="759" t="s">
        <v>140</v>
      </c>
      <c r="D8" s="759"/>
      <c r="E8" s="760" t="str">
        <f>'[2]E. TECNICA JORGE VARGAS P8'!E9</f>
        <v>JORGE VARGAS OROZCO</v>
      </c>
      <c r="F8" s="760"/>
      <c r="G8" s="760"/>
      <c r="H8" s="760"/>
      <c r="I8" s="760"/>
      <c r="J8" s="760"/>
      <c r="K8" s="760"/>
      <c r="L8" s="138"/>
      <c r="M8" s="138"/>
      <c r="N8" s="138"/>
      <c r="O8" s="138"/>
      <c r="P8" s="138"/>
      <c r="Q8" s="138"/>
      <c r="R8" s="138"/>
    </row>
    <row r="9" spans="1:36" ht="21.75" customHeight="1">
      <c r="A9" s="659"/>
      <c r="B9" s="659"/>
      <c r="C9" s="759" t="s">
        <v>137</v>
      </c>
      <c r="D9" s="759"/>
      <c r="E9" s="761" t="s">
        <v>138</v>
      </c>
      <c r="F9" s="761"/>
      <c r="G9" s="762" t="s">
        <v>139</v>
      </c>
      <c r="H9" s="762"/>
      <c r="I9" s="762"/>
      <c r="J9" s="762"/>
      <c r="K9" s="762"/>
      <c r="L9" s="138"/>
      <c r="M9" s="138"/>
      <c r="N9" s="138"/>
      <c r="O9" s="138"/>
      <c r="P9" s="138"/>
      <c r="Q9" s="138"/>
      <c r="R9" s="138"/>
    </row>
    <row r="10" spans="1:36" ht="22.5" customHeight="1">
      <c r="A10" s="659"/>
      <c r="B10" s="659"/>
      <c r="C10" s="759" t="s">
        <v>151</v>
      </c>
      <c r="D10" s="759"/>
      <c r="E10" s="762"/>
      <c r="F10" s="762"/>
      <c r="G10" s="762"/>
      <c r="H10" s="762"/>
      <c r="I10" s="762"/>
      <c r="J10" s="762"/>
      <c r="K10" s="762"/>
      <c r="L10" s="138"/>
      <c r="M10" s="138"/>
      <c r="N10" s="138"/>
      <c r="O10" s="138"/>
      <c r="P10" s="138"/>
      <c r="Q10" s="138"/>
      <c r="R10" s="138"/>
    </row>
    <row r="11" spans="1:36" ht="23.25" customHeight="1">
      <c r="A11" s="749" t="s">
        <v>174</v>
      </c>
      <c r="B11" s="749"/>
      <c r="C11" s="749"/>
      <c r="D11" s="749"/>
      <c r="E11" s="749"/>
      <c r="F11" s="749"/>
      <c r="G11" s="749"/>
      <c r="H11" s="749"/>
      <c r="I11" s="749"/>
      <c r="J11" s="749" t="s">
        <v>175</v>
      </c>
      <c r="K11" s="749"/>
      <c r="Z11" s="143">
        <v>6</v>
      </c>
      <c r="AA11" s="628" t="e">
        <f>+IF(#REF!=#REF!,IF(#REF!="CUMPLE",#REF!,0),"")</f>
        <v>#REF!</v>
      </c>
      <c r="AB11" s="628"/>
      <c r="AC11" s="628" t="e">
        <f>+IF(#REF!=#REF!,IF(#REF!="CUMPLE",#REF!,0),"")</f>
        <v>#REF!</v>
      </c>
      <c r="AD11" s="628"/>
      <c r="AE11" s="628" t="e">
        <f>+IF(#REF!=#REF!,IF(#REF!="CUMPLE",#REF!,0),"")</f>
        <v>#REF!</v>
      </c>
      <c r="AF11" s="628"/>
      <c r="AG11" s="628" t="e">
        <f>+IF(#REF!=#REF!,IF(#REF!="CUMPLE",#REF!,0),"")</f>
        <v>#REF!</v>
      </c>
      <c r="AH11" s="628"/>
      <c r="AI11" s="628" t="e">
        <f>+IF(#REF!=#REF!,IF(#REF!="CUMPLE",#REF!,0),"")</f>
        <v>#REF!</v>
      </c>
      <c r="AJ11" s="628"/>
    </row>
    <row r="12" spans="1:36" ht="39.75" customHeight="1">
      <c r="A12" s="550" t="s">
        <v>269</v>
      </c>
      <c r="B12" s="550"/>
      <c r="C12" s="550"/>
      <c r="D12" s="550"/>
      <c r="E12" s="550"/>
      <c r="F12" s="550"/>
      <c r="G12" s="550"/>
      <c r="H12" s="550"/>
      <c r="I12" s="550"/>
      <c r="J12" s="755">
        <v>20</v>
      </c>
      <c r="K12" s="756"/>
      <c r="Y12" s="754" t="s">
        <v>181</v>
      </c>
      <c r="Z12" s="754"/>
      <c r="AA12" s="628" t="e">
        <f>+SUM(AA11:AB11)</f>
        <v>#REF!</v>
      </c>
      <c r="AB12" s="628"/>
      <c r="AC12" s="628" t="e">
        <f>+SUM(AC11:AD11)</f>
        <v>#REF!</v>
      </c>
      <c r="AD12" s="628"/>
      <c r="AE12" s="628" t="e">
        <f>+SUM(AE11:AF11)</f>
        <v>#REF!</v>
      </c>
      <c r="AF12" s="628"/>
      <c r="AG12" s="628" t="e">
        <f>+SUM(AG11:AH11)</f>
        <v>#REF!</v>
      </c>
      <c r="AH12" s="628"/>
      <c r="AI12" s="628" t="e">
        <f>+SUM(AI11:AJ11)</f>
        <v>#REF!</v>
      </c>
      <c r="AJ12" s="628"/>
    </row>
    <row r="13" spans="1:36" ht="28.75" customHeight="1" thickBot="1">
      <c r="Y13" s="754"/>
      <c r="Z13" s="754"/>
      <c r="AA13" s="143" t="s">
        <v>176</v>
      </c>
      <c r="AB13" s="143" t="s">
        <v>177</v>
      </c>
      <c r="AC13" s="143"/>
    </row>
    <row r="14" spans="1:36" ht="23.5" customHeight="1">
      <c r="A14" s="748" t="s">
        <v>162</v>
      </c>
      <c r="B14" s="749"/>
      <c r="C14" s="749"/>
      <c r="D14" s="749"/>
      <c r="E14" s="749"/>
      <c r="F14" s="749"/>
      <c r="G14" s="749"/>
      <c r="H14" s="749"/>
      <c r="I14" s="749"/>
      <c r="J14" s="749" t="s">
        <v>175</v>
      </c>
      <c r="K14" s="749"/>
      <c r="Y14" s="754"/>
      <c r="Z14" s="754"/>
      <c r="AA14" s="143" t="e">
        <f>+#REF!</f>
        <v>#REF!</v>
      </c>
      <c r="AB14" s="143" t="e">
        <f>+IF(#REF!&gt;=50%,1,0)</f>
        <v>#REF!</v>
      </c>
      <c r="AC14" s="143"/>
      <c r="AF14" s="144" t="s">
        <v>41</v>
      </c>
      <c r="AG14" s="145" t="s">
        <v>178</v>
      </c>
      <c r="AH14" s="146" t="s">
        <v>47</v>
      </c>
    </row>
    <row r="15" spans="1:36" ht="87.75" customHeight="1">
      <c r="A15" s="552" t="s">
        <v>276</v>
      </c>
      <c r="B15" s="552"/>
      <c r="C15" s="552"/>
      <c r="D15" s="552"/>
      <c r="E15" s="552"/>
      <c r="F15" s="552"/>
      <c r="G15" s="552"/>
      <c r="H15" s="552"/>
      <c r="I15" s="552"/>
      <c r="J15" s="755">
        <v>10</v>
      </c>
      <c r="K15" s="756"/>
      <c r="AA15" s="143" t="e">
        <f>+#REF!</f>
        <v>#REF!</v>
      </c>
      <c r="AB15" s="143" t="e">
        <f>+IF(#REF!&gt;=50%,1,0)</f>
        <v>#REF!</v>
      </c>
      <c r="AC15" s="143"/>
      <c r="AF15" s="147" t="e">
        <f>+IF(#REF!="CUMPLE",1,"NC")</f>
        <v>#REF!</v>
      </c>
      <c r="AG15" s="143" t="e">
        <f>+IF(#REF!="CUMPLE ",1,0)</f>
        <v>#REF!</v>
      </c>
      <c r="AH15" s="148" t="e">
        <f>+IF(AF15=AG15,1,0)</f>
        <v>#REF!</v>
      </c>
    </row>
    <row r="16" spans="1:36" ht="31.25" customHeight="1">
      <c r="A16" s="122"/>
      <c r="B16" s="122"/>
      <c r="C16" s="122"/>
      <c r="D16" s="122"/>
      <c r="E16" s="122"/>
      <c r="F16" s="122"/>
      <c r="G16" s="122"/>
      <c r="H16" s="122"/>
      <c r="I16" s="122"/>
      <c r="J16" s="149"/>
      <c r="K16" s="149"/>
      <c r="AA16" s="143"/>
      <c r="AB16" s="143"/>
      <c r="AC16" s="143"/>
      <c r="AF16" s="147"/>
      <c r="AG16" s="143"/>
      <c r="AH16" s="148"/>
    </row>
    <row r="17" spans="1:34" ht="59.5" customHeight="1">
      <c r="A17" s="748" t="s">
        <v>179</v>
      </c>
      <c r="B17" s="748"/>
      <c r="C17" s="748"/>
      <c r="D17" s="748"/>
      <c r="E17" s="748"/>
      <c r="F17" s="748"/>
      <c r="G17" s="748"/>
      <c r="H17" s="748"/>
      <c r="I17" s="748"/>
      <c r="J17" s="749" t="s">
        <v>175</v>
      </c>
      <c r="K17" s="749"/>
      <c r="AA17" s="143" t="e">
        <f>+#REF!</f>
        <v>#REF!</v>
      </c>
      <c r="AB17" s="143" t="e">
        <f>+IF(#REF!&gt;=50%,1,0)</f>
        <v>#REF!</v>
      </c>
      <c r="AC17" s="143"/>
      <c r="AF17" s="147" t="e">
        <f>+IF(#REF!="CUMPLE",1,"NC")</f>
        <v>#REF!</v>
      </c>
      <c r="AG17" s="143" t="e">
        <f>+IF(#REF!="CUMPLE ",1,0)</f>
        <v>#REF!</v>
      </c>
      <c r="AH17" s="148" t="e">
        <f t="shared" ref="AH17:AH18" si="0">+IF(AF17=AG17,1,0)</f>
        <v>#REF!</v>
      </c>
    </row>
    <row r="18" spans="1:34" ht="69.75" customHeight="1" thickBot="1">
      <c r="A18" s="750" t="s">
        <v>262</v>
      </c>
      <c r="B18" s="750"/>
      <c r="C18" s="750"/>
      <c r="D18" s="750"/>
      <c r="E18" s="750"/>
      <c r="F18" s="750"/>
      <c r="G18" s="750"/>
      <c r="H18" s="750"/>
      <c r="I18" s="750"/>
      <c r="J18" s="751" t="s">
        <v>240</v>
      </c>
      <c r="K18" s="751"/>
      <c r="AF18" s="150" t="e">
        <f>+IF(#REF!="CUMPLE",1,"NC")</f>
        <v>#REF!</v>
      </c>
      <c r="AG18" s="151" t="e">
        <f>+IF(#REF!="CUMPLE ",1,0)</f>
        <v>#REF!</v>
      </c>
      <c r="AH18" s="152" t="e">
        <f t="shared" si="0"/>
        <v>#REF!</v>
      </c>
    </row>
    <row r="19" spans="1:34" ht="31.25" customHeight="1">
      <c r="A19" s="155"/>
      <c r="B19" s="155"/>
      <c r="C19" s="155"/>
      <c r="D19" s="155"/>
      <c r="E19" s="155"/>
      <c r="F19" s="155"/>
      <c r="G19" s="155"/>
      <c r="H19" s="155"/>
      <c r="I19" s="155"/>
      <c r="J19" s="149"/>
      <c r="K19" s="149"/>
    </row>
    <row r="20" spans="1:34" ht="27" customHeight="1">
      <c r="A20" s="752" t="s">
        <v>180</v>
      </c>
      <c r="B20" s="752"/>
      <c r="C20" s="752"/>
      <c r="D20" s="752"/>
      <c r="E20" s="752"/>
      <c r="F20" s="752"/>
      <c r="G20" s="752"/>
      <c r="H20" s="752"/>
      <c r="I20" s="752"/>
      <c r="J20" s="753">
        <f>+J12+J15+J18</f>
        <v>30</v>
      </c>
      <c r="K20" s="753"/>
      <c r="AA20" s="147" t="e">
        <f>+IF(#REF!="CUMPLE",1,"NC")</f>
        <v>#REF!</v>
      </c>
      <c r="AB20" s="153" t="str">
        <f>IF(ISNUMBER(#REF!),#REF!,"")</f>
        <v/>
      </c>
      <c r="AC20" s="154"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c r="A25" s="130"/>
      <c r="B25" s="130"/>
      <c r="C25" s="130"/>
      <c r="D25" s="102"/>
      <c r="E25" s="130"/>
      <c r="F25" s="130"/>
      <c r="L25" s="135"/>
      <c r="M25" s="135"/>
      <c r="Q25" s="63"/>
      <c r="R25" s="63"/>
      <c r="S25" s="63"/>
      <c r="AB25" s="1">
        <v>1998</v>
      </c>
      <c r="AC25" s="2">
        <v>203826</v>
      </c>
    </row>
    <row r="26" spans="1:34" customFormat="1">
      <c r="A26" s="125"/>
      <c r="D26" s="102"/>
      <c r="E26" s="125"/>
      <c r="F26" s="125"/>
      <c r="G26" s="125"/>
      <c r="H26" s="125"/>
      <c r="I26" s="125"/>
      <c r="J26" s="125"/>
      <c r="K26" s="125"/>
      <c r="L26" s="135"/>
      <c r="M26" s="135"/>
      <c r="Q26" s="63"/>
      <c r="R26" s="63"/>
      <c r="S26" s="63"/>
      <c r="AB26" s="3">
        <v>1999</v>
      </c>
      <c r="AC26" s="4">
        <v>236460</v>
      </c>
    </row>
    <row r="27" spans="1:34" customFormat="1">
      <c r="D27" s="102"/>
      <c r="L27" s="135"/>
      <c r="M27" s="135"/>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747"/>
      <c r="C29" s="747"/>
      <c r="D29" s="747"/>
      <c r="E29" s="747"/>
      <c r="F29" s="747"/>
      <c r="G29" s="747"/>
      <c r="H29" s="55"/>
      <c r="I29" s="55"/>
      <c r="J29" s="55"/>
      <c r="K29" s="55"/>
      <c r="L29" s="55"/>
      <c r="M29" s="55"/>
      <c r="N29" s="55"/>
      <c r="O29" s="55"/>
      <c r="P29" s="55"/>
      <c r="Q29" s="55"/>
      <c r="R29" s="55"/>
      <c r="S29" s="55"/>
      <c r="T29" s="55"/>
      <c r="U29" s="55"/>
      <c r="V29" s="55"/>
      <c r="W29" s="55"/>
      <c r="AF29" s="3">
        <v>1993</v>
      </c>
      <c r="AG29" s="4">
        <v>81510</v>
      </c>
    </row>
    <row r="30" spans="1:34">
      <c r="A30" s="55"/>
      <c r="B30" s="747"/>
      <c r="C30" s="747"/>
      <c r="D30" s="747"/>
      <c r="E30" s="747"/>
      <c r="F30" s="747"/>
      <c r="G30" s="747"/>
      <c r="H30" s="55"/>
      <c r="I30" s="55"/>
      <c r="J30" s="55"/>
      <c r="K30" s="55"/>
      <c r="L30" s="55"/>
      <c r="M30" s="55"/>
      <c r="N30" s="55"/>
      <c r="O30" s="55"/>
      <c r="P30" s="55"/>
      <c r="Q30" s="55"/>
      <c r="R30" s="55"/>
      <c r="S30" s="55"/>
      <c r="T30" s="55"/>
      <c r="U30" s="55"/>
      <c r="V30" s="55"/>
      <c r="W30" s="55"/>
      <c r="AF30" s="1">
        <v>1994</v>
      </c>
      <c r="AG30" s="2">
        <v>98700</v>
      </c>
    </row>
    <row r="31" spans="1:34">
      <c r="A31" s="55"/>
      <c r="B31" s="747"/>
      <c r="C31" s="747"/>
      <c r="D31" s="747"/>
      <c r="E31" s="747"/>
      <c r="F31" s="747"/>
      <c r="G31" s="747"/>
      <c r="H31" s="55"/>
      <c r="I31" s="55"/>
      <c r="J31" s="55"/>
      <c r="K31" s="55"/>
      <c r="L31" s="55"/>
      <c r="M31" s="55"/>
      <c r="N31" s="55"/>
      <c r="O31" s="55"/>
      <c r="P31" s="55"/>
      <c r="Q31" s="55"/>
      <c r="R31" s="55"/>
      <c r="S31" s="55"/>
      <c r="T31" s="55"/>
      <c r="U31" s="55"/>
      <c r="V31" s="55"/>
      <c r="W31" s="55"/>
      <c r="AF31" s="3">
        <v>1995</v>
      </c>
      <c r="AG31" s="4">
        <v>118934</v>
      </c>
    </row>
    <row r="32" spans="1:34">
      <c r="A32" s="55"/>
      <c r="B32" s="55"/>
      <c r="C32" s="55"/>
      <c r="D32" s="55"/>
      <c r="E32" s="55"/>
      <c r="F32" s="55"/>
      <c r="G32" s="55"/>
      <c r="H32" s="128"/>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A7A07-3872-4545-AD83-EC4DA858F6EE}">
  <dimension ref="B1:D188"/>
  <sheetViews>
    <sheetView topLeftCell="A52" workbookViewId="0">
      <selection activeCell="F62" sqref="F62"/>
    </sheetView>
  </sheetViews>
  <sheetFormatPr baseColWidth="10" defaultRowHeight="16"/>
  <cols>
    <col min="3" max="4" width="16.1640625" bestFit="1" customWidth="1"/>
  </cols>
  <sheetData>
    <row r="1" spans="2:4">
      <c r="B1" s="180" t="s">
        <v>226</v>
      </c>
      <c r="C1" s="180" t="s">
        <v>227</v>
      </c>
      <c r="D1" s="180" t="s">
        <v>228</v>
      </c>
    </row>
    <row r="2" spans="2:4">
      <c r="B2" s="180">
        <v>214</v>
      </c>
      <c r="C2" s="180">
        <v>11899</v>
      </c>
      <c r="D2" s="181">
        <f>C2*B2</f>
        <v>2546386</v>
      </c>
    </row>
    <row r="3" spans="2:4">
      <c r="B3" s="180">
        <v>100</v>
      </c>
      <c r="C3" s="180">
        <v>6330</v>
      </c>
      <c r="D3" s="181">
        <f t="shared" ref="D3:D20" si="0">C3*B3</f>
        <v>633000</v>
      </c>
    </row>
    <row r="4" spans="2:4">
      <c r="B4" s="180"/>
      <c r="C4" s="180"/>
      <c r="D4" s="181">
        <f>SUM(D2:D3)</f>
        <v>3179386</v>
      </c>
    </row>
    <row r="5" spans="2:4">
      <c r="B5" s="180">
        <v>214</v>
      </c>
      <c r="C5" s="180">
        <v>69993</v>
      </c>
      <c r="D5" s="181">
        <f t="shared" si="0"/>
        <v>14978502</v>
      </c>
    </row>
    <row r="6" spans="2:4">
      <c r="B6" s="180">
        <v>12</v>
      </c>
      <c r="C6" s="180">
        <v>96371</v>
      </c>
      <c r="D6" s="181">
        <f t="shared" si="0"/>
        <v>1156452</v>
      </c>
    </row>
    <row r="7" spans="2:4">
      <c r="B7" s="180">
        <v>50</v>
      </c>
      <c r="C7" s="180">
        <v>9550</v>
      </c>
      <c r="D7" s="181">
        <f t="shared" si="0"/>
        <v>477500</v>
      </c>
    </row>
    <row r="8" spans="2:4">
      <c r="B8" s="180">
        <v>1000</v>
      </c>
      <c r="C8" s="180">
        <v>13183</v>
      </c>
      <c r="D8" s="181">
        <f t="shared" si="0"/>
        <v>13183000</v>
      </c>
    </row>
    <row r="9" spans="2:4">
      <c r="B9" s="180">
        <v>50</v>
      </c>
      <c r="C9" s="180">
        <v>54057</v>
      </c>
      <c r="D9" s="181">
        <f t="shared" si="0"/>
        <v>2702850</v>
      </c>
    </row>
    <row r="10" spans="2:4">
      <c r="B10" s="180"/>
      <c r="C10" s="180"/>
      <c r="D10" s="181">
        <f>SUM(D5:D9)</f>
        <v>32498304</v>
      </c>
    </row>
    <row r="11" spans="2:4">
      <c r="B11" s="180">
        <v>4</v>
      </c>
      <c r="C11" s="180">
        <v>26485</v>
      </c>
      <c r="D11" s="181">
        <f t="shared" si="0"/>
        <v>105940</v>
      </c>
    </row>
    <row r="12" spans="2:4">
      <c r="B12" s="180">
        <v>2</v>
      </c>
      <c r="C12" s="180">
        <v>33955</v>
      </c>
      <c r="D12" s="181">
        <f t="shared" si="0"/>
        <v>67910</v>
      </c>
    </row>
    <row r="13" spans="2:4">
      <c r="B13" s="180">
        <v>8</v>
      </c>
      <c r="C13" s="180">
        <v>42248</v>
      </c>
      <c r="D13" s="181">
        <f t="shared" si="0"/>
        <v>337984</v>
      </c>
    </row>
    <row r="14" spans="2:4">
      <c r="B14" s="180">
        <v>1</v>
      </c>
      <c r="C14" s="180">
        <v>652673</v>
      </c>
      <c r="D14" s="181">
        <f t="shared" si="0"/>
        <v>652673</v>
      </c>
    </row>
    <row r="15" spans="2:4">
      <c r="B15" s="180"/>
      <c r="C15" s="180"/>
      <c r="D15" s="181">
        <f>SUM(D11:D14)</f>
        <v>1164507</v>
      </c>
    </row>
    <row r="16" spans="2:4">
      <c r="B16" s="180">
        <v>336</v>
      </c>
      <c r="C16" s="180">
        <v>10665</v>
      </c>
      <c r="D16" s="181">
        <f t="shared" si="0"/>
        <v>3583440</v>
      </c>
    </row>
    <row r="17" spans="2:4">
      <c r="B17" s="180">
        <v>840</v>
      </c>
      <c r="C17" s="180">
        <v>20309</v>
      </c>
      <c r="D17" s="181">
        <f t="shared" si="0"/>
        <v>17059560</v>
      </c>
    </row>
    <row r="18" spans="2:4">
      <c r="B18" s="180">
        <v>50</v>
      </c>
      <c r="C18" s="180">
        <v>19370</v>
      </c>
      <c r="D18" s="181">
        <f t="shared" si="0"/>
        <v>968500</v>
      </c>
    </row>
    <row r="19" spans="2:4">
      <c r="B19" s="180">
        <v>20</v>
      </c>
      <c r="C19" s="180">
        <v>19370</v>
      </c>
      <c r="D19" s="181">
        <f t="shared" si="0"/>
        <v>387400</v>
      </c>
    </row>
    <row r="20" spans="2:4">
      <c r="B20" s="180">
        <v>20</v>
      </c>
      <c r="C20" s="180">
        <v>34238</v>
      </c>
      <c r="D20" s="181">
        <f t="shared" si="0"/>
        <v>684760</v>
      </c>
    </row>
    <row r="21" spans="2:4">
      <c r="B21" s="180"/>
      <c r="C21" s="180"/>
      <c r="D21" s="181">
        <f>SUM(D16:D20)</f>
        <v>22683660</v>
      </c>
    </row>
    <row r="22" spans="2:4">
      <c r="B22" s="180">
        <v>5</v>
      </c>
      <c r="C22" s="180">
        <v>100953</v>
      </c>
      <c r="D22" s="181">
        <f>C22*B22</f>
        <v>504765</v>
      </c>
    </row>
    <row r="23" spans="2:4">
      <c r="B23" s="180"/>
      <c r="C23" s="180"/>
      <c r="D23" s="181">
        <f>SUM(D22)</f>
        <v>504765</v>
      </c>
    </row>
    <row r="24" spans="2:4">
      <c r="B24" s="180">
        <v>70</v>
      </c>
      <c r="C24" s="180">
        <v>9550</v>
      </c>
      <c r="D24" s="181">
        <f t="shared" ref="D24:D64" si="1">C24*B24</f>
        <v>668500</v>
      </c>
    </row>
    <row r="25" spans="2:4">
      <c r="B25" s="180">
        <v>138</v>
      </c>
      <c r="C25" s="180">
        <v>11899</v>
      </c>
      <c r="D25" s="181">
        <f t="shared" si="1"/>
        <v>1642062</v>
      </c>
    </row>
    <row r="26" spans="2:4">
      <c r="B26" s="180">
        <v>113</v>
      </c>
      <c r="C26" s="180">
        <v>54057</v>
      </c>
      <c r="D26" s="181">
        <f t="shared" si="1"/>
        <v>6108441</v>
      </c>
    </row>
    <row r="27" spans="2:4">
      <c r="B27" s="180">
        <v>9</v>
      </c>
      <c r="C27" s="180">
        <v>31223</v>
      </c>
      <c r="D27" s="181">
        <f t="shared" si="1"/>
        <v>281007</v>
      </c>
    </row>
    <row r="28" spans="2:4">
      <c r="B28" s="180">
        <v>138</v>
      </c>
      <c r="C28" s="180">
        <v>69993</v>
      </c>
      <c r="D28" s="181">
        <f t="shared" si="1"/>
        <v>9659034</v>
      </c>
    </row>
    <row r="29" spans="2:4">
      <c r="B29" s="180">
        <v>592</v>
      </c>
      <c r="C29" s="180">
        <v>13183</v>
      </c>
      <c r="D29" s="181">
        <f t="shared" si="1"/>
        <v>7804336</v>
      </c>
    </row>
    <row r="30" spans="2:4">
      <c r="B30" s="180">
        <v>18</v>
      </c>
      <c r="C30" s="180">
        <v>62285</v>
      </c>
      <c r="D30" s="181">
        <f t="shared" si="1"/>
        <v>1121130</v>
      </c>
    </row>
    <row r="31" spans="2:4">
      <c r="B31" s="180">
        <v>5</v>
      </c>
      <c r="C31" s="180">
        <v>100953</v>
      </c>
      <c r="D31" s="181">
        <f t="shared" si="1"/>
        <v>504765</v>
      </c>
    </row>
    <row r="32" spans="2:4">
      <c r="B32" s="180"/>
      <c r="C32" s="180"/>
      <c r="D32" s="181">
        <f>SUM(D24:D31)</f>
        <v>27789275</v>
      </c>
    </row>
    <row r="33" spans="2:4">
      <c r="B33" s="180">
        <v>120</v>
      </c>
      <c r="C33" s="180">
        <v>6330</v>
      </c>
      <c r="D33" s="181">
        <f t="shared" si="1"/>
        <v>759600</v>
      </c>
    </row>
    <row r="34" spans="2:4">
      <c r="B34" s="180">
        <v>40</v>
      </c>
      <c r="C34" s="180">
        <v>27599</v>
      </c>
      <c r="D34" s="181">
        <f t="shared" si="1"/>
        <v>1103960</v>
      </c>
    </row>
    <row r="35" spans="2:4">
      <c r="B35" s="180">
        <v>40</v>
      </c>
      <c r="C35" s="180">
        <v>5386</v>
      </c>
      <c r="D35" s="181">
        <f t="shared" si="1"/>
        <v>215440</v>
      </c>
    </row>
    <row r="36" spans="2:4">
      <c r="B36" s="180">
        <v>40</v>
      </c>
      <c r="C36" s="180">
        <v>111238</v>
      </c>
      <c r="D36" s="181">
        <f t="shared" si="1"/>
        <v>4449520</v>
      </c>
    </row>
    <row r="37" spans="2:4">
      <c r="B37" s="180">
        <v>140</v>
      </c>
      <c r="C37" s="180">
        <v>6590</v>
      </c>
      <c r="D37" s="181">
        <f t="shared" si="1"/>
        <v>922600</v>
      </c>
    </row>
    <row r="38" spans="2:4">
      <c r="B38" s="180">
        <v>7</v>
      </c>
      <c r="C38" s="180">
        <v>100953</v>
      </c>
      <c r="D38" s="181">
        <f t="shared" si="1"/>
        <v>706671</v>
      </c>
    </row>
    <row r="39" spans="2:4">
      <c r="B39" s="180">
        <v>330</v>
      </c>
      <c r="C39" s="180">
        <v>27599</v>
      </c>
      <c r="D39" s="181">
        <f t="shared" si="1"/>
        <v>9107670</v>
      </c>
    </row>
    <row r="40" spans="2:4">
      <c r="B40" s="180">
        <v>18</v>
      </c>
      <c r="C40" s="180">
        <v>62285</v>
      </c>
      <c r="D40" s="181">
        <f t="shared" si="1"/>
        <v>1121130</v>
      </c>
    </row>
    <row r="41" spans="2:4">
      <c r="B41" s="180">
        <v>50.11</v>
      </c>
      <c r="C41" s="180">
        <v>26542</v>
      </c>
      <c r="D41" s="181">
        <f t="shared" si="1"/>
        <v>1330019.6199999999</v>
      </c>
    </row>
    <row r="42" spans="2:4">
      <c r="B42" s="180">
        <v>200</v>
      </c>
      <c r="C42" s="180">
        <v>69993</v>
      </c>
      <c r="D42" s="181">
        <f t="shared" si="1"/>
        <v>13998600</v>
      </c>
    </row>
    <row r="43" spans="2:4">
      <c r="B43" s="180">
        <v>120</v>
      </c>
      <c r="C43" s="180">
        <v>54057</v>
      </c>
      <c r="D43" s="181">
        <f t="shared" si="1"/>
        <v>6486840</v>
      </c>
    </row>
    <row r="44" spans="2:4">
      <c r="B44" s="180"/>
      <c r="C44" s="180"/>
      <c r="D44" s="181">
        <f>SUM(D33:D43)</f>
        <v>40202050.620000005</v>
      </c>
    </row>
    <row r="45" spans="2:4">
      <c r="B45" s="180">
        <v>52</v>
      </c>
      <c r="C45" s="180">
        <v>95387</v>
      </c>
      <c r="D45" s="181">
        <f t="shared" si="1"/>
        <v>4960124</v>
      </c>
    </row>
    <row r="46" spans="2:4">
      <c r="B46" s="180">
        <v>583</v>
      </c>
      <c r="C46" s="180">
        <v>11899</v>
      </c>
      <c r="D46" s="181">
        <f t="shared" si="1"/>
        <v>6937117</v>
      </c>
    </row>
    <row r="47" spans="2:4">
      <c r="B47" s="180">
        <v>298</v>
      </c>
      <c r="C47" s="180">
        <v>15442</v>
      </c>
      <c r="D47" s="181">
        <f t="shared" si="1"/>
        <v>4601716</v>
      </c>
    </row>
    <row r="48" spans="2:4">
      <c r="B48" s="180"/>
      <c r="C48" s="180"/>
      <c r="D48" s="181">
        <f>SUM(D45:D47)</f>
        <v>16498957</v>
      </c>
    </row>
    <row r="49" spans="2:4">
      <c r="B49" s="180">
        <v>211.03</v>
      </c>
      <c r="C49" s="180">
        <v>20160</v>
      </c>
      <c r="D49" s="181">
        <f t="shared" si="1"/>
        <v>4254364.8</v>
      </c>
    </row>
    <row r="50" spans="2:4">
      <c r="B50" s="180">
        <v>683</v>
      </c>
      <c r="C50" s="180">
        <v>69993</v>
      </c>
      <c r="D50" s="181">
        <f t="shared" si="1"/>
        <v>47805219</v>
      </c>
    </row>
    <row r="51" spans="2:4">
      <c r="B51" s="180">
        <v>7</v>
      </c>
      <c r="C51" s="180">
        <v>70425</v>
      </c>
      <c r="D51" s="181">
        <f t="shared" si="1"/>
        <v>492975</v>
      </c>
    </row>
    <row r="52" spans="2:4">
      <c r="B52" s="180">
        <v>298</v>
      </c>
      <c r="C52" s="180">
        <v>46370</v>
      </c>
      <c r="D52" s="181">
        <f t="shared" si="1"/>
        <v>13818260</v>
      </c>
    </row>
    <row r="53" spans="2:4">
      <c r="B53" s="180">
        <v>35</v>
      </c>
      <c r="C53" s="180">
        <v>68357</v>
      </c>
      <c r="D53" s="181">
        <f>C53*B53</f>
        <v>2392495</v>
      </c>
    </row>
    <row r="54" spans="2:4">
      <c r="B54" s="180">
        <v>40</v>
      </c>
      <c r="C54" s="180">
        <v>17929</v>
      </c>
      <c r="D54" s="181">
        <f t="shared" ref="D54:D57" si="2">C54*B54</f>
        <v>717160</v>
      </c>
    </row>
    <row r="55" spans="2:4">
      <c r="B55" s="180">
        <v>117</v>
      </c>
      <c r="C55" s="180">
        <v>136316</v>
      </c>
      <c r="D55" s="181">
        <f t="shared" si="2"/>
        <v>15948972</v>
      </c>
    </row>
    <row r="56" spans="2:4">
      <c r="B56" s="180">
        <v>57</v>
      </c>
      <c r="C56" s="180">
        <v>9550</v>
      </c>
      <c r="D56" s="181">
        <f t="shared" si="2"/>
        <v>544350</v>
      </c>
    </row>
    <row r="57" spans="2:4">
      <c r="B57" s="180">
        <v>823</v>
      </c>
      <c r="C57" s="180">
        <v>13183</v>
      </c>
      <c r="D57" s="181">
        <f t="shared" si="2"/>
        <v>10849609</v>
      </c>
    </row>
    <row r="58" spans="2:4">
      <c r="B58" s="180"/>
      <c r="C58" s="180"/>
      <c r="D58" s="181">
        <f>SUM(D49:D57)</f>
        <v>96823404.799999997</v>
      </c>
    </row>
    <row r="59" spans="2:4">
      <c r="B59" s="180">
        <v>115</v>
      </c>
      <c r="C59" s="180">
        <v>27043</v>
      </c>
      <c r="D59" s="181">
        <f t="shared" si="1"/>
        <v>3109945</v>
      </c>
    </row>
    <row r="60" spans="2:4">
      <c r="B60" s="180">
        <v>30</v>
      </c>
      <c r="C60" s="180">
        <v>20309</v>
      </c>
      <c r="D60" s="181">
        <f t="shared" si="1"/>
        <v>609270</v>
      </c>
    </row>
    <row r="61" spans="2:4">
      <c r="B61" s="180"/>
      <c r="C61" s="180"/>
      <c r="D61" s="181">
        <f>SUM(D59:D60)</f>
        <v>3719215</v>
      </c>
    </row>
    <row r="62" spans="2:4">
      <c r="B62" s="180">
        <v>102</v>
      </c>
      <c r="C62" s="180">
        <v>62285</v>
      </c>
      <c r="D62" s="181">
        <f t="shared" si="1"/>
        <v>6353070</v>
      </c>
    </row>
    <row r="63" spans="2:4">
      <c r="B63" s="180">
        <v>4</v>
      </c>
      <c r="C63" s="180">
        <v>68536</v>
      </c>
      <c r="D63" s="181">
        <f t="shared" si="1"/>
        <v>274144</v>
      </c>
    </row>
    <row r="64" spans="2:4">
      <c r="B64" s="180">
        <v>11.45</v>
      </c>
      <c r="C64" s="180">
        <v>100953</v>
      </c>
      <c r="D64" s="181">
        <f t="shared" si="1"/>
        <v>1155911.8499999999</v>
      </c>
    </row>
    <row r="65" spans="2:4">
      <c r="B65" s="91"/>
      <c r="C65" s="91"/>
      <c r="D65" s="181">
        <f>SUM(D62:D64)</f>
        <v>7783125.8499999996</v>
      </c>
    </row>
    <row r="66" spans="2:4">
      <c r="B66" s="91"/>
      <c r="C66" s="91" t="s">
        <v>225</v>
      </c>
      <c r="D66" s="181">
        <f>D4+D10+D15+D21+D23+D32+D44+D48+D58+D61+D65</f>
        <v>252846650.27000001</v>
      </c>
    </row>
    <row r="67" spans="2:4">
      <c r="B67" s="91"/>
      <c r="C67" s="182">
        <v>0.26</v>
      </c>
      <c r="D67" s="181">
        <f>D66*0.26</f>
        <v>65740129.070200004</v>
      </c>
    </row>
    <row r="68" spans="2:4">
      <c r="B68" s="91"/>
      <c r="C68" s="182">
        <v>0.01</v>
      </c>
      <c r="D68" s="181">
        <f>D66*0.01</f>
        <v>2528466.5027000001</v>
      </c>
    </row>
    <row r="69" spans="2:4">
      <c r="B69" s="91"/>
      <c r="C69" s="182">
        <v>0.05</v>
      </c>
      <c r="D69" s="181">
        <f>D66*0.05</f>
        <v>12642332.513500001</v>
      </c>
    </row>
    <row r="70" spans="2:4">
      <c r="B70" s="91"/>
      <c r="C70" s="183" t="s">
        <v>224</v>
      </c>
      <c r="D70" s="181">
        <f>SUM(D66:D69)</f>
        <v>333757578.35639995</v>
      </c>
    </row>
    <row r="71" spans="2:4">
      <c r="D71" s="179"/>
    </row>
    <row r="72" spans="2:4">
      <c r="D72" s="179"/>
    </row>
    <row r="73" spans="2:4">
      <c r="D73" s="179"/>
    </row>
    <row r="74" spans="2:4">
      <c r="D74" s="179"/>
    </row>
    <row r="75" spans="2:4">
      <c r="D75" s="179"/>
    </row>
    <row r="76" spans="2:4">
      <c r="D76" s="179"/>
    </row>
    <row r="77" spans="2:4">
      <c r="D77" s="179"/>
    </row>
    <row r="78" spans="2:4">
      <c r="D78" s="179"/>
    </row>
    <row r="79" spans="2:4">
      <c r="D79" s="179"/>
    </row>
    <row r="80" spans="2:4">
      <c r="D80" s="179"/>
    </row>
    <row r="81" spans="4:4">
      <c r="D81" s="179"/>
    </row>
    <row r="82" spans="4:4">
      <c r="D82" s="179"/>
    </row>
    <row r="83" spans="4:4">
      <c r="D83" s="179"/>
    </row>
    <row r="84" spans="4:4">
      <c r="D84" s="179"/>
    </row>
    <row r="85" spans="4:4">
      <c r="D85" s="179"/>
    </row>
    <row r="86" spans="4:4">
      <c r="D86" s="179"/>
    </row>
    <row r="87" spans="4:4">
      <c r="D87" s="179"/>
    </row>
    <row r="88" spans="4:4">
      <c r="D88" s="179"/>
    </row>
    <row r="89" spans="4:4">
      <c r="D89" s="179"/>
    </row>
    <row r="90" spans="4:4">
      <c r="D90" s="179"/>
    </row>
    <row r="91" spans="4:4">
      <c r="D91" s="179"/>
    </row>
    <row r="92" spans="4:4">
      <c r="D92" s="179"/>
    </row>
    <row r="93" spans="4:4">
      <c r="D93" s="179"/>
    </row>
    <row r="94" spans="4:4">
      <c r="D94" s="179"/>
    </row>
    <row r="95" spans="4:4">
      <c r="D95" s="179"/>
    </row>
    <row r="96" spans="4:4">
      <c r="D96" s="179"/>
    </row>
    <row r="97" spans="4:4">
      <c r="D97" s="179"/>
    </row>
    <row r="98" spans="4:4">
      <c r="D98" s="179"/>
    </row>
    <row r="99" spans="4:4">
      <c r="D99" s="179"/>
    </row>
    <row r="100" spans="4:4">
      <c r="D100" s="179"/>
    </row>
    <row r="101" spans="4:4">
      <c r="D101" s="179"/>
    </row>
    <row r="102" spans="4:4">
      <c r="D102" s="179"/>
    </row>
    <row r="103" spans="4:4">
      <c r="D103" s="179"/>
    </row>
    <row r="104" spans="4:4">
      <c r="D104" s="179"/>
    </row>
    <row r="105" spans="4:4">
      <c r="D105" s="179"/>
    </row>
    <row r="106" spans="4:4">
      <c r="D106" s="179"/>
    </row>
    <row r="107" spans="4:4">
      <c r="D107" s="179"/>
    </row>
    <row r="108" spans="4:4">
      <c r="D108" s="179"/>
    </row>
    <row r="109" spans="4:4">
      <c r="D109" s="179"/>
    </row>
    <row r="110" spans="4:4">
      <c r="D110" s="179"/>
    </row>
    <row r="111" spans="4:4">
      <c r="D111" s="179"/>
    </row>
    <row r="112" spans="4:4">
      <c r="D112" s="179"/>
    </row>
    <row r="113" spans="4:4">
      <c r="D113" s="179"/>
    </row>
    <row r="114" spans="4:4">
      <c r="D114" s="179"/>
    </row>
    <row r="115" spans="4:4">
      <c r="D115" s="179"/>
    </row>
    <row r="116" spans="4:4">
      <c r="D116" s="179"/>
    </row>
    <row r="117" spans="4:4">
      <c r="D117" s="179"/>
    </row>
    <row r="118" spans="4:4">
      <c r="D118" s="179"/>
    </row>
    <row r="119" spans="4:4">
      <c r="D119" s="179"/>
    </row>
    <row r="120" spans="4:4">
      <c r="D120" s="179"/>
    </row>
    <row r="121" spans="4:4">
      <c r="D121" s="179"/>
    </row>
    <row r="122" spans="4:4">
      <c r="D122" s="179"/>
    </row>
    <row r="123" spans="4:4">
      <c r="D123" s="179"/>
    </row>
    <row r="124" spans="4:4">
      <c r="D124" s="179"/>
    </row>
    <row r="125" spans="4:4">
      <c r="D125" s="179"/>
    </row>
    <row r="126" spans="4:4">
      <c r="D126" s="179"/>
    </row>
    <row r="127" spans="4:4">
      <c r="D127" s="179"/>
    </row>
    <row r="128" spans="4:4">
      <c r="D128" s="179"/>
    </row>
    <row r="129" spans="4:4">
      <c r="D129" s="179"/>
    </row>
    <row r="130" spans="4:4">
      <c r="D130" s="179"/>
    </row>
    <row r="131" spans="4:4">
      <c r="D131" s="179"/>
    </row>
    <row r="132" spans="4:4">
      <c r="D132" s="179"/>
    </row>
    <row r="133" spans="4:4">
      <c r="D133" s="179"/>
    </row>
    <row r="134" spans="4:4">
      <c r="D134" s="179"/>
    </row>
    <row r="135" spans="4:4">
      <c r="D135" s="179"/>
    </row>
    <row r="136" spans="4:4">
      <c r="D136" s="179"/>
    </row>
    <row r="137" spans="4:4">
      <c r="D137" s="179"/>
    </row>
    <row r="138" spans="4:4">
      <c r="D138" s="179"/>
    </row>
    <row r="139" spans="4:4">
      <c r="D139" s="179"/>
    </row>
    <row r="140" spans="4:4">
      <c r="D140" s="179"/>
    </row>
    <row r="141" spans="4:4">
      <c r="D141" s="179"/>
    </row>
    <row r="142" spans="4:4">
      <c r="D142" s="179"/>
    </row>
    <row r="143" spans="4:4">
      <c r="D143" s="179"/>
    </row>
    <row r="144" spans="4:4">
      <c r="D144" s="179"/>
    </row>
    <row r="145" spans="4:4">
      <c r="D145" s="179"/>
    </row>
    <row r="146" spans="4:4">
      <c r="D146" s="179"/>
    </row>
    <row r="147" spans="4:4">
      <c r="D147" s="179"/>
    </row>
    <row r="148" spans="4:4">
      <c r="D148" s="179"/>
    </row>
    <row r="149" spans="4:4">
      <c r="D149" s="179"/>
    </row>
    <row r="150" spans="4:4">
      <c r="D150" s="179"/>
    </row>
    <row r="151" spans="4:4">
      <c r="D151" s="179"/>
    </row>
    <row r="152" spans="4:4">
      <c r="D152" s="179"/>
    </row>
    <row r="153" spans="4:4">
      <c r="D153" s="179"/>
    </row>
    <row r="154" spans="4:4">
      <c r="D154" s="179"/>
    </row>
    <row r="155" spans="4:4">
      <c r="D155" s="179"/>
    </row>
    <row r="156" spans="4:4">
      <c r="D156" s="179"/>
    </row>
    <row r="157" spans="4:4">
      <c r="D157" s="179"/>
    </row>
    <row r="158" spans="4:4">
      <c r="D158" s="179"/>
    </row>
    <row r="159" spans="4:4">
      <c r="D159" s="179"/>
    </row>
    <row r="160" spans="4:4">
      <c r="D160" s="179"/>
    </row>
    <row r="161" spans="4:4">
      <c r="D161" s="179"/>
    </row>
    <row r="162" spans="4:4">
      <c r="D162" s="179"/>
    </row>
    <row r="163" spans="4:4">
      <c r="D163" s="179"/>
    </row>
    <row r="164" spans="4:4">
      <c r="D164" s="179"/>
    </row>
    <row r="165" spans="4:4">
      <c r="D165" s="179"/>
    </row>
    <row r="166" spans="4:4">
      <c r="D166" s="179"/>
    </row>
    <row r="167" spans="4:4">
      <c r="D167" s="179"/>
    </row>
    <row r="168" spans="4:4">
      <c r="D168" s="179"/>
    </row>
    <row r="169" spans="4:4">
      <c r="D169" s="179"/>
    </row>
    <row r="170" spans="4:4">
      <c r="D170" s="179"/>
    </row>
    <row r="171" spans="4:4">
      <c r="D171" s="179"/>
    </row>
    <row r="172" spans="4:4">
      <c r="D172" s="179"/>
    </row>
    <row r="173" spans="4:4">
      <c r="D173" s="179"/>
    </row>
    <row r="174" spans="4:4">
      <c r="D174" s="179"/>
    </row>
    <row r="175" spans="4:4">
      <c r="D175" s="179"/>
    </row>
    <row r="176" spans="4:4">
      <c r="D176" s="179"/>
    </row>
    <row r="177" spans="4:4">
      <c r="D177" s="179"/>
    </row>
    <row r="178" spans="4:4">
      <c r="D178" s="179"/>
    </row>
    <row r="179" spans="4:4">
      <c r="D179" s="179"/>
    </row>
    <row r="180" spans="4:4">
      <c r="D180" s="179"/>
    </row>
    <row r="181" spans="4:4">
      <c r="D181" s="179"/>
    </row>
    <row r="182" spans="4:4">
      <c r="D182" s="179"/>
    </row>
    <row r="183" spans="4:4">
      <c r="D183" s="179"/>
    </row>
    <row r="184" spans="4:4">
      <c r="D184" s="179"/>
    </row>
    <row r="185" spans="4:4">
      <c r="D185" s="179"/>
    </row>
    <row r="186" spans="4:4">
      <c r="D186" s="179"/>
    </row>
    <row r="187" spans="4:4">
      <c r="D187" s="179"/>
    </row>
    <row r="188" spans="4:4">
      <c r="D188" s="179"/>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J139"/>
  <sheetViews>
    <sheetView workbookViewId="0"/>
  </sheetViews>
  <sheetFormatPr baseColWidth="10" defaultRowHeight="16"/>
  <cols>
    <col min="9" max="9" width="14.1640625" bestFit="1" customWidth="1"/>
    <col min="10" max="10" width="13.83203125" bestFit="1" customWidth="1"/>
  </cols>
  <sheetData>
    <row r="1" spans="2:10" ht="17" thickBot="1"/>
    <row r="2" spans="2:10">
      <c r="B2" s="782" t="s">
        <v>71</v>
      </c>
      <c r="C2" s="783"/>
      <c r="D2" s="783"/>
      <c r="E2" s="783"/>
      <c r="F2" s="783"/>
      <c r="G2" s="784"/>
    </row>
    <row r="3" spans="2:10" ht="17" thickBot="1">
      <c r="B3" s="785" t="s">
        <v>72</v>
      </c>
      <c r="C3" s="786"/>
      <c r="D3" s="786"/>
      <c r="E3" s="786"/>
      <c r="F3" s="786"/>
      <c r="G3" s="787"/>
    </row>
    <row r="4" spans="2:10" ht="17" thickBot="1">
      <c r="B4" s="788" t="s">
        <v>73</v>
      </c>
      <c r="C4" s="789"/>
      <c r="D4" s="789"/>
      <c r="E4" s="789"/>
      <c r="F4" s="789"/>
      <c r="G4" s="790"/>
    </row>
    <row r="5" spans="2:10" ht="17" thickBot="1">
      <c r="B5" s="30" t="s">
        <v>74</v>
      </c>
      <c r="C5" s="31" t="s">
        <v>75</v>
      </c>
      <c r="D5" s="31" t="s">
        <v>76</v>
      </c>
      <c r="E5" s="31" t="s">
        <v>77</v>
      </c>
      <c r="F5" s="32" t="s">
        <v>78</v>
      </c>
      <c r="G5" s="32" t="s">
        <v>79</v>
      </c>
    </row>
    <row r="6" spans="2:10" ht="17" thickBot="1">
      <c r="B6" s="33">
        <v>1</v>
      </c>
      <c r="C6" s="779" t="s">
        <v>80</v>
      </c>
      <c r="D6" s="780"/>
      <c r="E6" s="780"/>
      <c r="F6" s="781"/>
      <c r="G6" s="35">
        <v>1829702.86</v>
      </c>
    </row>
    <row r="7" spans="2:10" ht="25" thickBot="1">
      <c r="B7" s="36">
        <v>1.1000000000000001</v>
      </c>
      <c r="C7" s="37" t="s">
        <v>81</v>
      </c>
      <c r="D7" s="38" t="s">
        <v>82</v>
      </c>
      <c r="E7" s="38">
        <v>38</v>
      </c>
      <c r="F7" s="39">
        <v>7718.75</v>
      </c>
      <c r="G7" s="40">
        <v>293312.5</v>
      </c>
      <c r="I7" s="34">
        <f>+E7*F7</f>
        <v>293312.5</v>
      </c>
      <c r="J7" s="34">
        <f>+I7-G7</f>
        <v>0</v>
      </c>
    </row>
    <row r="8" spans="2:10" ht="37" thickBot="1">
      <c r="B8" s="36">
        <v>1.2</v>
      </c>
      <c r="C8" s="37" t="s">
        <v>83</v>
      </c>
      <c r="D8" s="38" t="s">
        <v>82</v>
      </c>
      <c r="E8" s="38">
        <v>80</v>
      </c>
      <c r="F8" s="39">
        <v>5504.44</v>
      </c>
      <c r="G8" s="40">
        <v>440355.2</v>
      </c>
      <c r="I8" s="34">
        <f t="shared" ref="I8:I62" si="0">+E8*F8</f>
        <v>440355.19999999995</v>
      </c>
      <c r="J8" s="34">
        <f t="shared" ref="J8:J62" si="1">+I8-G8</f>
        <v>0</v>
      </c>
    </row>
    <row r="9" spans="2:10" ht="25" thickBot="1">
      <c r="B9" s="36">
        <v>1.3</v>
      </c>
      <c r="C9" s="37" t="s">
        <v>84</v>
      </c>
      <c r="D9" s="38" t="s">
        <v>85</v>
      </c>
      <c r="E9" s="38">
        <v>3</v>
      </c>
      <c r="F9" s="39">
        <v>11687.54</v>
      </c>
      <c r="G9" s="40">
        <v>35062.620000000003</v>
      </c>
      <c r="I9" s="34">
        <f t="shared" si="0"/>
        <v>35062.620000000003</v>
      </c>
      <c r="J9" s="34">
        <f t="shared" si="1"/>
        <v>0</v>
      </c>
    </row>
    <row r="10" spans="2:10" ht="17" thickBot="1">
      <c r="B10" s="36">
        <v>1.4</v>
      </c>
      <c r="C10" s="37" t="s">
        <v>86</v>
      </c>
      <c r="D10" s="38" t="s">
        <v>82</v>
      </c>
      <c r="E10" s="38">
        <v>38</v>
      </c>
      <c r="F10" s="39">
        <v>27920.33</v>
      </c>
      <c r="G10" s="40">
        <v>1060972.54</v>
      </c>
      <c r="I10" s="34">
        <f t="shared" si="0"/>
        <v>1060972.54</v>
      </c>
      <c r="J10" s="34">
        <f t="shared" si="1"/>
        <v>0</v>
      </c>
    </row>
    <row r="11" spans="2:10" ht="17" thickBot="1">
      <c r="B11" s="33">
        <v>2</v>
      </c>
      <c r="C11" s="779" t="s">
        <v>87</v>
      </c>
      <c r="D11" s="780"/>
      <c r="E11" s="780"/>
      <c r="F11" s="781"/>
      <c r="G11" s="35">
        <v>15148731.630000001</v>
      </c>
      <c r="I11" s="34"/>
      <c r="J11" s="34"/>
    </row>
    <row r="12" spans="2:10" ht="61" thickBot="1">
      <c r="B12" s="36">
        <v>2.1</v>
      </c>
      <c r="C12" s="41" t="s">
        <v>88</v>
      </c>
      <c r="D12" s="42" t="s">
        <v>89</v>
      </c>
      <c r="E12" s="38">
        <v>147</v>
      </c>
      <c r="F12" s="39">
        <v>22296.36</v>
      </c>
      <c r="G12" s="40">
        <v>3277564.92</v>
      </c>
      <c r="I12" s="34">
        <f t="shared" si="0"/>
        <v>3277564.92</v>
      </c>
      <c r="J12" s="34">
        <f t="shared" si="1"/>
        <v>0</v>
      </c>
    </row>
    <row r="13" spans="2:10" ht="61" thickBot="1">
      <c r="B13" s="36">
        <v>2.2000000000000002</v>
      </c>
      <c r="C13" s="43" t="s">
        <v>90</v>
      </c>
      <c r="D13" s="42" t="s">
        <v>89</v>
      </c>
      <c r="E13" s="38">
        <v>12</v>
      </c>
      <c r="F13" s="39">
        <v>29562.02</v>
      </c>
      <c r="G13" s="40">
        <v>354744.24</v>
      </c>
      <c r="I13" s="34">
        <f t="shared" si="0"/>
        <v>354744.24</v>
      </c>
      <c r="J13" s="34">
        <f t="shared" si="1"/>
        <v>0</v>
      </c>
    </row>
    <row r="14" spans="2:10" ht="37" thickBot="1">
      <c r="B14" s="36">
        <v>2.2999999999999998</v>
      </c>
      <c r="C14" s="41" t="s">
        <v>91</v>
      </c>
      <c r="D14" s="42" t="s">
        <v>89</v>
      </c>
      <c r="E14" s="38">
        <v>79</v>
      </c>
      <c r="F14" s="39">
        <v>15040.33</v>
      </c>
      <c r="G14" s="40">
        <v>1188186.07</v>
      </c>
      <c r="I14" s="34">
        <f t="shared" si="0"/>
        <v>1188186.07</v>
      </c>
      <c r="J14" s="34">
        <f t="shared" si="1"/>
        <v>0</v>
      </c>
    </row>
    <row r="15" spans="2:10" ht="61" thickBot="1">
      <c r="B15" s="36">
        <v>2.4</v>
      </c>
      <c r="C15" s="41" t="s">
        <v>92</v>
      </c>
      <c r="D15" s="42" t="s">
        <v>89</v>
      </c>
      <c r="E15" s="38">
        <v>70</v>
      </c>
      <c r="F15" s="39">
        <v>50570.48</v>
      </c>
      <c r="G15" s="40">
        <v>3539933.6</v>
      </c>
      <c r="I15" s="34">
        <f t="shared" si="0"/>
        <v>3539933.6</v>
      </c>
      <c r="J15" s="34">
        <f t="shared" si="1"/>
        <v>0</v>
      </c>
    </row>
    <row r="16" spans="2:10" ht="37" thickBot="1">
      <c r="B16" s="36">
        <v>2.5</v>
      </c>
      <c r="C16" s="37" t="s">
        <v>93</v>
      </c>
      <c r="D16" s="42" t="s">
        <v>89</v>
      </c>
      <c r="E16" s="38">
        <v>28</v>
      </c>
      <c r="F16" s="39">
        <v>145246.84</v>
      </c>
      <c r="G16" s="40">
        <v>4066911.52</v>
      </c>
      <c r="I16" s="34">
        <f t="shared" si="0"/>
        <v>4066911.52</v>
      </c>
      <c r="J16" s="34">
        <f t="shared" si="1"/>
        <v>0</v>
      </c>
    </row>
    <row r="17" spans="2:10" ht="17" thickBot="1">
      <c r="B17" s="36">
        <v>2.6</v>
      </c>
      <c r="C17" s="41" t="s">
        <v>94</v>
      </c>
      <c r="D17" s="42" t="s">
        <v>95</v>
      </c>
      <c r="E17" s="38">
        <v>76</v>
      </c>
      <c r="F17" s="39">
        <v>35807.78</v>
      </c>
      <c r="G17" s="40">
        <v>2721391.28</v>
      </c>
      <c r="I17" s="34">
        <f t="shared" si="0"/>
        <v>2721391.28</v>
      </c>
      <c r="J17" s="34">
        <f t="shared" si="1"/>
        <v>0</v>
      </c>
    </row>
    <row r="18" spans="2:10" ht="17" thickBot="1">
      <c r="B18" s="33">
        <v>3</v>
      </c>
      <c r="C18" s="779" t="s">
        <v>96</v>
      </c>
      <c r="D18" s="780"/>
      <c r="E18" s="780"/>
      <c r="F18" s="781"/>
      <c r="G18" s="35">
        <v>11975463.58</v>
      </c>
      <c r="I18" s="34"/>
      <c r="J18" s="34"/>
    </row>
    <row r="19" spans="2:10" ht="49" thickBot="1">
      <c r="B19" s="36">
        <v>3.1</v>
      </c>
      <c r="C19" s="37" t="s">
        <v>97</v>
      </c>
      <c r="D19" s="38" t="s">
        <v>82</v>
      </c>
      <c r="E19" s="38">
        <v>90</v>
      </c>
      <c r="F19" s="39">
        <v>37687.58</v>
      </c>
      <c r="G19" s="40">
        <v>3391882.2</v>
      </c>
      <c r="I19" s="34">
        <f t="shared" si="0"/>
        <v>3391882.2</v>
      </c>
      <c r="J19" s="34">
        <f t="shared" si="1"/>
        <v>0</v>
      </c>
    </row>
    <row r="20" spans="2:10" ht="49" thickBot="1">
      <c r="B20" s="36">
        <v>3.2</v>
      </c>
      <c r="C20" s="37" t="s">
        <v>98</v>
      </c>
      <c r="D20" s="38" t="s">
        <v>82</v>
      </c>
      <c r="E20" s="38">
        <v>38</v>
      </c>
      <c r="F20" s="39">
        <v>151531.16</v>
      </c>
      <c r="G20" s="40">
        <v>5758184.0800000001</v>
      </c>
      <c r="I20" s="34">
        <f t="shared" si="0"/>
        <v>5758184.0800000001</v>
      </c>
      <c r="J20" s="34">
        <f t="shared" si="1"/>
        <v>0</v>
      </c>
    </row>
    <row r="21" spans="2:10" ht="37" thickBot="1">
      <c r="B21" s="36">
        <v>3.3</v>
      </c>
      <c r="C21" s="37" t="s">
        <v>99</v>
      </c>
      <c r="D21" s="38" t="s">
        <v>85</v>
      </c>
      <c r="E21" s="38">
        <v>15</v>
      </c>
      <c r="F21" s="39">
        <v>188359.82</v>
      </c>
      <c r="G21" s="40">
        <v>2825397.3</v>
      </c>
      <c r="I21" s="34">
        <f t="shared" si="0"/>
        <v>2825397.3000000003</v>
      </c>
      <c r="J21" s="34">
        <f t="shared" si="1"/>
        <v>0</v>
      </c>
    </row>
    <row r="22" spans="2:10" ht="17" thickBot="1">
      <c r="B22" s="33">
        <v>4</v>
      </c>
      <c r="C22" s="779" t="s">
        <v>100</v>
      </c>
      <c r="D22" s="780"/>
      <c r="E22" s="780"/>
      <c r="F22" s="781"/>
      <c r="G22" s="35">
        <v>18212970.789999999</v>
      </c>
      <c r="I22" s="34"/>
      <c r="J22" s="34"/>
    </row>
    <row r="23" spans="2:10" ht="61" thickBot="1">
      <c r="B23" s="36">
        <v>4.0999999999999996</v>
      </c>
      <c r="C23" s="37" t="s">
        <v>101</v>
      </c>
      <c r="D23" s="38" t="s">
        <v>85</v>
      </c>
      <c r="E23" s="38">
        <v>15</v>
      </c>
      <c r="F23" s="39">
        <v>712746.9</v>
      </c>
      <c r="G23" s="40">
        <v>10691203.5</v>
      </c>
      <c r="I23" s="34">
        <f t="shared" si="0"/>
        <v>10691203.5</v>
      </c>
      <c r="J23" s="34">
        <f t="shared" si="1"/>
        <v>0</v>
      </c>
    </row>
    <row r="24" spans="2:10" ht="37" thickBot="1">
      <c r="B24" s="36">
        <v>4.2</v>
      </c>
      <c r="C24" s="37" t="s">
        <v>102</v>
      </c>
      <c r="D24" s="42" t="s">
        <v>95</v>
      </c>
      <c r="E24" s="38">
        <v>85</v>
      </c>
      <c r="F24" s="39">
        <v>5800.39</v>
      </c>
      <c r="G24" s="40">
        <v>493033.15</v>
      </c>
      <c r="I24" s="34">
        <f t="shared" si="0"/>
        <v>493033.15</v>
      </c>
      <c r="J24" s="34">
        <f t="shared" si="1"/>
        <v>0</v>
      </c>
    </row>
    <row r="25" spans="2:10" ht="37" thickBot="1">
      <c r="B25" s="36">
        <v>4.3</v>
      </c>
      <c r="C25" s="37" t="s">
        <v>103</v>
      </c>
      <c r="D25" s="42" t="s">
        <v>89</v>
      </c>
      <c r="E25" s="38">
        <v>6</v>
      </c>
      <c r="F25" s="39">
        <v>1171455.69</v>
      </c>
      <c r="G25" s="40">
        <v>7028734.1399999997</v>
      </c>
      <c r="I25" s="34">
        <f t="shared" si="0"/>
        <v>7028734.1399999997</v>
      </c>
      <c r="J25" s="34">
        <f t="shared" si="1"/>
        <v>0</v>
      </c>
    </row>
    <row r="26" spans="2:10" ht="17" thickBot="1">
      <c r="B26" s="33">
        <v>5</v>
      </c>
      <c r="C26" s="779" t="s">
        <v>104</v>
      </c>
      <c r="D26" s="780"/>
      <c r="E26" s="780"/>
      <c r="F26" s="781"/>
      <c r="G26" s="35">
        <v>2146500.2400000002</v>
      </c>
      <c r="I26" s="34"/>
      <c r="J26" s="34"/>
    </row>
    <row r="27" spans="2:10" ht="49" thickBot="1">
      <c r="B27" s="36">
        <v>5.0999999999999996</v>
      </c>
      <c r="C27" s="37" t="s">
        <v>105</v>
      </c>
      <c r="D27" s="42" t="s">
        <v>89</v>
      </c>
      <c r="E27" s="38">
        <v>17</v>
      </c>
      <c r="F27" s="39">
        <v>126264.72</v>
      </c>
      <c r="G27" s="40">
        <v>2146500.2400000002</v>
      </c>
      <c r="I27" s="34">
        <f t="shared" si="0"/>
        <v>2146500.2400000002</v>
      </c>
      <c r="J27" s="34">
        <f t="shared" si="1"/>
        <v>0</v>
      </c>
    </row>
    <row r="28" spans="2:10" ht="17" thickBot="1">
      <c r="B28" s="33">
        <v>6</v>
      </c>
      <c r="C28" s="779" t="s">
        <v>106</v>
      </c>
      <c r="D28" s="780"/>
      <c r="E28" s="780"/>
      <c r="F28" s="781"/>
      <c r="G28" s="35">
        <v>2154977.5</v>
      </c>
      <c r="I28" s="34"/>
      <c r="J28" s="34"/>
    </row>
    <row r="29" spans="2:10" ht="25" thickBot="1">
      <c r="B29" s="36">
        <v>6.1</v>
      </c>
      <c r="C29" s="37" t="s">
        <v>107</v>
      </c>
      <c r="D29" s="42" t="s">
        <v>89</v>
      </c>
      <c r="E29" s="38">
        <v>40</v>
      </c>
      <c r="F29" s="39">
        <v>40510.17</v>
      </c>
      <c r="G29" s="40">
        <v>1620406.8</v>
      </c>
      <c r="I29" s="34">
        <f t="shared" si="0"/>
        <v>1620406.7999999998</v>
      </c>
      <c r="J29" s="34">
        <f t="shared" si="1"/>
        <v>0</v>
      </c>
    </row>
    <row r="30" spans="2:10" ht="49" thickBot="1">
      <c r="B30" s="36">
        <v>6.2</v>
      </c>
      <c r="C30" s="37" t="s">
        <v>108</v>
      </c>
      <c r="D30" s="42" t="s">
        <v>109</v>
      </c>
      <c r="E30" s="38">
        <v>38</v>
      </c>
      <c r="F30" s="39">
        <v>14067.65</v>
      </c>
      <c r="G30" s="40">
        <v>534570.69999999995</v>
      </c>
      <c r="I30" s="34">
        <f t="shared" si="0"/>
        <v>534570.69999999995</v>
      </c>
      <c r="J30" s="34">
        <f t="shared" si="1"/>
        <v>0</v>
      </c>
    </row>
    <row r="31" spans="2:10" ht="17" thickBot="1">
      <c r="B31" s="44"/>
      <c r="C31" s="791" t="s">
        <v>110</v>
      </c>
      <c r="D31" s="792"/>
      <c r="E31" s="792"/>
      <c r="F31" s="793"/>
      <c r="G31" s="35">
        <v>51468346.600000001</v>
      </c>
      <c r="I31" s="34"/>
      <c r="J31" s="34"/>
    </row>
    <row r="32" spans="2:10" ht="17" thickBot="1">
      <c r="B32" s="788" t="s">
        <v>111</v>
      </c>
      <c r="C32" s="789"/>
      <c r="D32" s="789"/>
      <c r="E32" s="789"/>
      <c r="F32" s="789"/>
      <c r="G32" s="790"/>
      <c r="I32" s="34"/>
      <c r="J32" s="34"/>
    </row>
    <row r="33" spans="2:10" ht="17" thickBot="1">
      <c r="B33" s="45" t="s">
        <v>74</v>
      </c>
      <c r="C33" s="46" t="s">
        <v>75</v>
      </c>
      <c r="D33" s="46" t="s">
        <v>76</v>
      </c>
      <c r="E33" s="46" t="s">
        <v>77</v>
      </c>
      <c r="F33" s="47" t="s">
        <v>78</v>
      </c>
      <c r="G33" s="47" t="s">
        <v>79</v>
      </c>
      <c r="I33" s="34"/>
      <c r="J33" s="34"/>
    </row>
    <row r="34" spans="2:10" ht="17" thickBot="1">
      <c r="B34" s="48">
        <v>1</v>
      </c>
      <c r="C34" s="779" t="s">
        <v>80</v>
      </c>
      <c r="D34" s="780"/>
      <c r="E34" s="780"/>
      <c r="F34" s="781"/>
      <c r="G34" s="35">
        <v>3265292.81</v>
      </c>
      <c r="I34" s="34"/>
      <c r="J34" s="34"/>
    </row>
    <row r="35" spans="2:10" ht="25" thickBot="1">
      <c r="B35" s="36">
        <v>1.1000000000000001</v>
      </c>
      <c r="C35" s="37" t="s">
        <v>81</v>
      </c>
      <c r="D35" s="38" t="s">
        <v>82</v>
      </c>
      <c r="E35" s="38">
        <v>112</v>
      </c>
      <c r="F35" s="39">
        <v>7718.75</v>
      </c>
      <c r="G35" s="40">
        <v>864500</v>
      </c>
      <c r="I35" s="34">
        <f t="shared" si="0"/>
        <v>864500</v>
      </c>
      <c r="J35" s="34">
        <f t="shared" si="1"/>
        <v>0</v>
      </c>
    </row>
    <row r="36" spans="2:10" ht="37" thickBot="1">
      <c r="B36" s="36">
        <v>1.2</v>
      </c>
      <c r="C36" s="37" t="s">
        <v>83</v>
      </c>
      <c r="D36" s="38" t="s">
        <v>82</v>
      </c>
      <c r="E36" s="38">
        <v>223</v>
      </c>
      <c r="F36" s="39">
        <v>5504.44</v>
      </c>
      <c r="G36" s="40">
        <v>1227490.1200000001</v>
      </c>
      <c r="I36" s="34">
        <f t="shared" si="0"/>
        <v>1227490.1199999999</v>
      </c>
      <c r="J36" s="34">
        <f t="shared" si="1"/>
        <v>0</v>
      </c>
    </row>
    <row r="37" spans="2:10" ht="25" thickBot="1">
      <c r="B37" s="36">
        <v>1.3</v>
      </c>
      <c r="C37" s="37" t="s">
        <v>84</v>
      </c>
      <c r="D37" s="38" t="s">
        <v>85</v>
      </c>
      <c r="E37" s="38">
        <v>12</v>
      </c>
      <c r="F37" s="39">
        <v>11687.54</v>
      </c>
      <c r="G37" s="40">
        <v>140250.48000000001</v>
      </c>
      <c r="I37" s="34">
        <f t="shared" si="0"/>
        <v>140250.48000000001</v>
      </c>
      <c r="J37" s="34">
        <f t="shared" si="1"/>
        <v>0</v>
      </c>
    </row>
    <row r="38" spans="2:10" ht="17" thickBot="1">
      <c r="B38" s="36">
        <v>1.4</v>
      </c>
      <c r="C38" s="37" t="s">
        <v>86</v>
      </c>
      <c r="D38" s="38" t="s">
        <v>82</v>
      </c>
      <c r="E38" s="38">
        <v>37</v>
      </c>
      <c r="F38" s="39">
        <v>27920.33</v>
      </c>
      <c r="G38" s="40">
        <v>1033052.21</v>
      </c>
      <c r="I38" s="34">
        <f t="shared" si="0"/>
        <v>1033052.2100000001</v>
      </c>
      <c r="J38" s="34">
        <f t="shared" si="1"/>
        <v>0</v>
      </c>
    </row>
    <row r="39" spans="2:10" ht="17" thickBot="1">
      <c r="B39" s="48">
        <v>2</v>
      </c>
      <c r="C39" s="779" t="s">
        <v>87</v>
      </c>
      <c r="D39" s="780"/>
      <c r="E39" s="780"/>
      <c r="F39" s="781"/>
      <c r="G39" s="35">
        <v>36130608.780000001</v>
      </c>
      <c r="I39" s="34"/>
      <c r="J39" s="34"/>
    </row>
    <row r="40" spans="2:10" ht="61" thickBot="1">
      <c r="B40" s="36">
        <v>2.1</v>
      </c>
      <c r="C40" s="41" t="s">
        <v>88</v>
      </c>
      <c r="D40" s="42" t="s">
        <v>89</v>
      </c>
      <c r="E40" s="38">
        <v>301</v>
      </c>
      <c r="F40" s="39">
        <v>22296.36</v>
      </c>
      <c r="G40" s="40">
        <v>6711204.3600000003</v>
      </c>
      <c r="I40" s="34">
        <f t="shared" si="0"/>
        <v>6711204.3600000003</v>
      </c>
      <c r="J40" s="34">
        <f t="shared" si="1"/>
        <v>0</v>
      </c>
    </row>
    <row r="41" spans="2:10" ht="61" thickBot="1">
      <c r="B41" s="36">
        <v>2.2000000000000002</v>
      </c>
      <c r="C41" s="43" t="s">
        <v>90</v>
      </c>
      <c r="D41" s="42" t="s">
        <v>89</v>
      </c>
      <c r="E41" s="38">
        <v>116</v>
      </c>
      <c r="F41" s="39">
        <v>29562.02</v>
      </c>
      <c r="G41" s="40">
        <v>3429194.32</v>
      </c>
      <c r="I41" s="34">
        <f t="shared" si="0"/>
        <v>3429194.32</v>
      </c>
      <c r="J41" s="34">
        <f t="shared" si="1"/>
        <v>0</v>
      </c>
    </row>
    <row r="42" spans="2:10" ht="37" thickBot="1">
      <c r="B42" s="36">
        <v>2.2999999999999998</v>
      </c>
      <c r="C42" s="41" t="s">
        <v>91</v>
      </c>
      <c r="D42" s="42" t="s">
        <v>89</v>
      </c>
      <c r="E42" s="38">
        <v>220</v>
      </c>
      <c r="F42" s="39">
        <v>15040.33</v>
      </c>
      <c r="G42" s="40">
        <v>3308872.6</v>
      </c>
      <c r="I42" s="34">
        <f t="shared" si="0"/>
        <v>3308872.6</v>
      </c>
      <c r="J42" s="34">
        <f t="shared" si="1"/>
        <v>0</v>
      </c>
    </row>
    <row r="43" spans="2:10" ht="61" thickBot="1">
      <c r="B43" s="36">
        <v>2.4</v>
      </c>
      <c r="C43" s="41" t="s">
        <v>92</v>
      </c>
      <c r="D43" s="42" t="s">
        <v>89</v>
      </c>
      <c r="E43" s="38">
        <v>147</v>
      </c>
      <c r="F43" s="39">
        <v>50570.48</v>
      </c>
      <c r="G43" s="40">
        <v>7433860.5599999996</v>
      </c>
      <c r="I43" s="34">
        <f t="shared" si="0"/>
        <v>7433860.5600000005</v>
      </c>
      <c r="J43" s="34">
        <f t="shared" si="1"/>
        <v>0</v>
      </c>
    </row>
    <row r="44" spans="2:10" ht="37" thickBot="1">
      <c r="B44" s="36">
        <v>2.5</v>
      </c>
      <c r="C44" s="37" t="s">
        <v>93</v>
      </c>
      <c r="D44" s="42" t="s">
        <v>89</v>
      </c>
      <c r="E44" s="38">
        <v>50</v>
      </c>
      <c r="F44" s="39">
        <v>145246.84</v>
      </c>
      <c r="G44" s="40">
        <v>7262342</v>
      </c>
      <c r="I44" s="34">
        <f t="shared" si="0"/>
        <v>7262342</v>
      </c>
      <c r="J44" s="34">
        <f t="shared" si="1"/>
        <v>0</v>
      </c>
    </row>
    <row r="45" spans="2:10" ht="17" thickBot="1">
      <c r="B45" s="36">
        <v>2.6</v>
      </c>
      <c r="C45" s="41" t="s">
        <v>94</v>
      </c>
      <c r="D45" s="42" t="s">
        <v>95</v>
      </c>
      <c r="E45" s="38">
        <v>223</v>
      </c>
      <c r="F45" s="39">
        <v>35807.78</v>
      </c>
      <c r="G45" s="40">
        <v>7985134.9400000004</v>
      </c>
      <c r="I45" s="34">
        <f t="shared" si="0"/>
        <v>7985134.9399999995</v>
      </c>
      <c r="J45" s="34">
        <f t="shared" si="1"/>
        <v>0</v>
      </c>
    </row>
    <row r="46" spans="2:10" ht="17" thickBot="1">
      <c r="B46" s="48">
        <v>3</v>
      </c>
      <c r="C46" s="779" t="s">
        <v>96</v>
      </c>
      <c r="D46" s="780"/>
      <c r="E46" s="780"/>
      <c r="F46" s="781"/>
      <c r="G46" s="35">
        <v>28073147.059999999</v>
      </c>
      <c r="I46" s="34"/>
      <c r="J46" s="34"/>
    </row>
    <row r="47" spans="2:10" ht="49" thickBot="1">
      <c r="B47" s="36">
        <v>3.1</v>
      </c>
      <c r="C47" s="37" t="s">
        <v>97</v>
      </c>
      <c r="D47" s="38" t="s">
        <v>82</v>
      </c>
      <c r="E47" s="38">
        <v>96</v>
      </c>
      <c r="F47" s="39">
        <v>37687.58</v>
      </c>
      <c r="G47" s="40">
        <v>3618007.68</v>
      </c>
      <c r="I47" s="34">
        <f t="shared" si="0"/>
        <v>3618007.68</v>
      </c>
      <c r="J47" s="34">
        <f t="shared" si="1"/>
        <v>0</v>
      </c>
    </row>
    <row r="48" spans="2:10" ht="49" thickBot="1">
      <c r="B48" s="36">
        <v>3.2</v>
      </c>
      <c r="C48" s="37" t="s">
        <v>98</v>
      </c>
      <c r="D48" s="38" t="s">
        <v>82</v>
      </c>
      <c r="E48" s="38">
        <v>30</v>
      </c>
      <c r="F48" s="39">
        <v>151531.16</v>
      </c>
      <c r="G48" s="40">
        <v>4545934.8</v>
      </c>
      <c r="I48" s="34">
        <f t="shared" si="0"/>
        <v>4545934.8</v>
      </c>
      <c r="J48" s="34">
        <f t="shared" si="1"/>
        <v>0</v>
      </c>
    </row>
    <row r="49" spans="2:10" ht="49" thickBot="1">
      <c r="B49" s="36">
        <v>3.3</v>
      </c>
      <c r="C49" s="37" t="s">
        <v>112</v>
      </c>
      <c r="D49" s="42" t="s">
        <v>109</v>
      </c>
      <c r="E49" s="38">
        <v>74</v>
      </c>
      <c r="F49" s="39">
        <v>220758.89</v>
      </c>
      <c r="G49" s="40">
        <v>16336157.859999999</v>
      </c>
      <c r="I49" s="34">
        <f t="shared" si="0"/>
        <v>16336157.860000001</v>
      </c>
      <c r="J49" s="34">
        <f t="shared" si="1"/>
        <v>0</v>
      </c>
    </row>
    <row r="50" spans="2:10" ht="37" thickBot="1">
      <c r="B50" s="36">
        <v>3.4</v>
      </c>
      <c r="C50" s="37" t="s">
        <v>113</v>
      </c>
      <c r="D50" s="38" t="s">
        <v>85</v>
      </c>
      <c r="E50" s="38">
        <v>16</v>
      </c>
      <c r="F50" s="39">
        <v>223315.42</v>
      </c>
      <c r="G50" s="40">
        <v>3573046.72</v>
      </c>
      <c r="I50" s="34">
        <f t="shared" si="0"/>
        <v>3573046.72</v>
      </c>
      <c r="J50" s="34">
        <f t="shared" si="1"/>
        <v>0</v>
      </c>
    </row>
    <row r="51" spans="2:10" ht="17" thickBot="1">
      <c r="B51" s="48">
        <v>4</v>
      </c>
      <c r="C51" s="779" t="s">
        <v>100</v>
      </c>
      <c r="D51" s="780"/>
      <c r="E51" s="780"/>
      <c r="F51" s="781"/>
      <c r="G51" s="35">
        <v>19836692.68</v>
      </c>
      <c r="I51" s="34"/>
      <c r="J51" s="34"/>
    </row>
    <row r="52" spans="2:10" ht="61" thickBot="1">
      <c r="B52" s="36">
        <v>4.0999999999999996</v>
      </c>
      <c r="C52" s="37" t="s">
        <v>114</v>
      </c>
      <c r="D52" s="38" t="s">
        <v>82</v>
      </c>
      <c r="E52" s="38">
        <v>4</v>
      </c>
      <c r="F52" s="39">
        <v>787937.93</v>
      </c>
      <c r="G52" s="40">
        <v>3151751.72</v>
      </c>
      <c r="I52" s="34">
        <f t="shared" si="0"/>
        <v>3151751.72</v>
      </c>
      <c r="J52" s="34">
        <f t="shared" si="1"/>
        <v>0</v>
      </c>
    </row>
    <row r="53" spans="2:10" ht="61" thickBot="1">
      <c r="B53" s="36">
        <v>4.2</v>
      </c>
      <c r="C53" s="37" t="s">
        <v>101</v>
      </c>
      <c r="D53" s="38" t="s">
        <v>85</v>
      </c>
      <c r="E53" s="38">
        <v>16</v>
      </c>
      <c r="F53" s="39">
        <v>712746.9</v>
      </c>
      <c r="G53" s="40">
        <v>11403950.4</v>
      </c>
      <c r="I53" s="34">
        <f t="shared" si="0"/>
        <v>11403950.4</v>
      </c>
      <c r="J53" s="34">
        <f t="shared" si="1"/>
        <v>0</v>
      </c>
    </row>
    <row r="54" spans="2:10" ht="49" thickBot="1">
      <c r="B54" s="36">
        <v>4.3</v>
      </c>
      <c r="C54" s="37" t="s">
        <v>115</v>
      </c>
      <c r="D54" s="38" t="s">
        <v>85</v>
      </c>
      <c r="E54" s="38">
        <v>1</v>
      </c>
      <c r="F54" s="39">
        <v>1063646.75</v>
      </c>
      <c r="G54" s="40">
        <v>1063646.75</v>
      </c>
      <c r="I54" s="34">
        <f t="shared" si="0"/>
        <v>1063646.75</v>
      </c>
      <c r="J54" s="34">
        <f t="shared" si="1"/>
        <v>0</v>
      </c>
    </row>
    <row r="55" spans="2:10" ht="25" thickBot="1">
      <c r="B55" s="36">
        <v>4.4000000000000004</v>
      </c>
      <c r="C55" s="37" t="s">
        <v>116</v>
      </c>
      <c r="D55" s="38" t="s">
        <v>85</v>
      </c>
      <c r="E55" s="38">
        <v>1</v>
      </c>
      <c r="F55" s="39">
        <v>401677.59</v>
      </c>
      <c r="G55" s="40">
        <v>401677.59</v>
      </c>
      <c r="I55" s="34">
        <f t="shared" si="0"/>
        <v>401677.59</v>
      </c>
      <c r="J55" s="34">
        <f t="shared" si="1"/>
        <v>0</v>
      </c>
    </row>
    <row r="56" spans="2:10" ht="73" thickBot="1">
      <c r="B56" s="36">
        <v>4.5</v>
      </c>
      <c r="C56" s="37" t="s">
        <v>117</v>
      </c>
      <c r="D56" s="38" t="s">
        <v>85</v>
      </c>
      <c r="E56" s="38">
        <v>3</v>
      </c>
      <c r="F56" s="39">
        <v>1166841.02</v>
      </c>
      <c r="G56" s="40">
        <v>3500523.06</v>
      </c>
      <c r="I56" s="34">
        <f t="shared" si="0"/>
        <v>3500523.06</v>
      </c>
      <c r="J56" s="34">
        <f t="shared" si="1"/>
        <v>0</v>
      </c>
    </row>
    <row r="57" spans="2:10" ht="37" thickBot="1">
      <c r="B57" s="36">
        <v>4.5999999999999996</v>
      </c>
      <c r="C57" s="37" t="s">
        <v>118</v>
      </c>
      <c r="D57" s="38" t="s">
        <v>85</v>
      </c>
      <c r="E57" s="38">
        <v>4</v>
      </c>
      <c r="F57" s="39">
        <v>78785.789999999994</v>
      </c>
      <c r="G57" s="40">
        <v>315143.15999999997</v>
      </c>
      <c r="I57" s="34">
        <f t="shared" si="0"/>
        <v>315143.15999999997</v>
      </c>
      <c r="J57" s="34">
        <f t="shared" si="1"/>
        <v>0</v>
      </c>
    </row>
    <row r="58" spans="2:10" ht="17" thickBot="1">
      <c r="B58" s="48">
        <v>5</v>
      </c>
      <c r="C58" s="779" t="s">
        <v>104</v>
      </c>
      <c r="D58" s="780"/>
      <c r="E58" s="780"/>
      <c r="F58" s="781"/>
      <c r="G58" s="35">
        <v>3787941.6</v>
      </c>
      <c r="I58" s="34"/>
      <c r="J58" s="34"/>
    </row>
    <row r="59" spans="2:10" ht="49" thickBot="1">
      <c r="B59" s="36">
        <v>5.0999999999999996</v>
      </c>
      <c r="C59" s="37" t="s">
        <v>105</v>
      </c>
      <c r="D59" s="42" t="s">
        <v>89</v>
      </c>
      <c r="E59" s="38">
        <v>30</v>
      </c>
      <c r="F59" s="39">
        <v>126264.72</v>
      </c>
      <c r="G59" s="40">
        <v>3787941.6</v>
      </c>
      <c r="I59" s="34">
        <f t="shared" si="0"/>
        <v>3787941.6</v>
      </c>
      <c r="J59" s="34">
        <f t="shared" si="1"/>
        <v>0</v>
      </c>
    </row>
    <row r="60" spans="2:10" ht="17" thickBot="1">
      <c r="B60" s="48">
        <v>6</v>
      </c>
      <c r="C60" s="779" t="s">
        <v>106</v>
      </c>
      <c r="D60" s="780"/>
      <c r="E60" s="780"/>
      <c r="F60" s="781"/>
      <c r="G60" s="35">
        <v>3893545.96</v>
      </c>
      <c r="I60" s="34"/>
      <c r="J60" s="34"/>
    </row>
    <row r="61" spans="2:10" ht="25" thickBot="1">
      <c r="B61" s="36">
        <v>6.1</v>
      </c>
      <c r="C61" s="37" t="s">
        <v>107</v>
      </c>
      <c r="D61" s="42" t="s">
        <v>89</v>
      </c>
      <c r="E61" s="38">
        <v>60</v>
      </c>
      <c r="F61" s="39">
        <v>40510.17</v>
      </c>
      <c r="G61" s="40">
        <v>2430610.2000000002</v>
      </c>
      <c r="I61" s="34">
        <f t="shared" si="0"/>
        <v>2430610.1999999997</v>
      </c>
      <c r="J61" s="34">
        <f t="shared" si="1"/>
        <v>0</v>
      </c>
    </row>
    <row r="62" spans="2:10" ht="49" thickBot="1">
      <c r="B62" s="36">
        <v>6.2</v>
      </c>
      <c r="C62" s="37" t="s">
        <v>108</v>
      </c>
      <c r="D62" s="42" t="s">
        <v>119</v>
      </c>
      <c r="E62" s="38">
        <v>104</v>
      </c>
      <c r="F62" s="39">
        <v>14066.69</v>
      </c>
      <c r="G62" s="40">
        <v>1462935.76</v>
      </c>
      <c r="I62" s="34">
        <f t="shared" si="0"/>
        <v>1462935.76</v>
      </c>
      <c r="J62" s="34">
        <f t="shared" si="1"/>
        <v>0</v>
      </c>
    </row>
    <row r="63" spans="2:10" ht="17" thickBot="1">
      <c r="B63" s="44"/>
      <c r="C63" s="791" t="s">
        <v>120</v>
      </c>
      <c r="D63" s="792"/>
      <c r="E63" s="792"/>
      <c r="F63" s="793"/>
      <c r="G63" s="35">
        <v>94987228.890000001</v>
      </c>
    </row>
    <row r="64" spans="2:10" ht="17" thickBot="1">
      <c r="B64" s="44"/>
      <c r="C64" s="797" t="s">
        <v>121</v>
      </c>
      <c r="D64" s="798"/>
      <c r="E64" s="798"/>
      <c r="F64" s="799"/>
      <c r="G64" s="49">
        <v>146455575.49000001</v>
      </c>
      <c r="I64" s="34">
        <f>SUM(I7:I62)</f>
        <v>146455575.48999998</v>
      </c>
    </row>
    <row r="65" spans="2:10" ht="17" thickBot="1">
      <c r="B65" s="44"/>
      <c r="C65" s="797" t="s">
        <v>122</v>
      </c>
      <c r="D65" s="798"/>
      <c r="E65" s="799"/>
      <c r="F65" s="50">
        <v>0.32</v>
      </c>
      <c r="G65" s="49">
        <v>46865784.159999996</v>
      </c>
      <c r="I65">
        <f>+I64*F65</f>
        <v>46865784.156799994</v>
      </c>
    </row>
    <row r="66" spans="2:10" ht="17" thickBot="1">
      <c r="B66" s="44"/>
      <c r="C66" s="797" t="s">
        <v>123</v>
      </c>
      <c r="D66" s="798"/>
      <c r="E66" s="799"/>
      <c r="F66" s="50">
        <v>0.01</v>
      </c>
      <c r="G66" s="49">
        <v>1464555.75</v>
      </c>
      <c r="I66">
        <f>+I64*F66</f>
        <v>1464555.7548999998</v>
      </c>
    </row>
    <row r="67" spans="2:10" ht="17" thickBot="1">
      <c r="B67" s="800"/>
      <c r="C67" s="797" t="s">
        <v>124</v>
      </c>
      <c r="D67" s="798"/>
      <c r="E67" s="799"/>
      <c r="F67" s="50">
        <v>0.05</v>
      </c>
      <c r="G67" s="49">
        <v>7322778.7699999996</v>
      </c>
      <c r="I67">
        <f>+I64*F67</f>
        <v>7322778.7744999994</v>
      </c>
    </row>
    <row r="68" spans="2:10" ht="17" thickBot="1">
      <c r="B68" s="801"/>
      <c r="C68" s="802" t="s">
        <v>125</v>
      </c>
      <c r="D68" s="803"/>
      <c r="E68" s="803"/>
      <c r="F68" s="804"/>
      <c r="G68" s="51">
        <v>202108694.18000001</v>
      </c>
      <c r="I68" s="34">
        <f>SUM(I64:I67)</f>
        <v>202108694.1762</v>
      </c>
    </row>
    <row r="71" spans="2:10" ht="17" thickBot="1"/>
    <row r="72" spans="2:10">
      <c r="B72" s="782" t="s">
        <v>126</v>
      </c>
      <c r="C72" s="783"/>
      <c r="D72" s="783"/>
      <c r="E72" s="783"/>
      <c r="F72" s="783"/>
      <c r="G72" s="784"/>
    </row>
    <row r="73" spans="2:10" ht="17" thickBot="1">
      <c r="B73" s="805" t="s">
        <v>127</v>
      </c>
      <c r="C73" s="806"/>
      <c r="D73" s="806"/>
      <c r="E73" s="806"/>
      <c r="F73" s="806"/>
      <c r="G73" s="807"/>
    </row>
    <row r="74" spans="2:10" ht="17" thickBot="1">
      <c r="B74" s="788" t="s">
        <v>73</v>
      </c>
      <c r="C74" s="789"/>
      <c r="D74" s="789"/>
      <c r="E74" s="789"/>
      <c r="F74" s="789"/>
      <c r="G74" s="790"/>
    </row>
    <row r="75" spans="2:10" ht="17" thickBot="1">
      <c r="B75" s="52" t="s">
        <v>74</v>
      </c>
      <c r="C75" s="31" t="s">
        <v>75</v>
      </c>
      <c r="D75" s="31" t="s">
        <v>76</v>
      </c>
      <c r="E75" s="31" t="s">
        <v>77</v>
      </c>
      <c r="F75" s="32" t="s">
        <v>78</v>
      </c>
      <c r="G75" s="32" t="s">
        <v>79</v>
      </c>
    </row>
    <row r="76" spans="2:10" ht="17" thickBot="1">
      <c r="B76" s="33">
        <v>1</v>
      </c>
      <c r="C76" s="779" t="s">
        <v>80</v>
      </c>
      <c r="D76" s="780"/>
      <c r="E76" s="780"/>
      <c r="F76" s="781"/>
      <c r="G76" s="53">
        <v>1806954</v>
      </c>
    </row>
    <row r="77" spans="2:10" ht="25" thickBot="1">
      <c r="B77" s="36">
        <v>1.1000000000000001</v>
      </c>
      <c r="C77" s="37" t="s">
        <v>81</v>
      </c>
      <c r="D77" s="38" t="s">
        <v>82</v>
      </c>
      <c r="E77" s="38">
        <v>38</v>
      </c>
      <c r="F77" s="40">
        <v>7623</v>
      </c>
      <c r="G77" s="40">
        <v>289674</v>
      </c>
      <c r="I77" s="34">
        <f>+E77*F77</f>
        <v>289674</v>
      </c>
      <c r="J77" s="34">
        <f>+I77-G77</f>
        <v>0</v>
      </c>
    </row>
    <row r="78" spans="2:10" ht="37" thickBot="1">
      <c r="B78" s="36">
        <v>1.2</v>
      </c>
      <c r="C78" s="37" t="s">
        <v>83</v>
      </c>
      <c r="D78" s="38" t="s">
        <v>82</v>
      </c>
      <c r="E78" s="38">
        <v>80</v>
      </c>
      <c r="F78" s="40">
        <v>5436</v>
      </c>
      <c r="G78" s="40">
        <v>434880</v>
      </c>
      <c r="I78" s="34">
        <f>+E78*F78</f>
        <v>434880</v>
      </c>
      <c r="J78" s="34">
        <f>+I78-G78</f>
        <v>0</v>
      </c>
    </row>
    <row r="79" spans="2:10" ht="25" thickBot="1">
      <c r="B79" s="36">
        <v>1.3</v>
      </c>
      <c r="C79" s="37" t="s">
        <v>84</v>
      </c>
      <c r="D79" s="38" t="s">
        <v>85</v>
      </c>
      <c r="E79" s="38">
        <v>3</v>
      </c>
      <c r="F79" s="40">
        <v>11542</v>
      </c>
      <c r="G79" s="40">
        <v>34626</v>
      </c>
      <c r="I79" s="34">
        <f>+E79*F79</f>
        <v>34626</v>
      </c>
      <c r="J79" s="34">
        <f>+I79-G79</f>
        <v>0</v>
      </c>
    </row>
    <row r="80" spans="2:10" ht="17" thickBot="1">
      <c r="B80" s="36">
        <v>1.4</v>
      </c>
      <c r="C80" s="37" t="s">
        <v>86</v>
      </c>
      <c r="D80" s="38" t="s">
        <v>82</v>
      </c>
      <c r="E80" s="38">
        <v>38</v>
      </c>
      <c r="F80" s="40">
        <v>27573</v>
      </c>
      <c r="G80" s="40">
        <v>1047774</v>
      </c>
      <c r="I80" s="34">
        <f>+E80*F80</f>
        <v>1047774</v>
      </c>
      <c r="J80" s="34">
        <f>+I80-G80</f>
        <v>0</v>
      </c>
    </row>
    <row r="81" spans="2:10" ht="17" thickBot="1">
      <c r="B81" s="33">
        <v>2</v>
      </c>
      <c r="C81" s="808" t="s">
        <v>87</v>
      </c>
      <c r="D81" s="809"/>
      <c r="E81" s="810"/>
      <c r="F81" s="46"/>
      <c r="G81" s="53">
        <v>14960182</v>
      </c>
      <c r="I81" s="34"/>
      <c r="J81" s="34"/>
    </row>
    <row r="82" spans="2:10" ht="61" thickBot="1">
      <c r="B82" s="36">
        <v>2.1</v>
      </c>
      <c r="C82" s="41" t="s">
        <v>88</v>
      </c>
      <c r="D82" s="42" t="s">
        <v>89</v>
      </c>
      <c r="E82" s="38">
        <v>147</v>
      </c>
      <c r="F82" s="40">
        <v>22019</v>
      </c>
      <c r="G82" s="40">
        <v>3236793</v>
      </c>
      <c r="I82" s="34">
        <f t="shared" ref="I82:I87" si="2">+E82*F82</f>
        <v>3236793</v>
      </c>
      <c r="J82" s="34">
        <f t="shared" ref="J82:J87" si="3">+I82-G82</f>
        <v>0</v>
      </c>
    </row>
    <row r="83" spans="2:10" ht="61" thickBot="1">
      <c r="B83" s="36">
        <v>2.2000000000000002</v>
      </c>
      <c r="C83" s="41" t="s">
        <v>90</v>
      </c>
      <c r="D83" s="42" t="s">
        <v>89</v>
      </c>
      <c r="E83" s="38">
        <v>12</v>
      </c>
      <c r="F83" s="40">
        <v>29194</v>
      </c>
      <c r="G83" s="40">
        <v>350328</v>
      </c>
      <c r="I83" s="34">
        <f t="shared" si="2"/>
        <v>350328</v>
      </c>
      <c r="J83" s="34">
        <f t="shared" si="3"/>
        <v>0</v>
      </c>
    </row>
    <row r="84" spans="2:10" ht="37" thickBot="1">
      <c r="B84" s="36">
        <v>2.2999999999999998</v>
      </c>
      <c r="C84" s="41" t="s">
        <v>91</v>
      </c>
      <c r="D84" s="42" t="s">
        <v>89</v>
      </c>
      <c r="E84" s="38">
        <v>79</v>
      </c>
      <c r="F84" s="40">
        <v>14853</v>
      </c>
      <c r="G84" s="40">
        <v>1173387</v>
      </c>
      <c r="I84" s="34">
        <f t="shared" si="2"/>
        <v>1173387</v>
      </c>
      <c r="J84" s="34">
        <f t="shared" si="3"/>
        <v>0</v>
      </c>
    </row>
    <row r="85" spans="2:10" ht="61" thickBot="1">
      <c r="B85" s="36">
        <v>2.4</v>
      </c>
      <c r="C85" s="41" t="s">
        <v>92</v>
      </c>
      <c r="D85" s="42" t="s">
        <v>89</v>
      </c>
      <c r="E85" s="38">
        <v>70</v>
      </c>
      <c r="F85" s="40">
        <v>49941</v>
      </c>
      <c r="G85" s="40">
        <v>3495870</v>
      </c>
      <c r="I85" s="34">
        <f t="shared" si="2"/>
        <v>3495870</v>
      </c>
      <c r="J85" s="34">
        <f t="shared" si="3"/>
        <v>0</v>
      </c>
    </row>
    <row r="86" spans="2:10" ht="37" thickBot="1">
      <c r="B86" s="36">
        <v>2.5</v>
      </c>
      <c r="C86" s="37" t="s">
        <v>93</v>
      </c>
      <c r="D86" s="42" t="s">
        <v>89</v>
      </c>
      <c r="E86" s="38">
        <v>28</v>
      </c>
      <c r="F86" s="40">
        <v>143439</v>
      </c>
      <c r="G86" s="40">
        <v>4016292</v>
      </c>
      <c r="I86" s="34">
        <f t="shared" si="2"/>
        <v>4016292</v>
      </c>
      <c r="J86" s="34">
        <f t="shared" si="3"/>
        <v>0</v>
      </c>
    </row>
    <row r="87" spans="2:10" ht="17" thickBot="1">
      <c r="B87" s="36">
        <v>2.6</v>
      </c>
      <c r="C87" s="41" t="s">
        <v>94</v>
      </c>
      <c r="D87" s="42" t="s">
        <v>95</v>
      </c>
      <c r="E87" s="38">
        <v>76</v>
      </c>
      <c r="F87" s="40">
        <v>35362</v>
      </c>
      <c r="G87" s="40">
        <v>2687512</v>
      </c>
      <c r="I87" s="34">
        <f t="shared" si="2"/>
        <v>2687512</v>
      </c>
      <c r="J87" s="34">
        <f t="shared" si="3"/>
        <v>0</v>
      </c>
    </row>
    <row r="88" spans="2:10" ht="17" thickBot="1">
      <c r="B88" s="33">
        <v>3</v>
      </c>
      <c r="C88" s="794" t="s">
        <v>128</v>
      </c>
      <c r="D88" s="795"/>
      <c r="E88" s="796"/>
      <c r="F88" s="46"/>
      <c r="G88" s="53">
        <v>11826355</v>
      </c>
      <c r="I88" s="34"/>
      <c r="J88" s="34"/>
    </row>
    <row r="89" spans="2:10" ht="49" thickBot="1">
      <c r="B89" s="36">
        <v>3.1</v>
      </c>
      <c r="C89" s="37" t="s">
        <v>97</v>
      </c>
      <c r="D89" s="38" t="s">
        <v>82</v>
      </c>
      <c r="E89" s="38">
        <v>90</v>
      </c>
      <c r="F89" s="40">
        <v>37218</v>
      </c>
      <c r="G89" s="40">
        <v>3349620</v>
      </c>
      <c r="I89" s="34">
        <f>+E89*F89</f>
        <v>3349620</v>
      </c>
      <c r="J89" s="34">
        <f>+I89-G89</f>
        <v>0</v>
      </c>
    </row>
    <row r="90" spans="2:10" ht="49" thickBot="1">
      <c r="B90" s="36">
        <v>3.2</v>
      </c>
      <c r="C90" s="37" t="s">
        <v>98</v>
      </c>
      <c r="D90" s="38" t="s">
        <v>82</v>
      </c>
      <c r="E90" s="38">
        <v>38</v>
      </c>
      <c r="F90" s="40">
        <v>149645</v>
      </c>
      <c r="G90" s="40">
        <v>5686510</v>
      </c>
      <c r="I90" s="34">
        <f>+E90*F90</f>
        <v>5686510</v>
      </c>
      <c r="J90" s="34">
        <f>+I90-G90</f>
        <v>0</v>
      </c>
    </row>
    <row r="91" spans="2:10" ht="37" thickBot="1">
      <c r="B91" s="36">
        <v>3.3</v>
      </c>
      <c r="C91" s="37" t="s">
        <v>99</v>
      </c>
      <c r="D91" s="38" t="s">
        <v>85</v>
      </c>
      <c r="E91" s="38">
        <v>15</v>
      </c>
      <c r="F91" s="40">
        <v>186015</v>
      </c>
      <c r="G91" s="40">
        <v>2790225</v>
      </c>
      <c r="I91" s="34">
        <f>+E91*F91</f>
        <v>2790225</v>
      </c>
      <c r="J91" s="34">
        <f>+I91-G91</f>
        <v>0</v>
      </c>
    </row>
    <row r="92" spans="2:10" ht="17" thickBot="1">
      <c r="B92" s="33">
        <v>4</v>
      </c>
      <c r="C92" s="811" t="s">
        <v>100</v>
      </c>
      <c r="D92" s="812"/>
      <c r="E92" s="813"/>
      <c r="F92" s="46"/>
      <c r="G92" s="53">
        <v>17986243</v>
      </c>
      <c r="I92" s="34"/>
      <c r="J92" s="34"/>
    </row>
    <row r="93" spans="2:10" ht="61" thickBot="1">
      <c r="B93" s="36">
        <v>4.0999999999999996</v>
      </c>
      <c r="C93" s="37" t="s">
        <v>101</v>
      </c>
      <c r="D93" s="38" t="s">
        <v>85</v>
      </c>
      <c r="E93" s="38">
        <v>15</v>
      </c>
      <c r="F93" s="40">
        <v>703875</v>
      </c>
      <c r="G93" s="40">
        <v>10558125</v>
      </c>
      <c r="I93" s="34">
        <f>+E93*F93</f>
        <v>10558125</v>
      </c>
      <c r="J93" s="34">
        <f>+I93-G93</f>
        <v>0</v>
      </c>
    </row>
    <row r="94" spans="2:10" ht="37" thickBot="1">
      <c r="B94" s="36">
        <v>4.2</v>
      </c>
      <c r="C94" s="37" t="s">
        <v>102</v>
      </c>
      <c r="D94" s="42" t="s">
        <v>95</v>
      </c>
      <c r="E94" s="38">
        <v>85</v>
      </c>
      <c r="F94" s="40">
        <v>5728</v>
      </c>
      <c r="G94" s="40">
        <v>486880</v>
      </c>
      <c r="I94" s="34">
        <f>+E94*F94</f>
        <v>486880</v>
      </c>
      <c r="J94" s="34">
        <f>+I94-G94</f>
        <v>0</v>
      </c>
    </row>
    <row r="95" spans="2:10" ht="37" thickBot="1">
      <c r="B95" s="36">
        <v>4.3</v>
      </c>
      <c r="C95" s="37" t="s">
        <v>103</v>
      </c>
      <c r="D95" s="42" t="s">
        <v>89</v>
      </c>
      <c r="E95" s="38">
        <v>6</v>
      </c>
      <c r="F95" s="40">
        <v>1156873</v>
      </c>
      <c r="G95" s="40">
        <v>6941238</v>
      </c>
      <c r="I95" s="34">
        <f>+E95*F95</f>
        <v>6941238</v>
      </c>
      <c r="J95" s="34">
        <f>+I95-G95</f>
        <v>0</v>
      </c>
    </row>
    <row r="96" spans="2:10" ht="17" thickBot="1">
      <c r="B96" s="33">
        <v>5</v>
      </c>
      <c r="C96" s="814" t="s">
        <v>129</v>
      </c>
      <c r="D96" s="815"/>
      <c r="E96" s="816"/>
      <c r="F96" s="46"/>
      <c r="G96" s="53">
        <v>2119781</v>
      </c>
      <c r="I96" s="34"/>
      <c r="J96" s="34"/>
    </row>
    <row r="97" spans="2:10" ht="49" thickBot="1">
      <c r="B97" s="36">
        <v>5.0999999999999996</v>
      </c>
      <c r="C97" s="37" t="s">
        <v>105</v>
      </c>
      <c r="D97" s="42" t="s">
        <v>89</v>
      </c>
      <c r="E97" s="38">
        <v>17</v>
      </c>
      <c r="F97" s="40">
        <v>124693</v>
      </c>
      <c r="G97" s="40">
        <v>2119781</v>
      </c>
      <c r="I97" s="34">
        <f>+E97*F97</f>
        <v>2119781</v>
      </c>
      <c r="J97" s="34">
        <f>+I97-G97</f>
        <v>0</v>
      </c>
    </row>
    <row r="98" spans="2:10" ht="17" thickBot="1">
      <c r="B98" s="33">
        <v>6</v>
      </c>
      <c r="C98" s="817" t="s">
        <v>130</v>
      </c>
      <c r="D98" s="818"/>
      <c r="E98" s="819"/>
      <c r="F98" s="46"/>
      <c r="G98" s="53">
        <v>2128174</v>
      </c>
      <c r="I98" s="34"/>
      <c r="J98" s="34"/>
    </row>
    <row r="99" spans="2:10" ht="25" thickBot="1">
      <c r="B99" s="36">
        <v>6.1</v>
      </c>
      <c r="C99" s="37" t="s">
        <v>107</v>
      </c>
      <c r="D99" s="42" t="s">
        <v>89</v>
      </c>
      <c r="E99" s="38">
        <v>40</v>
      </c>
      <c r="F99" s="40">
        <v>40006</v>
      </c>
      <c r="G99" s="40">
        <v>1600240</v>
      </c>
      <c r="I99" s="34">
        <f>+E99*F99</f>
        <v>1600240</v>
      </c>
      <c r="J99" s="34">
        <f>+I99-G99</f>
        <v>0</v>
      </c>
    </row>
    <row r="100" spans="2:10" ht="49" thickBot="1">
      <c r="B100" s="36">
        <v>6.2</v>
      </c>
      <c r="C100" s="37" t="s">
        <v>108</v>
      </c>
      <c r="D100" s="42" t="s">
        <v>109</v>
      </c>
      <c r="E100" s="38">
        <v>38</v>
      </c>
      <c r="F100" s="40">
        <v>13893</v>
      </c>
      <c r="G100" s="40">
        <v>527934</v>
      </c>
      <c r="I100" s="34">
        <f>+E100*F100</f>
        <v>527934</v>
      </c>
      <c r="J100" s="34">
        <f>+I100-G100</f>
        <v>0</v>
      </c>
    </row>
    <row r="101" spans="2:10" ht="17" thickBot="1">
      <c r="B101" s="54"/>
      <c r="C101" s="791" t="s">
        <v>110</v>
      </c>
      <c r="D101" s="792"/>
      <c r="E101" s="793"/>
      <c r="F101" s="46"/>
      <c r="G101" s="35">
        <v>50827689</v>
      </c>
      <c r="I101" s="34"/>
      <c r="J101" s="34"/>
    </row>
    <row r="102" spans="2:10">
      <c r="B102" s="820" t="s">
        <v>131</v>
      </c>
      <c r="C102" s="821"/>
      <c r="D102" s="821"/>
      <c r="E102" s="822"/>
      <c r="F102" s="826"/>
      <c r="G102" s="826"/>
      <c r="I102" s="34"/>
      <c r="J102" s="34"/>
    </row>
    <row r="103" spans="2:10" ht="17" thickBot="1">
      <c r="B103" s="823" t="s">
        <v>132</v>
      </c>
      <c r="C103" s="824"/>
      <c r="D103" s="824"/>
      <c r="E103" s="825"/>
      <c r="F103" s="827"/>
      <c r="G103" s="827"/>
      <c r="I103" s="34"/>
      <c r="J103" s="34"/>
    </row>
    <row r="104" spans="2:10" ht="17" thickBot="1">
      <c r="B104" s="54" t="s">
        <v>74</v>
      </c>
      <c r="C104" s="46" t="s">
        <v>75</v>
      </c>
      <c r="D104" s="46" t="s">
        <v>76</v>
      </c>
      <c r="E104" s="46" t="s">
        <v>77</v>
      </c>
      <c r="F104" s="47" t="s">
        <v>78</v>
      </c>
      <c r="G104" s="47" t="s">
        <v>79</v>
      </c>
      <c r="I104" s="34"/>
      <c r="J104" s="34"/>
    </row>
    <row r="105" spans="2:10" ht="17" thickBot="1">
      <c r="B105" s="48">
        <v>1</v>
      </c>
      <c r="C105" s="814" t="s">
        <v>80</v>
      </c>
      <c r="D105" s="815"/>
      <c r="E105" s="816"/>
      <c r="F105" s="46"/>
      <c r="G105" s="53">
        <v>3224709</v>
      </c>
      <c r="I105" s="34"/>
      <c r="J105" s="34"/>
    </row>
    <row r="106" spans="2:10" ht="25" thickBot="1">
      <c r="B106" s="36">
        <v>1.1000000000000001</v>
      </c>
      <c r="C106" s="37" t="s">
        <v>81</v>
      </c>
      <c r="D106" s="38" t="s">
        <v>82</v>
      </c>
      <c r="E106" s="38">
        <v>112</v>
      </c>
      <c r="F106" s="40">
        <v>7623</v>
      </c>
      <c r="G106" s="40">
        <v>853776</v>
      </c>
      <c r="I106" s="34">
        <f>+E106*F106</f>
        <v>853776</v>
      </c>
      <c r="J106" s="34">
        <f>+I106-G106</f>
        <v>0</v>
      </c>
    </row>
    <row r="107" spans="2:10" ht="37" thickBot="1">
      <c r="B107" s="36">
        <v>1.2</v>
      </c>
      <c r="C107" s="37" t="s">
        <v>83</v>
      </c>
      <c r="D107" s="38" t="s">
        <v>82</v>
      </c>
      <c r="E107" s="38">
        <v>223</v>
      </c>
      <c r="F107" s="40">
        <v>5436</v>
      </c>
      <c r="G107" s="40">
        <v>1212228</v>
      </c>
      <c r="I107" s="34">
        <f>+E107*F107</f>
        <v>1212228</v>
      </c>
      <c r="J107" s="34">
        <f>+I107-G107</f>
        <v>0</v>
      </c>
    </row>
    <row r="108" spans="2:10" ht="25" thickBot="1">
      <c r="B108" s="36">
        <v>1.3</v>
      </c>
      <c r="C108" s="37" t="s">
        <v>84</v>
      </c>
      <c r="D108" s="38" t="s">
        <v>85</v>
      </c>
      <c r="E108" s="38">
        <v>12</v>
      </c>
      <c r="F108" s="40">
        <v>11542</v>
      </c>
      <c r="G108" s="40">
        <v>138504</v>
      </c>
      <c r="I108" s="34">
        <f>+E108*F108</f>
        <v>138504</v>
      </c>
      <c r="J108" s="34">
        <f>+I108-G108</f>
        <v>0</v>
      </c>
    </row>
    <row r="109" spans="2:10" ht="17" thickBot="1">
      <c r="B109" s="36">
        <v>1.4</v>
      </c>
      <c r="C109" s="37" t="s">
        <v>86</v>
      </c>
      <c r="D109" s="38" t="s">
        <v>82</v>
      </c>
      <c r="E109" s="38">
        <v>37</v>
      </c>
      <c r="F109" s="40">
        <v>27573</v>
      </c>
      <c r="G109" s="40">
        <v>1020201</v>
      </c>
      <c r="I109" s="34">
        <f>+E109*F109</f>
        <v>1020201</v>
      </c>
      <c r="J109" s="34">
        <f>+I109-G109</f>
        <v>0</v>
      </c>
    </row>
    <row r="110" spans="2:10" ht="17" thickBot="1">
      <c r="B110" s="48">
        <v>2</v>
      </c>
      <c r="C110" s="808" t="s">
        <v>87</v>
      </c>
      <c r="D110" s="809"/>
      <c r="E110" s="810"/>
      <c r="F110" s="46"/>
      <c r="G110" s="53">
        <v>35680886</v>
      </c>
      <c r="I110" s="34"/>
      <c r="J110" s="34"/>
    </row>
    <row r="111" spans="2:10" ht="61" thickBot="1">
      <c r="B111" s="36">
        <v>2.1</v>
      </c>
      <c r="C111" s="41" t="s">
        <v>88</v>
      </c>
      <c r="D111" s="42" t="s">
        <v>89</v>
      </c>
      <c r="E111" s="38">
        <v>301</v>
      </c>
      <c r="F111" s="40">
        <v>22019</v>
      </c>
      <c r="G111" s="40">
        <v>6627719</v>
      </c>
      <c r="I111" s="34">
        <f t="shared" ref="I111:I116" si="4">+E111*F111</f>
        <v>6627719</v>
      </c>
      <c r="J111" s="34">
        <f t="shared" ref="J111:J116" si="5">+I111-G111</f>
        <v>0</v>
      </c>
    </row>
    <row r="112" spans="2:10" ht="61" thickBot="1">
      <c r="B112" s="36">
        <v>2.2000000000000002</v>
      </c>
      <c r="C112" s="41" t="s">
        <v>90</v>
      </c>
      <c r="D112" s="42" t="s">
        <v>89</v>
      </c>
      <c r="E112" s="38">
        <v>116</v>
      </c>
      <c r="F112" s="40">
        <v>29194</v>
      </c>
      <c r="G112" s="40">
        <v>3386504</v>
      </c>
      <c r="I112" s="34">
        <f t="shared" si="4"/>
        <v>3386504</v>
      </c>
      <c r="J112" s="34">
        <f t="shared" si="5"/>
        <v>0</v>
      </c>
    </row>
    <row r="113" spans="2:10" ht="37" thickBot="1">
      <c r="B113" s="36">
        <v>2.2999999999999998</v>
      </c>
      <c r="C113" s="41" t="s">
        <v>91</v>
      </c>
      <c r="D113" s="42" t="s">
        <v>89</v>
      </c>
      <c r="E113" s="38">
        <v>220</v>
      </c>
      <c r="F113" s="40">
        <v>14853</v>
      </c>
      <c r="G113" s="40">
        <v>3267660</v>
      </c>
      <c r="I113" s="34">
        <f t="shared" si="4"/>
        <v>3267660</v>
      </c>
      <c r="J113" s="34">
        <f t="shared" si="5"/>
        <v>0</v>
      </c>
    </row>
    <row r="114" spans="2:10" ht="61" thickBot="1">
      <c r="B114" s="36">
        <v>2.4</v>
      </c>
      <c r="C114" s="41" t="s">
        <v>92</v>
      </c>
      <c r="D114" s="42" t="s">
        <v>89</v>
      </c>
      <c r="E114" s="38">
        <v>147</v>
      </c>
      <c r="F114" s="40">
        <v>49941</v>
      </c>
      <c r="G114" s="40">
        <v>7341327</v>
      </c>
      <c r="I114" s="34">
        <f t="shared" si="4"/>
        <v>7341327</v>
      </c>
      <c r="J114" s="34">
        <f t="shared" si="5"/>
        <v>0</v>
      </c>
    </row>
    <row r="115" spans="2:10" ht="37" thickBot="1">
      <c r="B115" s="36">
        <v>2.5</v>
      </c>
      <c r="C115" s="37" t="s">
        <v>93</v>
      </c>
      <c r="D115" s="42" t="s">
        <v>89</v>
      </c>
      <c r="E115" s="38">
        <v>50</v>
      </c>
      <c r="F115" s="40">
        <v>143439</v>
      </c>
      <c r="G115" s="40">
        <v>7171950</v>
      </c>
      <c r="I115" s="34">
        <f t="shared" si="4"/>
        <v>7171950</v>
      </c>
      <c r="J115" s="34">
        <f t="shared" si="5"/>
        <v>0</v>
      </c>
    </row>
    <row r="116" spans="2:10" ht="17" thickBot="1">
      <c r="B116" s="36">
        <v>2.6</v>
      </c>
      <c r="C116" s="41" t="s">
        <v>94</v>
      </c>
      <c r="D116" s="42" t="s">
        <v>95</v>
      </c>
      <c r="E116" s="38">
        <v>223</v>
      </c>
      <c r="F116" s="40">
        <v>35362</v>
      </c>
      <c r="G116" s="40">
        <v>7885726</v>
      </c>
      <c r="I116" s="34">
        <f t="shared" si="4"/>
        <v>7885726</v>
      </c>
      <c r="J116" s="34">
        <f t="shared" si="5"/>
        <v>0</v>
      </c>
    </row>
    <row r="117" spans="2:10" ht="17" thickBot="1">
      <c r="B117" s="48">
        <v>3</v>
      </c>
      <c r="C117" s="794" t="s">
        <v>128</v>
      </c>
      <c r="D117" s="795"/>
      <c r="E117" s="796"/>
      <c r="F117" s="46"/>
      <c r="G117" s="53">
        <v>27723668</v>
      </c>
      <c r="I117" s="34"/>
      <c r="J117" s="34"/>
    </row>
    <row r="118" spans="2:10" ht="49" thickBot="1">
      <c r="B118" s="36">
        <v>3.1</v>
      </c>
      <c r="C118" s="37" t="s">
        <v>97</v>
      </c>
      <c r="D118" s="38" t="s">
        <v>82</v>
      </c>
      <c r="E118" s="38">
        <v>96</v>
      </c>
      <c r="F118" s="40">
        <v>37218</v>
      </c>
      <c r="G118" s="40">
        <v>3572928</v>
      </c>
      <c r="I118" s="34">
        <f>+E118*F118</f>
        <v>3572928</v>
      </c>
      <c r="J118" s="34">
        <f>+I118-G118</f>
        <v>0</v>
      </c>
    </row>
    <row r="119" spans="2:10" ht="49" thickBot="1">
      <c r="B119" s="36">
        <v>3.2</v>
      </c>
      <c r="C119" s="37" t="s">
        <v>98</v>
      </c>
      <c r="D119" s="38" t="s">
        <v>82</v>
      </c>
      <c r="E119" s="38">
        <v>30</v>
      </c>
      <c r="F119" s="40">
        <v>149645</v>
      </c>
      <c r="G119" s="40">
        <v>4489350</v>
      </c>
      <c r="I119" s="34">
        <f>+E119*F119</f>
        <v>4489350</v>
      </c>
      <c r="J119" s="34">
        <f>+I119-G119</f>
        <v>0</v>
      </c>
    </row>
    <row r="120" spans="2:10" ht="49" thickBot="1">
      <c r="B120" s="36">
        <v>3.3</v>
      </c>
      <c r="C120" s="37" t="s">
        <v>112</v>
      </c>
      <c r="D120" s="42" t="s">
        <v>109</v>
      </c>
      <c r="E120" s="38">
        <v>74</v>
      </c>
      <c r="F120" s="40">
        <v>218011</v>
      </c>
      <c r="G120" s="40">
        <v>16132814</v>
      </c>
      <c r="I120" s="34">
        <f>+E120*F120</f>
        <v>16132814</v>
      </c>
      <c r="J120" s="34">
        <f>+I120-G120</f>
        <v>0</v>
      </c>
    </row>
    <row r="121" spans="2:10" ht="37" thickBot="1">
      <c r="B121" s="36">
        <v>3.4</v>
      </c>
      <c r="C121" s="37" t="s">
        <v>113</v>
      </c>
      <c r="D121" s="38" t="s">
        <v>85</v>
      </c>
      <c r="E121" s="38">
        <v>16</v>
      </c>
      <c r="F121" s="40">
        <v>220536</v>
      </c>
      <c r="G121" s="40">
        <v>3528576</v>
      </c>
      <c r="I121" s="34">
        <f>+E121*F121</f>
        <v>3528576</v>
      </c>
      <c r="J121" s="34">
        <f>+I121-G121</f>
        <v>0</v>
      </c>
    </row>
    <row r="122" spans="2:10" ht="17" thickBot="1">
      <c r="B122" s="48">
        <v>4</v>
      </c>
      <c r="C122" s="811" t="s">
        <v>100</v>
      </c>
      <c r="D122" s="812"/>
      <c r="E122" s="813"/>
      <c r="F122" s="46"/>
      <c r="G122" s="53">
        <v>19589771</v>
      </c>
      <c r="I122" s="34"/>
      <c r="J122" s="34"/>
    </row>
    <row r="123" spans="2:10" ht="61" thickBot="1">
      <c r="B123" s="36">
        <v>4.0999999999999996</v>
      </c>
      <c r="C123" s="37" t="s">
        <v>114</v>
      </c>
      <c r="D123" s="38" t="s">
        <v>82</v>
      </c>
      <c r="E123" s="38">
        <v>4</v>
      </c>
      <c r="F123" s="40">
        <v>778130</v>
      </c>
      <c r="G123" s="40">
        <v>3112520</v>
      </c>
      <c r="I123" s="34">
        <f t="shared" ref="I123:I128" si="6">+E123*F123</f>
        <v>3112520</v>
      </c>
      <c r="J123" s="34">
        <f t="shared" ref="J123:J128" si="7">+I123-G123</f>
        <v>0</v>
      </c>
    </row>
    <row r="124" spans="2:10" ht="61" thickBot="1">
      <c r="B124" s="36">
        <v>4.2</v>
      </c>
      <c r="C124" s="37" t="s">
        <v>101</v>
      </c>
      <c r="D124" s="38" t="s">
        <v>85</v>
      </c>
      <c r="E124" s="38">
        <v>16</v>
      </c>
      <c r="F124" s="40">
        <v>703875</v>
      </c>
      <c r="G124" s="40">
        <v>11262000</v>
      </c>
      <c r="I124" s="34">
        <f t="shared" si="6"/>
        <v>11262000</v>
      </c>
      <c r="J124" s="34">
        <f t="shared" si="7"/>
        <v>0</v>
      </c>
    </row>
    <row r="125" spans="2:10" ht="49" thickBot="1">
      <c r="B125" s="36">
        <v>4.3</v>
      </c>
      <c r="C125" s="37" t="s">
        <v>115</v>
      </c>
      <c r="D125" s="38" t="s">
        <v>85</v>
      </c>
      <c r="E125" s="38">
        <v>1</v>
      </c>
      <c r="F125" s="40">
        <v>1050406</v>
      </c>
      <c r="G125" s="40">
        <v>1050406</v>
      </c>
      <c r="I125" s="34">
        <f t="shared" si="6"/>
        <v>1050406</v>
      </c>
      <c r="J125" s="34">
        <f t="shared" si="7"/>
        <v>0</v>
      </c>
    </row>
    <row r="126" spans="2:10" ht="25" thickBot="1">
      <c r="B126" s="36">
        <v>4.4000000000000004</v>
      </c>
      <c r="C126" s="37" t="s">
        <v>116</v>
      </c>
      <c r="D126" s="38" t="s">
        <v>85</v>
      </c>
      <c r="E126" s="38">
        <v>1</v>
      </c>
      <c r="F126" s="40">
        <v>396677</v>
      </c>
      <c r="G126" s="40">
        <v>396677</v>
      </c>
      <c r="I126" s="34">
        <f t="shared" si="6"/>
        <v>396677</v>
      </c>
      <c r="J126" s="34">
        <f t="shared" si="7"/>
        <v>0</v>
      </c>
    </row>
    <row r="127" spans="2:10" ht="73" thickBot="1">
      <c r="B127" s="36">
        <v>4.5</v>
      </c>
      <c r="C127" s="37" t="s">
        <v>117</v>
      </c>
      <c r="D127" s="38" t="s">
        <v>85</v>
      </c>
      <c r="E127" s="38">
        <v>3</v>
      </c>
      <c r="F127" s="40">
        <v>1152316</v>
      </c>
      <c r="G127" s="40">
        <v>3456948</v>
      </c>
      <c r="I127" s="34">
        <f t="shared" si="6"/>
        <v>3456948</v>
      </c>
      <c r="J127" s="34">
        <f t="shared" si="7"/>
        <v>0</v>
      </c>
    </row>
    <row r="128" spans="2:10" ht="37" thickBot="1">
      <c r="B128" s="36">
        <v>4.5999999999999996</v>
      </c>
      <c r="C128" s="37" t="s">
        <v>118</v>
      </c>
      <c r="D128" s="38" t="s">
        <v>85</v>
      </c>
      <c r="E128" s="38">
        <v>4</v>
      </c>
      <c r="F128" s="40">
        <v>77805</v>
      </c>
      <c r="G128" s="40">
        <v>311220</v>
      </c>
      <c r="I128" s="34">
        <f t="shared" si="6"/>
        <v>311220</v>
      </c>
      <c r="J128" s="34">
        <f t="shared" si="7"/>
        <v>0</v>
      </c>
    </row>
    <row r="129" spans="2:10" ht="17" thickBot="1">
      <c r="B129" s="48">
        <v>5</v>
      </c>
      <c r="C129" s="814" t="s">
        <v>129</v>
      </c>
      <c r="D129" s="815"/>
      <c r="E129" s="816"/>
      <c r="F129" s="46"/>
      <c r="G129" s="53">
        <v>3740790</v>
      </c>
      <c r="I129" s="34"/>
      <c r="J129" s="34"/>
    </row>
    <row r="130" spans="2:10" ht="49" thickBot="1">
      <c r="B130" s="36">
        <v>5.0999999999999996</v>
      </c>
      <c r="C130" s="37" t="s">
        <v>105</v>
      </c>
      <c r="D130" s="42" t="s">
        <v>89</v>
      </c>
      <c r="E130" s="38">
        <v>30</v>
      </c>
      <c r="F130" s="40">
        <v>124693</v>
      </c>
      <c r="G130" s="40">
        <v>3740790</v>
      </c>
      <c r="I130" s="34">
        <f>+E130*F130</f>
        <v>3740790</v>
      </c>
      <c r="J130" s="34">
        <f>+I130-G130</f>
        <v>0</v>
      </c>
    </row>
    <row r="131" spans="2:10" ht="17" thickBot="1">
      <c r="B131" s="48">
        <v>6</v>
      </c>
      <c r="C131" s="817" t="s">
        <v>130</v>
      </c>
      <c r="D131" s="818"/>
      <c r="E131" s="819"/>
      <c r="F131" s="46"/>
      <c r="G131" s="53">
        <v>3845128</v>
      </c>
      <c r="I131" s="34"/>
      <c r="J131" s="34"/>
    </row>
    <row r="132" spans="2:10" ht="25" thickBot="1">
      <c r="B132" s="36">
        <v>6.1</v>
      </c>
      <c r="C132" s="37" t="s">
        <v>107</v>
      </c>
      <c r="D132" s="42" t="s">
        <v>89</v>
      </c>
      <c r="E132" s="38">
        <v>60</v>
      </c>
      <c r="F132" s="40">
        <v>40006</v>
      </c>
      <c r="G132" s="40">
        <v>2400360</v>
      </c>
      <c r="I132" s="34">
        <f>+E132*F132</f>
        <v>2400360</v>
      </c>
      <c r="J132" s="34">
        <f>+I132-G132</f>
        <v>0</v>
      </c>
    </row>
    <row r="133" spans="2:10" ht="49" thickBot="1">
      <c r="B133" s="36">
        <v>6.2</v>
      </c>
      <c r="C133" s="37" t="s">
        <v>108</v>
      </c>
      <c r="D133" s="42" t="s">
        <v>119</v>
      </c>
      <c r="E133" s="38">
        <v>104</v>
      </c>
      <c r="F133" s="40">
        <v>13892</v>
      </c>
      <c r="G133" s="40">
        <v>1444768</v>
      </c>
      <c r="I133" s="34">
        <f>+E133*F133</f>
        <v>1444768</v>
      </c>
      <c r="J133" s="34">
        <f>+I133-G133</f>
        <v>0</v>
      </c>
    </row>
    <row r="134" spans="2:10" ht="17" thickBot="1">
      <c r="B134" s="54"/>
      <c r="C134" s="791" t="s">
        <v>120</v>
      </c>
      <c r="D134" s="792"/>
      <c r="E134" s="792"/>
      <c r="F134" s="793"/>
      <c r="G134" s="35">
        <v>93804952</v>
      </c>
    </row>
    <row r="135" spans="2:10" ht="17" thickBot="1">
      <c r="B135" s="54"/>
      <c r="C135" s="797" t="s">
        <v>121</v>
      </c>
      <c r="D135" s="798"/>
      <c r="E135" s="798"/>
      <c r="F135" s="799"/>
      <c r="G135" s="49">
        <v>144632641</v>
      </c>
      <c r="I135" s="34">
        <f>SUM(I77:I133)</f>
        <v>144632641</v>
      </c>
    </row>
    <row r="136" spans="2:10" ht="17" thickBot="1">
      <c r="B136" s="54"/>
      <c r="C136" s="797" t="s">
        <v>122</v>
      </c>
      <c r="D136" s="798"/>
      <c r="E136" s="799"/>
      <c r="F136" s="50">
        <v>0.32</v>
      </c>
      <c r="G136" s="49">
        <v>46282445</v>
      </c>
      <c r="I136">
        <f>+I135*F136</f>
        <v>46282445.119999997</v>
      </c>
    </row>
    <row r="137" spans="2:10" ht="17" thickBot="1">
      <c r="B137" s="54"/>
      <c r="C137" s="797" t="s">
        <v>123</v>
      </c>
      <c r="D137" s="798"/>
      <c r="E137" s="799"/>
      <c r="F137" s="50">
        <v>0.01</v>
      </c>
      <c r="G137" s="49">
        <v>1446326</v>
      </c>
      <c r="I137">
        <f>+I135*F137</f>
        <v>1446326.41</v>
      </c>
    </row>
    <row r="138" spans="2:10" ht="17" thickBot="1">
      <c r="B138" s="828"/>
      <c r="C138" s="797" t="s">
        <v>124</v>
      </c>
      <c r="D138" s="798"/>
      <c r="E138" s="799"/>
      <c r="F138" s="50">
        <v>0.05</v>
      </c>
      <c r="G138" s="49">
        <v>7231632</v>
      </c>
      <c r="I138">
        <f>+I135*F138</f>
        <v>7231632.0500000007</v>
      </c>
    </row>
    <row r="139" spans="2:10" ht="17" thickBot="1">
      <c r="B139" s="829"/>
      <c r="C139" s="802" t="s">
        <v>125</v>
      </c>
      <c r="D139" s="803"/>
      <c r="E139" s="803"/>
      <c r="F139" s="804"/>
      <c r="G139" s="51">
        <v>199593044</v>
      </c>
      <c r="I139" s="34">
        <f>SUM(I135:I138)</f>
        <v>199593044.58000001</v>
      </c>
    </row>
  </sheetData>
  <mergeCells count="51">
    <mergeCell ref="B138:B139"/>
    <mergeCell ref="C138:E138"/>
    <mergeCell ref="C139:F139"/>
    <mergeCell ref="C129:E129"/>
    <mergeCell ref="C131:E131"/>
    <mergeCell ref="C134:F134"/>
    <mergeCell ref="C135:F135"/>
    <mergeCell ref="C136:E136"/>
    <mergeCell ref="C137:E137"/>
    <mergeCell ref="F102:F103"/>
    <mergeCell ref="G102:G103"/>
    <mergeCell ref="C105:E105"/>
    <mergeCell ref="C110:E110"/>
    <mergeCell ref="C117:E117"/>
    <mergeCell ref="C122:E122"/>
    <mergeCell ref="C92:E92"/>
    <mergeCell ref="C96:E96"/>
    <mergeCell ref="C98:E98"/>
    <mergeCell ref="C101:E101"/>
    <mergeCell ref="B102:E102"/>
    <mergeCell ref="B103:E103"/>
    <mergeCell ref="C88:E88"/>
    <mergeCell ref="C64:F64"/>
    <mergeCell ref="C65:E65"/>
    <mergeCell ref="C66:E66"/>
    <mergeCell ref="B67:B68"/>
    <mergeCell ref="C67:E67"/>
    <mergeCell ref="C68:F68"/>
    <mergeCell ref="B72:G72"/>
    <mergeCell ref="B73:G73"/>
    <mergeCell ref="B74:G74"/>
    <mergeCell ref="C76:F76"/>
    <mergeCell ref="C81:E81"/>
    <mergeCell ref="C63:F63"/>
    <mergeCell ref="C22:F22"/>
    <mergeCell ref="C26:F26"/>
    <mergeCell ref="C28:F28"/>
    <mergeCell ref="C31:F31"/>
    <mergeCell ref="B32:G32"/>
    <mergeCell ref="C34:F34"/>
    <mergeCell ref="C39:F39"/>
    <mergeCell ref="C46:F46"/>
    <mergeCell ref="C51:F51"/>
    <mergeCell ref="C58:F58"/>
    <mergeCell ref="C60:F60"/>
    <mergeCell ref="C18:F18"/>
    <mergeCell ref="B2:G2"/>
    <mergeCell ref="B3:G3"/>
    <mergeCell ref="B4:G4"/>
    <mergeCell ref="C6:F6"/>
    <mergeCell ref="C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23</vt:i4>
      </vt:variant>
      <vt:variant>
        <vt:lpstr>Rangos con nombre</vt:lpstr>
      </vt:variant>
      <vt:variant>
        <vt:i4>63</vt:i4>
      </vt:variant>
    </vt:vector>
  </HeadingPairs>
  <TitlesOfParts>
    <vt:vector size="86" baseType="lpstr">
      <vt:lpstr>CONSOLIDADO (2)</vt:lpstr>
      <vt:lpstr>CONSOLIDADO </vt:lpstr>
      <vt:lpstr>PUNTUACION</vt:lpstr>
      <vt:lpstr>MEDIANA VALOR ABST</vt:lpstr>
      <vt:lpstr>Capacidad Juridica</vt:lpstr>
      <vt:lpstr>C. FINANCIERA</vt:lpstr>
      <vt:lpstr>C. RESIDUAL</vt:lpstr>
      <vt:lpstr>Ofertas</vt:lpstr>
      <vt:lpstr>E. TECNICA P1</vt:lpstr>
      <vt:lpstr>E. TECNICA P2</vt:lpstr>
      <vt:lpstr>E. TECNICA P3</vt:lpstr>
      <vt:lpstr>P3</vt:lpstr>
      <vt:lpstr>E. TECNICA P4</vt:lpstr>
      <vt:lpstr>P4</vt:lpstr>
      <vt:lpstr>E. TECNICA P5</vt:lpstr>
      <vt:lpstr>P5</vt:lpstr>
      <vt:lpstr>E. TECNICA P6</vt:lpstr>
      <vt:lpstr>E. TECNICA P7</vt:lpstr>
      <vt:lpstr>P7</vt:lpstr>
      <vt:lpstr>E. TECNICA  P8</vt:lpstr>
      <vt:lpstr> P8</vt:lpstr>
      <vt:lpstr>PRESUPUESTO</vt:lpstr>
      <vt:lpstr>Hoja2</vt:lpstr>
      <vt:lpstr>' P8'!Área_de_impresión</vt:lpstr>
      <vt:lpstr>'C. FINANCIERA'!Área_de_impresión</vt:lpstr>
      <vt:lpstr>'E. TECNICA  P8'!Área_de_impresión</vt:lpstr>
      <vt:lpstr>'E. TECNICA P1'!Área_de_impresión</vt:lpstr>
      <vt:lpstr>'E. TECNICA P2'!Área_de_impresión</vt:lpstr>
      <vt:lpstr>'E. TECNICA P3'!Área_de_impresión</vt:lpstr>
      <vt:lpstr>'E. TECNICA P4'!Área_de_impresión</vt:lpstr>
      <vt:lpstr>'E. TECNICA P5'!Área_de_impresión</vt:lpstr>
      <vt:lpstr>'E. TECNICA P6'!Área_de_impresión</vt:lpstr>
      <vt:lpstr>'E. TECNICA P7'!Área_de_impresión</vt:lpstr>
      <vt:lpstr>'P3'!Área_de_impresión</vt:lpstr>
      <vt:lpstr>'P4'!Área_de_impresión</vt:lpstr>
      <vt:lpstr>'P5'!Área_de_impresión</vt:lpstr>
      <vt:lpstr>'P7'!Área_de_impresión</vt:lpstr>
      <vt:lpstr>PUNTUACION!Área_de_impresión</vt:lpstr>
      <vt:lpstr>'E. TECNICA  P8'!CRITERIO</vt:lpstr>
      <vt:lpstr>'E. TECNICA P1'!CRITERIO</vt:lpstr>
      <vt:lpstr>'E. TECNICA P2'!CRITERIO</vt:lpstr>
      <vt:lpstr>'E. TECNICA P3'!CRITERIO</vt:lpstr>
      <vt:lpstr>'E. TECNICA P4'!CRITERIO</vt:lpstr>
      <vt:lpstr>'E. TECNICA P5'!CRITERIO</vt:lpstr>
      <vt:lpstr>'E. TECNICA P6'!CRITERIO</vt:lpstr>
      <vt:lpstr>'E. TECNICA P7'!CRITERIO</vt:lpstr>
      <vt:lpstr>'E. TECNICA  P8'!CRITERIO2</vt:lpstr>
      <vt:lpstr>'E. TECNICA P1'!CRITERIO2</vt:lpstr>
      <vt:lpstr>'E. TECNICA P2'!CRITERIO2</vt:lpstr>
      <vt:lpstr>'E. TECNICA P3'!CRITERIO2</vt:lpstr>
      <vt:lpstr>'E. TECNICA P4'!CRITERIO2</vt:lpstr>
      <vt:lpstr>'E. TECNICA P5'!CRITERIO2</vt:lpstr>
      <vt:lpstr>'E. TECNICA P6'!CRITERIO2</vt:lpstr>
      <vt:lpstr>'E. TECNICA P7'!CRITERIO2</vt:lpstr>
      <vt:lpstr>'E. TECNICA  P8'!NOMBRE</vt:lpstr>
      <vt:lpstr>'E. TECNICA P1'!NOMBRE</vt:lpstr>
      <vt:lpstr>'E. TECNICA P2'!NOMBRE</vt:lpstr>
      <vt:lpstr>'E. TECNICA P3'!NOMBRE</vt:lpstr>
      <vt:lpstr>'E. TECNICA P4'!NOMBRE</vt:lpstr>
      <vt:lpstr>'E. TECNICA P5'!NOMBRE</vt:lpstr>
      <vt:lpstr>'E. TECNICA P6'!NOMBRE</vt:lpstr>
      <vt:lpstr>'E. TECNICA P7'!NOMBRE</vt:lpstr>
      <vt:lpstr>'E. TECNICA  P8'!P</vt:lpstr>
      <vt:lpstr>'E. TECNICA P1'!P</vt:lpstr>
      <vt:lpstr>'E. TECNICA P2'!P</vt:lpstr>
      <vt:lpstr>'E. TECNICA P3'!P</vt:lpstr>
      <vt:lpstr>'E. TECNICA P4'!P</vt:lpstr>
      <vt:lpstr>'E. TECNICA P5'!P</vt:lpstr>
      <vt:lpstr>'E. TECNICA P6'!P</vt:lpstr>
      <vt:lpstr>'E. TECNICA P7'!P</vt:lpstr>
      <vt:lpstr>'E. TECNICA  P8'!PERSONA</vt:lpstr>
      <vt:lpstr>'E. TECNICA P1'!PERSONA</vt:lpstr>
      <vt:lpstr>'E. TECNICA P2'!PERSONA</vt:lpstr>
      <vt:lpstr>'E. TECNICA P3'!PERSONA</vt:lpstr>
      <vt:lpstr>'E. TECNICA P4'!PERSONA</vt:lpstr>
      <vt:lpstr>'E. TECNICA P5'!PERSONA</vt:lpstr>
      <vt:lpstr>'E. TECNICA P6'!PERSONA</vt:lpstr>
      <vt:lpstr>'E. TECNICA P7'!PERSONA</vt:lpstr>
      <vt:lpstr>Ofertas!tdRepliesUniqueIdentifierCol_lnkRepliesUniqueIdentifierViewLink_0</vt:lpstr>
      <vt:lpstr>Ofertas!tdRepliesUniqueIdentifierCol_lnkRepliesUniqueIdentifierViewLink_1</vt:lpstr>
      <vt:lpstr>Ofertas!tdRepliesUniqueIdentifierCol_lnkRepliesUniqueIdentifierViewLink_2</vt:lpstr>
      <vt:lpstr>Ofertas!tdRepliesUniqueIdentifierCol_lnkRepliesUniqueIdentifierViewLink_3</vt:lpstr>
      <vt:lpstr>Ofertas!tdRepliesUniqueIdentifierCol_lnkRepliesUniqueIdentifierViewLink_4</vt:lpstr>
      <vt:lpstr>Ofertas!tdRepliesUniqueIdentifierCol_lnkRepliesUniqueIdentifierViewLink_5</vt:lpstr>
      <vt:lpstr>Ofertas!tdRepliesUniqueIdentifierCol_lnkRepliesUniqueIdentifierViewLink_6</vt:lpstr>
      <vt:lpstr>'C. FINANCIERA'!Títulos_a_imprimir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Manuela Rave</cp:lastModifiedBy>
  <cp:lastPrinted>2024-12-02T15:31:11Z</cp:lastPrinted>
  <dcterms:created xsi:type="dcterms:W3CDTF">2021-10-06T05:32:03Z</dcterms:created>
  <dcterms:modified xsi:type="dcterms:W3CDTF">2024-12-26T21:51:13Z</dcterms:modified>
</cp:coreProperties>
</file>