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EQUIPO\OneDrive - Secretaria Distrital de Gobierno\Escritorio\ALCB-2024\EVALUACIONES\LICITACIONES\LP-012-2024\"/>
    </mc:Choice>
  </mc:AlternateContent>
  <xr:revisionPtr revIDLastSave="0" documentId="8_{363072AD-399E-4537-93EA-1E5CF9AFD717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5.2.1. Capacidad financiera" sheetId="1" r:id="rId1"/>
    <sheet name="5.2.2. Capacidad organizacional" sheetId="2" r:id="rId2"/>
    <sheet name="Consolidado" sheetId="3" state="hidden" r:id="rId3"/>
    <sheet name=" Proponentes 2 CONSORCIO VIVIEN" sheetId="4" state="hidden" r:id="rId4"/>
    <sheet name=" Proponentes 3 Consorcio SD Bol" sheetId="6" state="hidden" r:id="rId5"/>
  </sheets>
  <definedNames>
    <definedName name="_Toc530481013" localSheetId="0">'5.2.1. Capacidad financiera'!#REF!</definedName>
    <definedName name="_Toc530481013" localSheetId="1">'5.2.2. Capacidad organizacional'!#REF!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6" l="1"/>
  <c r="L8" i="6"/>
  <c r="F51" i="6"/>
  <c r="L16" i="6"/>
  <c r="L10" i="6"/>
  <c r="C58" i="6"/>
  <c r="C57" i="6"/>
  <c r="C53" i="6"/>
  <c r="C56" i="6" s="1"/>
  <c r="F50" i="6"/>
  <c r="F57" i="6"/>
  <c r="D48" i="6"/>
  <c r="B48" i="6"/>
  <c r="I17" i="6"/>
  <c r="I16" i="6"/>
  <c r="I12" i="6"/>
  <c r="I15" i="6" s="1"/>
  <c r="F56" i="6" l="1"/>
  <c r="F49" i="6"/>
  <c r="F52" i="6" l="1"/>
  <c r="F17" i="4"/>
  <c r="C17" i="4"/>
  <c r="I8" i="4" l="1"/>
  <c r="C41" i="6" l="1"/>
  <c r="C40" i="6"/>
  <c r="C38" i="6"/>
  <c r="C37" i="6"/>
  <c r="C36" i="6"/>
  <c r="C35" i="6"/>
  <c r="D34" i="6"/>
  <c r="B34" i="6"/>
  <c r="C27" i="6"/>
  <c r="C26" i="6"/>
  <c r="C24" i="6"/>
  <c r="C23" i="6"/>
  <c r="C22" i="6"/>
  <c r="C21" i="6"/>
  <c r="D20" i="6"/>
  <c r="B20" i="6"/>
  <c r="F17" i="6"/>
  <c r="C17" i="6"/>
  <c r="L18" i="6"/>
  <c r="F16" i="6"/>
  <c r="C16" i="6"/>
  <c r="F12" i="6"/>
  <c r="F15" i="6" s="1"/>
  <c r="C12" i="6"/>
  <c r="C15" i="6" s="1"/>
  <c r="L12" i="6" l="1"/>
  <c r="F21" i="6"/>
  <c r="F37" i="6"/>
  <c r="L11" i="6"/>
  <c r="L15" i="6"/>
  <c r="C44" i="6"/>
  <c r="C25" i="6"/>
  <c r="F24" i="6" s="1"/>
  <c r="F43" i="6"/>
  <c r="C43" i="6"/>
  <c r="F36" i="6"/>
  <c r="C39" i="6"/>
  <c r="F23" i="6"/>
  <c r="F22" i="6"/>
  <c r="C29" i="6"/>
  <c r="C30" i="6"/>
  <c r="F35" i="6"/>
  <c r="F29" i="6"/>
  <c r="C42" i="6" l="1"/>
  <c r="F42" i="6"/>
  <c r="C28" i="6"/>
  <c r="F28" i="6"/>
  <c r="F38" i="6"/>
  <c r="C41" i="4" l="1"/>
  <c r="C40" i="4"/>
  <c r="C38" i="4"/>
  <c r="C37" i="4"/>
  <c r="C36" i="4"/>
  <c r="C35" i="4"/>
  <c r="D34" i="4"/>
  <c r="B34" i="4"/>
  <c r="C27" i="4"/>
  <c r="C26" i="4"/>
  <c r="F23" i="4" s="1"/>
  <c r="C24" i="4"/>
  <c r="C23" i="4"/>
  <c r="C22" i="4"/>
  <c r="C21" i="4"/>
  <c r="D20" i="4"/>
  <c r="B20" i="4"/>
  <c r="I16" i="4"/>
  <c r="I18" i="4" s="1"/>
  <c r="F16" i="4"/>
  <c r="C16" i="4"/>
  <c r="F12" i="4"/>
  <c r="F15" i="4" s="1"/>
  <c r="C12" i="4"/>
  <c r="I10" i="4"/>
  <c r="I9" i="4"/>
  <c r="C43" i="4" l="1"/>
  <c r="F37" i="4"/>
  <c r="F21" i="4"/>
  <c r="C15" i="4"/>
  <c r="C25" i="4"/>
  <c r="F24" i="4" s="1"/>
  <c r="I15" i="4"/>
  <c r="I12" i="4"/>
  <c r="C39" i="4"/>
  <c r="F42" i="4" s="1"/>
  <c r="F35" i="4"/>
  <c r="F36" i="4"/>
  <c r="C30" i="4"/>
  <c r="I11" i="4"/>
  <c r="F22" i="4"/>
  <c r="F43" i="4"/>
  <c r="C44" i="4"/>
  <c r="C29" i="4"/>
  <c r="F29" i="4"/>
  <c r="F28" i="4" l="1"/>
  <c r="C28" i="4"/>
  <c r="C42" i="4"/>
  <c r="F38" i="4"/>
</calcChain>
</file>

<file path=xl/sharedStrings.xml><?xml version="1.0" encoding="utf-8"?>
<sst xmlns="http://schemas.openxmlformats.org/spreadsheetml/2006/main" count="266" uniqueCount="68">
  <si>
    <t>HABILITADO</t>
  </si>
  <si>
    <t>RESULTADO:</t>
  </si>
  <si>
    <t>Observación:</t>
  </si>
  <si>
    <t>PRESUPUESTO OFICIAL:</t>
  </si>
  <si>
    <t>INDICADORES:</t>
  </si>
  <si>
    <t>5.2.1. CAPACIDAD FINANCIERA</t>
  </si>
  <si>
    <t>CUMPLE</t>
  </si>
  <si>
    <t>5.2.2. CAPACIDAD ORGANIZACIONAL</t>
  </si>
  <si>
    <t xml:space="preserve">PROPONENTES </t>
  </si>
  <si>
    <t xml:space="preserve">No </t>
  </si>
  <si>
    <t xml:space="preserve">HABILITADO </t>
  </si>
  <si>
    <t xml:space="preserve">OBSERVACIONES FINANCIERAS </t>
  </si>
  <si>
    <t xml:space="preserve">RESULTADO CAPACIDAD FINANCIERA </t>
  </si>
  <si>
    <t xml:space="preserve">RESULTADO CAPACIDAD ORGANIZACIONAL </t>
  </si>
  <si>
    <t>RESULTADO EVALUACION DE CAPACIDAD FINANCIERA Y ORGANIZACIONAL PSAMC-004-2023</t>
  </si>
  <si>
    <t>FUENTE: RUP LA ENTIDAD TOMA LOS INDICADORES DE  CAPACIDAD ORGANIZACIONAL QUE EL PROPONENTE REPORTÓ CON CORTE A 31/12/2023</t>
  </si>
  <si>
    <t>BEDREGAL BARRERA Y ASOCIADOS SAS</t>
  </si>
  <si>
    <t>L&amp;Q AUDITORES EXTERNOS SAS</t>
  </si>
  <si>
    <t>AICOSS</t>
  </si>
  <si>
    <t>OK</t>
  </si>
  <si>
    <t>PARTICIPACION</t>
  </si>
  <si>
    <t>CAPACIDAD FINANCIERA</t>
  </si>
  <si>
    <t>ACTIVO CORRIENTE</t>
  </si>
  <si>
    <t>LIQUIDEZ</t>
  </si>
  <si>
    <t>MAYOR  O IGUAL</t>
  </si>
  <si>
    <t>ACTIVO TOTAL</t>
  </si>
  <si>
    <t>ENDEUDAMIENTO</t>
  </si>
  <si>
    <t>MENOR O IGUAL</t>
  </si>
  <si>
    <t>PASIVO CORRIENTE</t>
  </si>
  <si>
    <t>RAZON DE COBERTURA DE INTERESES</t>
  </si>
  <si>
    <t>PASIVO TOTAL</t>
  </si>
  <si>
    <t>PATRIMONIO</t>
  </si>
  <si>
    <t>CAPITAL DE TRABAJO</t>
  </si>
  <si>
    <t>UTILIDAD/PERDIDA OPERACIONAL</t>
  </si>
  <si>
    <t>GASTOS INTERESES</t>
  </si>
  <si>
    <t>CAPACIDAD ORGANIZACIONAL</t>
  </si>
  <si>
    <t>RENTAB. PATRIMONIO</t>
  </si>
  <si>
    <t>RENTABILIDAD DEL PATRIMONIO</t>
  </si>
  <si>
    <t>RENTAB. ACTIVO</t>
  </si>
  <si>
    <t>RENTABILIDAD DEL ACTIVO</t>
  </si>
  <si>
    <t>AÑO 2023</t>
  </si>
  <si>
    <r>
      <rPr>
        <u/>
        <sz val="9"/>
        <color theme="1"/>
        <rFont val="Garamond"/>
        <family val="1"/>
      </rPr>
      <t xml:space="preserve">FUENTE RUP: </t>
    </r>
    <r>
      <rPr>
        <sz val="9"/>
        <color theme="1"/>
        <rFont val="Garamond"/>
        <family val="1"/>
      </rPr>
      <t>LA ENTIDAD TOMA LOS INDICADORES DE LA CAPACIDAD FINANCIERA QUE EL PROPONENTE REPORTÓ CON CORTE A 31/12/2023</t>
    </r>
  </si>
  <si>
    <t>“ EJECUTAR A MONTO AGOTABLE POR EL SISTEMA DE PRECIOS UNITARIOS SIN FÓRMULA DE REAJUSTE, LAS OBRAS DE
INTERVENCION Y/O ADECUACION Y/O MANTENIMIENTO PREVENTIVO Y/O CORRECTIVO DE LOS SALONES COMUNALES UBICADOS EN LA LOCALIDAD DE CIUDAD BOLIVAR EN BOGOTA.D.C””.</t>
  </si>
  <si>
    <t>““CONTRATAR A PRECIOS UNITARIOS SIN FÓRMULA DE REAJUSTE Y AMONTO AGOTABLE LAS OBRAS DE MEJORAMIENTO Y ADECUACIÓN DE LAS VIVIENDAS RURALES SELECCIONADAS POR LA ENTIDAD EN LA LOCALIDAD DE CIUDAD BOLÍVAR”””.</t>
  </si>
  <si>
    <t>PROPONENTE No 2 CONSORCIO VIVIENDA CIUDAD BOLIVAR</t>
  </si>
  <si>
    <t xml:space="preserve">PROPONENTE No  Consorcio SD Bolivar. </t>
  </si>
  <si>
    <t>PROPONENTE No 1  UNO COINCO</t>
  </si>
  <si>
    <t>CONSTRUCTURA DE INFRAESTRUCTURA COLOMBIANA COINCOSAS NIT  900628905-1  PORCENTAJE DE PARTICIPACION 100% FECHA RUP 26 DE NOVIEMBRE DE 2024</t>
  </si>
  <si>
    <t>ÍNDICE DE LIQUIDEZ - ACTIVO CORRIENTE / PASIVO CORRIENTE =  MAYOR O IGUAL A 1,19</t>
  </si>
  <si>
    <t xml:space="preserve">ÍNDICE DE ENDEUDAMIENTO - PASIVO TOTAL / ACTIVO TOTAL = MENOR O IGUAL A 70% </t>
  </si>
  <si>
    <t>RAZÓN DE COBERTURA DE INTERESES -  UTILIDAD OPERACIONAL / GASTOS POR INTERESES - MAYOR O IGUAL 1</t>
  </si>
  <si>
    <t>CAPITAL DE TRABAJO - ACTIVO CORRIENTE - PASIVO CORRIENTE / MAYOR O IGUAL AL 30% DEL PRESUPUESTO OFICIAL EL CUAL CORRESPONDE A (($1.488.032.705) MAYOR A $446.409.012</t>
  </si>
  <si>
    <t>RENTABILIDAD DEL PATRIMONIO - UTILIDAD OPERACIONAL / PATRIMONIO - MAYOR O IGUAL A  0</t>
  </si>
  <si>
    <t>RENTABILIDAD DEL ACTIVO - UTILIDAD OPERACIONAL / ACTIVO TOTAL - MAYOR O IGUAL A 0</t>
  </si>
  <si>
    <t>CONSORCIO  2 CONSORCIO VIVIENDA CIUDAD BOLIVAR</t>
  </si>
  <si>
    <t xml:space="preserve">Consorcio SD Bolivar. </t>
  </si>
  <si>
    <t xml:space="preserve">DE LA ESPRIELLA CONSULTING &amp; CONSTRUCTOR 
ENTERPRISE SAS </t>
  </si>
  <si>
    <t xml:space="preserve">DELTA ADVASORY CONSULTING &amp; CONSTRUCTOR 
ENTERPRISE SAS </t>
  </si>
  <si>
    <t xml:space="preserve">                                                                                                     INMUNIZADORA SERYE SA
</t>
  </si>
  <si>
    <t xml:space="preserve">BB INGENIERO SAS </t>
  </si>
  <si>
    <t xml:space="preserve">AMCI INGENIEROS SAS </t>
  </si>
  <si>
    <t xml:space="preserve">BB INGENIERO SAS  NIT: 830005282-4 PORCENTAJE DE PARTICIPACION 50% FECHA RUP 20  DE NOVIEMBRE DE 2024 </t>
  </si>
  <si>
    <t xml:space="preserve">AMCI INGENIEROS SAS  NIT:900226434-9 PORCENTAJE DE PARTICIPACION 50% FECHA RUP 7 DE DICIEMBRE DE 2024 </t>
  </si>
  <si>
    <t xml:space="preserve">DE LA ESPRIELLA CONSULTING &amp; 
CONSTRUCTOR ENTERPRISE SAS  NIT: 900658184 6 PORCENTAJE DE PARTICIPACION 40% FECHA RUP 9 DE DICIEMBRE DE 2024 </t>
  </si>
  <si>
    <t xml:space="preserve">DELTA ADVASORY CONSULTING &amp; 
CONSTRUCTOR ENTERPRISE SAS  NIT. 900145551-7 PORCENTAJE DE PARTICIPACION 10% FECHA RUP  11 DE DICIEMBRE DE 2024  </t>
  </si>
  <si>
    <t xml:space="preserve">INMUNIZADORA SERYE SA NIT. 901682305 5 PORCENTAJE DE PARTICIPACION 50% FECHA RUP 25 DE NOVIEMBRE DE 2024 </t>
  </si>
  <si>
    <t xml:space="preserve">PROPONENTE No 1  </t>
  </si>
  <si>
    <t xml:space="preserve">PROPONENTE No CONSORCIO SD BOLIVAR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</si>
</sst>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#,##0.000000_ ;\-#,##0.000000\ "/>
    <numFmt numFmtId="166" formatCode="_(* #,##0.00_);_(* \(#,##0.00\);_(* &quot;-&quot;??_);_(@_)"/>
    <numFmt numFmtId="167" formatCode="0.000000"/>
    <numFmt numFmtId="168" formatCode="#,##0.0000_ ;\-#,##0.0000\ "/>
    <numFmt numFmtId="169" formatCode="#,##0_ ;\-#,##0\ "/>
    <numFmt numFmtId="170" formatCode="#,##0.000_ ;\-#,##0.000\ "/>
    <numFmt numFmtId="171" formatCode="_-* #,##0.000000_-;\-* #,##0.000000_-;_-* &quot;-&quot;??_-;_-@_-"/>
    <numFmt numFmtId="172" formatCode="_-* #,##0_-;\-* #,##0_-;_-* &quot;-&quot;??_-;_-@_-"/>
    <numFmt numFmtId="173" formatCode="#,##0.00_ ;\-#,##0.00\ "/>
    <numFmt numFmtId="17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9"/>
      <color theme="1"/>
      <name val="Garamond"/>
      <family val="1"/>
    </font>
    <font>
      <sz val="9"/>
      <color theme="1"/>
      <name val="Garamond"/>
      <family val="1"/>
    </font>
    <font>
      <b/>
      <sz val="9"/>
      <color rgb="FF000000"/>
      <name val="Garamond"/>
      <family val="1"/>
    </font>
    <font>
      <u/>
      <sz val="9"/>
      <color theme="1"/>
      <name val="Garamond"/>
      <family val="1"/>
    </font>
    <font>
      <b/>
      <u/>
      <sz val="9"/>
      <color theme="1"/>
      <name val="Garamond"/>
      <family val="1"/>
    </font>
    <font>
      <b/>
      <sz val="8"/>
      <name val="Garamond"/>
      <family val="1"/>
    </font>
    <font>
      <b/>
      <sz val="8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9" fontId="4" fillId="0" borderId="18" xfId="2" applyFont="1" applyBorder="1" applyAlignment="1">
      <alignment horizontal="center" vertical="center"/>
    </xf>
    <xf numFmtId="9" fontId="4" fillId="0" borderId="19" xfId="2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9" fontId="4" fillId="0" borderId="8" xfId="2" applyFont="1" applyBorder="1" applyAlignment="1">
      <alignment horizontal="center" vertical="center"/>
    </xf>
    <xf numFmtId="9" fontId="4" fillId="0" borderId="15" xfId="2" applyFont="1" applyBorder="1" applyAlignment="1">
      <alignment horizontal="center" vertical="center"/>
    </xf>
    <xf numFmtId="9" fontId="5" fillId="0" borderId="15" xfId="2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9" fontId="4" fillId="0" borderId="0" xfId="2" applyFont="1" applyBorder="1" applyAlignment="1">
      <alignment horizontal="center" vertical="center"/>
    </xf>
    <xf numFmtId="9" fontId="5" fillId="0" borderId="0" xfId="2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6" fillId="0" borderId="0" xfId="0" applyFont="1" applyAlignment="1">
      <alignment horizontal="center" vertical="center"/>
    </xf>
    <xf numFmtId="0" fontId="6" fillId="4" borderId="0" xfId="0" applyFont="1" applyFill="1"/>
    <xf numFmtId="0" fontId="6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9" fontId="6" fillId="4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/>
    <xf numFmtId="0" fontId="0" fillId="6" borderId="26" xfId="0" applyFill="1" applyBorder="1"/>
    <xf numFmtId="165" fontId="0" fillId="4" borderId="15" xfId="0" applyNumberFormat="1" applyFill="1" applyBorder="1" applyAlignment="1">
      <alignment horizontal="right" vertical="center"/>
    </xf>
    <xf numFmtId="166" fontId="0" fillId="0" borderId="0" xfId="0" applyNumberFormat="1"/>
    <xf numFmtId="0" fontId="0" fillId="0" borderId="14" xfId="0" applyBorder="1"/>
    <xf numFmtId="0" fontId="0" fillId="6" borderId="14" xfId="0" applyFill="1" applyBorder="1"/>
    <xf numFmtId="167" fontId="0" fillId="4" borderId="25" xfId="0" applyNumberFormat="1" applyFill="1" applyBorder="1" applyAlignment="1">
      <alignment horizontal="right" vertical="center"/>
    </xf>
    <xf numFmtId="168" fontId="0" fillId="4" borderId="25" xfId="0" applyNumberFormat="1" applyFill="1" applyBorder="1" applyAlignment="1">
      <alignment horizontal="right" vertical="center"/>
    </xf>
    <xf numFmtId="169" fontId="0" fillId="6" borderId="25" xfId="0" applyNumberFormat="1" applyFill="1" applyBorder="1" applyAlignment="1">
      <alignment horizontal="right" vertical="center"/>
    </xf>
    <xf numFmtId="43" fontId="1" fillId="6" borderId="25" xfId="3" applyFont="1" applyFill="1" applyBorder="1"/>
    <xf numFmtId="0" fontId="0" fillId="6" borderId="27" xfId="0" applyFill="1" applyBorder="1"/>
    <xf numFmtId="169" fontId="0" fillId="6" borderId="28" xfId="0" applyNumberFormat="1" applyFill="1" applyBorder="1" applyAlignment="1">
      <alignment horizontal="right" vertical="center"/>
    </xf>
    <xf numFmtId="9" fontId="0" fillId="0" borderId="0" xfId="0" applyNumberFormat="1"/>
    <xf numFmtId="169" fontId="0" fillId="0" borderId="0" xfId="0" applyNumberFormat="1"/>
    <xf numFmtId="8" fontId="1" fillId="4" borderId="25" xfId="3" applyNumberFormat="1" applyFont="1" applyFill="1" applyBorder="1"/>
    <xf numFmtId="170" fontId="1" fillId="6" borderId="25" xfId="3" applyNumberFormat="1" applyFont="1" applyFill="1" applyBorder="1"/>
    <xf numFmtId="171" fontId="0" fillId="6" borderId="15" xfId="0" applyNumberFormat="1" applyFill="1" applyBorder="1" applyAlignment="1">
      <alignment horizontal="center" vertical="center"/>
    </xf>
    <xf numFmtId="171" fontId="0" fillId="6" borderId="28" xfId="0" applyNumberFormat="1" applyFill="1" applyBorder="1" applyAlignment="1">
      <alignment horizontal="center" vertical="center"/>
    </xf>
    <xf numFmtId="172" fontId="1" fillId="6" borderId="28" xfId="3" applyNumberFormat="1" applyFont="1" applyFill="1" applyBorder="1"/>
    <xf numFmtId="9" fontId="6" fillId="0" borderId="29" xfId="0" applyNumberFormat="1" applyFont="1" applyBorder="1" applyAlignment="1">
      <alignment horizontal="center" vertical="center"/>
    </xf>
    <xf numFmtId="43" fontId="1" fillId="0" borderId="15" xfId="3" applyFont="1" applyBorder="1"/>
    <xf numFmtId="173" fontId="0" fillId="6" borderId="15" xfId="0" applyNumberFormat="1" applyFill="1" applyBorder="1" applyAlignment="1">
      <alignment horizontal="center" vertical="center"/>
    </xf>
    <xf numFmtId="170" fontId="0" fillId="0" borderId="0" xfId="0" applyNumberFormat="1"/>
    <xf numFmtId="43" fontId="1" fillId="0" borderId="25" xfId="3" applyFont="1" applyBorder="1"/>
    <xf numFmtId="170" fontId="0" fillId="6" borderId="25" xfId="0" applyNumberFormat="1" applyFill="1" applyBorder="1" applyAlignment="1">
      <alignment horizontal="center" vertical="center"/>
    </xf>
    <xf numFmtId="172" fontId="0" fillId="6" borderId="25" xfId="0" applyNumberFormat="1" applyFill="1" applyBorder="1" applyAlignment="1">
      <alignment horizontal="center" vertical="center"/>
    </xf>
    <xf numFmtId="172" fontId="1" fillId="6" borderId="25" xfId="3" applyNumberFormat="1" applyFont="1" applyFill="1" applyBorder="1"/>
    <xf numFmtId="173" fontId="0" fillId="6" borderId="28" xfId="0" applyNumberFormat="1" applyFill="1" applyBorder="1" applyAlignment="1">
      <alignment horizontal="center" vertical="center"/>
    </xf>
    <xf numFmtId="173" fontId="1" fillId="6" borderId="25" xfId="3" applyNumberFormat="1" applyFont="1" applyFill="1" applyBorder="1"/>
    <xf numFmtId="0" fontId="0" fillId="6" borderId="15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170" fontId="0" fillId="6" borderId="15" xfId="0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0" borderId="0" xfId="0" applyFont="1"/>
    <xf numFmtId="0" fontId="12" fillId="2" borderId="1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 vertical="center"/>
    </xf>
    <xf numFmtId="44" fontId="8" fillId="0" borderId="4" xfId="1" applyFont="1" applyFill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 wrapText="1"/>
    </xf>
    <xf numFmtId="6" fontId="1" fillId="4" borderId="25" xfId="3" applyNumberFormat="1" applyFont="1" applyFill="1" applyBorder="1"/>
    <xf numFmtId="2" fontId="0" fillId="0" borderId="0" xfId="0" applyNumberFormat="1"/>
    <xf numFmtId="166" fontId="0" fillId="0" borderId="0" xfId="0" applyNumberFormat="1" applyAlignment="1">
      <alignment horizontal="right"/>
    </xf>
    <xf numFmtId="8" fontId="0" fillId="4" borderId="29" xfId="0" applyNumberFormat="1" applyFill="1" applyBorder="1"/>
    <xf numFmtId="9" fontId="9" fillId="0" borderId="4" xfId="2" applyFont="1" applyBorder="1" applyAlignment="1">
      <alignment horizontal="center" vertical="center"/>
    </xf>
    <xf numFmtId="164" fontId="1" fillId="4" borderId="25" xfId="3" applyNumberFormat="1" applyFont="1" applyFill="1" applyBorder="1"/>
    <xf numFmtId="174" fontId="9" fillId="0" borderId="4" xfId="2" quotePrefix="1" applyNumberFormat="1" applyFont="1" applyFill="1" applyBorder="1" applyAlignment="1">
      <alignment horizontal="center" vertical="center"/>
    </xf>
    <xf numFmtId="0" fontId="13" fillId="0" borderId="30" xfId="0" applyFont="1" applyBorder="1" applyAlignment="1">
      <alignment vertical="center" wrapText="1"/>
    </xf>
    <xf numFmtId="3" fontId="0" fillId="2" borderId="0" xfId="0" applyNumberFormat="1" applyFill="1"/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justify" vertical="center" wrapText="1"/>
    </xf>
    <xf numFmtId="0" fontId="10" fillId="7" borderId="12" xfId="0" applyFont="1" applyFill="1" applyBorder="1" applyAlignment="1">
      <alignment horizontal="justify" vertical="center"/>
    </xf>
    <xf numFmtId="0" fontId="10" fillId="7" borderId="13" xfId="0" applyFont="1" applyFill="1" applyBorder="1" applyAlignment="1">
      <alignment horizontal="justify" vertical="center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/>
    </xf>
    <xf numFmtId="0" fontId="10" fillId="0" borderId="13" xfId="0" applyFont="1" applyBorder="1" applyAlignment="1">
      <alignment horizontal="justify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4" borderId="21" xfId="0" applyFont="1" applyFill="1" applyBorder="1" applyAlignment="1">
      <alignment horizontal="center" wrapText="1"/>
    </xf>
    <xf numFmtId="0" fontId="7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wrapText="1"/>
    </xf>
    <xf numFmtId="0" fontId="6" fillId="4" borderId="34" xfId="0" applyFont="1" applyFill="1" applyBorder="1" applyAlignment="1">
      <alignment horizontal="center" wrapText="1"/>
    </xf>
    <xf numFmtId="0" fontId="6" fillId="4" borderId="33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</cellXfs>
  <cellStyles count="4">
    <cellStyle name="Millares 2" xfId="3" xr:uid="{00000000-0005-0000-0000-000000000000}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D15"/>
  <sheetViews>
    <sheetView showGridLines="0" zoomScale="68" zoomScaleNormal="77" workbookViewId="0">
      <pane xSplit="1" ySplit="1" topLeftCell="B15" activePane="bottomRight" state="frozen"/>
      <selection activeCell="B4" sqref="B4:C4"/>
      <selection pane="topRight" activeCell="B4" sqref="B4:C4"/>
      <selection pane="bottomLeft" activeCell="B4" sqref="B4:C4"/>
      <selection pane="bottomRight" sqref="A1:D15"/>
    </sheetView>
  </sheetViews>
  <sheetFormatPr baseColWidth="10" defaultColWidth="10.85546875" defaultRowHeight="12" x14ac:dyDescent="0.2"/>
  <cols>
    <col min="1" max="1" width="52.42578125" style="63" customWidth="1"/>
    <col min="2" max="2" width="38.42578125" style="63" customWidth="1"/>
    <col min="3" max="3" width="29.5703125" style="63" customWidth="1"/>
    <col min="4" max="4" width="32.140625" style="63" customWidth="1"/>
    <col min="5" max="16384" width="10.85546875" style="63"/>
  </cols>
  <sheetData>
    <row r="1" spans="1:4" ht="60.75" customHeight="1" thickBot="1" x14ac:dyDescent="0.25">
      <c r="A1" s="62" t="s">
        <v>5</v>
      </c>
      <c r="B1" s="62" t="s">
        <v>46</v>
      </c>
      <c r="C1" s="62" t="s">
        <v>44</v>
      </c>
      <c r="D1" s="62" t="s">
        <v>45</v>
      </c>
    </row>
    <row r="2" spans="1:4" s="64" customFormat="1" ht="27.95" customHeight="1" thickTop="1" thickBot="1" x14ac:dyDescent="0.3">
      <c r="A2" s="95" t="s">
        <v>43</v>
      </c>
      <c r="B2" s="91" t="s">
        <v>47</v>
      </c>
      <c r="C2" s="90" t="s">
        <v>61</v>
      </c>
      <c r="D2" s="90" t="s">
        <v>63</v>
      </c>
    </row>
    <row r="3" spans="1:4" s="64" customFormat="1" ht="39" customHeight="1" thickTop="1" thickBot="1" x14ac:dyDescent="0.3">
      <c r="A3" s="96"/>
      <c r="B3" s="92"/>
      <c r="C3" s="90"/>
      <c r="D3" s="90"/>
    </row>
    <row r="4" spans="1:4" s="64" customFormat="1" ht="15" customHeight="1" thickTop="1" thickBot="1" x14ac:dyDescent="0.3">
      <c r="A4" s="96"/>
      <c r="B4" s="92"/>
      <c r="C4" s="90"/>
      <c r="D4" s="90"/>
    </row>
    <row r="5" spans="1:4" s="64" customFormat="1" ht="39" customHeight="1" thickTop="1" thickBot="1" x14ac:dyDescent="0.3">
      <c r="A5" s="96"/>
      <c r="B5" s="92"/>
      <c r="C5" s="90"/>
      <c r="D5" s="90"/>
    </row>
    <row r="6" spans="1:4" s="64" customFormat="1" ht="76.5" customHeight="1" thickTop="1" thickBot="1" x14ac:dyDescent="0.3">
      <c r="A6" s="96"/>
      <c r="B6" s="92"/>
      <c r="C6" s="94" t="s">
        <v>62</v>
      </c>
      <c r="D6" s="86" t="s">
        <v>65</v>
      </c>
    </row>
    <row r="7" spans="1:4" s="64" customFormat="1" ht="102.75" customHeight="1" thickTop="1" thickBot="1" x14ac:dyDescent="0.3">
      <c r="A7" s="97"/>
      <c r="B7" s="93"/>
      <c r="C7" s="90"/>
      <c r="D7" s="86" t="s">
        <v>64</v>
      </c>
    </row>
    <row r="8" spans="1:4" ht="23.25" customHeight="1" thickBot="1" x14ac:dyDescent="0.25">
      <c r="A8" s="65" t="s">
        <v>4</v>
      </c>
      <c r="B8" s="74" t="s">
        <v>6</v>
      </c>
      <c r="C8" s="74" t="s">
        <v>6</v>
      </c>
      <c r="D8" s="74" t="s">
        <v>6</v>
      </c>
    </row>
    <row r="9" spans="1:4" ht="30" customHeight="1" x14ac:dyDescent="0.2">
      <c r="A9" s="66" t="s">
        <v>48</v>
      </c>
      <c r="B9" s="76">
        <v>2.41</v>
      </c>
      <c r="C9" s="76">
        <v>5.72</v>
      </c>
      <c r="D9" s="76">
        <v>2.04</v>
      </c>
    </row>
    <row r="10" spans="1:4" ht="24" x14ac:dyDescent="0.2">
      <c r="A10" s="67" t="s">
        <v>49</v>
      </c>
      <c r="B10" s="85">
        <v>0.54</v>
      </c>
      <c r="C10" s="83">
        <v>0.35</v>
      </c>
      <c r="D10" s="83">
        <v>0.51</v>
      </c>
    </row>
    <row r="11" spans="1:4" ht="54.75" customHeight="1" x14ac:dyDescent="0.2">
      <c r="A11" s="67" t="s">
        <v>50</v>
      </c>
      <c r="B11" s="72">
        <v>6.04</v>
      </c>
      <c r="C11" s="76">
        <v>20.5</v>
      </c>
      <c r="D11" s="76">
        <v>3.12</v>
      </c>
    </row>
    <row r="12" spans="1:4" ht="56.25" customHeight="1" x14ac:dyDescent="0.2">
      <c r="A12" s="68" t="s">
        <v>51</v>
      </c>
      <c r="B12" s="77">
        <v>9062909668</v>
      </c>
      <c r="C12" s="77">
        <v>7235060098</v>
      </c>
      <c r="D12" s="77">
        <v>7318203880</v>
      </c>
    </row>
    <row r="13" spans="1:4" s="70" customFormat="1" ht="18.75" customHeight="1" x14ac:dyDescent="0.25">
      <c r="A13" s="69" t="s">
        <v>3</v>
      </c>
      <c r="B13" s="87">
        <v>1488032705</v>
      </c>
      <c r="C13" s="87">
        <v>1488032705</v>
      </c>
      <c r="D13" s="87">
        <v>1488032705</v>
      </c>
    </row>
    <row r="14" spans="1:4" ht="285.95" customHeight="1" thickBot="1" x14ac:dyDescent="0.25">
      <c r="A14" s="67" t="s">
        <v>2</v>
      </c>
      <c r="B14" s="73" t="s">
        <v>41</v>
      </c>
      <c r="C14" s="73" t="s">
        <v>41</v>
      </c>
      <c r="D14" s="73" t="s">
        <v>41</v>
      </c>
    </row>
    <row r="15" spans="1:4" ht="12.75" thickBot="1" x14ac:dyDescent="0.25">
      <c r="A15" s="71" t="s">
        <v>1</v>
      </c>
      <c r="B15" s="89" t="s">
        <v>6</v>
      </c>
      <c r="C15" s="89" t="s">
        <v>6</v>
      </c>
      <c r="D15" s="89" t="s">
        <v>6</v>
      </c>
    </row>
  </sheetData>
  <mergeCells count="5">
    <mergeCell ref="D2:D5"/>
    <mergeCell ref="B2:B7"/>
    <mergeCell ref="C2:C5"/>
    <mergeCell ref="C6:C7"/>
    <mergeCell ref="A2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D12"/>
  <sheetViews>
    <sheetView showGridLines="0" tabSelected="1" zoomScale="94" zoomScaleNormal="80" workbookViewId="0">
      <pane ySplit="1" topLeftCell="A12" activePane="bottomLeft" state="frozen"/>
      <selection pane="bottomLeft" activeCell="F16" sqref="F16"/>
    </sheetView>
  </sheetViews>
  <sheetFormatPr baseColWidth="10" defaultColWidth="10.85546875" defaultRowHeight="12" x14ac:dyDescent="0.2"/>
  <cols>
    <col min="1" max="1" width="32" style="63" customWidth="1"/>
    <col min="2" max="2" width="22.85546875" style="63" customWidth="1"/>
    <col min="3" max="3" width="25" style="63" customWidth="1"/>
    <col min="4" max="4" width="27.85546875" style="63" customWidth="1"/>
    <col min="5" max="16384" width="10.85546875" style="63"/>
  </cols>
  <sheetData>
    <row r="1" spans="1:4" ht="44.45" customHeight="1" thickBot="1" x14ac:dyDescent="0.25">
      <c r="A1" s="62" t="s">
        <v>7</v>
      </c>
      <c r="B1" s="62" t="s">
        <v>66</v>
      </c>
      <c r="C1" s="62" t="s">
        <v>44</v>
      </c>
      <c r="D1" s="62" t="s">
        <v>67</v>
      </c>
    </row>
    <row r="2" spans="1:4" s="64" customFormat="1" ht="26.1" customHeight="1" thickTop="1" thickBot="1" x14ac:dyDescent="0.3">
      <c r="A2" s="98" t="s">
        <v>42</v>
      </c>
      <c r="B2" s="91" t="s">
        <v>47</v>
      </c>
      <c r="C2" s="90" t="s">
        <v>61</v>
      </c>
      <c r="D2" s="90" t="s">
        <v>63</v>
      </c>
    </row>
    <row r="3" spans="1:4" s="64" customFormat="1" ht="54" customHeight="1" thickTop="1" thickBot="1" x14ac:dyDescent="0.3">
      <c r="A3" s="99"/>
      <c r="B3" s="92"/>
      <c r="C3" s="90"/>
      <c r="D3" s="90"/>
    </row>
    <row r="4" spans="1:4" s="64" customFormat="1" ht="20.45" customHeight="1" thickTop="1" thickBot="1" x14ac:dyDescent="0.3">
      <c r="A4" s="99"/>
      <c r="B4" s="92"/>
      <c r="C4" s="90"/>
      <c r="D4" s="90"/>
    </row>
    <row r="5" spans="1:4" s="64" customFormat="1" ht="15.75" customHeight="1" thickTop="1" thickBot="1" x14ac:dyDescent="0.3">
      <c r="A5" s="99"/>
      <c r="B5" s="92"/>
      <c r="C5" s="90"/>
      <c r="D5" s="90"/>
    </row>
    <row r="6" spans="1:4" s="64" customFormat="1" ht="69.75" customHeight="1" thickTop="1" thickBot="1" x14ac:dyDescent="0.3">
      <c r="A6" s="99"/>
      <c r="B6" s="92"/>
      <c r="C6" s="94" t="s">
        <v>62</v>
      </c>
      <c r="D6" s="86" t="s">
        <v>65</v>
      </c>
    </row>
    <row r="7" spans="1:4" s="64" customFormat="1" ht="78.75" customHeight="1" thickTop="1" thickBot="1" x14ac:dyDescent="0.3">
      <c r="A7" s="100"/>
      <c r="B7" s="93"/>
      <c r="C7" s="90"/>
      <c r="D7" s="86" t="s">
        <v>64</v>
      </c>
    </row>
    <row r="8" spans="1:4" ht="18.600000000000001" customHeight="1" x14ac:dyDescent="0.2">
      <c r="A8" s="66" t="s">
        <v>4</v>
      </c>
      <c r="B8" s="74" t="s">
        <v>6</v>
      </c>
      <c r="C8" s="74" t="s">
        <v>6</v>
      </c>
      <c r="D8" s="74" t="s">
        <v>6</v>
      </c>
    </row>
    <row r="9" spans="1:4" ht="42.6" customHeight="1" x14ac:dyDescent="0.2">
      <c r="A9" s="67" t="s">
        <v>52</v>
      </c>
      <c r="B9" s="78">
        <v>0.19</v>
      </c>
      <c r="C9" s="78">
        <v>0.09</v>
      </c>
      <c r="D9" s="78">
        <v>0.11</v>
      </c>
    </row>
    <row r="10" spans="1:4" ht="45.95" customHeight="1" x14ac:dyDescent="0.2">
      <c r="A10" s="67" t="s">
        <v>53</v>
      </c>
      <c r="B10" s="78">
        <v>0.08</v>
      </c>
      <c r="C10" s="78">
        <v>6.2E-2</v>
      </c>
      <c r="D10" s="78">
        <v>0.05</v>
      </c>
    </row>
    <row r="11" spans="1:4" ht="272.10000000000002" customHeight="1" x14ac:dyDescent="0.2">
      <c r="A11" s="67" t="s">
        <v>2</v>
      </c>
      <c r="B11" s="75" t="s">
        <v>15</v>
      </c>
      <c r="C11" s="75" t="s">
        <v>15</v>
      </c>
      <c r="D11" s="75" t="s">
        <v>15</v>
      </c>
    </row>
    <row r="12" spans="1:4" ht="30" customHeight="1" thickBot="1" x14ac:dyDescent="0.25">
      <c r="A12" s="71" t="s">
        <v>1</v>
      </c>
      <c r="B12" s="88" t="s">
        <v>6</v>
      </c>
      <c r="C12" s="88" t="s">
        <v>6</v>
      </c>
      <c r="D12" s="88" t="s">
        <v>6</v>
      </c>
    </row>
  </sheetData>
  <mergeCells count="5">
    <mergeCell ref="B2:B7"/>
    <mergeCell ref="D2:D5"/>
    <mergeCell ref="C2:C5"/>
    <mergeCell ref="C6:C7"/>
    <mergeCell ref="A2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9"/>
  <sheetViews>
    <sheetView topLeftCell="C1" workbookViewId="0">
      <selection activeCell="E11" sqref="E10:E11"/>
    </sheetView>
  </sheetViews>
  <sheetFormatPr baseColWidth="10" defaultColWidth="11.42578125" defaultRowHeight="15" x14ac:dyDescent="0.25"/>
  <cols>
    <col min="1" max="1" width="3.85546875" style="1" customWidth="1"/>
    <col min="2" max="2" width="11.42578125" style="1"/>
    <col min="3" max="3" width="34" style="2" bestFit="1" customWidth="1"/>
    <col min="4" max="4" width="23.42578125" style="1" bestFit="1" customWidth="1"/>
    <col min="5" max="5" width="28.85546875" style="1" bestFit="1" customWidth="1"/>
    <col min="6" max="6" width="44.85546875" style="1" customWidth="1"/>
    <col min="7" max="7" width="24.85546875" style="1" customWidth="1"/>
    <col min="8" max="16384" width="11.42578125" style="1"/>
  </cols>
  <sheetData>
    <row r="2" spans="1:7" ht="15.75" thickBot="1" x14ac:dyDescent="0.3"/>
    <row r="3" spans="1:7" ht="15.75" thickBot="1" x14ac:dyDescent="0.3">
      <c r="B3" s="101" t="s">
        <v>14</v>
      </c>
      <c r="C3" s="102"/>
      <c r="D3" s="102"/>
      <c r="E3" s="102"/>
      <c r="F3" s="102"/>
    </row>
    <row r="4" spans="1:7" ht="26.25" thickBot="1" x14ac:dyDescent="0.3">
      <c r="B4" s="3" t="s">
        <v>9</v>
      </c>
      <c r="C4" s="4" t="s">
        <v>8</v>
      </c>
      <c r="D4" s="5" t="s">
        <v>12</v>
      </c>
      <c r="E4" s="5" t="s">
        <v>13</v>
      </c>
      <c r="F4" s="6" t="s">
        <v>11</v>
      </c>
    </row>
    <row r="5" spans="1:7" x14ac:dyDescent="0.25">
      <c r="B5" s="7">
        <v>1</v>
      </c>
      <c r="C5" s="8" t="s">
        <v>16</v>
      </c>
      <c r="D5" s="9" t="s">
        <v>10</v>
      </c>
      <c r="E5" s="9" t="s">
        <v>0</v>
      </c>
      <c r="F5" s="10"/>
      <c r="G5" s="19">
        <v>107715000</v>
      </c>
    </row>
    <row r="6" spans="1:7" x14ac:dyDescent="0.25">
      <c r="A6" s="1" t="s">
        <v>19</v>
      </c>
      <c r="B6" s="11">
        <v>2</v>
      </c>
      <c r="C6" s="8" t="s">
        <v>17</v>
      </c>
      <c r="D6" s="12" t="s">
        <v>10</v>
      </c>
      <c r="E6" s="12" t="s">
        <v>0</v>
      </c>
      <c r="F6" s="13"/>
      <c r="G6" s="19">
        <v>163779944</v>
      </c>
    </row>
    <row r="7" spans="1:7" x14ac:dyDescent="0.25">
      <c r="B7" s="11">
        <v>3</v>
      </c>
      <c r="C7" s="8" t="s">
        <v>18</v>
      </c>
      <c r="D7" s="12" t="s">
        <v>10</v>
      </c>
      <c r="E7" s="12" t="s">
        <v>0</v>
      </c>
      <c r="F7" s="14"/>
      <c r="G7" s="19">
        <v>80056900</v>
      </c>
    </row>
    <row r="8" spans="1:7" x14ac:dyDescent="0.25">
      <c r="B8" s="15"/>
      <c r="C8" s="16"/>
      <c r="D8" s="17"/>
      <c r="E8" s="17"/>
      <c r="F8" s="18"/>
    </row>
    <row r="9" spans="1:7" x14ac:dyDescent="0.25">
      <c r="B9" s="15"/>
      <c r="C9" s="16"/>
      <c r="D9" s="17"/>
      <c r="E9" s="17"/>
      <c r="F9" s="18"/>
    </row>
  </sheetData>
  <mergeCells count="1">
    <mergeCell ref="B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L49"/>
  <sheetViews>
    <sheetView topLeftCell="C1" zoomScale="90" zoomScaleNormal="90" workbookViewId="0">
      <selection activeCell="F15" sqref="F15"/>
    </sheetView>
  </sheetViews>
  <sheetFormatPr baseColWidth="10" defaultRowHeight="15" x14ac:dyDescent="0.25"/>
  <cols>
    <col min="2" max="2" width="30.140625" customWidth="1"/>
    <col min="3" max="3" width="18.85546875" bestFit="1" customWidth="1"/>
    <col min="4" max="4" width="5.85546875" customWidth="1"/>
    <col min="5" max="5" width="33.85546875" bestFit="1" customWidth="1"/>
    <col min="6" max="6" width="20.7109375" style="22" customWidth="1"/>
    <col min="7" max="7" width="5.42578125" customWidth="1"/>
    <col min="8" max="8" width="36.42578125" bestFit="1" customWidth="1"/>
    <col min="9" max="9" width="16.7109375" bestFit="1" customWidth="1"/>
    <col min="10" max="10" width="14.140625" bestFit="1" customWidth="1"/>
    <col min="11" max="11" width="16.85546875" bestFit="1" customWidth="1"/>
    <col min="12" max="12" width="15.140625" bestFit="1" customWidth="1"/>
    <col min="258" max="258" width="33.140625" bestFit="1" customWidth="1"/>
    <col min="259" max="259" width="20" customWidth="1"/>
    <col min="260" max="260" width="7.42578125" customWidth="1"/>
    <col min="261" max="261" width="33.85546875" bestFit="1" customWidth="1"/>
    <col min="262" max="262" width="20.7109375" customWidth="1"/>
    <col min="263" max="263" width="5.42578125" customWidth="1"/>
    <col min="264" max="264" width="36.42578125" bestFit="1" customWidth="1"/>
    <col min="265" max="265" width="16.7109375" bestFit="1" customWidth="1"/>
    <col min="266" max="266" width="14.140625" bestFit="1" customWidth="1"/>
    <col min="267" max="267" width="16.85546875" bestFit="1" customWidth="1"/>
    <col min="268" max="268" width="15.140625" bestFit="1" customWidth="1"/>
    <col min="514" max="514" width="33.140625" bestFit="1" customWidth="1"/>
    <col min="515" max="515" width="20" customWidth="1"/>
    <col min="516" max="516" width="7.42578125" customWidth="1"/>
    <col min="517" max="517" width="33.85546875" bestFit="1" customWidth="1"/>
    <col min="518" max="518" width="20.7109375" customWidth="1"/>
    <col min="519" max="519" width="5.42578125" customWidth="1"/>
    <col min="520" max="520" width="36.42578125" bestFit="1" customWidth="1"/>
    <col min="521" max="521" width="16.7109375" bestFit="1" customWidth="1"/>
    <col min="522" max="522" width="14.140625" bestFit="1" customWidth="1"/>
    <col min="523" max="523" width="16.85546875" bestFit="1" customWidth="1"/>
    <col min="524" max="524" width="15.140625" bestFit="1" customWidth="1"/>
    <col min="770" max="770" width="33.140625" bestFit="1" customWidth="1"/>
    <col min="771" max="771" width="20" customWidth="1"/>
    <col min="772" max="772" width="7.42578125" customWidth="1"/>
    <col min="773" max="773" width="33.85546875" bestFit="1" customWidth="1"/>
    <col min="774" max="774" width="20.7109375" customWidth="1"/>
    <col min="775" max="775" width="5.42578125" customWidth="1"/>
    <col min="776" max="776" width="36.42578125" bestFit="1" customWidth="1"/>
    <col min="777" max="777" width="16.7109375" bestFit="1" customWidth="1"/>
    <col min="778" max="778" width="14.140625" bestFit="1" customWidth="1"/>
    <col min="779" max="779" width="16.85546875" bestFit="1" customWidth="1"/>
    <col min="780" max="780" width="15.140625" bestFit="1" customWidth="1"/>
    <col min="1026" max="1026" width="33.140625" bestFit="1" customWidth="1"/>
    <col min="1027" max="1027" width="20" customWidth="1"/>
    <col min="1028" max="1028" width="7.42578125" customWidth="1"/>
    <col min="1029" max="1029" width="33.85546875" bestFit="1" customWidth="1"/>
    <col min="1030" max="1030" width="20.7109375" customWidth="1"/>
    <col min="1031" max="1031" width="5.42578125" customWidth="1"/>
    <col min="1032" max="1032" width="36.42578125" bestFit="1" customWidth="1"/>
    <col min="1033" max="1033" width="16.7109375" bestFit="1" customWidth="1"/>
    <col min="1034" max="1034" width="14.140625" bestFit="1" customWidth="1"/>
    <col min="1035" max="1035" width="16.85546875" bestFit="1" customWidth="1"/>
    <col min="1036" max="1036" width="15.140625" bestFit="1" customWidth="1"/>
    <col min="1282" max="1282" width="33.140625" bestFit="1" customWidth="1"/>
    <col min="1283" max="1283" width="20" customWidth="1"/>
    <col min="1284" max="1284" width="7.42578125" customWidth="1"/>
    <col min="1285" max="1285" width="33.85546875" bestFit="1" customWidth="1"/>
    <col min="1286" max="1286" width="20.7109375" customWidth="1"/>
    <col min="1287" max="1287" width="5.42578125" customWidth="1"/>
    <col min="1288" max="1288" width="36.42578125" bestFit="1" customWidth="1"/>
    <col min="1289" max="1289" width="16.7109375" bestFit="1" customWidth="1"/>
    <col min="1290" max="1290" width="14.140625" bestFit="1" customWidth="1"/>
    <col min="1291" max="1291" width="16.85546875" bestFit="1" customWidth="1"/>
    <col min="1292" max="1292" width="15.140625" bestFit="1" customWidth="1"/>
    <col min="1538" max="1538" width="33.140625" bestFit="1" customWidth="1"/>
    <col min="1539" max="1539" width="20" customWidth="1"/>
    <col min="1540" max="1540" width="7.42578125" customWidth="1"/>
    <col min="1541" max="1541" width="33.85546875" bestFit="1" customWidth="1"/>
    <col min="1542" max="1542" width="20.7109375" customWidth="1"/>
    <col min="1543" max="1543" width="5.42578125" customWidth="1"/>
    <col min="1544" max="1544" width="36.42578125" bestFit="1" customWidth="1"/>
    <col min="1545" max="1545" width="16.7109375" bestFit="1" customWidth="1"/>
    <col min="1546" max="1546" width="14.140625" bestFit="1" customWidth="1"/>
    <col min="1547" max="1547" width="16.85546875" bestFit="1" customWidth="1"/>
    <col min="1548" max="1548" width="15.140625" bestFit="1" customWidth="1"/>
    <col min="1794" max="1794" width="33.140625" bestFit="1" customWidth="1"/>
    <col min="1795" max="1795" width="20" customWidth="1"/>
    <col min="1796" max="1796" width="7.42578125" customWidth="1"/>
    <col min="1797" max="1797" width="33.85546875" bestFit="1" customWidth="1"/>
    <col min="1798" max="1798" width="20.7109375" customWidth="1"/>
    <col min="1799" max="1799" width="5.42578125" customWidth="1"/>
    <col min="1800" max="1800" width="36.42578125" bestFit="1" customWidth="1"/>
    <col min="1801" max="1801" width="16.7109375" bestFit="1" customWidth="1"/>
    <col min="1802" max="1802" width="14.140625" bestFit="1" customWidth="1"/>
    <col min="1803" max="1803" width="16.85546875" bestFit="1" customWidth="1"/>
    <col min="1804" max="1804" width="15.140625" bestFit="1" customWidth="1"/>
    <col min="2050" max="2050" width="33.140625" bestFit="1" customWidth="1"/>
    <col min="2051" max="2051" width="20" customWidth="1"/>
    <col min="2052" max="2052" width="7.42578125" customWidth="1"/>
    <col min="2053" max="2053" width="33.85546875" bestFit="1" customWidth="1"/>
    <col min="2054" max="2054" width="20.7109375" customWidth="1"/>
    <col min="2055" max="2055" width="5.42578125" customWidth="1"/>
    <col min="2056" max="2056" width="36.42578125" bestFit="1" customWidth="1"/>
    <col min="2057" max="2057" width="16.7109375" bestFit="1" customWidth="1"/>
    <col min="2058" max="2058" width="14.140625" bestFit="1" customWidth="1"/>
    <col min="2059" max="2059" width="16.85546875" bestFit="1" customWidth="1"/>
    <col min="2060" max="2060" width="15.140625" bestFit="1" customWidth="1"/>
    <col min="2306" max="2306" width="33.140625" bestFit="1" customWidth="1"/>
    <col min="2307" max="2307" width="20" customWidth="1"/>
    <col min="2308" max="2308" width="7.42578125" customWidth="1"/>
    <col min="2309" max="2309" width="33.85546875" bestFit="1" customWidth="1"/>
    <col min="2310" max="2310" width="20.7109375" customWidth="1"/>
    <col min="2311" max="2311" width="5.42578125" customWidth="1"/>
    <col min="2312" max="2312" width="36.42578125" bestFit="1" customWidth="1"/>
    <col min="2313" max="2313" width="16.7109375" bestFit="1" customWidth="1"/>
    <col min="2314" max="2314" width="14.140625" bestFit="1" customWidth="1"/>
    <col min="2315" max="2315" width="16.85546875" bestFit="1" customWidth="1"/>
    <col min="2316" max="2316" width="15.140625" bestFit="1" customWidth="1"/>
    <col min="2562" max="2562" width="33.140625" bestFit="1" customWidth="1"/>
    <col min="2563" max="2563" width="20" customWidth="1"/>
    <col min="2564" max="2564" width="7.42578125" customWidth="1"/>
    <col min="2565" max="2565" width="33.85546875" bestFit="1" customWidth="1"/>
    <col min="2566" max="2566" width="20.7109375" customWidth="1"/>
    <col min="2567" max="2567" width="5.42578125" customWidth="1"/>
    <col min="2568" max="2568" width="36.42578125" bestFit="1" customWidth="1"/>
    <col min="2569" max="2569" width="16.7109375" bestFit="1" customWidth="1"/>
    <col min="2570" max="2570" width="14.140625" bestFit="1" customWidth="1"/>
    <col min="2571" max="2571" width="16.85546875" bestFit="1" customWidth="1"/>
    <col min="2572" max="2572" width="15.140625" bestFit="1" customWidth="1"/>
    <col min="2818" max="2818" width="33.140625" bestFit="1" customWidth="1"/>
    <col min="2819" max="2819" width="20" customWidth="1"/>
    <col min="2820" max="2820" width="7.42578125" customWidth="1"/>
    <col min="2821" max="2821" width="33.85546875" bestFit="1" customWidth="1"/>
    <col min="2822" max="2822" width="20.7109375" customWidth="1"/>
    <col min="2823" max="2823" width="5.42578125" customWidth="1"/>
    <col min="2824" max="2824" width="36.42578125" bestFit="1" customWidth="1"/>
    <col min="2825" max="2825" width="16.7109375" bestFit="1" customWidth="1"/>
    <col min="2826" max="2826" width="14.140625" bestFit="1" customWidth="1"/>
    <col min="2827" max="2827" width="16.85546875" bestFit="1" customWidth="1"/>
    <col min="2828" max="2828" width="15.140625" bestFit="1" customWidth="1"/>
    <col min="3074" max="3074" width="33.140625" bestFit="1" customWidth="1"/>
    <col min="3075" max="3075" width="20" customWidth="1"/>
    <col min="3076" max="3076" width="7.42578125" customWidth="1"/>
    <col min="3077" max="3077" width="33.85546875" bestFit="1" customWidth="1"/>
    <col min="3078" max="3078" width="20.7109375" customWidth="1"/>
    <col min="3079" max="3079" width="5.42578125" customWidth="1"/>
    <col min="3080" max="3080" width="36.42578125" bestFit="1" customWidth="1"/>
    <col min="3081" max="3081" width="16.7109375" bestFit="1" customWidth="1"/>
    <col min="3082" max="3082" width="14.140625" bestFit="1" customWidth="1"/>
    <col min="3083" max="3083" width="16.85546875" bestFit="1" customWidth="1"/>
    <col min="3084" max="3084" width="15.140625" bestFit="1" customWidth="1"/>
    <col min="3330" max="3330" width="33.140625" bestFit="1" customWidth="1"/>
    <col min="3331" max="3331" width="20" customWidth="1"/>
    <col min="3332" max="3332" width="7.42578125" customWidth="1"/>
    <col min="3333" max="3333" width="33.85546875" bestFit="1" customWidth="1"/>
    <col min="3334" max="3334" width="20.7109375" customWidth="1"/>
    <col min="3335" max="3335" width="5.42578125" customWidth="1"/>
    <col min="3336" max="3336" width="36.42578125" bestFit="1" customWidth="1"/>
    <col min="3337" max="3337" width="16.7109375" bestFit="1" customWidth="1"/>
    <col min="3338" max="3338" width="14.140625" bestFit="1" customWidth="1"/>
    <col min="3339" max="3339" width="16.85546875" bestFit="1" customWidth="1"/>
    <col min="3340" max="3340" width="15.140625" bestFit="1" customWidth="1"/>
    <col min="3586" max="3586" width="33.140625" bestFit="1" customWidth="1"/>
    <col min="3587" max="3587" width="20" customWidth="1"/>
    <col min="3588" max="3588" width="7.42578125" customWidth="1"/>
    <col min="3589" max="3589" width="33.85546875" bestFit="1" customWidth="1"/>
    <col min="3590" max="3590" width="20.7109375" customWidth="1"/>
    <col min="3591" max="3591" width="5.42578125" customWidth="1"/>
    <col min="3592" max="3592" width="36.42578125" bestFit="1" customWidth="1"/>
    <col min="3593" max="3593" width="16.7109375" bestFit="1" customWidth="1"/>
    <col min="3594" max="3594" width="14.140625" bestFit="1" customWidth="1"/>
    <col min="3595" max="3595" width="16.85546875" bestFit="1" customWidth="1"/>
    <col min="3596" max="3596" width="15.140625" bestFit="1" customWidth="1"/>
    <col min="3842" max="3842" width="33.140625" bestFit="1" customWidth="1"/>
    <col min="3843" max="3843" width="20" customWidth="1"/>
    <col min="3844" max="3844" width="7.42578125" customWidth="1"/>
    <col min="3845" max="3845" width="33.85546875" bestFit="1" customWidth="1"/>
    <col min="3846" max="3846" width="20.7109375" customWidth="1"/>
    <col min="3847" max="3847" width="5.42578125" customWidth="1"/>
    <col min="3848" max="3848" width="36.42578125" bestFit="1" customWidth="1"/>
    <col min="3849" max="3849" width="16.7109375" bestFit="1" customWidth="1"/>
    <col min="3850" max="3850" width="14.140625" bestFit="1" customWidth="1"/>
    <col min="3851" max="3851" width="16.85546875" bestFit="1" customWidth="1"/>
    <col min="3852" max="3852" width="15.140625" bestFit="1" customWidth="1"/>
    <col min="4098" max="4098" width="33.140625" bestFit="1" customWidth="1"/>
    <col min="4099" max="4099" width="20" customWidth="1"/>
    <col min="4100" max="4100" width="7.42578125" customWidth="1"/>
    <col min="4101" max="4101" width="33.85546875" bestFit="1" customWidth="1"/>
    <col min="4102" max="4102" width="20.7109375" customWidth="1"/>
    <col min="4103" max="4103" width="5.42578125" customWidth="1"/>
    <col min="4104" max="4104" width="36.42578125" bestFit="1" customWidth="1"/>
    <col min="4105" max="4105" width="16.7109375" bestFit="1" customWidth="1"/>
    <col min="4106" max="4106" width="14.140625" bestFit="1" customWidth="1"/>
    <col min="4107" max="4107" width="16.85546875" bestFit="1" customWidth="1"/>
    <col min="4108" max="4108" width="15.140625" bestFit="1" customWidth="1"/>
    <col min="4354" max="4354" width="33.140625" bestFit="1" customWidth="1"/>
    <col min="4355" max="4355" width="20" customWidth="1"/>
    <col min="4356" max="4356" width="7.42578125" customWidth="1"/>
    <col min="4357" max="4357" width="33.85546875" bestFit="1" customWidth="1"/>
    <col min="4358" max="4358" width="20.7109375" customWidth="1"/>
    <col min="4359" max="4359" width="5.42578125" customWidth="1"/>
    <col min="4360" max="4360" width="36.42578125" bestFit="1" customWidth="1"/>
    <col min="4361" max="4361" width="16.7109375" bestFit="1" customWidth="1"/>
    <col min="4362" max="4362" width="14.140625" bestFit="1" customWidth="1"/>
    <col min="4363" max="4363" width="16.85546875" bestFit="1" customWidth="1"/>
    <col min="4364" max="4364" width="15.140625" bestFit="1" customWidth="1"/>
    <col min="4610" max="4610" width="33.140625" bestFit="1" customWidth="1"/>
    <col min="4611" max="4611" width="20" customWidth="1"/>
    <col min="4612" max="4612" width="7.42578125" customWidth="1"/>
    <col min="4613" max="4613" width="33.85546875" bestFit="1" customWidth="1"/>
    <col min="4614" max="4614" width="20.7109375" customWidth="1"/>
    <col min="4615" max="4615" width="5.42578125" customWidth="1"/>
    <col min="4616" max="4616" width="36.42578125" bestFit="1" customWidth="1"/>
    <col min="4617" max="4617" width="16.7109375" bestFit="1" customWidth="1"/>
    <col min="4618" max="4618" width="14.140625" bestFit="1" customWidth="1"/>
    <col min="4619" max="4619" width="16.85546875" bestFit="1" customWidth="1"/>
    <col min="4620" max="4620" width="15.140625" bestFit="1" customWidth="1"/>
    <col min="4866" max="4866" width="33.140625" bestFit="1" customWidth="1"/>
    <col min="4867" max="4867" width="20" customWidth="1"/>
    <col min="4868" max="4868" width="7.42578125" customWidth="1"/>
    <col min="4869" max="4869" width="33.85546875" bestFit="1" customWidth="1"/>
    <col min="4870" max="4870" width="20.7109375" customWidth="1"/>
    <col min="4871" max="4871" width="5.42578125" customWidth="1"/>
    <col min="4872" max="4872" width="36.42578125" bestFit="1" customWidth="1"/>
    <col min="4873" max="4873" width="16.7109375" bestFit="1" customWidth="1"/>
    <col min="4874" max="4874" width="14.140625" bestFit="1" customWidth="1"/>
    <col min="4875" max="4875" width="16.85546875" bestFit="1" customWidth="1"/>
    <col min="4876" max="4876" width="15.140625" bestFit="1" customWidth="1"/>
    <col min="5122" max="5122" width="33.140625" bestFit="1" customWidth="1"/>
    <col min="5123" max="5123" width="20" customWidth="1"/>
    <col min="5124" max="5124" width="7.42578125" customWidth="1"/>
    <col min="5125" max="5125" width="33.85546875" bestFit="1" customWidth="1"/>
    <col min="5126" max="5126" width="20.7109375" customWidth="1"/>
    <col min="5127" max="5127" width="5.42578125" customWidth="1"/>
    <col min="5128" max="5128" width="36.42578125" bestFit="1" customWidth="1"/>
    <col min="5129" max="5129" width="16.7109375" bestFit="1" customWidth="1"/>
    <col min="5130" max="5130" width="14.140625" bestFit="1" customWidth="1"/>
    <col min="5131" max="5131" width="16.85546875" bestFit="1" customWidth="1"/>
    <col min="5132" max="5132" width="15.140625" bestFit="1" customWidth="1"/>
    <col min="5378" max="5378" width="33.140625" bestFit="1" customWidth="1"/>
    <col min="5379" max="5379" width="20" customWidth="1"/>
    <col min="5380" max="5380" width="7.42578125" customWidth="1"/>
    <col min="5381" max="5381" width="33.85546875" bestFit="1" customWidth="1"/>
    <col min="5382" max="5382" width="20.7109375" customWidth="1"/>
    <col min="5383" max="5383" width="5.42578125" customWidth="1"/>
    <col min="5384" max="5384" width="36.42578125" bestFit="1" customWidth="1"/>
    <col min="5385" max="5385" width="16.7109375" bestFit="1" customWidth="1"/>
    <col min="5386" max="5386" width="14.140625" bestFit="1" customWidth="1"/>
    <col min="5387" max="5387" width="16.85546875" bestFit="1" customWidth="1"/>
    <col min="5388" max="5388" width="15.140625" bestFit="1" customWidth="1"/>
    <col min="5634" max="5634" width="33.140625" bestFit="1" customWidth="1"/>
    <col min="5635" max="5635" width="20" customWidth="1"/>
    <col min="5636" max="5636" width="7.42578125" customWidth="1"/>
    <col min="5637" max="5637" width="33.85546875" bestFit="1" customWidth="1"/>
    <col min="5638" max="5638" width="20.7109375" customWidth="1"/>
    <col min="5639" max="5639" width="5.42578125" customWidth="1"/>
    <col min="5640" max="5640" width="36.42578125" bestFit="1" customWidth="1"/>
    <col min="5641" max="5641" width="16.7109375" bestFit="1" customWidth="1"/>
    <col min="5642" max="5642" width="14.140625" bestFit="1" customWidth="1"/>
    <col min="5643" max="5643" width="16.85546875" bestFit="1" customWidth="1"/>
    <col min="5644" max="5644" width="15.140625" bestFit="1" customWidth="1"/>
    <col min="5890" max="5890" width="33.140625" bestFit="1" customWidth="1"/>
    <col min="5891" max="5891" width="20" customWidth="1"/>
    <col min="5892" max="5892" width="7.42578125" customWidth="1"/>
    <col min="5893" max="5893" width="33.85546875" bestFit="1" customWidth="1"/>
    <col min="5894" max="5894" width="20.7109375" customWidth="1"/>
    <col min="5895" max="5895" width="5.42578125" customWidth="1"/>
    <col min="5896" max="5896" width="36.42578125" bestFit="1" customWidth="1"/>
    <col min="5897" max="5897" width="16.7109375" bestFit="1" customWidth="1"/>
    <col min="5898" max="5898" width="14.140625" bestFit="1" customWidth="1"/>
    <col min="5899" max="5899" width="16.85546875" bestFit="1" customWidth="1"/>
    <col min="5900" max="5900" width="15.140625" bestFit="1" customWidth="1"/>
    <col min="6146" max="6146" width="33.140625" bestFit="1" customWidth="1"/>
    <col min="6147" max="6147" width="20" customWidth="1"/>
    <col min="6148" max="6148" width="7.42578125" customWidth="1"/>
    <col min="6149" max="6149" width="33.85546875" bestFit="1" customWidth="1"/>
    <col min="6150" max="6150" width="20.7109375" customWidth="1"/>
    <col min="6151" max="6151" width="5.42578125" customWidth="1"/>
    <col min="6152" max="6152" width="36.42578125" bestFit="1" customWidth="1"/>
    <col min="6153" max="6153" width="16.7109375" bestFit="1" customWidth="1"/>
    <col min="6154" max="6154" width="14.140625" bestFit="1" customWidth="1"/>
    <col min="6155" max="6155" width="16.85546875" bestFit="1" customWidth="1"/>
    <col min="6156" max="6156" width="15.140625" bestFit="1" customWidth="1"/>
    <col min="6402" max="6402" width="33.140625" bestFit="1" customWidth="1"/>
    <col min="6403" max="6403" width="20" customWidth="1"/>
    <col min="6404" max="6404" width="7.42578125" customWidth="1"/>
    <col min="6405" max="6405" width="33.85546875" bestFit="1" customWidth="1"/>
    <col min="6406" max="6406" width="20.7109375" customWidth="1"/>
    <col min="6407" max="6407" width="5.42578125" customWidth="1"/>
    <col min="6408" max="6408" width="36.42578125" bestFit="1" customWidth="1"/>
    <col min="6409" max="6409" width="16.7109375" bestFit="1" customWidth="1"/>
    <col min="6410" max="6410" width="14.140625" bestFit="1" customWidth="1"/>
    <col min="6411" max="6411" width="16.85546875" bestFit="1" customWidth="1"/>
    <col min="6412" max="6412" width="15.140625" bestFit="1" customWidth="1"/>
    <col min="6658" max="6658" width="33.140625" bestFit="1" customWidth="1"/>
    <col min="6659" max="6659" width="20" customWidth="1"/>
    <col min="6660" max="6660" width="7.42578125" customWidth="1"/>
    <col min="6661" max="6661" width="33.85546875" bestFit="1" customWidth="1"/>
    <col min="6662" max="6662" width="20.7109375" customWidth="1"/>
    <col min="6663" max="6663" width="5.42578125" customWidth="1"/>
    <col min="6664" max="6664" width="36.42578125" bestFit="1" customWidth="1"/>
    <col min="6665" max="6665" width="16.7109375" bestFit="1" customWidth="1"/>
    <col min="6666" max="6666" width="14.140625" bestFit="1" customWidth="1"/>
    <col min="6667" max="6667" width="16.85546875" bestFit="1" customWidth="1"/>
    <col min="6668" max="6668" width="15.140625" bestFit="1" customWidth="1"/>
    <col min="6914" max="6914" width="33.140625" bestFit="1" customWidth="1"/>
    <col min="6915" max="6915" width="20" customWidth="1"/>
    <col min="6916" max="6916" width="7.42578125" customWidth="1"/>
    <col min="6917" max="6917" width="33.85546875" bestFit="1" customWidth="1"/>
    <col min="6918" max="6918" width="20.7109375" customWidth="1"/>
    <col min="6919" max="6919" width="5.42578125" customWidth="1"/>
    <col min="6920" max="6920" width="36.42578125" bestFit="1" customWidth="1"/>
    <col min="6921" max="6921" width="16.7109375" bestFit="1" customWidth="1"/>
    <col min="6922" max="6922" width="14.140625" bestFit="1" customWidth="1"/>
    <col min="6923" max="6923" width="16.85546875" bestFit="1" customWidth="1"/>
    <col min="6924" max="6924" width="15.140625" bestFit="1" customWidth="1"/>
    <col min="7170" max="7170" width="33.140625" bestFit="1" customWidth="1"/>
    <col min="7171" max="7171" width="20" customWidth="1"/>
    <col min="7172" max="7172" width="7.42578125" customWidth="1"/>
    <col min="7173" max="7173" width="33.85546875" bestFit="1" customWidth="1"/>
    <col min="7174" max="7174" width="20.7109375" customWidth="1"/>
    <col min="7175" max="7175" width="5.42578125" customWidth="1"/>
    <col min="7176" max="7176" width="36.42578125" bestFit="1" customWidth="1"/>
    <col min="7177" max="7177" width="16.7109375" bestFit="1" customWidth="1"/>
    <col min="7178" max="7178" width="14.140625" bestFit="1" customWidth="1"/>
    <col min="7179" max="7179" width="16.85546875" bestFit="1" customWidth="1"/>
    <col min="7180" max="7180" width="15.140625" bestFit="1" customWidth="1"/>
    <col min="7426" max="7426" width="33.140625" bestFit="1" customWidth="1"/>
    <col min="7427" max="7427" width="20" customWidth="1"/>
    <col min="7428" max="7428" width="7.42578125" customWidth="1"/>
    <col min="7429" max="7429" width="33.85546875" bestFit="1" customWidth="1"/>
    <col min="7430" max="7430" width="20.7109375" customWidth="1"/>
    <col min="7431" max="7431" width="5.42578125" customWidth="1"/>
    <col min="7432" max="7432" width="36.42578125" bestFit="1" customWidth="1"/>
    <col min="7433" max="7433" width="16.7109375" bestFit="1" customWidth="1"/>
    <col min="7434" max="7434" width="14.140625" bestFit="1" customWidth="1"/>
    <col min="7435" max="7435" width="16.85546875" bestFit="1" customWidth="1"/>
    <col min="7436" max="7436" width="15.140625" bestFit="1" customWidth="1"/>
    <col min="7682" max="7682" width="33.140625" bestFit="1" customWidth="1"/>
    <col min="7683" max="7683" width="20" customWidth="1"/>
    <col min="7684" max="7684" width="7.42578125" customWidth="1"/>
    <col min="7685" max="7685" width="33.85546875" bestFit="1" customWidth="1"/>
    <col min="7686" max="7686" width="20.7109375" customWidth="1"/>
    <col min="7687" max="7687" width="5.42578125" customWidth="1"/>
    <col min="7688" max="7688" width="36.42578125" bestFit="1" customWidth="1"/>
    <col min="7689" max="7689" width="16.7109375" bestFit="1" customWidth="1"/>
    <col min="7690" max="7690" width="14.140625" bestFit="1" customWidth="1"/>
    <col min="7691" max="7691" width="16.85546875" bestFit="1" customWidth="1"/>
    <col min="7692" max="7692" width="15.140625" bestFit="1" customWidth="1"/>
    <col min="7938" max="7938" width="33.140625" bestFit="1" customWidth="1"/>
    <col min="7939" max="7939" width="20" customWidth="1"/>
    <col min="7940" max="7940" width="7.42578125" customWidth="1"/>
    <col min="7941" max="7941" width="33.85546875" bestFit="1" customWidth="1"/>
    <col min="7942" max="7942" width="20.7109375" customWidth="1"/>
    <col min="7943" max="7943" width="5.42578125" customWidth="1"/>
    <col min="7944" max="7944" width="36.42578125" bestFit="1" customWidth="1"/>
    <col min="7945" max="7945" width="16.7109375" bestFit="1" customWidth="1"/>
    <col min="7946" max="7946" width="14.140625" bestFit="1" customWidth="1"/>
    <col min="7947" max="7947" width="16.85546875" bestFit="1" customWidth="1"/>
    <col min="7948" max="7948" width="15.140625" bestFit="1" customWidth="1"/>
    <col min="8194" max="8194" width="33.140625" bestFit="1" customWidth="1"/>
    <col min="8195" max="8195" width="20" customWidth="1"/>
    <col min="8196" max="8196" width="7.42578125" customWidth="1"/>
    <col min="8197" max="8197" width="33.85546875" bestFit="1" customWidth="1"/>
    <col min="8198" max="8198" width="20.7109375" customWidth="1"/>
    <col min="8199" max="8199" width="5.42578125" customWidth="1"/>
    <col min="8200" max="8200" width="36.42578125" bestFit="1" customWidth="1"/>
    <col min="8201" max="8201" width="16.7109375" bestFit="1" customWidth="1"/>
    <col min="8202" max="8202" width="14.140625" bestFit="1" customWidth="1"/>
    <col min="8203" max="8203" width="16.85546875" bestFit="1" customWidth="1"/>
    <col min="8204" max="8204" width="15.140625" bestFit="1" customWidth="1"/>
    <col min="8450" max="8450" width="33.140625" bestFit="1" customWidth="1"/>
    <col min="8451" max="8451" width="20" customWidth="1"/>
    <col min="8452" max="8452" width="7.42578125" customWidth="1"/>
    <col min="8453" max="8453" width="33.85546875" bestFit="1" customWidth="1"/>
    <col min="8454" max="8454" width="20.7109375" customWidth="1"/>
    <col min="8455" max="8455" width="5.42578125" customWidth="1"/>
    <col min="8456" max="8456" width="36.42578125" bestFit="1" customWidth="1"/>
    <col min="8457" max="8457" width="16.7109375" bestFit="1" customWidth="1"/>
    <col min="8458" max="8458" width="14.140625" bestFit="1" customWidth="1"/>
    <col min="8459" max="8459" width="16.85546875" bestFit="1" customWidth="1"/>
    <col min="8460" max="8460" width="15.140625" bestFit="1" customWidth="1"/>
    <col min="8706" max="8706" width="33.140625" bestFit="1" customWidth="1"/>
    <col min="8707" max="8707" width="20" customWidth="1"/>
    <col min="8708" max="8708" width="7.42578125" customWidth="1"/>
    <col min="8709" max="8709" width="33.85546875" bestFit="1" customWidth="1"/>
    <col min="8710" max="8710" width="20.7109375" customWidth="1"/>
    <col min="8711" max="8711" width="5.42578125" customWidth="1"/>
    <col min="8712" max="8712" width="36.42578125" bestFit="1" customWidth="1"/>
    <col min="8713" max="8713" width="16.7109375" bestFit="1" customWidth="1"/>
    <col min="8714" max="8714" width="14.140625" bestFit="1" customWidth="1"/>
    <col min="8715" max="8715" width="16.85546875" bestFit="1" customWidth="1"/>
    <col min="8716" max="8716" width="15.140625" bestFit="1" customWidth="1"/>
    <col min="8962" max="8962" width="33.140625" bestFit="1" customWidth="1"/>
    <col min="8963" max="8963" width="20" customWidth="1"/>
    <col min="8964" max="8964" width="7.42578125" customWidth="1"/>
    <col min="8965" max="8965" width="33.85546875" bestFit="1" customWidth="1"/>
    <col min="8966" max="8966" width="20.7109375" customWidth="1"/>
    <col min="8967" max="8967" width="5.42578125" customWidth="1"/>
    <col min="8968" max="8968" width="36.42578125" bestFit="1" customWidth="1"/>
    <col min="8969" max="8969" width="16.7109375" bestFit="1" customWidth="1"/>
    <col min="8970" max="8970" width="14.140625" bestFit="1" customWidth="1"/>
    <col min="8971" max="8971" width="16.85546875" bestFit="1" customWidth="1"/>
    <col min="8972" max="8972" width="15.140625" bestFit="1" customWidth="1"/>
    <col min="9218" max="9218" width="33.140625" bestFit="1" customWidth="1"/>
    <col min="9219" max="9219" width="20" customWidth="1"/>
    <col min="9220" max="9220" width="7.42578125" customWidth="1"/>
    <col min="9221" max="9221" width="33.85546875" bestFit="1" customWidth="1"/>
    <col min="9222" max="9222" width="20.7109375" customWidth="1"/>
    <col min="9223" max="9223" width="5.42578125" customWidth="1"/>
    <col min="9224" max="9224" width="36.42578125" bestFit="1" customWidth="1"/>
    <col min="9225" max="9225" width="16.7109375" bestFit="1" customWidth="1"/>
    <col min="9226" max="9226" width="14.140625" bestFit="1" customWidth="1"/>
    <col min="9227" max="9227" width="16.85546875" bestFit="1" customWidth="1"/>
    <col min="9228" max="9228" width="15.140625" bestFit="1" customWidth="1"/>
    <col min="9474" max="9474" width="33.140625" bestFit="1" customWidth="1"/>
    <col min="9475" max="9475" width="20" customWidth="1"/>
    <col min="9476" max="9476" width="7.42578125" customWidth="1"/>
    <col min="9477" max="9477" width="33.85546875" bestFit="1" customWidth="1"/>
    <col min="9478" max="9478" width="20.7109375" customWidth="1"/>
    <col min="9479" max="9479" width="5.42578125" customWidth="1"/>
    <col min="9480" max="9480" width="36.42578125" bestFit="1" customWidth="1"/>
    <col min="9481" max="9481" width="16.7109375" bestFit="1" customWidth="1"/>
    <col min="9482" max="9482" width="14.140625" bestFit="1" customWidth="1"/>
    <col min="9483" max="9483" width="16.85546875" bestFit="1" customWidth="1"/>
    <col min="9484" max="9484" width="15.140625" bestFit="1" customWidth="1"/>
    <col min="9730" max="9730" width="33.140625" bestFit="1" customWidth="1"/>
    <col min="9731" max="9731" width="20" customWidth="1"/>
    <col min="9732" max="9732" width="7.42578125" customWidth="1"/>
    <col min="9733" max="9733" width="33.85546875" bestFit="1" customWidth="1"/>
    <col min="9734" max="9734" width="20.7109375" customWidth="1"/>
    <col min="9735" max="9735" width="5.42578125" customWidth="1"/>
    <col min="9736" max="9736" width="36.42578125" bestFit="1" customWidth="1"/>
    <col min="9737" max="9737" width="16.7109375" bestFit="1" customWidth="1"/>
    <col min="9738" max="9738" width="14.140625" bestFit="1" customWidth="1"/>
    <col min="9739" max="9739" width="16.85546875" bestFit="1" customWidth="1"/>
    <col min="9740" max="9740" width="15.140625" bestFit="1" customWidth="1"/>
    <col min="9986" max="9986" width="33.140625" bestFit="1" customWidth="1"/>
    <col min="9987" max="9987" width="20" customWidth="1"/>
    <col min="9988" max="9988" width="7.42578125" customWidth="1"/>
    <col min="9989" max="9989" width="33.85546875" bestFit="1" customWidth="1"/>
    <col min="9990" max="9990" width="20.7109375" customWidth="1"/>
    <col min="9991" max="9991" width="5.42578125" customWidth="1"/>
    <col min="9992" max="9992" width="36.42578125" bestFit="1" customWidth="1"/>
    <col min="9993" max="9993" width="16.7109375" bestFit="1" customWidth="1"/>
    <col min="9994" max="9994" width="14.140625" bestFit="1" customWidth="1"/>
    <col min="9995" max="9995" width="16.85546875" bestFit="1" customWidth="1"/>
    <col min="9996" max="9996" width="15.140625" bestFit="1" customWidth="1"/>
    <col min="10242" max="10242" width="33.140625" bestFit="1" customWidth="1"/>
    <col min="10243" max="10243" width="20" customWidth="1"/>
    <col min="10244" max="10244" width="7.42578125" customWidth="1"/>
    <col min="10245" max="10245" width="33.85546875" bestFit="1" customWidth="1"/>
    <col min="10246" max="10246" width="20.7109375" customWidth="1"/>
    <col min="10247" max="10247" width="5.42578125" customWidth="1"/>
    <col min="10248" max="10248" width="36.42578125" bestFit="1" customWidth="1"/>
    <col min="10249" max="10249" width="16.7109375" bestFit="1" customWidth="1"/>
    <col min="10250" max="10250" width="14.140625" bestFit="1" customWidth="1"/>
    <col min="10251" max="10251" width="16.85546875" bestFit="1" customWidth="1"/>
    <col min="10252" max="10252" width="15.140625" bestFit="1" customWidth="1"/>
    <col min="10498" max="10498" width="33.140625" bestFit="1" customWidth="1"/>
    <col min="10499" max="10499" width="20" customWidth="1"/>
    <col min="10500" max="10500" width="7.42578125" customWidth="1"/>
    <col min="10501" max="10501" width="33.85546875" bestFit="1" customWidth="1"/>
    <col min="10502" max="10502" width="20.7109375" customWidth="1"/>
    <col min="10503" max="10503" width="5.42578125" customWidth="1"/>
    <col min="10504" max="10504" width="36.42578125" bestFit="1" customWidth="1"/>
    <col min="10505" max="10505" width="16.7109375" bestFit="1" customWidth="1"/>
    <col min="10506" max="10506" width="14.140625" bestFit="1" customWidth="1"/>
    <col min="10507" max="10507" width="16.85546875" bestFit="1" customWidth="1"/>
    <col min="10508" max="10508" width="15.140625" bestFit="1" customWidth="1"/>
    <col min="10754" max="10754" width="33.140625" bestFit="1" customWidth="1"/>
    <col min="10755" max="10755" width="20" customWidth="1"/>
    <col min="10756" max="10756" width="7.42578125" customWidth="1"/>
    <col min="10757" max="10757" width="33.85546875" bestFit="1" customWidth="1"/>
    <col min="10758" max="10758" width="20.7109375" customWidth="1"/>
    <col min="10759" max="10759" width="5.42578125" customWidth="1"/>
    <col min="10760" max="10760" width="36.42578125" bestFit="1" customWidth="1"/>
    <col min="10761" max="10761" width="16.7109375" bestFit="1" customWidth="1"/>
    <col min="10762" max="10762" width="14.140625" bestFit="1" customWidth="1"/>
    <col min="10763" max="10763" width="16.85546875" bestFit="1" customWidth="1"/>
    <col min="10764" max="10764" width="15.140625" bestFit="1" customWidth="1"/>
    <col min="11010" max="11010" width="33.140625" bestFit="1" customWidth="1"/>
    <col min="11011" max="11011" width="20" customWidth="1"/>
    <col min="11012" max="11012" width="7.42578125" customWidth="1"/>
    <col min="11013" max="11013" width="33.85546875" bestFit="1" customWidth="1"/>
    <col min="11014" max="11014" width="20.7109375" customWidth="1"/>
    <col min="11015" max="11015" width="5.42578125" customWidth="1"/>
    <col min="11016" max="11016" width="36.42578125" bestFit="1" customWidth="1"/>
    <col min="11017" max="11017" width="16.7109375" bestFit="1" customWidth="1"/>
    <col min="11018" max="11018" width="14.140625" bestFit="1" customWidth="1"/>
    <col min="11019" max="11019" width="16.85546875" bestFit="1" customWidth="1"/>
    <col min="11020" max="11020" width="15.140625" bestFit="1" customWidth="1"/>
    <col min="11266" max="11266" width="33.140625" bestFit="1" customWidth="1"/>
    <col min="11267" max="11267" width="20" customWidth="1"/>
    <col min="11268" max="11268" width="7.42578125" customWidth="1"/>
    <col min="11269" max="11269" width="33.85546875" bestFit="1" customWidth="1"/>
    <col min="11270" max="11270" width="20.7109375" customWidth="1"/>
    <col min="11271" max="11271" width="5.42578125" customWidth="1"/>
    <col min="11272" max="11272" width="36.42578125" bestFit="1" customWidth="1"/>
    <col min="11273" max="11273" width="16.7109375" bestFit="1" customWidth="1"/>
    <col min="11274" max="11274" width="14.140625" bestFit="1" customWidth="1"/>
    <col min="11275" max="11275" width="16.85546875" bestFit="1" customWidth="1"/>
    <col min="11276" max="11276" width="15.140625" bestFit="1" customWidth="1"/>
    <col min="11522" max="11522" width="33.140625" bestFit="1" customWidth="1"/>
    <col min="11523" max="11523" width="20" customWidth="1"/>
    <col min="11524" max="11524" width="7.42578125" customWidth="1"/>
    <col min="11525" max="11525" width="33.85546875" bestFit="1" customWidth="1"/>
    <col min="11526" max="11526" width="20.7109375" customWidth="1"/>
    <col min="11527" max="11527" width="5.42578125" customWidth="1"/>
    <col min="11528" max="11528" width="36.42578125" bestFit="1" customWidth="1"/>
    <col min="11529" max="11529" width="16.7109375" bestFit="1" customWidth="1"/>
    <col min="11530" max="11530" width="14.140625" bestFit="1" customWidth="1"/>
    <col min="11531" max="11531" width="16.85546875" bestFit="1" customWidth="1"/>
    <col min="11532" max="11532" width="15.140625" bestFit="1" customWidth="1"/>
    <col min="11778" max="11778" width="33.140625" bestFit="1" customWidth="1"/>
    <col min="11779" max="11779" width="20" customWidth="1"/>
    <col min="11780" max="11780" width="7.42578125" customWidth="1"/>
    <col min="11781" max="11781" width="33.85546875" bestFit="1" customWidth="1"/>
    <col min="11782" max="11782" width="20.7109375" customWidth="1"/>
    <col min="11783" max="11783" width="5.42578125" customWidth="1"/>
    <col min="11784" max="11784" width="36.42578125" bestFit="1" customWidth="1"/>
    <col min="11785" max="11785" width="16.7109375" bestFit="1" customWidth="1"/>
    <col min="11786" max="11786" width="14.140625" bestFit="1" customWidth="1"/>
    <col min="11787" max="11787" width="16.85546875" bestFit="1" customWidth="1"/>
    <col min="11788" max="11788" width="15.140625" bestFit="1" customWidth="1"/>
    <col min="12034" max="12034" width="33.140625" bestFit="1" customWidth="1"/>
    <col min="12035" max="12035" width="20" customWidth="1"/>
    <col min="12036" max="12036" width="7.42578125" customWidth="1"/>
    <col min="12037" max="12037" width="33.85546875" bestFit="1" customWidth="1"/>
    <col min="12038" max="12038" width="20.7109375" customWidth="1"/>
    <col min="12039" max="12039" width="5.42578125" customWidth="1"/>
    <col min="12040" max="12040" width="36.42578125" bestFit="1" customWidth="1"/>
    <col min="12041" max="12041" width="16.7109375" bestFit="1" customWidth="1"/>
    <col min="12042" max="12042" width="14.140625" bestFit="1" customWidth="1"/>
    <col min="12043" max="12043" width="16.85546875" bestFit="1" customWidth="1"/>
    <col min="12044" max="12044" width="15.140625" bestFit="1" customWidth="1"/>
    <col min="12290" max="12290" width="33.140625" bestFit="1" customWidth="1"/>
    <col min="12291" max="12291" width="20" customWidth="1"/>
    <col min="12292" max="12292" width="7.42578125" customWidth="1"/>
    <col min="12293" max="12293" width="33.85546875" bestFit="1" customWidth="1"/>
    <col min="12294" max="12294" width="20.7109375" customWidth="1"/>
    <col min="12295" max="12295" width="5.42578125" customWidth="1"/>
    <col min="12296" max="12296" width="36.42578125" bestFit="1" customWidth="1"/>
    <col min="12297" max="12297" width="16.7109375" bestFit="1" customWidth="1"/>
    <col min="12298" max="12298" width="14.140625" bestFit="1" customWidth="1"/>
    <col min="12299" max="12299" width="16.85546875" bestFit="1" customWidth="1"/>
    <col min="12300" max="12300" width="15.140625" bestFit="1" customWidth="1"/>
    <col min="12546" max="12546" width="33.140625" bestFit="1" customWidth="1"/>
    <col min="12547" max="12547" width="20" customWidth="1"/>
    <col min="12548" max="12548" width="7.42578125" customWidth="1"/>
    <col min="12549" max="12549" width="33.85546875" bestFit="1" customWidth="1"/>
    <col min="12550" max="12550" width="20.7109375" customWidth="1"/>
    <col min="12551" max="12551" width="5.42578125" customWidth="1"/>
    <col min="12552" max="12552" width="36.42578125" bestFit="1" customWidth="1"/>
    <col min="12553" max="12553" width="16.7109375" bestFit="1" customWidth="1"/>
    <col min="12554" max="12554" width="14.140625" bestFit="1" customWidth="1"/>
    <col min="12555" max="12555" width="16.85546875" bestFit="1" customWidth="1"/>
    <col min="12556" max="12556" width="15.140625" bestFit="1" customWidth="1"/>
    <col min="12802" max="12802" width="33.140625" bestFit="1" customWidth="1"/>
    <col min="12803" max="12803" width="20" customWidth="1"/>
    <col min="12804" max="12804" width="7.42578125" customWidth="1"/>
    <col min="12805" max="12805" width="33.85546875" bestFit="1" customWidth="1"/>
    <col min="12806" max="12806" width="20.7109375" customWidth="1"/>
    <col min="12807" max="12807" width="5.42578125" customWidth="1"/>
    <col min="12808" max="12808" width="36.42578125" bestFit="1" customWidth="1"/>
    <col min="12809" max="12809" width="16.7109375" bestFit="1" customWidth="1"/>
    <col min="12810" max="12810" width="14.140625" bestFit="1" customWidth="1"/>
    <col min="12811" max="12811" width="16.85546875" bestFit="1" customWidth="1"/>
    <col min="12812" max="12812" width="15.140625" bestFit="1" customWidth="1"/>
    <col min="13058" max="13058" width="33.140625" bestFit="1" customWidth="1"/>
    <col min="13059" max="13059" width="20" customWidth="1"/>
    <col min="13060" max="13060" width="7.42578125" customWidth="1"/>
    <col min="13061" max="13061" width="33.85546875" bestFit="1" customWidth="1"/>
    <col min="13062" max="13062" width="20.7109375" customWidth="1"/>
    <col min="13063" max="13063" width="5.42578125" customWidth="1"/>
    <col min="13064" max="13064" width="36.42578125" bestFit="1" customWidth="1"/>
    <col min="13065" max="13065" width="16.7109375" bestFit="1" customWidth="1"/>
    <col min="13066" max="13066" width="14.140625" bestFit="1" customWidth="1"/>
    <col min="13067" max="13067" width="16.85546875" bestFit="1" customWidth="1"/>
    <col min="13068" max="13068" width="15.140625" bestFit="1" customWidth="1"/>
    <col min="13314" max="13314" width="33.140625" bestFit="1" customWidth="1"/>
    <col min="13315" max="13315" width="20" customWidth="1"/>
    <col min="13316" max="13316" width="7.42578125" customWidth="1"/>
    <col min="13317" max="13317" width="33.85546875" bestFit="1" customWidth="1"/>
    <col min="13318" max="13318" width="20.7109375" customWidth="1"/>
    <col min="13319" max="13319" width="5.42578125" customWidth="1"/>
    <col min="13320" max="13320" width="36.42578125" bestFit="1" customWidth="1"/>
    <col min="13321" max="13321" width="16.7109375" bestFit="1" customWidth="1"/>
    <col min="13322" max="13322" width="14.140625" bestFit="1" customWidth="1"/>
    <col min="13323" max="13323" width="16.85546875" bestFit="1" customWidth="1"/>
    <col min="13324" max="13324" width="15.140625" bestFit="1" customWidth="1"/>
    <col min="13570" max="13570" width="33.140625" bestFit="1" customWidth="1"/>
    <col min="13571" max="13571" width="20" customWidth="1"/>
    <col min="13572" max="13572" width="7.42578125" customWidth="1"/>
    <col min="13573" max="13573" width="33.85546875" bestFit="1" customWidth="1"/>
    <col min="13574" max="13574" width="20.7109375" customWidth="1"/>
    <col min="13575" max="13575" width="5.42578125" customWidth="1"/>
    <col min="13576" max="13576" width="36.42578125" bestFit="1" customWidth="1"/>
    <col min="13577" max="13577" width="16.7109375" bestFit="1" customWidth="1"/>
    <col min="13578" max="13578" width="14.140625" bestFit="1" customWidth="1"/>
    <col min="13579" max="13579" width="16.85546875" bestFit="1" customWidth="1"/>
    <col min="13580" max="13580" width="15.140625" bestFit="1" customWidth="1"/>
    <col min="13826" max="13826" width="33.140625" bestFit="1" customWidth="1"/>
    <col min="13827" max="13827" width="20" customWidth="1"/>
    <col min="13828" max="13828" width="7.42578125" customWidth="1"/>
    <col min="13829" max="13829" width="33.85546875" bestFit="1" customWidth="1"/>
    <col min="13830" max="13830" width="20.7109375" customWidth="1"/>
    <col min="13831" max="13831" width="5.42578125" customWidth="1"/>
    <col min="13832" max="13832" width="36.42578125" bestFit="1" customWidth="1"/>
    <col min="13833" max="13833" width="16.7109375" bestFit="1" customWidth="1"/>
    <col min="13834" max="13834" width="14.140625" bestFit="1" customWidth="1"/>
    <col min="13835" max="13835" width="16.85546875" bestFit="1" customWidth="1"/>
    <col min="13836" max="13836" width="15.140625" bestFit="1" customWidth="1"/>
    <col min="14082" max="14082" width="33.140625" bestFit="1" customWidth="1"/>
    <col min="14083" max="14083" width="20" customWidth="1"/>
    <col min="14084" max="14084" width="7.42578125" customWidth="1"/>
    <col min="14085" max="14085" width="33.85546875" bestFit="1" customWidth="1"/>
    <col min="14086" max="14086" width="20.7109375" customWidth="1"/>
    <col min="14087" max="14087" width="5.42578125" customWidth="1"/>
    <col min="14088" max="14088" width="36.42578125" bestFit="1" customWidth="1"/>
    <col min="14089" max="14089" width="16.7109375" bestFit="1" customWidth="1"/>
    <col min="14090" max="14090" width="14.140625" bestFit="1" customWidth="1"/>
    <col min="14091" max="14091" width="16.85546875" bestFit="1" customWidth="1"/>
    <col min="14092" max="14092" width="15.140625" bestFit="1" customWidth="1"/>
    <col min="14338" max="14338" width="33.140625" bestFit="1" customWidth="1"/>
    <col min="14339" max="14339" width="20" customWidth="1"/>
    <col min="14340" max="14340" width="7.42578125" customWidth="1"/>
    <col min="14341" max="14341" width="33.85546875" bestFit="1" customWidth="1"/>
    <col min="14342" max="14342" width="20.7109375" customWidth="1"/>
    <col min="14343" max="14343" width="5.42578125" customWidth="1"/>
    <col min="14344" max="14344" width="36.42578125" bestFit="1" customWidth="1"/>
    <col min="14345" max="14345" width="16.7109375" bestFit="1" customWidth="1"/>
    <col min="14346" max="14346" width="14.140625" bestFit="1" customWidth="1"/>
    <col min="14347" max="14347" width="16.85546875" bestFit="1" customWidth="1"/>
    <col min="14348" max="14348" width="15.140625" bestFit="1" customWidth="1"/>
    <col min="14594" max="14594" width="33.140625" bestFit="1" customWidth="1"/>
    <col min="14595" max="14595" width="20" customWidth="1"/>
    <col min="14596" max="14596" width="7.42578125" customWidth="1"/>
    <col min="14597" max="14597" width="33.85546875" bestFit="1" customWidth="1"/>
    <col min="14598" max="14598" width="20.7109375" customWidth="1"/>
    <col min="14599" max="14599" width="5.42578125" customWidth="1"/>
    <col min="14600" max="14600" width="36.42578125" bestFit="1" customWidth="1"/>
    <col min="14601" max="14601" width="16.7109375" bestFit="1" customWidth="1"/>
    <col min="14602" max="14602" width="14.140625" bestFit="1" customWidth="1"/>
    <col min="14603" max="14603" width="16.85546875" bestFit="1" customWidth="1"/>
    <col min="14604" max="14604" width="15.140625" bestFit="1" customWidth="1"/>
    <col min="14850" max="14850" width="33.140625" bestFit="1" customWidth="1"/>
    <col min="14851" max="14851" width="20" customWidth="1"/>
    <col min="14852" max="14852" width="7.42578125" customWidth="1"/>
    <col min="14853" max="14853" width="33.85546875" bestFit="1" customWidth="1"/>
    <col min="14854" max="14854" width="20.7109375" customWidth="1"/>
    <col min="14855" max="14855" width="5.42578125" customWidth="1"/>
    <col min="14856" max="14856" width="36.42578125" bestFit="1" customWidth="1"/>
    <col min="14857" max="14857" width="16.7109375" bestFit="1" customWidth="1"/>
    <col min="14858" max="14858" width="14.140625" bestFit="1" customWidth="1"/>
    <col min="14859" max="14859" width="16.85546875" bestFit="1" customWidth="1"/>
    <col min="14860" max="14860" width="15.140625" bestFit="1" customWidth="1"/>
    <col min="15106" max="15106" width="33.140625" bestFit="1" customWidth="1"/>
    <col min="15107" max="15107" width="20" customWidth="1"/>
    <col min="15108" max="15108" width="7.42578125" customWidth="1"/>
    <col min="15109" max="15109" width="33.85546875" bestFit="1" customWidth="1"/>
    <col min="15110" max="15110" width="20.7109375" customWidth="1"/>
    <col min="15111" max="15111" width="5.42578125" customWidth="1"/>
    <col min="15112" max="15112" width="36.42578125" bestFit="1" customWidth="1"/>
    <col min="15113" max="15113" width="16.7109375" bestFit="1" customWidth="1"/>
    <col min="15114" max="15114" width="14.140625" bestFit="1" customWidth="1"/>
    <col min="15115" max="15115" width="16.85546875" bestFit="1" customWidth="1"/>
    <col min="15116" max="15116" width="15.140625" bestFit="1" customWidth="1"/>
    <col min="15362" max="15362" width="33.140625" bestFit="1" customWidth="1"/>
    <col min="15363" max="15363" width="20" customWidth="1"/>
    <col min="15364" max="15364" width="7.42578125" customWidth="1"/>
    <col min="15365" max="15365" width="33.85546875" bestFit="1" customWidth="1"/>
    <col min="15366" max="15366" width="20.7109375" customWidth="1"/>
    <col min="15367" max="15367" width="5.42578125" customWidth="1"/>
    <col min="15368" max="15368" width="36.42578125" bestFit="1" customWidth="1"/>
    <col min="15369" max="15369" width="16.7109375" bestFit="1" customWidth="1"/>
    <col min="15370" max="15370" width="14.140625" bestFit="1" customWidth="1"/>
    <col min="15371" max="15371" width="16.85546875" bestFit="1" customWidth="1"/>
    <col min="15372" max="15372" width="15.140625" bestFit="1" customWidth="1"/>
    <col min="15618" max="15618" width="33.140625" bestFit="1" customWidth="1"/>
    <col min="15619" max="15619" width="20" customWidth="1"/>
    <col min="15620" max="15620" width="7.42578125" customWidth="1"/>
    <col min="15621" max="15621" width="33.85546875" bestFit="1" customWidth="1"/>
    <col min="15622" max="15622" width="20.7109375" customWidth="1"/>
    <col min="15623" max="15623" width="5.42578125" customWidth="1"/>
    <col min="15624" max="15624" width="36.42578125" bestFit="1" customWidth="1"/>
    <col min="15625" max="15625" width="16.7109375" bestFit="1" customWidth="1"/>
    <col min="15626" max="15626" width="14.140625" bestFit="1" customWidth="1"/>
    <col min="15627" max="15627" width="16.85546875" bestFit="1" customWidth="1"/>
    <col min="15628" max="15628" width="15.140625" bestFit="1" customWidth="1"/>
    <col min="15874" max="15874" width="33.140625" bestFit="1" customWidth="1"/>
    <col min="15875" max="15875" width="20" customWidth="1"/>
    <col min="15876" max="15876" width="7.42578125" customWidth="1"/>
    <col min="15877" max="15877" width="33.85546875" bestFit="1" customWidth="1"/>
    <col min="15878" max="15878" width="20.7109375" customWidth="1"/>
    <col min="15879" max="15879" width="5.42578125" customWidth="1"/>
    <col min="15880" max="15880" width="36.42578125" bestFit="1" customWidth="1"/>
    <col min="15881" max="15881" width="16.7109375" bestFit="1" customWidth="1"/>
    <col min="15882" max="15882" width="14.140625" bestFit="1" customWidth="1"/>
    <col min="15883" max="15883" width="16.85546875" bestFit="1" customWidth="1"/>
    <col min="15884" max="15884" width="15.140625" bestFit="1" customWidth="1"/>
    <col min="16130" max="16130" width="33.140625" bestFit="1" customWidth="1"/>
    <col min="16131" max="16131" width="20" customWidth="1"/>
    <col min="16132" max="16132" width="7.42578125" customWidth="1"/>
    <col min="16133" max="16133" width="33.85546875" bestFit="1" customWidth="1"/>
    <col min="16134" max="16134" width="20.7109375" customWidth="1"/>
    <col min="16135" max="16135" width="5.42578125" customWidth="1"/>
    <col min="16136" max="16136" width="36.42578125" bestFit="1" customWidth="1"/>
    <col min="16137" max="16137" width="16.7109375" bestFit="1" customWidth="1"/>
    <col min="16138" max="16138" width="14.140625" bestFit="1" customWidth="1"/>
    <col min="16139" max="16139" width="16.85546875" bestFit="1" customWidth="1"/>
    <col min="16140" max="16140" width="15.140625" bestFit="1" customWidth="1"/>
  </cols>
  <sheetData>
    <row r="1" spans="1:12" x14ac:dyDescent="0.25">
      <c r="F1"/>
    </row>
    <row r="2" spans="1:12" s="20" customFormat="1" x14ac:dyDescent="0.25">
      <c r="F2" s="21"/>
    </row>
    <row r="3" spans="1:12" ht="15.75" thickBot="1" x14ac:dyDescent="0.3"/>
    <row r="4" spans="1:12" ht="17.25" thickBot="1" x14ac:dyDescent="0.35">
      <c r="B4" s="105" t="s">
        <v>54</v>
      </c>
      <c r="C4" s="106"/>
    </row>
    <row r="5" spans="1:12" ht="15.75" thickBot="1" x14ac:dyDescent="0.3">
      <c r="A5" s="23"/>
      <c r="B5" s="24"/>
      <c r="C5" s="25" t="s">
        <v>40</v>
      </c>
      <c r="F5" s="26" t="s">
        <v>40</v>
      </c>
    </row>
    <row r="6" spans="1:12" ht="15.75" thickBot="1" x14ac:dyDescent="0.3">
      <c r="A6" s="23"/>
      <c r="B6" s="27" t="s">
        <v>20</v>
      </c>
      <c r="C6" s="28">
        <v>0.5</v>
      </c>
      <c r="E6" s="27" t="s">
        <v>20</v>
      </c>
      <c r="F6" s="28">
        <v>0.5</v>
      </c>
    </row>
    <row r="7" spans="1:12" ht="31.5" customHeight="1" thickBot="1" x14ac:dyDescent="0.3">
      <c r="A7" s="23"/>
      <c r="B7" s="107" t="s">
        <v>59</v>
      </c>
      <c r="C7" s="108"/>
      <c r="D7" s="29"/>
      <c r="E7" s="107" t="s">
        <v>60</v>
      </c>
      <c r="F7" s="108"/>
      <c r="H7" s="103" t="s">
        <v>21</v>
      </c>
      <c r="I7" s="104"/>
    </row>
    <row r="8" spans="1:12" x14ac:dyDescent="0.25">
      <c r="A8" s="23"/>
      <c r="B8" s="30" t="s">
        <v>22</v>
      </c>
      <c r="C8" s="44">
        <v>8086717645</v>
      </c>
      <c r="E8" s="30" t="s">
        <v>22</v>
      </c>
      <c r="F8" s="44">
        <v>680073000</v>
      </c>
      <c r="H8" s="31" t="s">
        <v>23</v>
      </c>
      <c r="I8" s="32">
        <f>((C8*C6)+(F8*F6))/((C10*C6)+(F10*F6))</f>
        <v>5.7234548610200173</v>
      </c>
      <c r="J8" t="s">
        <v>6</v>
      </c>
      <c r="K8" s="33" t="s">
        <v>24</v>
      </c>
      <c r="L8" s="33">
        <v>1.3</v>
      </c>
    </row>
    <row r="9" spans="1:12" x14ac:dyDescent="0.25">
      <c r="A9" s="23"/>
      <c r="B9" s="34" t="s">
        <v>25</v>
      </c>
      <c r="C9" s="44">
        <v>18587051536</v>
      </c>
      <c r="E9" s="34" t="s">
        <v>25</v>
      </c>
      <c r="F9" s="44">
        <v>833148000</v>
      </c>
      <c r="H9" s="35" t="s">
        <v>26</v>
      </c>
      <c r="I9" s="36">
        <f>((C11*C6)+(F11*F6))/((C9*C6)+(F9*F6))</f>
        <v>0.35994359357853306</v>
      </c>
      <c r="J9" t="s">
        <v>6</v>
      </c>
      <c r="K9" s="33" t="s">
        <v>27</v>
      </c>
      <c r="L9" s="33">
        <v>74</v>
      </c>
    </row>
    <row r="10" spans="1:12" x14ac:dyDescent="0.25">
      <c r="A10" s="23"/>
      <c r="B10" s="34" t="s">
        <v>28</v>
      </c>
      <c r="C10" s="44">
        <v>1508850547</v>
      </c>
      <c r="E10" s="34" t="s">
        <v>28</v>
      </c>
      <c r="F10" s="79">
        <v>22880000</v>
      </c>
      <c r="H10" s="35" t="s">
        <v>29</v>
      </c>
      <c r="I10" s="37">
        <f>((C13*C6)+(F13*F6))/((C14*C6)+(F14*F6))</f>
        <v>20.50498037309778</v>
      </c>
      <c r="J10" t="s">
        <v>6</v>
      </c>
      <c r="K10" s="33" t="s">
        <v>24</v>
      </c>
      <c r="L10" s="80">
        <v>0</v>
      </c>
    </row>
    <row r="11" spans="1:12" x14ac:dyDescent="0.25">
      <c r="A11" s="23"/>
      <c r="B11" s="34" t="s">
        <v>30</v>
      </c>
      <c r="C11" s="44">
        <v>6967296409</v>
      </c>
      <c r="E11" s="34" t="s">
        <v>30</v>
      </c>
      <c r="F11" s="44">
        <v>22880000</v>
      </c>
      <c r="H11" s="35" t="s">
        <v>31</v>
      </c>
      <c r="I11" s="38">
        <f>((C12*C6)+(F12*F6))</f>
        <v>6215011563.5</v>
      </c>
      <c r="J11" s="38"/>
      <c r="L11" s="33"/>
    </row>
    <row r="12" spans="1:12" ht="15.75" thickBot="1" x14ac:dyDescent="0.3">
      <c r="A12" s="23"/>
      <c r="B12" s="35" t="s">
        <v>31</v>
      </c>
      <c r="C12" s="39">
        <f>C9-C11</f>
        <v>11619755127</v>
      </c>
      <c r="E12" s="35" t="s">
        <v>31</v>
      </c>
      <c r="F12" s="39">
        <f>+F9-F11</f>
        <v>810268000</v>
      </c>
      <c r="H12" s="40" t="s">
        <v>32</v>
      </c>
      <c r="I12" s="41">
        <f>+C17+F17</f>
        <v>7235060098</v>
      </c>
      <c r="J12" t="s">
        <v>6</v>
      </c>
      <c r="K12" s="42"/>
      <c r="L12" s="43"/>
    </row>
    <row r="13" spans="1:12" ht="15.75" thickBot="1" x14ac:dyDescent="0.3">
      <c r="A13" s="23"/>
      <c r="B13" s="34" t="s">
        <v>33</v>
      </c>
      <c r="C13" s="44">
        <v>1180319268</v>
      </c>
      <c r="E13" s="34" t="s">
        <v>33</v>
      </c>
      <c r="F13" s="44">
        <v>25450000</v>
      </c>
      <c r="I13" s="22"/>
    </row>
    <row r="14" spans="1:12" ht="15.75" thickBot="1" x14ac:dyDescent="0.3">
      <c r="A14" s="23"/>
      <c r="B14" s="34" t="s">
        <v>34</v>
      </c>
      <c r="C14" s="44">
        <v>58803727</v>
      </c>
      <c r="E14" s="34" t="s">
        <v>34</v>
      </c>
      <c r="F14" s="44">
        <v>0</v>
      </c>
      <c r="H14" s="103" t="s">
        <v>35</v>
      </c>
      <c r="I14" s="104"/>
    </row>
    <row r="15" spans="1:12" x14ac:dyDescent="0.25">
      <c r="A15" s="23"/>
      <c r="B15" s="35" t="s">
        <v>36</v>
      </c>
      <c r="C15" s="45">
        <f>C13/C12</f>
        <v>0.10157866969652191</v>
      </c>
      <c r="E15" s="35" t="s">
        <v>36</v>
      </c>
      <c r="F15" s="45">
        <f>F13/F12</f>
        <v>3.1409360853446019E-2</v>
      </c>
      <c r="H15" s="31" t="s">
        <v>37</v>
      </c>
      <c r="I15" s="46">
        <f>((C13*C6)+(F13*F6))/((C12*C6)+(F12*F6))</f>
        <v>9.7004587656870575E-2</v>
      </c>
      <c r="J15" t="s">
        <v>6</v>
      </c>
      <c r="K15" s="33" t="s">
        <v>24</v>
      </c>
      <c r="L15" s="80">
        <v>0</v>
      </c>
    </row>
    <row r="16" spans="1:12" ht="15.75" thickBot="1" x14ac:dyDescent="0.3">
      <c r="A16" s="23"/>
      <c r="B16" s="35" t="s">
        <v>38</v>
      </c>
      <c r="C16" s="45">
        <f>C13/C9</f>
        <v>6.3502232493083677E-2</v>
      </c>
      <c r="E16" s="35" t="s">
        <v>38</v>
      </c>
      <c r="F16" s="45">
        <f>F13/F9</f>
        <v>3.0546793606898173E-2</v>
      </c>
      <c r="H16" s="40" t="s">
        <v>39</v>
      </c>
      <c r="I16" s="47">
        <f>((C13*C6)+(F13*F6))/((C9*C6)+(F9*F6))</f>
        <v>6.2088407782052768E-2</v>
      </c>
      <c r="J16" t="s">
        <v>6</v>
      </c>
      <c r="K16" s="33" t="s">
        <v>24</v>
      </c>
      <c r="L16" s="80">
        <v>0</v>
      </c>
    </row>
    <row r="17" spans="1:9" ht="15.75" thickBot="1" x14ac:dyDescent="0.3">
      <c r="A17" s="23"/>
      <c r="B17" s="40" t="s">
        <v>32</v>
      </c>
      <c r="C17" s="48">
        <f>C8-C10</f>
        <v>6577867098</v>
      </c>
      <c r="E17" s="40" t="s">
        <v>32</v>
      </c>
      <c r="F17" s="48">
        <f>F8-F10</f>
        <v>657193000</v>
      </c>
    </row>
    <row r="18" spans="1:9" x14ac:dyDescent="0.25">
      <c r="I18">
        <f>+I16*100</f>
        <v>6.2088407782052766</v>
      </c>
    </row>
    <row r="19" spans="1:9" ht="15.75" thickBot="1" x14ac:dyDescent="0.3"/>
    <row r="20" spans="1:9" ht="15.75" thickBot="1" x14ac:dyDescent="0.3">
      <c r="A20" s="23"/>
      <c r="B20" s="103" t="str">
        <f>+B7</f>
        <v xml:space="preserve">BB INGENIERO SAS </v>
      </c>
      <c r="C20" s="104"/>
      <c r="D20" s="49">
        <f>+C6</f>
        <v>0.5</v>
      </c>
      <c r="E20" s="103" t="s">
        <v>21</v>
      </c>
      <c r="F20" s="104"/>
    </row>
    <row r="21" spans="1:9" x14ac:dyDescent="0.25">
      <c r="A21" s="23"/>
      <c r="B21" s="30" t="s">
        <v>22</v>
      </c>
      <c r="C21" s="50">
        <f t="shared" ref="C21:C27" si="0">+C8</f>
        <v>8086717645</v>
      </c>
      <c r="E21" s="31" t="s">
        <v>23</v>
      </c>
      <c r="F21" s="51">
        <f>C21/C23</f>
        <v>5.3595219626480342</v>
      </c>
    </row>
    <row r="22" spans="1:9" x14ac:dyDescent="0.25">
      <c r="A22" s="23"/>
      <c r="B22" s="34" t="s">
        <v>25</v>
      </c>
      <c r="C22" s="53">
        <f t="shared" si="0"/>
        <v>18587051536</v>
      </c>
      <c r="E22" s="35" t="s">
        <v>26</v>
      </c>
      <c r="F22" s="54">
        <f>C24/C22</f>
        <v>0.37484677951774742</v>
      </c>
    </row>
    <row r="23" spans="1:9" x14ac:dyDescent="0.25">
      <c r="A23" s="23"/>
      <c r="B23" s="34" t="s">
        <v>28</v>
      </c>
      <c r="C23" s="53">
        <f t="shared" si="0"/>
        <v>1508850547</v>
      </c>
      <c r="E23" s="35" t="s">
        <v>29</v>
      </c>
      <c r="F23" s="54">
        <f>C26/C27</f>
        <v>20.072184676321623</v>
      </c>
    </row>
    <row r="24" spans="1:9" x14ac:dyDescent="0.25">
      <c r="A24" s="23"/>
      <c r="B24" s="34" t="s">
        <v>30</v>
      </c>
      <c r="C24" s="53">
        <f t="shared" si="0"/>
        <v>6967296409</v>
      </c>
      <c r="E24" s="35" t="s">
        <v>31</v>
      </c>
      <c r="F24" s="55">
        <f>C25</f>
        <v>11619755127</v>
      </c>
    </row>
    <row r="25" spans="1:9" ht="15.75" thickBot="1" x14ac:dyDescent="0.3">
      <c r="A25" s="23"/>
      <c r="B25" s="35" t="s">
        <v>31</v>
      </c>
      <c r="C25" s="53">
        <f t="shared" si="0"/>
        <v>11619755127</v>
      </c>
      <c r="E25" s="40"/>
      <c r="F25" s="57"/>
    </row>
    <row r="26" spans="1:9" ht="15.75" thickBot="1" x14ac:dyDescent="0.3">
      <c r="A26" s="23"/>
      <c r="B26" s="34" t="s">
        <v>33</v>
      </c>
      <c r="C26" s="53">
        <f t="shared" si="0"/>
        <v>1180319268</v>
      </c>
    </row>
    <row r="27" spans="1:9" ht="15.75" thickBot="1" x14ac:dyDescent="0.3">
      <c r="A27" s="23"/>
      <c r="B27" s="34" t="s">
        <v>34</v>
      </c>
      <c r="C27" s="53">
        <f t="shared" si="0"/>
        <v>58803727</v>
      </c>
      <c r="E27" s="103" t="s">
        <v>35</v>
      </c>
      <c r="F27" s="104"/>
    </row>
    <row r="28" spans="1:9" x14ac:dyDescent="0.25">
      <c r="A28" s="23"/>
      <c r="B28" s="35" t="s">
        <v>36</v>
      </c>
      <c r="C28" s="58">
        <f>C26/C25</f>
        <v>0.10157866969652191</v>
      </c>
      <c r="E28" s="31" t="s">
        <v>37</v>
      </c>
      <c r="F28" s="59">
        <f>C26/C25</f>
        <v>0.10157866969652191</v>
      </c>
    </row>
    <row r="29" spans="1:9" ht="15.75" thickBot="1" x14ac:dyDescent="0.3">
      <c r="A29" s="23"/>
      <c r="B29" s="35" t="s">
        <v>38</v>
      </c>
      <c r="C29" s="58">
        <f>C26/C22</f>
        <v>6.3502232493083677E-2</v>
      </c>
      <c r="E29" s="40" t="s">
        <v>39</v>
      </c>
      <c r="F29" s="60">
        <f>C26/C22</f>
        <v>6.3502232493083677E-2</v>
      </c>
    </row>
    <row r="30" spans="1:9" ht="15.75" thickBot="1" x14ac:dyDescent="0.3">
      <c r="A30" s="23"/>
      <c r="B30" s="40" t="s">
        <v>32</v>
      </c>
      <c r="C30" s="48">
        <f>C21-C23</f>
        <v>6577867098</v>
      </c>
    </row>
    <row r="33" spans="1:6" ht="15.75" thickBot="1" x14ac:dyDescent="0.3"/>
    <row r="34" spans="1:6" ht="15.75" thickBot="1" x14ac:dyDescent="0.3">
      <c r="A34" s="23"/>
      <c r="B34" s="103" t="str">
        <f>+E7</f>
        <v xml:space="preserve">AMCI INGENIEROS SAS </v>
      </c>
      <c r="C34" s="104"/>
      <c r="D34" s="49">
        <f>+F6</f>
        <v>0.5</v>
      </c>
      <c r="E34" s="103" t="s">
        <v>21</v>
      </c>
      <c r="F34" s="104"/>
    </row>
    <row r="35" spans="1:6" x14ac:dyDescent="0.25">
      <c r="A35" s="23"/>
      <c r="B35" s="30" t="s">
        <v>22</v>
      </c>
      <c r="C35" s="50">
        <f>+F8</f>
        <v>680073000</v>
      </c>
      <c r="E35" s="31" t="s">
        <v>23</v>
      </c>
      <c r="F35" s="61">
        <f>C35/C37</f>
        <v>29.723470279720281</v>
      </c>
    </row>
    <row r="36" spans="1:6" x14ac:dyDescent="0.25">
      <c r="A36" s="23"/>
      <c r="B36" s="34" t="s">
        <v>25</v>
      </c>
      <c r="C36" s="53">
        <f>+F9</f>
        <v>833148000</v>
      </c>
      <c r="E36" s="35" t="s">
        <v>26</v>
      </c>
      <c r="F36" s="54">
        <f>C38/C36</f>
        <v>2.7462107572724173E-2</v>
      </c>
    </row>
    <row r="37" spans="1:6" x14ac:dyDescent="0.25">
      <c r="A37" s="23"/>
      <c r="B37" s="34" t="s">
        <v>28</v>
      </c>
      <c r="C37" s="53">
        <f>+F10</f>
        <v>22880000</v>
      </c>
      <c r="E37" s="35" t="s">
        <v>29</v>
      </c>
      <c r="F37" s="54" t="e">
        <f>C40/C41</f>
        <v>#DIV/0!</v>
      </c>
    </row>
    <row r="38" spans="1:6" x14ac:dyDescent="0.25">
      <c r="A38" s="23"/>
      <c r="B38" s="34" t="s">
        <v>30</v>
      </c>
      <c r="C38" s="53">
        <f>+F11</f>
        <v>22880000</v>
      </c>
      <c r="E38" s="35" t="s">
        <v>31</v>
      </c>
      <c r="F38" s="55">
        <f>C39</f>
        <v>810268000</v>
      </c>
    </row>
    <row r="39" spans="1:6" ht="15.75" thickBot="1" x14ac:dyDescent="0.3">
      <c r="A39" s="23"/>
      <c r="B39" s="35" t="s">
        <v>31</v>
      </c>
      <c r="C39" s="56">
        <f>C36-C38</f>
        <v>810268000</v>
      </c>
      <c r="E39" s="40"/>
      <c r="F39" s="57"/>
    </row>
    <row r="40" spans="1:6" ht="15.75" thickBot="1" x14ac:dyDescent="0.3">
      <c r="A40" s="23"/>
      <c r="B40" s="34" t="s">
        <v>33</v>
      </c>
      <c r="C40" s="53">
        <f>+F13</f>
        <v>25450000</v>
      </c>
    </row>
    <row r="41" spans="1:6" ht="15.75" thickBot="1" x14ac:dyDescent="0.3">
      <c r="A41" s="23"/>
      <c r="B41" s="34" t="s">
        <v>34</v>
      </c>
      <c r="C41" s="53">
        <f>+F14</f>
        <v>0</v>
      </c>
      <c r="E41" s="103" t="s">
        <v>35</v>
      </c>
      <c r="F41" s="104"/>
    </row>
    <row r="42" spans="1:6" x14ac:dyDescent="0.25">
      <c r="A42" s="23"/>
      <c r="B42" s="35" t="s">
        <v>36</v>
      </c>
      <c r="C42" s="45">
        <f>C40/C39</f>
        <v>3.1409360853446019E-2</v>
      </c>
      <c r="E42" s="31" t="s">
        <v>37</v>
      </c>
      <c r="F42" s="59">
        <f>C40/C39</f>
        <v>3.1409360853446019E-2</v>
      </c>
    </row>
    <row r="43" spans="1:6" ht="15.75" thickBot="1" x14ac:dyDescent="0.3">
      <c r="A43" s="23"/>
      <c r="B43" s="35" t="s">
        <v>38</v>
      </c>
      <c r="C43" s="45">
        <f>C40/C36</f>
        <v>3.0546793606898173E-2</v>
      </c>
      <c r="E43" s="40" t="s">
        <v>39</v>
      </c>
      <c r="F43" s="60">
        <f>C40/C36</f>
        <v>3.0546793606898173E-2</v>
      </c>
    </row>
    <row r="44" spans="1:6" ht="15.75" thickBot="1" x14ac:dyDescent="0.3">
      <c r="A44" s="23"/>
      <c r="B44" s="40" t="s">
        <v>32</v>
      </c>
      <c r="C44" s="48">
        <f>C35-C37</f>
        <v>657193000</v>
      </c>
    </row>
    <row r="48" spans="1:6" x14ac:dyDescent="0.25">
      <c r="D48" s="42"/>
      <c r="F48"/>
    </row>
    <row r="49" spans="4:6" x14ac:dyDescent="0.25">
      <c r="D49" s="42"/>
      <c r="F49"/>
    </row>
  </sheetData>
  <mergeCells count="11">
    <mergeCell ref="B34:C34"/>
    <mergeCell ref="E34:F34"/>
    <mergeCell ref="E41:F41"/>
    <mergeCell ref="B4:C4"/>
    <mergeCell ref="B7:C7"/>
    <mergeCell ref="E7:F7"/>
    <mergeCell ref="H7:I7"/>
    <mergeCell ref="H14:I14"/>
    <mergeCell ref="B20:C20"/>
    <mergeCell ref="E20:F20"/>
    <mergeCell ref="E27:F27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-0.249977111117893"/>
  </sheetPr>
  <dimension ref="A1:O58"/>
  <sheetViews>
    <sheetView topLeftCell="I3" zoomScaleNormal="100" workbookViewId="0">
      <selection activeCell="I15" sqref="I15"/>
    </sheetView>
  </sheetViews>
  <sheetFormatPr baseColWidth="10" defaultRowHeight="15" x14ac:dyDescent="0.25"/>
  <cols>
    <col min="2" max="2" width="30.140625" customWidth="1"/>
    <col min="3" max="3" width="24.85546875" customWidth="1"/>
    <col min="4" max="4" width="5.85546875" customWidth="1"/>
    <col min="5" max="5" width="33.85546875" bestFit="1" customWidth="1"/>
    <col min="6" max="6" width="20.7109375" style="22" customWidth="1"/>
    <col min="7" max="7" width="5.42578125" customWidth="1"/>
    <col min="8" max="8" width="36.42578125" bestFit="1" customWidth="1"/>
    <col min="9" max="9" width="18.7109375" bestFit="1" customWidth="1"/>
    <col min="10" max="10" width="14.140625" bestFit="1" customWidth="1"/>
    <col min="11" max="11" width="29.42578125" customWidth="1"/>
    <col min="12" max="12" width="15.140625" bestFit="1" customWidth="1"/>
    <col min="14" max="14" width="14.7109375" customWidth="1"/>
    <col min="258" max="258" width="33.140625" bestFit="1" customWidth="1"/>
    <col min="259" max="259" width="20" customWidth="1"/>
    <col min="260" max="260" width="7.42578125" customWidth="1"/>
    <col min="261" max="261" width="33.85546875" bestFit="1" customWidth="1"/>
    <col min="262" max="262" width="20.7109375" customWidth="1"/>
    <col min="263" max="263" width="5.42578125" customWidth="1"/>
    <col min="264" max="264" width="36.42578125" bestFit="1" customWidth="1"/>
    <col min="265" max="265" width="16.7109375" bestFit="1" customWidth="1"/>
    <col min="266" max="266" width="14.140625" bestFit="1" customWidth="1"/>
    <col min="267" max="267" width="16.85546875" bestFit="1" customWidth="1"/>
    <col min="268" max="268" width="15.140625" bestFit="1" customWidth="1"/>
    <col min="514" max="514" width="33.140625" bestFit="1" customWidth="1"/>
    <col min="515" max="515" width="20" customWidth="1"/>
    <col min="516" max="516" width="7.42578125" customWidth="1"/>
    <col min="517" max="517" width="33.85546875" bestFit="1" customWidth="1"/>
    <col min="518" max="518" width="20.7109375" customWidth="1"/>
    <col min="519" max="519" width="5.42578125" customWidth="1"/>
    <col min="520" max="520" width="36.42578125" bestFit="1" customWidth="1"/>
    <col min="521" max="521" width="16.7109375" bestFit="1" customWidth="1"/>
    <col min="522" max="522" width="14.140625" bestFit="1" customWidth="1"/>
    <col min="523" max="523" width="16.85546875" bestFit="1" customWidth="1"/>
    <col min="524" max="524" width="15.140625" bestFit="1" customWidth="1"/>
    <col min="770" max="770" width="33.140625" bestFit="1" customWidth="1"/>
    <col min="771" max="771" width="20" customWidth="1"/>
    <col min="772" max="772" width="7.42578125" customWidth="1"/>
    <col min="773" max="773" width="33.85546875" bestFit="1" customWidth="1"/>
    <col min="774" max="774" width="20.7109375" customWidth="1"/>
    <col min="775" max="775" width="5.42578125" customWidth="1"/>
    <col min="776" max="776" width="36.42578125" bestFit="1" customWidth="1"/>
    <col min="777" max="777" width="16.7109375" bestFit="1" customWidth="1"/>
    <col min="778" max="778" width="14.140625" bestFit="1" customWidth="1"/>
    <col min="779" max="779" width="16.85546875" bestFit="1" customWidth="1"/>
    <col min="780" max="780" width="15.140625" bestFit="1" customWidth="1"/>
    <col min="1026" max="1026" width="33.140625" bestFit="1" customWidth="1"/>
    <col min="1027" max="1027" width="20" customWidth="1"/>
    <col min="1028" max="1028" width="7.42578125" customWidth="1"/>
    <col min="1029" max="1029" width="33.85546875" bestFit="1" customWidth="1"/>
    <col min="1030" max="1030" width="20.7109375" customWidth="1"/>
    <col min="1031" max="1031" width="5.42578125" customWidth="1"/>
    <col min="1032" max="1032" width="36.42578125" bestFit="1" customWidth="1"/>
    <col min="1033" max="1033" width="16.7109375" bestFit="1" customWidth="1"/>
    <col min="1034" max="1034" width="14.140625" bestFit="1" customWidth="1"/>
    <col min="1035" max="1035" width="16.85546875" bestFit="1" customWidth="1"/>
    <col min="1036" max="1036" width="15.140625" bestFit="1" customWidth="1"/>
    <col min="1282" max="1282" width="33.140625" bestFit="1" customWidth="1"/>
    <col min="1283" max="1283" width="20" customWidth="1"/>
    <col min="1284" max="1284" width="7.42578125" customWidth="1"/>
    <col min="1285" max="1285" width="33.85546875" bestFit="1" customWidth="1"/>
    <col min="1286" max="1286" width="20.7109375" customWidth="1"/>
    <col min="1287" max="1287" width="5.42578125" customWidth="1"/>
    <col min="1288" max="1288" width="36.42578125" bestFit="1" customWidth="1"/>
    <col min="1289" max="1289" width="16.7109375" bestFit="1" customWidth="1"/>
    <col min="1290" max="1290" width="14.140625" bestFit="1" customWidth="1"/>
    <col min="1291" max="1291" width="16.85546875" bestFit="1" customWidth="1"/>
    <col min="1292" max="1292" width="15.140625" bestFit="1" customWidth="1"/>
    <col min="1538" max="1538" width="33.140625" bestFit="1" customWidth="1"/>
    <col min="1539" max="1539" width="20" customWidth="1"/>
    <col min="1540" max="1540" width="7.42578125" customWidth="1"/>
    <col min="1541" max="1541" width="33.85546875" bestFit="1" customWidth="1"/>
    <col min="1542" max="1542" width="20.7109375" customWidth="1"/>
    <col min="1543" max="1543" width="5.42578125" customWidth="1"/>
    <col min="1544" max="1544" width="36.42578125" bestFit="1" customWidth="1"/>
    <col min="1545" max="1545" width="16.7109375" bestFit="1" customWidth="1"/>
    <col min="1546" max="1546" width="14.140625" bestFit="1" customWidth="1"/>
    <col min="1547" max="1547" width="16.85546875" bestFit="1" customWidth="1"/>
    <col min="1548" max="1548" width="15.140625" bestFit="1" customWidth="1"/>
    <col min="1794" max="1794" width="33.140625" bestFit="1" customWidth="1"/>
    <col min="1795" max="1795" width="20" customWidth="1"/>
    <col min="1796" max="1796" width="7.42578125" customWidth="1"/>
    <col min="1797" max="1797" width="33.85546875" bestFit="1" customWidth="1"/>
    <col min="1798" max="1798" width="20.7109375" customWidth="1"/>
    <col min="1799" max="1799" width="5.42578125" customWidth="1"/>
    <col min="1800" max="1800" width="36.42578125" bestFit="1" customWidth="1"/>
    <col min="1801" max="1801" width="16.7109375" bestFit="1" customWidth="1"/>
    <col min="1802" max="1802" width="14.140625" bestFit="1" customWidth="1"/>
    <col min="1803" max="1803" width="16.85546875" bestFit="1" customWidth="1"/>
    <col min="1804" max="1804" width="15.140625" bestFit="1" customWidth="1"/>
    <col min="2050" max="2050" width="33.140625" bestFit="1" customWidth="1"/>
    <col min="2051" max="2051" width="20" customWidth="1"/>
    <col min="2052" max="2052" width="7.42578125" customWidth="1"/>
    <col min="2053" max="2053" width="33.85546875" bestFit="1" customWidth="1"/>
    <col min="2054" max="2054" width="20.7109375" customWidth="1"/>
    <col min="2055" max="2055" width="5.42578125" customWidth="1"/>
    <col min="2056" max="2056" width="36.42578125" bestFit="1" customWidth="1"/>
    <col min="2057" max="2057" width="16.7109375" bestFit="1" customWidth="1"/>
    <col min="2058" max="2058" width="14.140625" bestFit="1" customWidth="1"/>
    <col min="2059" max="2059" width="16.85546875" bestFit="1" customWidth="1"/>
    <col min="2060" max="2060" width="15.140625" bestFit="1" customWidth="1"/>
    <col min="2306" max="2306" width="33.140625" bestFit="1" customWidth="1"/>
    <col min="2307" max="2307" width="20" customWidth="1"/>
    <col min="2308" max="2308" width="7.42578125" customWidth="1"/>
    <col min="2309" max="2309" width="33.85546875" bestFit="1" customWidth="1"/>
    <col min="2310" max="2310" width="20.7109375" customWidth="1"/>
    <col min="2311" max="2311" width="5.42578125" customWidth="1"/>
    <col min="2312" max="2312" width="36.42578125" bestFit="1" customWidth="1"/>
    <col min="2313" max="2313" width="16.7109375" bestFit="1" customWidth="1"/>
    <col min="2314" max="2314" width="14.140625" bestFit="1" customWidth="1"/>
    <col min="2315" max="2315" width="16.85546875" bestFit="1" customWidth="1"/>
    <col min="2316" max="2316" width="15.140625" bestFit="1" customWidth="1"/>
    <col min="2562" max="2562" width="33.140625" bestFit="1" customWidth="1"/>
    <col min="2563" max="2563" width="20" customWidth="1"/>
    <col min="2564" max="2564" width="7.42578125" customWidth="1"/>
    <col min="2565" max="2565" width="33.85546875" bestFit="1" customWidth="1"/>
    <col min="2566" max="2566" width="20.7109375" customWidth="1"/>
    <col min="2567" max="2567" width="5.42578125" customWidth="1"/>
    <col min="2568" max="2568" width="36.42578125" bestFit="1" customWidth="1"/>
    <col min="2569" max="2569" width="16.7109375" bestFit="1" customWidth="1"/>
    <col min="2570" max="2570" width="14.140625" bestFit="1" customWidth="1"/>
    <col min="2571" max="2571" width="16.85546875" bestFit="1" customWidth="1"/>
    <col min="2572" max="2572" width="15.140625" bestFit="1" customWidth="1"/>
    <col min="2818" max="2818" width="33.140625" bestFit="1" customWidth="1"/>
    <col min="2819" max="2819" width="20" customWidth="1"/>
    <col min="2820" max="2820" width="7.42578125" customWidth="1"/>
    <col min="2821" max="2821" width="33.85546875" bestFit="1" customWidth="1"/>
    <col min="2822" max="2822" width="20.7109375" customWidth="1"/>
    <col min="2823" max="2823" width="5.42578125" customWidth="1"/>
    <col min="2824" max="2824" width="36.42578125" bestFit="1" customWidth="1"/>
    <col min="2825" max="2825" width="16.7109375" bestFit="1" customWidth="1"/>
    <col min="2826" max="2826" width="14.140625" bestFit="1" customWidth="1"/>
    <col min="2827" max="2827" width="16.85546875" bestFit="1" customWidth="1"/>
    <col min="2828" max="2828" width="15.140625" bestFit="1" customWidth="1"/>
    <col min="3074" max="3074" width="33.140625" bestFit="1" customWidth="1"/>
    <col min="3075" max="3075" width="20" customWidth="1"/>
    <col min="3076" max="3076" width="7.42578125" customWidth="1"/>
    <col min="3077" max="3077" width="33.85546875" bestFit="1" customWidth="1"/>
    <col min="3078" max="3078" width="20.7109375" customWidth="1"/>
    <col min="3079" max="3079" width="5.42578125" customWidth="1"/>
    <col min="3080" max="3080" width="36.42578125" bestFit="1" customWidth="1"/>
    <col min="3081" max="3081" width="16.7109375" bestFit="1" customWidth="1"/>
    <col min="3082" max="3082" width="14.140625" bestFit="1" customWidth="1"/>
    <col min="3083" max="3083" width="16.85546875" bestFit="1" customWidth="1"/>
    <col min="3084" max="3084" width="15.140625" bestFit="1" customWidth="1"/>
    <col min="3330" max="3330" width="33.140625" bestFit="1" customWidth="1"/>
    <col min="3331" max="3331" width="20" customWidth="1"/>
    <col min="3332" max="3332" width="7.42578125" customWidth="1"/>
    <col min="3333" max="3333" width="33.85546875" bestFit="1" customWidth="1"/>
    <col min="3334" max="3334" width="20.7109375" customWidth="1"/>
    <col min="3335" max="3335" width="5.42578125" customWidth="1"/>
    <col min="3336" max="3336" width="36.42578125" bestFit="1" customWidth="1"/>
    <col min="3337" max="3337" width="16.7109375" bestFit="1" customWidth="1"/>
    <col min="3338" max="3338" width="14.140625" bestFit="1" customWidth="1"/>
    <col min="3339" max="3339" width="16.85546875" bestFit="1" customWidth="1"/>
    <col min="3340" max="3340" width="15.140625" bestFit="1" customWidth="1"/>
    <col min="3586" max="3586" width="33.140625" bestFit="1" customWidth="1"/>
    <col min="3587" max="3587" width="20" customWidth="1"/>
    <col min="3588" max="3588" width="7.42578125" customWidth="1"/>
    <col min="3589" max="3589" width="33.85546875" bestFit="1" customWidth="1"/>
    <col min="3590" max="3590" width="20.7109375" customWidth="1"/>
    <col min="3591" max="3591" width="5.42578125" customWidth="1"/>
    <col min="3592" max="3592" width="36.42578125" bestFit="1" customWidth="1"/>
    <col min="3593" max="3593" width="16.7109375" bestFit="1" customWidth="1"/>
    <col min="3594" max="3594" width="14.140625" bestFit="1" customWidth="1"/>
    <col min="3595" max="3595" width="16.85546875" bestFit="1" customWidth="1"/>
    <col min="3596" max="3596" width="15.140625" bestFit="1" customWidth="1"/>
    <col min="3842" max="3842" width="33.140625" bestFit="1" customWidth="1"/>
    <col min="3843" max="3843" width="20" customWidth="1"/>
    <col min="3844" max="3844" width="7.42578125" customWidth="1"/>
    <col min="3845" max="3845" width="33.85546875" bestFit="1" customWidth="1"/>
    <col min="3846" max="3846" width="20.7109375" customWidth="1"/>
    <col min="3847" max="3847" width="5.42578125" customWidth="1"/>
    <col min="3848" max="3848" width="36.42578125" bestFit="1" customWidth="1"/>
    <col min="3849" max="3849" width="16.7109375" bestFit="1" customWidth="1"/>
    <col min="3850" max="3850" width="14.140625" bestFit="1" customWidth="1"/>
    <col min="3851" max="3851" width="16.85546875" bestFit="1" customWidth="1"/>
    <col min="3852" max="3852" width="15.140625" bestFit="1" customWidth="1"/>
    <col min="4098" max="4098" width="33.140625" bestFit="1" customWidth="1"/>
    <col min="4099" max="4099" width="20" customWidth="1"/>
    <col min="4100" max="4100" width="7.42578125" customWidth="1"/>
    <col min="4101" max="4101" width="33.85546875" bestFit="1" customWidth="1"/>
    <col min="4102" max="4102" width="20.7109375" customWidth="1"/>
    <col min="4103" max="4103" width="5.42578125" customWidth="1"/>
    <col min="4104" max="4104" width="36.42578125" bestFit="1" customWidth="1"/>
    <col min="4105" max="4105" width="16.7109375" bestFit="1" customWidth="1"/>
    <col min="4106" max="4106" width="14.140625" bestFit="1" customWidth="1"/>
    <col min="4107" max="4107" width="16.85546875" bestFit="1" customWidth="1"/>
    <col min="4108" max="4108" width="15.140625" bestFit="1" customWidth="1"/>
    <col min="4354" max="4354" width="33.140625" bestFit="1" customWidth="1"/>
    <col min="4355" max="4355" width="20" customWidth="1"/>
    <col min="4356" max="4356" width="7.42578125" customWidth="1"/>
    <col min="4357" max="4357" width="33.85546875" bestFit="1" customWidth="1"/>
    <col min="4358" max="4358" width="20.7109375" customWidth="1"/>
    <col min="4359" max="4359" width="5.42578125" customWidth="1"/>
    <col min="4360" max="4360" width="36.42578125" bestFit="1" customWidth="1"/>
    <col min="4361" max="4361" width="16.7109375" bestFit="1" customWidth="1"/>
    <col min="4362" max="4362" width="14.140625" bestFit="1" customWidth="1"/>
    <col min="4363" max="4363" width="16.85546875" bestFit="1" customWidth="1"/>
    <col min="4364" max="4364" width="15.140625" bestFit="1" customWidth="1"/>
    <col min="4610" max="4610" width="33.140625" bestFit="1" customWidth="1"/>
    <col min="4611" max="4611" width="20" customWidth="1"/>
    <col min="4612" max="4612" width="7.42578125" customWidth="1"/>
    <col min="4613" max="4613" width="33.85546875" bestFit="1" customWidth="1"/>
    <col min="4614" max="4614" width="20.7109375" customWidth="1"/>
    <col min="4615" max="4615" width="5.42578125" customWidth="1"/>
    <col min="4616" max="4616" width="36.42578125" bestFit="1" customWidth="1"/>
    <col min="4617" max="4617" width="16.7109375" bestFit="1" customWidth="1"/>
    <col min="4618" max="4618" width="14.140625" bestFit="1" customWidth="1"/>
    <col min="4619" max="4619" width="16.85546875" bestFit="1" customWidth="1"/>
    <col min="4620" max="4620" width="15.140625" bestFit="1" customWidth="1"/>
    <col min="4866" max="4866" width="33.140625" bestFit="1" customWidth="1"/>
    <col min="4867" max="4867" width="20" customWidth="1"/>
    <col min="4868" max="4868" width="7.42578125" customWidth="1"/>
    <col min="4869" max="4869" width="33.85546875" bestFit="1" customWidth="1"/>
    <col min="4870" max="4870" width="20.7109375" customWidth="1"/>
    <col min="4871" max="4871" width="5.42578125" customWidth="1"/>
    <col min="4872" max="4872" width="36.42578125" bestFit="1" customWidth="1"/>
    <col min="4873" max="4873" width="16.7109375" bestFit="1" customWidth="1"/>
    <col min="4874" max="4874" width="14.140625" bestFit="1" customWidth="1"/>
    <col min="4875" max="4875" width="16.85546875" bestFit="1" customWidth="1"/>
    <col min="4876" max="4876" width="15.140625" bestFit="1" customWidth="1"/>
    <col min="5122" max="5122" width="33.140625" bestFit="1" customWidth="1"/>
    <col min="5123" max="5123" width="20" customWidth="1"/>
    <col min="5124" max="5124" width="7.42578125" customWidth="1"/>
    <col min="5125" max="5125" width="33.85546875" bestFit="1" customWidth="1"/>
    <col min="5126" max="5126" width="20.7109375" customWidth="1"/>
    <col min="5127" max="5127" width="5.42578125" customWidth="1"/>
    <col min="5128" max="5128" width="36.42578125" bestFit="1" customWidth="1"/>
    <col min="5129" max="5129" width="16.7109375" bestFit="1" customWidth="1"/>
    <col min="5130" max="5130" width="14.140625" bestFit="1" customWidth="1"/>
    <col min="5131" max="5131" width="16.85546875" bestFit="1" customWidth="1"/>
    <col min="5132" max="5132" width="15.140625" bestFit="1" customWidth="1"/>
    <col min="5378" max="5378" width="33.140625" bestFit="1" customWidth="1"/>
    <col min="5379" max="5379" width="20" customWidth="1"/>
    <col min="5380" max="5380" width="7.42578125" customWidth="1"/>
    <col min="5381" max="5381" width="33.85546875" bestFit="1" customWidth="1"/>
    <col min="5382" max="5382" width="20.7109375" customWidth="1"/>
    <col min="5383" max="5383" width="5.42578125" customWidth="1"/>
    <col min="5384" max="5384" width="36.42578125" bestFit="1" customWidth="1"/>
    <col min="5385" max="5385" width="16.7109375" bestFit="1" customWidth="1"/>
    <col min="5386" max="5386" width="14.140625" bestFit="1" customWidth="1"/>
    <col min="5387" max="5387" width="16.85546875" bestFit="1" customWidth="1"/>
    <col min="5388" max="5388" width="15.140625" bestFit="1" customWidth="1"/>
    <col min="5634" max="5634" width="33.140625" bestFit="1" customWidth="1"/>
    <col min="5635" max="5635" width="20" customWidth="1"/>
    <col min="5636" max="5636" width="7.42578125" customWidth="1"/>
    <col min="5637" max="5637" width="33.85546875" bestFit="1" customWidth="1"/>
    <col min="5638" max="5638" width="20.7109375" customWidth="1"/>
    <col min="5639" max="5639" width="5.42578125" customWidth="1"/>
    <col min="5640" max="5640" width="36.42578125" bestFit="1" customWidth="1"/>
    <col min="5641" max="5641" width="16.7109375" bestFit="1" customWidth="1"/>
    <col min="5642" max="5642" width="14.140625" bestFit="1" customWidth="1"/>
    <col min="5643" max="5643" width="16.85546875" bestFit="1" customWidth="1"/>
    <col min="5644" max="5644" width="15.140625" bestFit="1" customWidth="1"/>
    <col min="5890" max="5890" width="33.140625" bestFit="1" customWidth="1"/>
    <col min="5891" max="5891" width="20" customWidth="1"/>
    <col min="5892" max="5892" width="7.42578125" customWidth="1"/>
    <col min="5893" max="5893" width="33.85546875" bestFit="1" customWidth="1"/>
    <col min="5894" max="5894" width="20.7109375" customWidth="1"/>
    <col min="5895" max="5895" width="5.42578125" customWidth="1"/>
    <col min="5896" max="5896" width="36.42578125" bestFit="1" customWidth="1"/>
    <col min="5897" max="5897" width="16.7109375" bestFit="1" customWidth="1"/>
    <col min="5898" max="5898" width="14.140625" bestFit="1" customWidth="1"/>
    <col min="5899" max="5899" width="16.85546875" bestFit="1" customWidth="1"/>
    <col min="5900" max="5900" width="15.140625" bestFit="1" customWidth="1"/>
    <col min="6146" max="6146" width="33.140625" bestFit="1" customWidth="1"/>
    <col min="6147" max="6147" width="20" customWidth="1"/>
    <col min="6148" max="6148" width="7.42578125" customWidth="1"/>
    <col min="6149" max="6149" width="33.85546875" bestFit="1" customWidth="1"/>
    <col min="6150" max="6150" width="20.7109375" customWidth="1"/>
    <col min="6151" max="6151" width="5.42578125" customWidth="1"/>
    <col min="6152" max="6152" width="36.42578125" bestFit="1" customWidth="1"/>
    <col min="6153" max="6153" width="16.7109375" bestFit="1" customWidth="1"/>
    <col min="6154" max="6154" width="14.140625" bestFit="1" customWidth="1"/>
    <col min="6155" max="6155" width="16.85546875" bestFit="1" customWidth="1"/>
    <col min="6156" max="6156" width="15.140625" bestFit="1" customWidth="1"/>
    <col min="6402" max="6402" width="33.140625" bestFit="1" customWidth="1"/>
    <col min="6403" max="6403" width="20" customWidth="1"/>
    <col min="6404" max="6404" width="7.42578125" customWidth="1"/>
    <col min="6405" max="6405" width="33.85546875" bestFit="1" customWidth="1"/>
    <col min="6406" max="6406" width="20.7109375" customWidth="1"/>
    <col min="6407" max="6407" width="5.42578125" customWidth="1"/>
    <col min="6408" max="6408" width="36.42578125" bestFit="1" customWidth="1"/>
    <col min="6409" max="6409" width="16.7109375" bestFit="1" customWidth="1"/>
    <col min="6410" max="6410" width="14.140625" bestFit="1" customWidth="1"/>
    <col min="6411" max="6411" width="16.85546875" bestFit="1" customWidth="1"/>
    <col min="6412" max="6412" width="15.140625" bestFit="1" customWidth="1"/>
    <col min="6658" max="6658" width="33.140625" bestFit="1" customWidth="1"/>
    <col min="6659" max="6659" width="20" customWidth="1"/>
    <col min="6660" max="6660" width="7.42578125" customWidth="1"/>
    <col min="6661" max="6661" width="33.85546875" bestFit="1" customWidth="1"/>
    <col min="6662" max="6662" width="20.7109375" customWidth="1"/>
    <col min="6663" max="6663" width="5.42578125" customWidth="1"/>
    <col min="6664" max="6664" width="36.42578125" bestFit="1" customWidth="1"/>
    <col min="6665" max="6665" width="16.7109375" bestFit="1" customWidth="1"/>
    <col min="6666" max="6666" width="14.140625" bestFit="1" customWidth="1"/>
    <col min="6667" max="6667" width="16.85546875" bestFit="1" customWidth="1"/>
    <col min="6668" max="6668" width="15.140625" bestFit="1" customWidth="1"/>
    <col min="6914" max="6914" width="33.140625" bestFit="1" customWidth="1"/>
    <col min="6915" max="6915" width="20" customWidth="1"/>
    <col min="6916" max="6916" width="7.42578125" customWidth="1"/>
    <col min="6917" max="6917" width="33.85546875" bestFit="1" customWidth="1"/>
    <col min="6918" max="6918" width="20.7109375" customWidth="1"/>
    <col min="6919" max="6919" width="5.42578125" customWidth="1"/>
    <col min="6920" max="6920" width="36.42578125" bestFit="1" customWidth="1"/>
    <col min="6921" max="6921" width="16.7109375" bestFit="1" customWidth="1"/>
    <col min="6922" max="6922" width="14.140625" bestFit="1" customWidth="1"/>
    <col min="6923" max="6923" width="16.85546875" bestFit="1" customWidth="1"/>
    <col min="6924" max="6924" width="15.140625" bestFit="1" customWidth="1"/>
    <col min="7170" max="7170" width="33.140625" bestFit="1" customWidth="1"/>
    <col min="7171" max="7171" width="20" customWidth="1"/>
    <col min="7172" max="7172" width="7.42578125" customWidth="1"/>
    <col min="7173" max="7173" width="33.85546875" bestFit="1" customWidth="1"/>
    <col min="7174" max="7174" width="20.7109375" customWidth="1"/>
    <col min="7175" max="7175" width="5.42578125" customWidth="1"/>
    <col min="7176" max="7176" width="36.42578125" bestFit="1" customWidth="1"/>
    <col min="7177" max="7177" width="16.7109375" bestFit="1" customWidth="1"/>
    <col min="7178" max="7178" width="14.140625" bestFit="1" customWidth="1"/>
    <col min="7179" max="7179" width="16.85546875" bestFit="1" customWidth="1"/>
    <col min="7180" max="7180" width="15.140625" bestFit="1" customWidth="1"/>
    <col min="7426" max="7426" width="33.140625" bestFit="1" customWidth="1"/>
    <col min="7427" max="7427" width="20" customWidth="1"/>
    <col min="7428" max="7428" width="7.42578125" customWidth="1"/>
    <col min="7429" max="7429" width="33.85546875" bestFit="1" customWidth="1"/>
    <col min="7430" max="7430" width="20.7109375" customWidth="1"/>
    <col min="7431" max="7431" width="5.42578125" customWidth="1"/>
    <col min="7432" max="7432" width="36.42578125" bestFit="1" customWidth="1"/>
    <col min="7433" max="7433" width="16.7109375" bestFit="1" customWidth="1"/>
    <col min="7434" max="7434" width="14.140625" bestFit="1" customWidth="1"/>
    <col min="7435" max="7435" width="16.85546875" bestFit="1" customWidth="1"/>
    <col min="7436" max="7436" width="15.140625" bestFit="1" customWidth="1"/>
    <col min="7682" max="7682" width="33.140625" bestFit="1" customWidth="1"/>
    <col min="7683" max="7683" width="20" customWidth="1"/>
    <col min="7684" max="7684" width="7.42578125" customWidth="1"/>
    <col min="7685" max="7685" width="33.85546875" bestFit="1" customWidth="1"/>
    <col min="7686" max="7686" width="20.7109375" customWidth="1"/>
    <col min="7687" max="7687" width="5.42578125" customWidth="1"/>
    <col min="7688" max="7688" width="36.42578125" bestFit="1" customWidth="1"/>
    <col min="7689" max="7689" width="16.7109375" bestFit="1" customWidth="1"/>
    <col min="7690" max="7690" width="14.140625" bestFit="1" customWidth="1"/>
    <col min="7691" max="7691" width="16.85546875" bestFit="1" customWidth="1"/>
    <col min="7692" max="7692" width="15.140625" bestFit="1" customWidth="1"/>
    <col min="7938" max="7938" width="33.140625" bestFit="1" customWidth="1"/>
    <col min="7939" max="7939" width="20" customWidth="1"/>
    <col min="7940" max="7940" width="7.42578125" customWidth="1"/>
    <col min="7941" max="7941" width="33.85546875" bestFit="1" customWidth="1"/>
    <col min="7942" max="7942" width="20.7109375" customWidth="1"/>
    <col min="7943" max="7943" width="5.42578125" customWidth="1"/>
    <col min="7944" max="7944" width="36.42578125" bestFit="1" customWidth="1"/>
    <col min="7945" max="7945" width="16.7109375" bestFit="1" customWidth="1"/>
    <col min="7946" max="7946" width="14.140625" bestFit="1" customWidth="1"/>
    <col min="7947" max="7947" width="16.85546875" bestFit="1" customWidth="1"/>
    <col min="7948" max="7948" width="15.140625" bestFit="1" customWidth="1"/>
    <col min="8194" max="8194" width="33.140625" bestFit="1" customWidth="1"/>
    <col min="8195" max="8195" width="20" customWidth="1"/>
    <col min="8196" max="8196" width="7.42578125" customWidth="1"/>
    <col min="8197" max="8197" width="33.85546875" bestFit="1" customWidth="1"/>
    <col min="8198" max="8198" width="20.7109375" customWidth="1"/>
    <col min="8199" max="8199" width="5.42578125" customWidth="1"/>
    <col min="8200" max="8200" width="36.42578125" bestFit="1" customWidth="1"/>
    <col min="8201" max="8201" width="16.7109375" bestFit="1" customWidth="1"/>
    <col min="8202" max="8202" width="14.140625" bestFit="1" customWidth="1"/>
    <col min="8203" max="8203" width="16.85546875" bestFit="1" customWidth="1"/>
    <col min="8204" max="8204" width="15.140625" bestFit="1" customWidth="1"/>
    <col min="8450" max="8450" width="33.140625" bestFit="1" customWidth="1"/>
    <col min="8451" max="8451" width="20" customWidth="1"/>
    <col min="8452" max="8452" width="7.42578125" customWidth="1"/>
    <col min="8453" max="8453" width="33.85546875" bestFit="1" customWidth="1"/>
    <col min="8454" max="8454" width="20.7109375" customWidth="1"/>
    <col min="8455" max="8455" width="5.42578125" customWidth="1"/>
    <col min="8456" max="8456" width="36.42578125" bestFit="1" customWidth="1"/>
    <col min="8457" max="8457" width="16.7109375" bestFit="1" customWidth="1"/>
    <col min="8458" max="8458" width="14.140625" bestFit="1" customWidth="1"/>
    <col min="8459" max="8459" width="16.85546875" bestFit="1" customWidth="1"/>
    <col min="8460" max="8460" width="15.140625" bestFit="1" customWidth="1"/>
    <col min="8706" max="8706" width="33.140625" bestFit="1" customWidth="1"/>
    <col min="8707" max="8707" width="20" customWidth="1"/>
    <col min="8708" max="8708" width="7.42578125" customWidth="1"/>
    <col min="8709" max="8709" width="33.85546875" bestFit="1" customWidth="1"/>
    <col min="8710" max="8710" width="20.7109375" customWidth="1"/>
    <col min="8711" max="8711" width="5.42578125" customWidth="1"/>
    <col min="8712" max="8712" width="36.42578125" bestFit="1" customWidth="1"/>
    <col min="8713" max="8713" width="16.7109375" bestFit="1" customWidth="1"/>
    <col min="8714" max="8714" width="14.140625" bestFit="1" customWidth="1"/>
    <col min="8715" max="8715" width="16.85546875" bestFit="1" customWidth="1"/>
    <col min="8716" max="8716" width="15.140625" bestFit="1" customWidth="1"/>
    <col min="8962" max="8962" width="33.140625" bestFit="1" customWidth="1"/>
    <col min="8963" max="8963" width="20" customWidth="1"/>
    <col min="8964" max="8964" width="7.42578125" customWidth="1"/>
    <col min="8965" max="8965" width="33.85546875" bestFit="1" customWidth="1"/>
    <col min="8966" max="8966" width="20.7109375" customWidth="1"/>
    <col min="8967" max="8967" width="5.42578125" customWidth="1"/>
    <col min="8968" max="8968" width="36.42578125" bestFit="1" customWidth="1"/>
    <col min="8969" max="8969" width="16.7109375" bestFit="1" customWidth="1"/>
    <col min="8970" max="8970" width="14.140625" bestFit="1" customWidth="1"/>
    <col min="8971" max="8971" width="16.85546875" bestFit="1" customWidth="1"/>
    <col min="8972" max="8972" width="15.140625" bestFit="1" customWidth="1"/>
    <col min="9218" max="9218" width="33.140625" bestFit="1" customWidth="1"/>
    <col min="9219" max="9219" width="20" customWidth="1"/>
    <col min="9220" max="9220" width="7.42578125" customWidth="1"/>
    <col min="9221" max="9221" width="33.85546875" bestFit="1" customWidth="1"/>
    <col min="9222" max="9222" width="20.7109375" customWidth="1"/>
    <col min="9223" max="9223" width="5.42578125" customWidth="1"/>
    <col min="9224" max="9224" width="36.42578125" bestFit="1" customWidth="1"/>
    <col min="9225" max="9225" width="16.7109375" bestFit="1" customWidth="1"/>
    <col min="9226" max="9226" width="14.140625" bestFit="1" customWidth="1"/>
    <col min="9227" max="9227" width="16.85546875" bestFit="1" customWidth="1"/>
    <col min="9228" max="9228" width="15.140625" bestFit="1" customWidth="1"/>
    <col min="9474" max="9474" width="33.140625" bestFit="1" customWidth="1"/>
    <col min="9475" max="9475" width="20" customWidth="1"/>
    <col min="9476" max="9476" width="7.42578125" customWidth="1"/>
    <col min="9477" max="9477" width="33.85546875" bestFit="1" customWidth="1"/>
    <col min="9478" max="9478" width="20.7109375" customWidth="1"/>
    <col min="9479" max="9479" width="5.42578125" customWidth="1"/>
    <col min="9480" max="9480" width="36.42578125" bestFit="1" customWidth="1"/>
    <col min="9481" max="9481" width="16.7109375" bestFit="1" customWidth="1"/>
    <col min="9482" max="9482" width="14.140625" bestFit="1" customWidth="1"/>
    <col min="9483" max="9483" width="16.85546875" bestFit="1" customWidth="1"/>
    <col min="9484" max="9484" width="15.140625" bestFit="1" customWidth="1"/>
    <col min="9730" max="9730" width="33.140625" bestFit="1" customWidth="1"/>
    <col min="9731" max="9731" width="20" customWidth="1"/>
    <col min="9732" max="9732" width="7.42578125" customWidth="1"/>
    <col min="9733" max="9733" width="33.85546875" bestFit="1" customWidth="1"/>
    <col min="9734" max="9734" width="20.7109375" customWidth="1"/>
    <col min="9735" max="9735" width="5.42578125" customWidth="1"/>
    <col min="9736" max="9736" width="36.42578125" bestFit="1" customWidth="1"/>
    <col min="9737" max="9737" width="16.7109375" bestFit="1" customWidth="1"/>
    <col min="9738" max="9738" width="14.140625" bestFit="1" customWidth="1"/>
    <col min="9739" max="9739" width="16.85546875" bestFit="1" customWidth="1"/>
    <col min="9740" max="9740" width="15.140625" bestFit="1" customWidth="1"/>
    <col min="9986" max="9986" width="33.140625" bestFit="1" customWidth="1"/>
    <col min="9987" max="9987" width="20" customWidth="1"/>
    <col min="9988" max="9988" width="7.42578125" customWidth="1"/>
    <col min="9989" max="9989" width="33.85546875" bestFit="1" customWidth="1"/>
    <col min="9990" max="9990" width="20.7109375" customWidth="1"/>
    <col min="9991" max="9991" width="5.42578125" customWidth="1"/>
    <col min="9992" max="9992" width="36.42578125" bestFit="1" customWidth="1"/>
    <col min="9993" max="9993" width="16.7109375" bestFit="1" customWidth="1"/>
    <col min="9994" max="9994" width="14.140625" bestFit="1" customWidth="1"/>
    <col min="9995" max="9995" width="16.85546875" bestFit="1" customWidth="1"/>
    <col min="9996" max="9996" width="15.140625" bestFit="1" customWidth="1"/>
    <col min="10242" max="10242" width="33.140625" bestFit="1" customWidth="1"/>
    <col min="10243" max="10243" width="20" customWidth="1"/>
    <col min="10244" max="10244" width="7.42578125" customWidth="1"/>
    <col min="10245" max="10245" width="33.85546875" bestFit="1" customWidth="1"/>
    <col min="10246" max="10246" width="20.7109375" customWidth="1"/>
    <col min="10247" max="10247" width="5.42578125" customWidth="1"/>
    <col min="10248" max="10248" width="36.42578125" bestFit="1" customWidth="1"/>
    <col min="10249" max="10249" width="16.7109375" bestFit="1" customWidth="1"/>
    <col min="10250" max="10250" width="14.140625" bestFit="1" customWidth="1"/>
    <col min="10251" max="10251" width="16.85546875" bestFit="1" customWidth="1"/>
    <col min="10252" max="10252" width="15.140625" bestFit="1" customWidth="1"/>
    <col min="10498" max="10498" width="33.140625" bestFit="1" customWidth="1"/>
    <col min="10499" max="10499" width="20" customWidth="1"/>
    <col min="10500" max="10500" width="7.42578125" customWidth="1"/>
    <col min="10501" max="10501" width="33.85546875" bestFit="1" customWidth="1"/>
    <col min="10502" max="10502" width="20.7109375" customWidth="1"/>
    <col min="10503" max="10503" width="5.42578125" customWidth="1"/>
    <col min="10504" max="10504" width="36.42578125" bestFit="1" customWidth="1"/>
    <col min="10505" max="10505" width="16.7109375" bestFit="1" customWidth="1"/>
    <col min="10506" max="10506" width="14.140625" bestFit="1" customWidth="1"/>
    <col min="10507" max="10507" width="16.85546875" bestFit="1" customWidth="1"/>
    <col min="10508" max="10508" width="15.140625" bestFit="1" customWidth="1"/>
    <col min="10754" max="10754" width="33.140625" bestFit="1" customWidth="1"/>
    <col min="10755" max="10755" width="20" customWidth="1"/>
    <col min="10756" max="10756" width="7.42578125" customWidth="1"/>
    <col min="10757" max="10757" width="33.85546875" bestFit="1" customWidth="1"/>
    <col min="10758" max="10758" width="20.7109375" customWidth="1"/>
    <col min="10759" max="10759" width="5.42578125" customWidth="1"/>
    <col min="10760" max="10760" width="36.42578125" bestFit="1" customWidth="1"/>
    <col min="10761" max="10761" width="16.7109375" bestFit="1" customWidth="1"/>
    <col min="10762" max="10762" width="14.140625" bestFit="1" customWidth="1"/>
    <col min="10763" max="10763" width="16.85546875" bestFit="1" customWidth="1"/>
    <col min="10764" max="10764" width="15.140625" bestFit="1" customWidth="1"/>
    <col min="11010" max="11010" width="33.140625" bestFit="1" customWidth="1"/>
    <col min="11011" max="11011" width="20" customWidth="1"/>
    <col min="11012" max="11012" width="7.42578125" customWidth="1"/>
    <col min="11013" max="11013" width="33.85546875" bestFit="1" customWidth="1"/>
    <col min="11014" max="11014" width="20.7109375" customWidth="1"/>
    <col min="11015" max="11015" width="5.42578125" customWidth="1"/>
    <col min="11016" max="11016" width="36.42578125" bestFit="1" customWidth="1"/>
    <col min="11017" max="11017" width="16.7109375" bestFit="1" customWidth="1"/>
    <col min="11018" max="11018" width="14.140625" bestFit="1" customWidth="1"/>
    <col min="11019" max="11019" width="16.85546875" bestFit="1" customWidth="1"/>
    <col min="11020" max="11020" width="15.140625" bestFit="1" customWidth="1"/>
    <col min="11266" max="11266" width="33.140625" bestFit="1" customWidth="1"/>
    <col min="11267" max="11267" width="20" customWidth="1"/>
    <col min="11268" max="11268" width="7.42578125" customWidth="1"/>
    <col min="11269" max="11269" width="33.85546875" bestFit="1" customWidth="1"/>
    <col min="11270" max="11270" width="20.7109375" customWidth="1"/>
    <col min="11271" max="11271" width="5.42578125" customWidth="1"/>
    <col min="11272" max="11272" width="36.42578125" bestFit="1" customWidth="1"/>
    <col min="11273" max="11273" width="16.7109375" bestFit="1" customWidth="1"/>
    <col min="11274" max="11274" width="14.140625" bestFit="1" customWidth="1"/>
    <col min="11275" max="11275" width="16.85546875" bestFit="1" customWidth="1"/>
    <col min="11276" max="11276" width="15.140625" bestFit="1" customWidth="1"/>
    <col min="11522" max="11522" width="33.140625" bestFit="1" customWidth="1"/>
    <col min="11523" max="11523" width="20" customWidth="1"/>
    <col min="11524" max="11524" width="7.42578125" customWidth="1"/>
    <col min="11525" max="11525" width="33.85546875" bestFit="1" customWidth="1"/>
    <col min="11526" max="11526" width="20.7109375" customWidth="1"/>
    <col min="11527" max="11527" width="5.42578125" customWidth="1"/>
    <col min="11528" max="11528" width="36.42578125" bestFit="1" customWidth="1"/>
    <col min="11529" max="11529" width="16.7109375" bestFit="1" customWidth="1"/>
    <col min="11530" max="11530" width="14.140625" bestFit="1" customWidth="1"/>
    <col min="11531" max="11531" width="16.85546875" bestFit="1" customWidth="1"/>
    <col min="11532" max="11532" width="15.140625" bestFit="1" customWidth="1"/>
    <col min="11778" max="11778" width="33.140625" bestFit="1" customWidth="1"/>
    <col min="11779" max="11779" width="20" customWidth="1"/>
    <col min="11780" max="11780" width="7.42578125" customWidth="1"/>
    <col min="11781" max="11781" width="33.85546875" bestFit="1" customWidth="1"/>
    <col min="11782" max="11782" width="20.7109375" customWidth="1"/>
    <col min="11783" max="11783" width="5.42578125" customWidth="1"/>
    <col min="11784" max="11784" width="36.42578125" bestFit="1" customWidth="1"/>
    <col min="11785" max="11785" width="16.7109375" bestFit="1" customWidth="1"/>
    <col min="11786" max="11786" width="14.140625" bestFit="1" customWidth="1"/>
    <col min="11787" max="11787" width="16.85546875" bestFit="1" customWidth="1"/>
    <col min="11788" max="11788" width="15.140625" bestFit="1" customWidth="1"/>
    <col min="12034" max="12034" width="33.140625" bestFit="1" customWidth="1"/>
    <col min="12035" max="12035" width="20" customWidth="1"/>
    <col min="12036" max="12036" width="7.42578125" customWidth="1"/>
    <col min="12037" max="12037" width="33.85546875" bestFit="1" customWidth="1"/>
    <col min="12038" max="12038" width="20.7109375" customWidth="1"/>
    <col min="12039" max="12039" width="5.42578125" customWidth="1"/>
    <col min="12040" max="12040" width="36.42578125" bestFit="1" customWidth="1"/>
    <col min="12041" max="12041" width="16.7109375" bestFit="1" customWidth="1"/>
    <col min="12042" max="12042" width="14.140625" bestFit="1" customWidth="1"/>
    <col min="12043" max="12043" width="16.85546875" bestFit="1" customWidth="1"/>
    <col min="12044" max="12044" width="15.140625" bestFit="1" customWidth="1"/>
    <col min="12290" max="12290" width="33.140625" bestFit="1" customWidth="1"/>
    <col min="12291" max="12291" width="20" customWidth="1"/>
    <col min="12292" max="12292" width="7.42578125" customWidth="1"/>
    <col min="12293" max="12293" width="33.85546875" bestFit="1" customWidth="1"/>
    <col min="12294" max="12294" width="20.7109375" customWidth="1"/>
    <col min="12295" max="12295" width="5.42578125" customWidth="1"/>
    <col min="12296" max="12296" width="36.42578125" bestFit="1" customWidth="1"/>
    <col min="12297" max="12297" width="16.7109375" bestFit="1" customWidth="1"/>
    <col min="12298" max="12298" width="14.140625" bestFit="1" customWidth="1"/>
    <col min="12299" max="12299" width="16.85546875" bestFit="1" customWidth="1"/>
    <col min="12300" max="12300" width="15.140625" bestFit="1" customWidth="1"/>
    <col min="12546" max="12546" width="33.140625" bestFit="1" customWidth="1"/>
    <col min="12547" max="12547" width="20" customWidth="1"/>
    <col min="12548" max="12548" width="7.42578125" customWidth="1"/>
    <col min="12549" max="12549" width="33.85546875" bestFit="1" customWidth="1"/>
    <col min="12550" max="12550" width="20.7109375" customWidth="1"/>
    <col min="12551" max="12551" width="5.42578125" customWidth="1"/>
    <col min="12552" max="12552" width="36.42578125" bestFit="1" customWidth="1"/>
    <col min="12553" max="12553" width="16.7109375" bestFit="1" customWidth="1"/>
    <col min="12554" max="12554" width="14.140625" bestFit="1" customWidth="1"/>
    <col min="12555" max="12555" width="16.85546875" bestFit="1" customWidth="1"/>
    <col min="12556" max="12556" width="15.140625" bestFit="1" customWidth="1"/>
    <col min="12802" max="12802" width="33.140625" bestFit="1" customWidth="1"/>
    <col min="12803" max="12803" width="20" customWidth="1"/>
    <col min="12804" max="12804" width="7.42578125" customWidth="1"/>
    <col min="12805" max="12805" width="33.85546875" bestFit="1" customWidth="1"/>
    <col min="12806" max="12806" width="20.7109375" customWidth="1"/>
    <col min="12807" max="12807" width="5.42578125" customWidth="1"/>
    <col min="12808" max="12808" width="36.42578125" bestFit="1" customWidth="1"/>
    <col min="12809" max="12809" width="16.7109375" bestFit="1" customWidth="1"/>
    <col min="12810" max="12810" width="14.140625" bestFit="1" customWidth="1"/>
    <col min="12811" max="12811" width="16.85546875" bestFit="1" customWidth="1"/>
    <col min="12812" max="12812" width="15.140625" bestFit="1" customWidth="1"/>
    <col min="13058" max="13058" width="33.140625" bestFit="1" customWidth="1"/>
    <col min="13059" max="13059" width="20" customWidth="1"/>
    <col min="13060" max="13060" width="7.42578125" customWidth="1"/>
    <col min="13061" max="13061" width="33.85546875" bestFit="1" customWidth="1"/>
    <col min="13062" max="13062" width="20.7109375" customWidth="1"/>
    <col min="13063" max="13063" width="5.42578125" customWidth="1"/>
    <col min="13064" max="13064" width="36.42578125" bestFit="1" customWidth="1"/>
    <col min="13065" max="13065" width="16.7109375" bestFit="1" customWidth="1"/>
    <col min="13066" max="13066" width="14.140625" bestFit="1" customWidth="1"/>
    <col min="13067" max="13067" width="16.85546875" bestFit="1" customWidth="1"/>
    <col min="13068" max="13068" width="15.140625" bestFit="1" customWidth="1"/>
    <col min="13314" max="13314" width="33.140625" bestFit="1" customWidth="1"/>
    <col min="13315" max="13315" width="20" customWidth="1"/>
    <col min="13316" max="13316" width="7.42578125" customWidth="1"/>
    <col min="13317" max="13317" width="33.85546875" bestFit="1" customWidth="1"/>
    <col min="13318" max="13318" width="20.7109375" customWidth="1"/>
    <col min="13319" max="13319" width="5.42578125" customWidth="1"/>
    <col min="13320" max="13320" width="36.42578125" bestFit="1" customWidth="1"/>
    <col min="13321" max="13321" width="16.7109375" bestFit="1" customWidth="1"/>
    <col min="13322" max="13322" width="14.140625" bestFit="1" customWidth="1"/>
    <col min="13323" max="13323" width="16.85546875" bestFit="1" customWidth="1"/>
    <col min="13324" max="13324" width="15.140625" bestFit="1" customWidth="1"/>
    <col min="13570" max="13570" width="33.140625" bestFit="1" customWidth="1"/>
    <col min="13571" max="13571" width="20" customWidth="1"/>
    <col min="13572" max="13572" width="7.42578125" customWidth="1"/>
    <col min="13573" max="13573" width="33.85546875" bestFit="1" customWidth="1"/>
    <col min="13574" max="13574" width="20.7109375" customWidth="1"/>
    <col min="13575" max="13575" width="5.42578125" customWidth="1"/>
    <col min="13576" max="13576" width="36.42578125" bestFit="1" customWidth="1"/>
    <col min="13577" max="13577" width="16.7109375" bestFit="1" customWidth="1"/>
    <col min="13578" max="13578" width="14.140625" bestFit="1" customWidth="1"/>
    <col min="13579" max="13579" width="16.85546875" bestFit="1" customWidth="1"/>
    <col min="13580" max="13580" width="15.140625" bestFit="1" customWidth="1"/>
    <col min="13826" max="13826" width="33.140625" bestFit="1" customWidth="1"/>
    <col min="13827" max="13827" width="20" customWidth="1"/>
    <col min="13828" max="13828" width="7.42578125" customWidth="1"/>
    <col min="13829" max="13829" width="33.85546875" bestFit="1" customWidth="1"/>
    <col min="13830" max="13830" width="20.7109375" customWidth="1"/>
    <col min="13831" max="13831" width="5.42578125" customWidth="1"/>
    <col min="13832" max="13832" width="36.42578125" bestFit="1" customWidth="1"/>
    <col min="13833" max="13833" width="16.7109375" bestFit="1" customWidth="1"/>
    <col min="13834" max="13834" width="14.140625" bestFit="1" customWidth="1"/>
    <col min="13835" max="13835" width="16.85546875" bestFit="1" customWidth="1"/>
    <col min="13836" max="13836" width="15.140625" bestFit="1" customWidth="1"/>
    <col min="14082" max="14082" width="33.140625" bestFit="1" customWidth="1"/>
    <col min="14083" max="14083" width="20" customWidth="1"/>
    <col min="14084" max="14084" width="7.42578125" customWidth="1"/>
    <col min="14085" max="14085" width="33.85546875" bestFit="1" customWidth="1"/>
    <col min="14086" max="14086" width="20.7109375" customWidth="1"/>
    <col min="14087" max="14087" width="5.42578125" customWidth="1"/>
    <col min="14088" max="14088" width="36.42578125" bestFit="1" customWidth="1"/>
    <col min="14089" max="14089" width="16.7109375" bestFit="1" customWidth="1"/>
    <col min="14090" max="14090" width="14.140625" bestFit="1" customWidth="1"/>
    <col min="14091" max="14091" width="16.85546875" bestFit="1" customWidth="1"/>
    <col min="14092" max="14092" width="15.140625" bestFit="1" customWidth="1"/>
    <col min="14338" max="14338" width="33.140625" bestFit="1" customWidth="1"/>
    <col min="14339" max="14339" width="20" customWidth="1"/>
    <col min="14340" max="14340" width="7.42578125" customWidth="1"/>
    <col min="14341" max="14341" width="33.85546875" bestFit="1" customWidth="1"/>
    <col min="14342" max="14342" width="20.7109375" customWidth="1"/>
    <col min="14343" max="14343" width="5.42578125" customWidth="1"/>
    <col min="14344" max="14344" width="36.42578125" bestFit="1" customWidth="1"/>
    <col min="14345" max="14345" width="16.7109375" bestFit="1" customWidth="1"/>
    <col min="14346" max="14346" width="14.140625" bestFit="1" customWidth="1"/>
    <col min="14347" max="14347" width="16.85546875" bestFit="1" customWidth="1"/>
    <col min="14348" max="14348" width="15.140625" bestFit="1" customWidth="1"/>
    <col min="14594" max="14594" width="33.140625" bestFit="1" customWidth="1"/>
    <col min="14595" max="14595" width="20" customWidth="1"/>
    <col min="14596" max="14596" width="7.42578125" customWidth="1"/>
    <col min="14597" max="14597" width="33.85546875" bestFit="1" customWidth="1"/>
    <col min="14598" max="14598" width="20.7109375" customWidth="1"/>
    <col min="14599" max="14599" width="5.42578125" customWidth="1"/>
    <col min="14600" max="14600" width="36.42578125" bestFit="1" customWidth="1"/>
    <col min="14601" max="14601" width="16.7109375" bestFit="1" customWidth="1"/>
    <col min="14602" max="14602" width="14.140625" bestFit="1" customWidth="1"/>
    <col min="14603" max="14603" width="16.85546875" bestFit="1" customWidth="1"/>
    <col min="14604" max="14604" width="15.140625" bestFit="1" customWidth="1"/>
    <col min="14850" max="14850" width="33.140625" bestFit="1" customWidth="1"/>
    <col min="14851" max="14851" width="20" customWidth="1"/>
    <col min="14852" max="14852" width="7.42578125" customWidth="1"/>
    <col min="14853" max="14853" width="33.85546875" bestFit="1" customWidth="1"/>
    <col min="14854" max="14854" width="20.7109375" customWidth="1"/>
    <col min="14855" max="14855" width="5.42578125" customWidth="1"/>
    <col min="14856" max="14856" width="36.42578125" bestFit="1" customWidth="1"/>
    <col min="14857" max="14857" width="16.7109375" bestFit="1" customWidth="1"/>
    <col min="14858" max="14858" width="14.140625" bestFit="1" customWidth="1"/>
    <col min="14859" max="14859" width="16.85546875" bestFit="1" customWidth="1"/>
    <col min="14860" max="14860" width="15.140625" bestFit="1" customWidth="1"/>
    <col min="15106" max="15106" width="33.140625" bestFit="1" customWidth="1"/>
    <col min="15107" max="15107" width="20" customWidth="1"/>
    <col min="15108" max="15108" width="7.42578125" customWidth="1"/>
    <col min="15109" max="15109" width="33.85546875" bestFit="1" customWidth="1"/>
    <col min="15110" max="15110" width="20.7109375" customWidth="1"/>
    <col min="15111" max="15111" width="5.42578125" customWidth="1"/>
    <col min="15112" max="15112" width="36.42578125" bestFit="1" customWidth="1"/>
    <col min="15113" max="15113" width="16.7109375" bestFit="1" customWidth="1"/>
    <col min="15114" max="15114" width="14.140625" bestFit="1" customWidth="1"/>
    <col min="15115" max="15115" width="16.85546875" bestFit="1" customWidth="1"/>
    <col min="15116" max="15116" width="15.140625" bestFit="1" customWidth="1"/>
    <col min="15362" max="15362" width="33.140625" bestFit="1" customWidth="1"/>
    <col min="15363" max="15363" width="20" customWidth="1"/>
    <col min="15364" max="15364" width="7.42578125" customWidth="1"/>
    <col min="15365" max="15365" width="33.85546875" bestFit="1" customWidth="1"/>
    <col min="15366" max="15366" width="20.7109375" customWidth="1"/>
    <col min="15367" max="15367" width="5.42578125" customWidth="1"/>
    <col min="15368" max="15368" width="36.42578125" bestFit="1" customWidth="1"/>
    <col min="15369" max="15369" width="16.7109375" bestFit="1" customWidth="1"/>
    <col min="15370" max="15370" width="14.140625" bestFit="1" customWidth="1"/>
    <col min="15371" max="15371" width="16.85546875" bestFit="1" customWidth="1"/>
    <col min="15372" max="15372" width="15.140625" bestFit="1" customWidth="1"/>
    <col min="15618" max="15618" width="33.140625" bestFit="1" customWidth="1"/>
    <col min="15619" max="15619" width="20" customWidth="1"/>
    <col min="15620" max="15620" width="7.42578125" customWidth="1"/>
    <col min="15621" max="15621" width="33.85546875" bestFit="1" customWidth="1"/>
    <col min="15622" max="15622" width="20.7109375" customWidth="1"/>
    <col min="15623" max="15623" width="5.42578125" customWidth="1"/>
    <col min="15624" max="15624" width="36.42578125" bestFit="1" customWidth="1"/>
    <col min="15625" max="15625" width="16.7109375" bestFit="1" customWidth="1"/>
    <col min="15626" max="15626" width="14.140625" bestFit="1" customWidth="1"/>
    <col min="15627" max="15627" width="16.85546875" bestFit="1" customWidth="1"/>
    <col min="15628" max="15628" width="15.140625" bestFit="1" customWidth="1"/>
    <col min="15874" max="15874" width="33.140625" bestFit="1" customWidth="1"/>
    <col min="15875" max="15875" width="20" customWidth="1"/>
    <col min="15876" max="15876" width="7.42578125" customWidth="1"/>
    <col min="15877" max="15877" width="33.85546875" bestFit="1" customWidth="1"/>
    <col min="15878" max="15878" width="20.7109375" customWidth="1"/>
    <col min="15879" max="15879" width="5.42578125" customWidth="1"/>
    <col min="15880" max="15880" width="36.42578125" bestFit="1" customWidth="1"/>
    <col min="15881" max="15881" width="16.7109375" bestFit="1" customWidth="1"/>
    <col min="15882" max="15882" width="14.140625" bestFit="1" customWidth="1"/>
    <col min="15883" max="15883" width="16.85546875" bestFit="1" customWidth="1"/>
    <col min="15884" max="15884" width="15.140625" bestFit="1" customWidth="1"/>
    <col min="16130" max="16130" width="33.140625" bestFit="1" customWidth="1"/>
    <col min="16131" max="16131" width="20" customWidth="1"/>
    <col min="16132" max="16132" width="7.42578125" customWidth="1"/>
    <col min="16133" max="16133" width="33.85546875" bestFit="1" customWidth="1"/>
    <col min="16134" max="16134" width="20.7109375" customWidth="1"/>
    <col min="16135" max="16135" width="5.42578125" customWidth="1"/>
    <col min="16136" max="16136" width="36.42578125" bestFit="1" customWidth="1"/>
    <col min="16137" max="16137" width="16.7109375" bestFit="1" customWidth="1"/>
    <col min="16138" max="16138" width="14.140625" bestFit="1" customWidth="1"/>
    <col min="16139" max="16139" width="16.85546875" bestFit="1" customWidth="1"/>
    <col min="16140" max="16140" width="15.140625" bestFit="1" customWidth="1"/>
  </cols>
  <sheetData>
    <row r="1" spans="1:15" x14ac:dyDescent="0.25">
      <c r="F1"/>
    </row>
    <row r="2" spans="1:15" s="20" customFormat="1" x14ac:dyDescent="0.25">
      <c r="F2" s="21"/>
    </row>
    <row r="3" spans="1:15" ht="15.75" thickBot="1" x14ac:dyDescent="0.3"/>
    <row r="4" spans="1:15" ht="17.25" thickBot="1" x14ac:dyDescent="0.35">
      <c r="B4" s="105" t="s">
        <v>55</v>
      </c>
      <c r="C4" s="106"/>
    </row>
    <row r="5" spans="1:15" ht="15.75" thickBot="1" x14ac:dyDescent="0.3">
      <c r="A5" s="23"/>
      <c r="B5" s="24"/>
      <c r="C5" s="25" t="s">
        <v>40</v>
      </c>
      <c r="F5" s="26" t="s">
        <v>40</v>
      </c>
      <c r="I5" s="26" t="s">
        <v>40</v>
      </c>
    </row>
    <row r="6" spans="1:15" ht="15.75" thickBot="1" x14ac:dyDescent="0.3">
      <c r="A6" s="23"/>
      <c r="B6" s="27" t="s">
        <v>20</v>
      </c>
      <c r="C6" s="28">
        <v>0.4</v>
      </c>
      <c r="E6" s="27" t="s">
        <v>20</v>
      </c>
      <c r="F6" s="28">
        <v>0.5</v>
      </c>
      <c r="H6" s="27" t="s">
        <v>20</v>
      </c>
      <c r="I6" s="28">
        <v>0.1</v>
      </c>
    </row>
    <row r="7" spans="1:15" ht="57.75" customHeight="1" thickBot="1" x14ac:dyDescent="0.3">
      <c r="A7" s="23"/>
      <c r="B7" s="107" t="s">
        <v>56</v>
      </c>
      <c r="C7" s="111"/>
      <c r="D7" s="29"/>
      <c r="E7" s="112" t="s">
        <v>58</v>
      </c>
      <c r="F7" s="113"/>
      <c r="H7" s="109" t="s">
        <v>57</v>
      </c>
      <c r="I7" s="110"/>
      <c r="K7" s="103" t="s">
        <v>21</v>
      </c>
      <c r="L7" s="104"/>
    </row>
    <row r="8" spans="1:15" x14ac:dyDescent="0.25">
      <c r="A8" s="23"/>
      <c r="B8" s="30" t="s">
        <v>22</v>
      </c>
      <c r="C8" s="82">
        <v>762035000</v>
      </c>
      <c r="E8" s="30" t="s">
        <v>22</v>
      </c>
      <c r="F8" s="82">
        <v>13333391562</v>
      </c>
      <c r="H8" s="30" t="s">
        <v>22</v>
      </c>
      <c r="I8" s="82">
        <v>48700000</v>
      </c>
      <c r="K8" s="31" t="s">
        <v>23</v>
      </c>
      <c r="L8" s="32">
        <f>((C8*C6)+(F8*F6)+(I8*I6))/((C10*C6)+(F10*F6)+(I10*I6))</f>
        <v>2.0486640160400178</v>
      </c>
      <c r="M8" t="s">
        <v>6</v>
      </c>
      <c r="N8" s="33" t="s">
        <v>24</v>
      </c>
      <c r="O8" s="33">
        <v>1.3</v>
      </c>
    </row>
    <row r="9" spans="1:15" x14ac:dyDescent="0.25">
      <c r="A9" s="23"/>
      <c r="B9" s="34" t="s">
        <v>25</v>
      </c>
      <c r="C9" s="82">
        <v>889492000</v>
      </c>
      <c r="E9" s="34" t="s">
        <v>25</v>
      </c>
      <c r="F9" s="82">
        <v>16403507396</v>
      </c>
      <c r="H9" s="34" t="s">
        <v>25</v>
      </c>
      <c r="I9" s="82">
        <v>148700000</v>
      </c>
      <c r="K9" s="35" t="s">
        <v>26</v>
      </c>
      <c r="L9" s="36">
        <f>((C11*C6)+(F11*F6)+(I11*I6))/((C9*C6)+(F9*F6)+(I9*I6))</f>
        <v>0.51729108470992324</v>
      </c>
      <c r="M9" t="s">
        <v>6</v>
      </c>
      <c r="N9" s="33" t="s">
        <v>27</v>
      </c>
      <c r="O9" s="81">
        <v>74</v>
      </c>
    </row>
    <row r="10" spans="1:15" x14ac:dyDescent="0.25">
      <c r="A10" s="23"/>
      <c r="B10" s="34" t="s">
        <v>28</v>
      </c>
      <c r="C10" s="82">
        <v>1500000</v>
      </c>
      <c r="E10" s="34" t="s">
        <v>28</v>
      </c>
      <c r="F10" s="82">
        <v>6805722682</v>
      </c>
      <c r="H10" s="34" t="s">
        <v>28</v>
      </c>
      <c r="I10" s="82">
        <v>18700000</v>
      </c>
      <c r="K10" s="35" t="s">
        <v>29</v>
      </c>
      <c r="L10" s="37">
        <f>((C13*C6)+(F13*F6)+(I13*I6))/((C14*C6)+(F14*F6)+(I14*I6))</f>
        <v>3.1202739840997844</v>
      </c>
      <c r="M10" t="s">
        <v>6</v>
      </c>
      <c r="N10" s="33" t="s">
        <v>24</v>
      </c>
      <c r="O10" s="80">
        <v>0</v>
      </c>
    </row>
    <row r="11" spans="1:15" x14ac:dyDescent="0.25">
      <c r="A11" s="23"/>
      <c r="B11" s="34" t="s">
        <v>30</v>
      </c>
      <c r="C11" s="82">
        <v>1500000</v>
      </c>
      <c r="E11" s="34" t="s">
        <v>30</v>
      </c>
      <c r="F11" s="82">
        <v>8863933396</v>
      </c>
      <c r="H11" s="34" t="s">
        <v>30</v>
      </c>
      <c r="I11" s="82">
        <v>18700000</v>
      </c>
      <c r="K11" s="35" t="s">
        <v>31</v>
      </c>
      <c r="L11" s="38">
        <f>((C12*C6)+(F12*F6)+(I12*I6))</f>
        <v>4137983800</v>
      </c>
      <c r="M11" s="38"/>
      <c r="O11" s="33"/>
    </row>
    <row r="12" spans="1:15" ht="15.75" thickBot="1" x14ac:dyDescent="0.3">
      <c r="A12" s="23"/>
      <c r="B12" s="35" t="s">
        <v>31</v>
      </c>
      <c r="C12" s="39">
        <f>C9-C11</f>
        <v>887992000</v>
      </c>
      <c r="E12" s="35" t="s">
        <v>31</v>
      </c>
      <c r="F12" s="39">
        <f>+F9-F11</f>
        <v>7539574000</v>
      </c>
      <c r="H12" s="35" t="s">
        <v>31</v>
      </c>
      <c r="I12" s="39">
        <f>+I9-I11</f>
        <v>130000000</v>
      </c>
      <c r="K12" s="40" t="s">
        <v>32</v>
      </c>
      <c r="L12" s="41">
        <f>+C17+F17+I17</f>
        <v>7318203880</v>
      </c>
      <c r="M12" t="s">
        <v>6</v>
      </c>
      <c r="N12" s="42"/>
      <c r="O12" s="43"/>
    </row>
    <row r="13" spans="1:15" ht="15.75" thickBot="1" x14ac:dyDescent="0.3">
      <c r="A13" s="23"/>
      <c r="B13" s="34" t="s">
        <v>33</v>
      </c>
      <c r="C13" s="82">
        <v>71474000</v>
      </c>
      <c r="E13" s="34" t="s">
        <v>33</v>
      </c>
      <c r="F13" s="82">
        <v>873991117</v>
      </c>
      <c r="H13" s="34" t="s">
        <v>33</v>
      </c>
      <c r="I13" s="82">
        <v>20000000</v>
      </c>
      <c r="L13" s="22"/>
    </row>
    <row r="14" spans="1:15" ht="15.75" thickBot="1" x14ac:dyDescent="0.3">
      <c r="A14" s="23"/>
      <c r="B14" s="34" t="s">
        <v>34</v>
      </c>
      <c r="C14" s="84">
        <v>354000</v>
      </c>
      <c r="E14" s="34" t="s">
        <v>34</v>
      </c>
      <c r="F14" s="82">
        <v>299112557</v>
      </c>
      <c r="H14" s="34" t="s">
        <v>34</v>
      </c>
      <c r="I14" s="82">
        <v>1560000</v>
      </c>
      <c r="K14" s="103" t="s">
        <v>35</v>
      </c>
      <c r="L14" s="104"/>
    </row>
    <row r="15" spans="1:15" x14ac:dyDescent="0.25">
      <c r="A15" s="23"/>
      <c r="B15" s="35" t="s">
        <v>36</v>
      </c>
      <c r="C15" s="45">
        <f>C13/C12</f>
        <v>8.0489463869043862E-2</v>
      </c>
      <c r="E15" s="35" t="s">
        <v>36</v>
      </c>
      <c r="F15" s="45">
        <f>F13/F12</f>
        <v>0.11592049060066259</v>
      </c>
      <c r="H15" s="35" t="s">
        <v>36</v>
      </c>
      <c r="I15" s="45">
        <f>I13/I12</f>
        <v>0.15384615384615385</v>
      </c>
      <c r="K15" s="31" t="s">
        <v>37</v>
      </c>
      <c r="L15" s="46">
        <f>((C13*C6)+(F13*F6)+(I13*I6))/((C12*C6)+(F12*F6)+(I12*I6))</f>
        <v>0.11299830572077155</v>
      </c>
      <c r="M15" t="s">
        <v>6</v>
      </c>
      <c r="N15" s="33" t="s">
        <v>24</v>
      </c>
      <c r="O15" s="80">
        <v>0</v>
      </c>
    </row>
    <row r="16" spans="1:15" ht="15.75" thickBot="1" x14ac:dyDescent="0.3">
      <c r="A16" s="23"/>
      <c r="B16" s="35" t="s">
        <v>38</v>
      </c>
      <c r="C16" s="45">
        <f>C13/C9</f>
        <v>8.035372999419893E-2</v>
      </c>
      <c r="E16" s="35" t="s">
        <v>38</v>
      </c>
      <c r="F16" s="45">
        <f>F13/F9</f>
        <v>5.3280746361179014E-2</v>
      </c>
      <c r="H16" s="35" t="s">
        <v>38</v>
      </c>
      <c r="I16" s="45">
        <f>I13/I9</f>
        <v>0.13449899125756556</v>
      </c>
      <c r="K16" s="40" t="s">
        <v>39</v>
      </c>
      <c r="L16" s="47">
        <f>((C13*C6)+(F13*F6)+(I13*I6))/((C9*C6)+(F9*F6)+(I9*I6))</f>
        <v>5.4545289584090113E-2</v>
      </c>
      <c r="M16" t="s">
        <v>6</v>
      </c>
      <c r="N16" s="33" t="s">
        <v>24</v>
      </c>
      <c r="O16" s="80">
        <v>0</v>
      </c>
    </row>
    <row r="17" spans="1:12" ht="15.75" thickBot="1" x14ac:dyDescent="0.3">
      <c r="A17" s="23"/>
      <c r="B17" s="40" t="s">
        <v>32</v>
      </c>
      <c r="C17" s="48">
        <f>C8-C10</f>
        <v>760535000</v>
      </c>
      <c r="E17" s="40" t="s">
        <v>32</v>
      </c>
      <c r="F17" s="48">
        <f>F8-F10</f>
        <v>6527668880</v>
      </c>
      <c r="H17" s="40" t="s">
        <v>32</v>
      </c>
      <c r="I17" s="48">
        <f>I8-I10</f>
        <v>30000000</v>
      </c>
    </row>
    <row r="18" spans="1:12" x14ac:dyDescent="0.25">
      <c r="L18">
        <f>+L16*100</f>
        <v>5.4545289584090115</v>
      </c>
    </row>
    <row r="19" spans="1:12" ht="15.75" thickBot="1" x14ac:dyDescent="0.3"/>
    <row r="20" spans="1:12" ht="15.75" thickBot="1" x14ac:dyDescent="0.3">
      <c r="A20" s="23"/>
      <c r="B20" s="103" t="str">
        <f>+B7</f>
        <v xml:space="preserve">DE LA ESPRIELLA CONSULTING &amp; CONSTRUCTOR 
ENTERPRISE SAS </v>
      </c>
      <c r="C20" s="104"/>
      <c r="D20" s="49">
        <f>+C6</f>
        <v>0.4</v>
      </c>
      <c r="E20" s="103" t="s">
        <v>21</v>
      </c>
      <c r="F20" s="104"/>
    </row>
    <row r="21" spans="1:12" x14ac:dyDescent="0.25">
      <c r="A21" s="23"/>
      <c r="B21" s="30" t="s">
        <v>22</v>
      </c>
      <c r="C21" s="50">
        <f>+C8</f>
        <v>762035000</v>
      </c>
      <c r="E21" s="31" t="s">
        <v>23</v>
      </c>
      <c r="F21" s="51">
        <f>C21/C23</f>
        <v>508.02333333333331</v>
      </c>
      <c r="H21" s="52"/>
    </row>
    <row r="22" spans="1:12" x14ac:dyDescent="0.25">
      <c r="A22" s="23"/>
      <c r="B22" s="34" t="s">
        <v>25</v>
      </c>
      <c r="C22" s="53">
        <f>+C9</f>
        <v>889492000</v>
      </c>
      <c r="E22" s="35" t="s">
        <v>26</v>
      </c>
      <c r="F22" s="54">
        <f>C24/C22</f>
        <v>1.686355807584554E-3</v>
      </c>
    </row>
    <row r="23" spans="1:12" x14ac:dyDescent="0.25">
      <c r="A23" s="23"/>
      <c r="B23" s="34" t="s">
        <v>28</v>
      </c>
      <c r="C23" s="53">
        <f>+C10</f>
        <v>1500000</v>
      </c>
      <c r="E23" s="35" t="s">
        <v>29</v>
      </c>
      <c r="F23" s="54">
        <f>C26/C27</f>
        <v>201.90395480225988</v>
      </c>
    </row>
    <row r="24" spans="1:12" x14ac:dyDescent="0.25">
      <c r="A24" s="23"/>
      <c r="B24" s="34" t="s">
        <v>30</v>
      </c>
      <c r="C24" s="53">
        <f>+C11</f>
        <v>1500000</v>
      </c>
      <c r="E24" s="35" t="s">
        <v>31</v>
      </c>
      <c r="F24" s="55">
        <f>C25</f>
        <v>887992000</v>
      </c>
    </row>
    <row r="25" spans="1:12" ht="15.75" thickBot="1" x14ac:dyDescent="0.3">
      <c r="A25" s="23"/>
      <c r="B25" s="35" t="s">
        <v>31</v>
      </c>
      <c r="C25" s="56">
        <f>C22-C24</f>
        <v>887992000</v>
      </c>
      <c r="E25" s="40"/>
      <c r="F25" s="57"/>
    </row>
    <row r="26" spans="1:12" ht="15.75" thickBot="1" x14ac:dyDescent="0.3">
      <c r="A26" s="23"/>
      <c r="B26" s="34" t="s">
        <v>33</v>
      </c>
      <c r="C26" s="53">
        <f>+C13</f>
        <v>71474000</v>
      </c>
    </row>
    <row r="27" spans="1:12" ht="15.75" thickBot="1" x14ac:dyDescent="0.3">
      <c r="A27" s="23"/>
      <c r="B27" s="34" t="s">
        <v>34</v>
      </c>
      <c r="C27" s="53">
        <f>+C14</f>
        <v>354000</v>
      </c>
      <c r="E27" s="103" t="s">
        <v>35</v>
      </c>
      <c r="F27" s="104"/>
    </row>
    <row r="28" spans="1:12" x14ac:dyDescent="0.25">
      <c r="A28" s="23"/>
      <c r="B28" s="35" t="s">
        <v>36</v>
      </c>
      <c r="C28" s="58">
        <f>C26/C25</f>
        <v>8.0489463869043862E-2</v>
      </c>
      <c r="E28" s="31" t="s">
        <v>37</v>
      </c>
      <c r="F28" s="59">
        <f>C26/C25</f>
        <v>8.0489463869043862E-2</v>
      </c>
    </row>
    <row r="29" spans="1:12" ht="15.75" thickBot="1" x14ac:dyDescent="0.3">
      <c r="A29" s="23"/>
      <c r="B29" s="35" t="s">
        <v>38</v>
      </c>
      <c r="C29" s="58">
        <f>C26/C22</f>
        <v>8.035372999419893E-2</v>
      </c>
      <c r="E29" s="40" t="s">
        <v>39</v>
      </c>
      <c r="F29" s="60">
        <f>C26/C22</f>
        <v>8.035372999419893E-2</v>
      </c>
    </row>
    <row r="30" spans="1:12" ht="15.75" thickBot="1" x14ac:dyDescent="0.3">
      <c r="A30" s="23"/>
      <c r="B30" s="40" t="s">
        <v>32</v>
      </c>
      <c r="C30" s="48">
        <f>C21-C23</f>
        <v>760535000</v>
      </c>
    </row>
    <row r="33" spans="1:6" ht="15.75" thickBot="1" x14ac:dyDescent="0.3"/>
    <row r="34" spans="1:6" ht="15.75" thickBot="1" x14ac:dyDescent="0.3">
      <c r="A34" s="23"/>
      <c r="B34" s="103" t="str">
        <f>+E7</f>
        <v xml:space="preserve">                                                                                                     INMUNIZADORA SERYE SA
</v>
      </c>
      <c r="C34" s="104"/>
      <c r="D34" s="49">
        <f>+F6</f>
        <v>0.5</v>
      </c>
      <c r="E34" s="103" t="s">
        <v>21</v>
      </c>
      <c r="F34" s="104"/>
    </row>
    <row r="35" spans="1:6" x14ac:dyDescent="0.25">
      <c r="A35" s="23"/>
      <c r="B35" s="30" t="s">
        <v>22</v>
      </c>
      <c r="C35" s="50">
        <f>+F8</f>
        <v>13333391562</v>
      </c>
      <c r="E35" s="31" t="s">
        <v>23</v>
      </c>
      <c r="F35" s="61">
        <f>C35/C37</f>
        <v>1.9591441181205627</v>
      </c>
    </row>
    <row r="36" spans="1:6" x14ac:dyDescent="0.25">
      <c r="A36" s="23"/>
      <c r="B36" s="34" t="s">
        <v>25</v>
      </c>
      <c r="C36" s="53">
        <f>+F9</f>
        <v>16403507396</v>
      </c>
      <c r="E36" s="35" t="s">
        <v>26</v>
      </c>
      <c r="F36" s="54">
        <f>C38/C36</f>
        <v>0.5403681774887652</v>
      </c>
    </row>
    <row r="37" spans="1:6" x14ac:dyDescent="0.25">
      <c r="A37" s="23"/>
      <c r="B37" s="34" t="s">
        <v>28</v>
      </c>
      <c r="C37" s="53">
        <f>+F10</f>
        <v>6805722682</v>
      </c>
      <c r="E37" s="35" t="s">
        <v>29</v>
      </c>
      <c r="F37" s="54">
        <f>C40/C41</f>
        <v>2.9219472621472056</v>
      </c>
    </row>
    <row r="38" spans="1:6" x14ac:dyDescent="0.25">
      <c r="A38" s="23"/>
      <c r="B38" s="34" t="s">
        <v>30</v>
      </c>
      <c r="C38" s="53">
        <f>+F11</f>
        <v>8863933396</v>
      </c>
      <c r="E38" s="35" t="s">
        <v>31</v>
      </c>
      <c r="F38" s="55">
        <f>C39</f>
        <v>7539574000</v>
      </c>
    </row>
    <row r="39" spans="1:6" ht="15.75" thickBot="1" x14ac:dyDescent="0.3">
      <c r="A39" s="23"/>
      <c r="B39" s="35" t="s">
        <v>31</v>
      </c>
      <c r="C39" s="56">
        <f>C36-C38</f>
        <v>7539574000</v>
      </c>
      <c r="E39" s="40"/>
      <c r="F39" s="57"/>
    </row>
    <row r="40" spans="1:6" ht="15.75" thickBot="1" x14ac:dyDescent="0.3">
      <c r="A40" s="23"/>
      <c r="B40" s="34" t="s">
        <v>33</v>
      </c>
      <c r="C40" s="53">
        <f>+F13</f>
        <v>873991117</v>
      </c>
    </row>
    <row r="41" spans="1:6" ht="15.75" thickBot="1" x14ac:dyDescent="0.3">
      <c r="A41" s="23"/>
      <c r="B41" s="34" t="s">
        <v>34</v>
      </c>
      <c r="C41" s="53">
        <f>+F14</f>
        <v>299112557</v>
      </c>
      <c r="E41" s="103" t="s">
        <v>35</v>
      </c>
      <c r="F41" s="104"/>
    </row>
    <row r="42" spans="1:6" x14ac:dyDescent="0.25">
      <c r="A42" s="23"/>
      <c r="B42" s="35" t="s">
        <v>36</v>
      </c>
      <c r="C42" s="45">
        <f>C40/C39</f>
        <v>0.11592049060066259</v>
      </c>
      <c r="E42" s="31" t="s">
        <v>37</v>
      </c>
      <c r="F42" s="59">
        <f>C40/C39</f>
        <v>0.11592049060066259</v>
      </c>
    </row>
    <row r="43" spans="1:6" ht="15.75" thickBot="1" x14ac:dyDescent="0.3">
      <c r="A43" s="23"/>
      <c r="B43" s="35" t="s">
        <v>38</v>
      </c>
      <c r="C43" s="45">
        <f>C40/C36</f>
        <v>5.3280746361179014E-2</v>
      </c>
      <c r="E43" s="40" t="s">
        <v>39</v>
      </c>
      <c r="F43" s="60">
        <f>C40/C36</f>
        <v>5.3280746361179014E-2</v>
      </c>
    </row>
    <row r="44" spans="1:6" ht="15.75" thickBot="1" x14ac:dyDescent="0.3">
      <c r="A44" s="23"/>
      <c r="B44" s="40" t="s">
        <v>32</v>
      </c>
      <c r="C44" s="48">
        <f>C35-C37</f>
        <v>6527668880</v>
      </c>
    </row>
    <row r="47" spans="1:6" ht="15.75" thickBot="1" x14ac:dyDescent="0.3"/>
    <row r="48" spans="1:6" ht="15.75" thickBot="1" x14ac:dyDescent="0.3">
      <c r="A48" s="23"/>
      <c r="B48" s="103" t="str">
        <f>+E21</f>
        <v>LIQUIDEZ</v>
      </c>
      <c r="C48" s="104"/>
      <c r="D48" s="49">
        <f>+F20</f>
        <v>0</v>
      </c>
      <c r="E48" s="103" t="s">
        <v>21</v>
      </c>
      <c r="F48" s="104"/>
    </row>
    <row r="49" spans="1:6" x14ac:dyDescent="0.25">
      <c r="A49" s="23"/>
      <c r="B49" s="30" t="s">
        <v>22</v>
      </c>
      <c r="C49" s="82">
        <v>314269437</v>
      </c>
      <c r="E49" s="31" t="s">
        <v>23</v>
      </c>
      <c r="F49" s="61">
        <f>C49/C51</f>
        <v>2.5874127688287327</v>
      </c>
    </row>
    <row r="50" spans="1:6" x14ac:dyDescent="0.25">
      <c r="A50" s="23"/>
      <c r="B50" s="34" t="s">
        <v>25</v>
      </c>
      <c r="C50" s="82">
        <v>314269437</v>
      </c>
      <c r="E50" s="35" t="s">
        <v>26</v>
      </c>
      <c r="F50" s="54">
        <f>C52/C50</f>
        <v>0.38648645938803144</v>
      </c>
    </row>
    <row r="51" spans="1:6" x14ac:dyDescent="0.25">
      <c r="A51" s="23"/>
      <c r="B51" s="34" t="s">
        <v>28</v>
      </c>
      <c r="C51" s="82">
        <v>121460882</v>
      </c>
      <c r="E51" s="35" t="s">
        <v>29</v>
      </c>
      <c r="F51" s="54" t="e">
        <f>C54/C55</f>
        <v>#DIV/0!</v>
      </c>
    </row>
    <row r="52" spans="1:6" x14ac:dyDescent="0.25">
      <c r="A52" s="23"/>
      <c r="B52" s="34" t="s">
        <v>30</v>
      </c>
      <c r="C52" s="82">
        <v>121460882</v>
      </c>
      <c r="E52" s="35" t="s">
        <v>31</v>
      </c>
      <c r="F52" s="55">
        <f>C53</f>
        <v>192808555</v>
      </c>
    </row>
    <row r="53" spans="1:6" ht="15.75" thickBot="1" x14ac:dyDescent="0.3">
      <c r="A53" s="23"/>
      <c r="B53" s="35" t="s">
        <v>31</v>
      </c>
      <c r="C53" s="39">
        <f>+C50-C52</f>
        <v>192808555</v>
      </c>
      <c r="E53" s="40"/>
      <c r="F53" s="57"/>
    </row>
    <row r="54" spans="1:6" ht="15.75" thickBot="1" x14ac:dyDescent="0.3">
      <c r="A54" s="23"/>
      <c r="B54" s="34" t="s">
        <v>33</v>
      </c>
      <c r="C54" s="82">
        <v>165758853</v>
      </c>
    </row>
    <row r="55" spans="1:6" ht="15.75" thickBot="1" x14ac:dyDescent="0.3">
      <c r="A55" s="23"/>
      <c r="B55" s="34" t="s">
        <v>34</v>
      </c>
      <c r="C55" s="82">
        <v>0</v>
      </c>
      <c r="E55" s="103" t="s">
        <v>35</v>
      </c>
      <c r="F55" s="104"/>
    </row>
    <row r="56" spans="1:6" x14ac:dyDescent="0.25">
      <c r="A56" s="23"/>
      <c r="B56" s="35" t="s">
        <v>36</v>
      </c>
      <c r="C56" s="45">
        <f>C54/C53</f>
        <v>0.85970694090830146</v>
      </c>
      <c r="E56" s="31" t="s">
        <v>37</v>
      </c>
      <c r="F56" s="59">
        <f>C54/C53</f>
        <v>0.85970694090830146</v>
      </c>
    </row>
    <row r="57" spans="1:6" ht="15.75" thickBot="1" x14ac:dyDescent="0.3">
      <c r="A57" s="23"/>
      <c r="B57" s="35" t="s">
        <v>38</v>
      </c>
      <c r="C57" s="45">
        <f>C54/C50</f>
        <v>0.52744184920533654</v>
      </c>
      <c r="E57" s="40" t="s">
        <v>39</v>
      </c>
      <c r="F57" s="60">
        <f>C54/C50</f>
        <v>0.52744184920533654</v>
      </c>
    </row>
    <row r="58" spans="1:6" ht="15.75" thickBot="1" x14ac:dyDescent="0.3">
      <c r="A58" s="23"/>
      <c r="B58" s="40" t="s">
        <v>32</v>
      </c>
      <c r="C58" s="48">
        <f>C49-C51</f>
        <v>192808555</v>
      </c>
    </row>
  </sheetData>
  <mergeCells count="15">
    <mergeCell ref="K7:L7"/>
    <mergeCell ref="K14:L14"/>
    <mergeCell ref="E55:F55"/>
    <mergeCell ref="B34:C34"/>
    <mergeCell ref="E34:F34"/>
    <mergeCell ref="E41:F41"/>
    <mergeCell ref="B4:C4"/>
    <mergeCell ref="B7:C7"/>
    <mergeCell ref="E7:F7"/>
    <mergeCell ref="B20:C20"/>
    <mergeCell ref="E20:F20"/>
    <mergeCell ref="E27:F27"/>
    <mergeCell ref="H7:I7"/>
    <mergeCell ref="B48:C48"/>
    <mergeCell ref="E48:F4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5.2.1. Capacidad financiera</vt:lpstr>
      <vt:lpstr>5.2.2. Capacidad organizacional</vt:lpstr>
      <vt:lpstr>Consolidado</vt:lpstr>
      <vt:lpstr> Proponentes 2 CONSORCIO VIVIEN</vt:lpstr>
      <vt:lpstr> Proponentes 3 Consorcio SD Bol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Paola Cepeda Galindo</dc:creator>
  <cp:lastModifiedBy>Maria Paula Alarcon Motta</cp:lastModifiedBy>
  <dcterms:created xsi:type="dcterms:W3CDTF">2022-10-27T00:13:18Z</dcterms:created>
  <dcterms:modified xsi:type="dcterms:W3CDTF">2024-12-24T13:43:01Z</dcterms:modified>
</cp:coreProperties>
</file>