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C:\Users\yanyz\OneDrive\Documentos\YANY\MIN INTERIOR\FINDETER\Anexos soporte proceso\"/>
    </mc:Choice>
  </mc:AlternateContent>
  <xr:revisionPtr revIDLastSave="24" documentId="13_ncr:1_{405AFD3D-EE80-4524-9CB9-7D0C5EB089B8}" xr6:coauthVersionLast="47" xr6:coauthVersionMax="47" xr10:uidLastSave="{D43124DE-EB6D-4E23-ACEF-6C1E23F02CD3}"/>
  <bookViews>
    <workbookView xWindow="-108" yWindow="-108" windowWidth="23256" windowHeight="13896" xr2:uid="{00000000-000D-0000-FFFF-FFFF00000000}"/>
  </bookViews>
  <sheets>
    <sheet name="Matriz General de Riesgos" sheetId="2" r:id="rId1"/>
    <sheet name="Probabilidad del Riesgo " sheetId="3" r:id="rId2"/>
    <sheet name="Impacto de Riesgo" sheetId="4" r:id="rId3"/>
    <sheet name="Valoración del riesgo" sheetId="5" r:id="rId4"/>
    <sheet name="Categoria del Riesgo" sheetId="6" r:id="rId5"/>
    <sheet name="Tratamiento de los Riesgos " sheetId="7" r:id="rId6"/>
  </sheets>
  <externalReferences>
    <externalReference r:id="rId7"/>
  </externalReferences>
  <definedNames>
    <definedName name="_xlnm.Print_Titles" localSheetId="0">'Matriz General de Riesgos'!$1:$9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7" i="2" l="1"/>
  <c r="D42" i="4"/>
  <c r="C42" i="4"/>
  <c r="D41" i="4"/>
  <c r="C41" i="4"/>
  <c r="D40" i="4"/>
  <c r="C40" i="4"/>
  <c r="D39" i="4"/>
  <c r="C39" i="4"/>
  <c r="D38" i="4"/>
  <c r="C38" i="4"/>
  <c r="D37" i="4"/>
  <c r="C37" i="4"/>
  <c r="D36" i="4"/>
  <c r="C36" i="4"/>
  <c r="D35" i="4"/>
  <c r="C35" i="4"/>
  <c r="D34" i="4"/>
  <c r="C34" i="4"/>
  <c r="D33" i="4"/>
  <c r="C33" i="4"/>
  <c r="D32" i="4"/>
  <c r="C32" i="4"/>
  <c r="C31" i="4"/>
  <c r="E17" i="4"/>
  <c r="G22" i="4" s="1"/>
  <c r="G7" i="3"/>
  <c r="G6" i="3"/>
  <c r="G5" i="3"/>
  <c r="G4" i="3"/>
  <c r="H76" i="2"/>
  <c r="I76" i="2" s="1"/>
  <c r="H75" i="2"/>
  <c r="I75" i="2" s="1"/>
  <c r="H74" i="2"/>
  <c r="I74" i="2" s="1"/>
  <c r="H73" i="2"/>
  <c r="I73" i="2" s="1"/>
  <c r="H72" i="2"/>
  <c r="I72" i="2" s="1"/>
  <c r="H71" i="2"/>
  <c r="I71" i="2" s="1"/>
  <c r="H70" i="2"/>
  <c r="I70" i="2" s="1"/>
  <c r="H69" i="2"/>
  <c r="I69" i="2" s="1"/>
  <c r="H68" i="2"/>
  <c r="I68" i="2" s="1"/>
  <c r="H67" i="2"/>
  <c r="I67" i="2" s="1"/>
  <c r="H66" i="2"/>
  <c r="I66" i="2" s="1"/>
  <c r="H65" i="2"/>
  <c r="I65" i="2" s="1"/>
  <c r="H64" i="2"/>
  <c r="I64" i="2" s="1"/>
  <c r="P58" i="2"/>
  <c r="Q58" i="2" s="1"/>
  <c r="P56" i="2"/>
  <c r="Q56" i="2" s="1"/>
  <c r="P55" i="2"/>
  <c r="Q55" i="2" s="1"/>
  <c r="P54" i="2"/>
  <c r="Q54" i="2" s="1"/>
  <c r="P53" i="2"/>
  <c r="Q53" i="2" s="1"/>
  <c r="P52" i="2"/>
  <c r="Q52" i="2" s="1"/>
  <c r="P51" i="2"/>
  <c r="Q51" i="2" s="1"/>
  <c r="P50" i="2"/>
  <c r="Q50" i="2" s="1"/>
  <c r="P49" i="2"/>
  <c r="Q49" i="2" s="1"/>
  <c r="P48" i="2"/>
  <c r="Q48" i="2" s="1"/>
  <c r="P47" i="2"/>
  <c r="Q47" i="2" s="1"/>
  <c r="P46" i="2"/>
  <c r="Q46" i="2" s="1"/>
  <c r="P45" i="2"/>
  <c r="Q45" i="2" s="1"/>
  <c r="N36" i="2"/>
  <c r="M36" i="2"/>
  <c r="I36" i="2"/>
  <c r="N35" i="2"/>
  <c r="M35" i="2"/>
  <c r="I35" i="2"/>
  <c r="N34" i="2"/>
  <c r="M34" i="2"/>
  <c r="I34" i="2"/>
  <c r="N33" i="2"/>
  <c r="M33" i="2"/>
  <c r="I33" i="2"/>
  <c r="N32" i="2"/>
  <c r="M32" i="2"/>
  <c r="I32" i="2"/>
  <c r="Q29" i="2"/>
  <c r="O29" i="2"/>
  <c r="N29" i="2"/>
  <c r="M29" i="2"/>
  <c r="I29" i="2"/>
  <c r="H38" i="4" l="1"/>
  <c r="H36" i="4"/>
  <c r="H37" i="4" s="1"/>
  <c r="H39" i="4" s="1"/>
  <c r="H20" i="4"/>
  <c r="I32" i="4" s="1"/>
  <c r="H22" i="4"/>
  <c r="G19" i="4"/>
  <c r="G21" i="4"/>
  <c r="G23" i="4"/>
  <c r="H19" i="4"/>
  <c r="I31" i="4" s="1"/>
  <c r="H21" i="4"/>
  <c r="G20" i="4"/>
  <c r="H32" i="4" s="1"/>
  <c r="I38" i="4" l="1"/>
  <c r="I36" i="4"/>
  <c r="H40" i="4"/>
  <c r="H42" i="4" s="1"/>
  <c r="H33" i="4"/>
  <c r="H34" i="4" s="1"/>
  <c r="H35" i="4" s="1"/>
  <c r="H41" i="4" s="1"/>
  <c r="I40" i="4"/>
  <c r="I42" i="4" s="1"/>
  <c r="I33" i="4"/>
  <c r="I34" i="4" s="1"/>
  <c r="I35" i="4" s="1"/>
  <c r="I41" i="4" s="1"/>
  <c r="I39" i="4" l="1"/>
  <c r="I37" i="4"/>
</calcChain>
</file>

<file path=xl/sharedStrings.xml><?xml version="1.0" encoding="utf-8"?>
<sst xmlns="http://schemas.openxmlformats.org/spreadsheetml/2006/main" count="375" uniqueCount="248">
  <si>
    <t>MATRIZ DE RIESGO  PARA LOS PROCESOS DE CONTRATACIÓN
(ANEXO DE ESTUDIOS PREVIOS)</t>
  </si>
  <si>
    <t>IDENTIFICACION Y COBERTURA DEL RIESGO</t>
  </si>
  <si>
    <t>1. CONTEXTO DEL PROCESO DE CONTRATACIÓN:</t>
  </si>
  <si>
    <t xml:space="preserve">OBJETO </t>
  </si>
  <si>
    <t xml:space="preserve">“PRESTAR LA ASISTENCIA TÉCNICA, ADMINISTRATIVA, OPERATIVA Y FINANCIERA EN EL DESARROLLO DE LOS PROYECTOS PRIORIZADOS POR EL MINISTERIO DEL INTERIOR EN EL MARCO DE LOS COMPROMISOS ORIENTADOS AL CUMPLIMIENTO DEL DECRETO 2194 DEL 2013 Y A LA PROTECCIÓN, PROMOCIÓN Y FORTALECIMIENTO INTEGRAL DE LOS PUEBLOS INDÍGENAS PASTOS Y QUILLASINGAS”.
</t>
  </si>
  <si>
    <t xml:space="preserve">PRESUPUESTO OFICIAL: </t>
  </si>
  <si>
    <t xml:space="preserve">LUGAR DE EJECUCIÓN DEL CONTRATO: </t>
  </si>
  <si>
    <t>Las actividades que se adelanten en cumplimiento del contrato  interadministrativo se desarrollarán a nivel nacional.</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</si>
  <si>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</si>
  <si>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</si>
  <si>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</si>
  <si>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</si>
  <si>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</si>
  <si>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</si>
  <si>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</si>
  <si>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</si>
  <si>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</si>
  <si>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</si>
  <si>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</si>
  <si>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</si>
  <si>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</si>
  <si>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</si>
  <si>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</si>
  <si>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</si>
  <si>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</si>
  <si>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</si>
  <si>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cconvenio   sustancialmente pero aun  así permite la consecución del  objeto contractual</t>
  </si>
  <si>
    <t>Perturba  la ejecución del convenio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</si>
  <si>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</si>
  <si>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</si>
  <si>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</si>
  <si>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convenio   entre el cinco por ciento (5%)  y el quince por ciento (15%) del valor del contrato</t>
  </si>
  <si>
    <t>Incrementa el valor del cconvenio  entre quince por ciento (15%) y el treinta por ciento (30%)</t>
  </si>
  <si>
    <t>Impacto sobre el valor del convenio   en más del treinta por ciento (30%) del valor del contrato</t>
  </si>
  <si>
    <t xml:space="preserve">CATEGORIA </t>
  </si>
  <si>
    <t xml:space="preserve">INSIGNIFICANTE </t>
  </si>
  <si>
    <t>MENOR</t>
  </si>
  <si>
    <t xml:space="preserve">MODERADO </t>
  </si>
  <si>
    <t>MAYOR</t>
  </si>
  <si>
    <t>CATASTROFICO</t>
  </si>
  <si>
    <t>3.3. VALORACIÓN DEL RIESGO</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</si>
  <si>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</si>
  <si>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</si>
  <si>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</si>
  <si>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convenio   sustancialmente pero aun  así permite la consecución del  objeto contractual</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</si>
  <si>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</si>
  <si>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</si>
  <si>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</si>
  <si>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</si>
  <si>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</si>
  <si>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</si>
  <si>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</si>
  <si>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</si>
  <si>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</si>
  <si>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</si>
  <si>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</si>
  <si>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</si>
  <si>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</si>
  <si>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</si>
  <si>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</si>
  <si>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</si>
  <si>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</si>
  <si>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</si>
  <si>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</si>
  <si>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</si>
  <si>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theme="1"/>
        <rFont val="Arial"/>
        <family val="2"/>
      </rPr>
      <t>(que Puede Pasar Y Como Puede Ocurrir)</t>
    </r>
  </si>
  <si>
    <t xml:space="preserve">Consecuencia De La Ocurrencia Del Riesgo </t>
  </si>
  <si>
    <t>Probabilidad</t>
  </si>
  <si>
    <r>
      <t>Impacto</t>
    </r>
    <r>
      <rPr>
        <sz val="10"/>
        <color theme="1"/>
        <rFont val="Arial"/>
        <family val="2"/>
      </rPr>
      <t xml:space="preserve"> </t>
    </r>
  </si>
  <si>
    <t>Valoración  del Riesgo (No.)</t>
  </si>
  <si>
    <t>Categoría</t>
  </si>
  <si>
    <t>¿a quien se le asigna?</t>
  </si>
  <si>
    <t>G</t>
  </si>
  <si>
    <t>I</t>
  </si>
  <si>
    <t>P</t>
  </si>
  <si>
    <t>O</t>
  </si>
  <si>
    <t>El objeto del contratista no identifica ni determine un alcance concreto y real para atender la necesidad de la la población beneficiaria o de la Entidad</t>
  </si>
  <si>
    <t>La no satisfacción de la necesidad</t>
  </si>
  <si>
    <t>Ministerio del Interior</t>
  </si>
  <si>
    <t>Inadecuada identificación de las necesidades descritas en el documento de diganóstico de las necesidades y problematicas de las comunidades indigenas y de la misión institucional para ser satisfechas mediante el convenio</t>
  </si>
  <si>
    <t>El no cumplimiento del objeto contractual, o de las ordenes impartidas por la Corte  Constitucional o de las Metas de la institución</t>
  </si>
  <si>
    <t xml:space="preserve">Ministerio del Interiory Contratista </t>
  </si>
  <si>
    <t xml:space="preserve">Falta de rigurosidad en la elaboración  de los costos que implica el satisfacer la necesidad mediante el proceso contractual </t>
  </si>
  <si>
    <t>Desbalance del contrato, que genere la paralización del contrato y la necesidad de buscar recursos adicionales para el cumplimiento de los fines estatales que permitan el cumplimiento de la orden del ente Constitucional</t>
  </si>
  <si>
    <t xml:space="preserve">Ministerio del interior y Contratista </t>
  </si>
  <si>
    <t>S</t>
  </si>
  <si>
    <t>Escogencia inadecuada del contratista , debido a una falta de capcidad juridica, técnica, operativa o financiera de éste para llevar a cabo la ejecución del contrato interadmnistrativo .</t>
  </si>
  <si>
    <t>La no satisfacción de la necesidad o
 indebida celebración de contrato o 
suspensión o terminación anticipada del mismo</t>
  </si>
  <si>
    <t>E</t>
  </si>
  <si>
    <t>El contratista no suscribe el contrato  en el plazo previsto.</t>
  </si>
  <si>
    <t>Se retrasa el perfeccionamiento del contratista    y se puede afectar el logro de los objetivos y la necesidad que se pretende cubrir con el contrato   que se celebra.</t>
  </si>
  <si>
    <t>Dificultad al momento de hacer efectiva la garantia de un bien adquirido</t>
  </si>
  <si>
    <t>Adquisicion de bienes que no cumplan con la necesidad que se buscaba satisfacer con los mismos</t>
  </si>
  <si>
    <t xml:space="preserve">contratista </t>
  </si>
  <si>
    <t>Que no se contrate al personal en los términos establecidos o que éste no cumpla con el perfil requerido</t>
  </si>
  <si>
    <t>Demora en la realización de las reuniones y/o actividades así como en. la entrega de los productos</t>
  </si>
  <si>
    <t>F</t>
  </si>
  <si>
    <t xml:space="preserve">Incumplimiento de la entidad en el desembolso de los recursos al esquema fiduciario </t>
  </si>
  <si>
    <t>Retraso en la realización de las actividades, reuniones o informes convenidos impidiendo la satisfación de la neesidad dentro del termino estipulado</t>
  </si>
  <si>
    <t>SP</t>
  </si>
  <si>
    <t>Afectación en la ejecución del contrato por afectación del orden público interno actores armados o protestas de la comunidad</t>
  </si>
  <si>
    <t>Retraso o suspensión del contrato, de acuerdo al grado y tiempo de la afectación</t>
  </si>
  <si>
    <t>T</t>
  </si>
  <si>
    <t>Falta o interrupción en la comunicación entre las partes  o la comunidad indigena, debido a cortes de energia o falla en la plataforma de internet o señal celular</t>
  </si>
  <si>
    <t>Posibles retrasos en la ejecución o cambios en el cumplimiento de actividades proyectadas</t>
  </si>
  <si>
    <t xml:space="preserve">Contratista </t>
  </si>
  <si>
    <t>N</t>
  </si>
  <si>
    <t>Cierre de viás de transporte (fluvial, terrestre o aerea) generada por situaciones climaticas Y /O orden público que impidan la realización de las actividades programadas en el contrato</t>
  </si>
  <si>
    <t>Posibles retrasos en la ejecución  del cotrato o suspensión del mismo</t>
  </si>
  <si>
    <t>Deficiencia en la supervision del contrato por retrasos en la entrega  de informes o los productos por parte del contrato, o no se ajustan a lo requerido al mismo.</t>
  </si>
  <si>
    <t>Se afecta el seguimiento de la ejecución del contrato   por parte del supervisor. Puede generarse incumplimiento de obligaciones y actividades pactadas.</t>
  </si>
  <si>
    <t xml:space="preserve">Contratista
</t>
  </si>
  <si>
    <t xml:space="preserve">El contratista no ejecuta los recurso conforme al esquema fiduciario y bajo los linemaientos fijados en los estudios previos </t>
  </si>
  <si>
    <t xml:space="preserve">incumplimiento normativo y conducta antieconomica que afecta al Ministerio </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</si>
  <si>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</si>
  <si>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</si>
  <si>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Supevisor</t>
  </si>
  <si>
    <t>Clase: General (G)
             Específico:</t>
  </si>
  <si>
    <t>Etapa: Planeación P
             Selección S
             Contratación C
             Ejecución E</t>
  </si>
  <si>
    <t>Fuente: Externo (E) Interno (I)</t>
  </si>
  <si>
    <t>Tipo: Operacional (O)
Financiero: (F)
Regulatorio ®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</si>
  <si>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</si>
  <si>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</si>
  <si>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</si>
  <si>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</si>
  <si>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</si>
  <si>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</si>
  <si>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</si>
  <si>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</si>
  <si>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</si>
  <si>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</si>
  <si>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 xml:space="preserve">Estructuración de una ficha técnica o documento técnico que identifique el alcance del objeto contractual a desarrollar, permitiendo conceptualizar con claridad las condiciones y requerimientos que deben estan incluirdos en la ejecución y que evidencien los entregables a controlar, garantizando el cumplimiento de las espectativas de la Entidad y el contratista . </t>
  </si>
  <si>
    <t>El  Jefe(a) de la dependencia solicitante y el Jefe(a) Oficina de Planeación</t>
  </si>
  <si>
    <t>Etapa precontractual.</t>
  </si>
  <si>
    <t>Antes de las suscripción del contrato</t>
  </si>
  <si>
    <t>Verificacion de la normatividad existente, ordenes de la Corte Constitucional, Planes de Salvaguarda, Metas de la dependencia y del  MInisterio y demás documentos contentivos de las necesidades o problematicas de la poblcación indigena</t>
  </si>
  <si>
    <t>Mensual, o a solicitud de el ordenador del gasto</t>
  </si>
  <si>
    <t>Hacer participativa la construcción de la necesidad en conjunto con la pobliación beneficiada o el futuro conviniente 
Dar dar a conocer a todos los  servidores de la dependencia o grupo de trabajo a cargo el plan operativo o plan de acción y metas institucionales y en especial el de la dependencia 
Exigir la elaboración de estudios fundamentados que soporten la satisfacción de la necesidad de forma efectiva.
Capacitar a los servidores públicos de la dependencia en materia de la aplicación del principio de planeación al proceso de gestión contractual</t>
  </si>
  <si>
    <t>El  Jefe(a) de la dependencia solicitante, Jefe(a) Oficina de Planeación y el  Jefe(a)  de la Subdirección de Gestión Contractual</t>
  </si>
  <si>
    <t>Continuo</t>
  </si>
  <si>
    <t>Actas de reunión o correos institucionales entre el futuro contratsita e donde se identifiquen las necesidades del objeto a covenir.
El monitoreo se realiza a través de informes de la dependencia.
Actas de capacitación o constancias del mismo</t>
  </si>
  <si>
    <t>Mensual, o a solicitud de el ordenador del gasto o del Subdirector(a) de Gestión Contractual</t>
  </si>
  <si>
    <t xml:space="preserve">Realizar un estudios del mercado conforme a las orientaciones impartidas por Colombia Compra Eficiente, e igualmente que tenga en cuenta las condiciones socio-cultural, economicas del territorio y población beneficiada, así como las formas de acceso a sitios y costumbres de las comunidades indigenas.
</t>
  </si>
  <si>
    <t>El  Jefe de la dependencia solicitante</t>
  </si>
  <si>
    <t>A través de la verificación aritmetica de los resultados de los precios del mercado.
Resultados de costos historicos.
Participación activa del futuro contratista , el cual conoce de primera mano, las condiciones socio-ecnomicas, politico y culturales de la región o territorio</t>
  </si>
  <si>
    <t>Analisis de la capacidad del Contratista, mediante el estudio de su experiencia, capacidad operativa, conocimiento de el  contratsita respecto a la población objeto y verificación de las normatividad aplicable, así como los estatutos o documento que faculta al contratista para suscribir el contrato (entidad pública especial o facultad por norma de carácter nacional)</t>
  </si>
  <si>
    <t>El  Jefe de la dependencia solicitante y la Subdirección de Gestión Contractual</t>
  </si>
  <si>
    <t>Se solicita los documentos de constitución al futuro contratista y se incluyen en la carpeta contractual aquellos que reposen en la entidad, por parte de la dependencia solicitante.
Lasubdirección de Gestión contractual hará una revisión de los documentos allegados por la dependencia y solicitará los que considere pertinentes</t>
  </si>
  <si>
    <t>Desde el inicio de la planeación del contrato</t>
  </si>
  <si>
    <t xml:space="preserve">Debida información por todos medios al futuro contratista </t>
  </si>
  <si>
    <t>Hasta la suscripción del Contrato</t>
  </si>
  <si>
    <t>Etapa precontarctual</t>
  </si>
  <si>
    <t>Seguimiento constante a la normatividad expedida por el Gobierno a nivel Nacional y departamental previa planificación de los evento o actividades a realizar</t>
  </si>
  <si>
    <t>Representante legal del contratista  y supervisor del contratista   designado por el Ministerio del interior</t>
  </si>
  <si>
    <t xml:space="preserve">Durante la ejecución del contratista </t>
  </si>
  <si>
    <t>Hasta la terminación del Contrato.</t>
  </si>
  <si>
    <t>Las partes deben monitorear constantemente las noticias con en el find e estar informafos de los cambios normativos que puedan afectar la ejecución del contrato</t>
  </si>
  <si>
    <t>Permanente</t>
  </si>
  <si>
    <t>Remisión a la Subdirección Administrativa y Financiera del PAC de la dependencia, de conformidad con lo plazos establecidos por el Ministerio de Haciendo</t>
  </si>
  <si>
    <t>Jefe de la Depedencia solicitante y Supervisor del Contratista  por parte del Ministerio</t>
  </si>
  <si>
    <t>Mediante informes remitido al jefe de la dependencia, segumiento a la ejecución presupuestal de la dependencia, a través de los reportes SIIF
Aplicación de los informes de supervisón dentros de los términos y condiciones previstas en el Manual de Contratación, procedimiento de supervisión y lo acordado en el contrato</t>
  </si>
  <si>
    <t>Se hará un motoreo constante de la situación social y politica de la región o territorio, con el fin de evitar cualquier contratiempo, y se realizaran reportes constantes o imediantos ante cualquier eventualidad que ponga en riesgo la ejecución del contrato.
Realizar comunicción constante, efectiva y constructiva con la comunidad, con el fin de eitar fallas de comunicación que genere alteraciones en la continuidad de la ejecución del contrato</t>
  </si>
  <si>
    <t>Jefe de la Depedencia solicitante,
Supervisor del Contrato  por parte del Ministerio,
Representante legal del Contratista  y su personal</t>
  </si>
  <si>
    <t>Durante la ejecución del contrato.</t>
  </si>
  <si>
    <t>Dialogo Permanente con la comunidad.
Seguimiento de medios.
Comunicación con las autoridades indigenas y territoriales, así como las autoridades de policia</t>
  </si>
  <si>
    <t xml:space="preserve">Realizar y aplicar un programa de bioseguridad conforme a los lineamientos dados por el Gobierno.
</t>
  </si>
  <si>
    <t>Supervisor del Contrato por parte del Ministerio,
Representante legal del Contratista  o su personal</t>
  </si>
  <si>
    <t xml:space="preserve">Durante la ejecución del contrato </t>
  </si>
  <si>
    <t>Previo, durante y al finalizar las sesiones o reuniones programadas.
Validación por parte del supervisor designado de la existencias de elementos de bioseguridad necesarios y suficientes para los asistentes.
Aptobación del protocolo de bioseguridad al inicio de ejecución del contrato</t>
  </si>
  <si>
    <t>Verificar operadores de red confiables y con mejor cobertura en el territorio objeto del contrato  en caso de existir</t>
  </si>
  <si>
    <t>Supervisor del Contrato por parte del Ministerio,
Representante legal del Conviniente o su personal</t>
  </si>
  <si>
    <t>Durante la ejecución del contrato</t>
  </si>
  <si>
    <t>Con copia de facturas de servicio o factura de compra de elementos de comunicación</t>
  </si>
  <si>
    <t>Debido a que es una acción de la naturaleza, el tratamiento radica en el seguimiento del estado de las vías y el conocimiento y disponibilidad de mecanismo alternos de transporte a los que se vean posiblemente afectados</t>
  </si>
  <si>
    <t>Supervisor del Contrato  por parte del Ministerio,
Representante legal del Contratista  o su personal</t>
  </si>
  <si>
    <t>Hasta la terminación del Contrato .</t>
  </si>
  <si>
    <t>Informes de Supervisión e informes del contratista o informes de las autoridades de pilica o de la entidad territorial o nacional competente</t>
  </si>
  <si>
    <t>Correcto seguimiento y control por parte del supervisor en observancia al manua de contrataciòn y los procedimientos de supervisiòn y liquidaciòn del Ministerio del Interior.</t>
  </si>
  <si>
    <t>Supervisor del Contrato.</t>
  </si>
  <si>
    <t xml:space="preserve">Desde la suscripción del contrato. </t>
  </si>
  <si>
    <t>El supervisor del Contrato dejara constancia del cumplimiento de las obligaciones y el objeto contractual</t>
  </si>
  <si>
    <t>Mensual</t>
  </si>
  <si>
    <t xml:space="preserve">Supervisión del contrato,  realizando  todas las acciones oportunas y pertinentes que conlleven a ldefinir si el convenio  esta  en los eventos del Numeral  4 de la Circular Interna MEM17-23754-SGC-4010 del 10 de mayo de 2017.   </t>
  </si>
  <si>
    <t>Desde la suscripción del contrato.</t>
  </si>
  <si>
    <t>Hasta la liquidación del Contrato</t>
  </si>
  <si>
    <t xml:space="preserve">El supervisor del Contrato dejara constancia si el contrato se encuentra en los eventos en los que procedería la liquidación de acuerdo a al circular. </t>
  </si>
  <si>
    <t>Una vez finalice la ejecución del Contrato.</t>
  </si>
  <si>
    <r>
      <t>NOTA:</t>
    </r>
    <r>
      <rPr>
        <sz val="10"/>
        <color theme="1"/>
        <rFont val="Arial"/>
        <family val="2"/>
      </rPr>
      <t xml:space="preserve"> NOTA: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 Igualmente se tuvo en cuenta las orientaciones descritas en el Conpes 3714 del "DEL RIESGO PREVISIBLE EN EL MARCO DE LA POLÍTICA DE CONTRATACIÓN PÚBLICA"  - https://www.colombiacompra.gov.co/sites/default/files/normativas/conpes3714.pdf y Manual para la Identificación y Cobertura del Riesgo en los Procesos de Contratación M-ICR-01 emitido por la Agencia Nacional de Contratación pública -  https://www.colombiacompra.gov.co/sites/default/files/manuales/cce_manual_riesgo_web.pdf
</t>
    </r>
  </si>
  <si>
    <t xml:space="preserve">TABLA 2 PROBABILIDAD DEL RIESGO </t>
  </si>
  <si>
    <t xml:space="preserve">Categoria </t>
  </si>
  <si>
    <r>
      <rPr>
        <b/>
        <sz val="10"/>
        <rFont val="Arial"/>
        <family val="2"/>
      </rPr>
      <t xml:space="preserve">Raro </t>
    </r>
    <r>
      <rPr>
        <sz val="10"/>
        <rFont val="Arial"/>
        <family val="2"/>
      </rPr>
      <t>(Puede ocurrir exepcionalmente)</t>
    </r>
  </si>
  <si>
    <t>1 en 1000</t>
  </si>
  <si>
    <r>
      <rPr>
        <b/>
        <sz val="10"/>
        <rFont val="Arial"/>
        <family val="2"/>
      </rPr>
      <t>Improbable</t>
    </r>
    <r>
      <rPr>
        <sz val="10"/>
        <rFont val="Arial"/>
        <family val="2"/>
      </rPr>
      <t xml:space="preserve"> (Puede ocurrir ocasionalmente)</t>
    </r>
  </si>
  <si>
    <t>1 en 500</t>
  </si>
  <si>
    <r>
      <rPr>
        <b/>
        <sz val="10"/>
        <color rgb="FF000000"/>
        <rFont val="Arial"/>
        <family val="2"/>
      </rPr>
      <t>Posible</t>
    </r>
    <r>
      <rPr>
        <sz val="10"/>
        <color rgb="FF000000"/>
        <rFont val="Arial"/>
        <family val="2"/>
      </rPr>
      <t xml:space="preserve"> (Puede Ocurrir en cualquier momento futuro)</t>
    </r>
  </si>
  <si>
    <t>1 en 250</t>
  </si>
  <si>
    <r>
      <rPr>
        <b/>
        <sz val="10"/>
        <color rgb="FF000000"/>
        <rFont val="Arial"/>
        <family val="2"/>
      </rPr>
      <t>Probable</t>
    </r>
    <r>
      <rPr>
        <sz val="10"/>
        <color rgb="FF000000"/>
        <rFont val="Arial"/>
        <family val="2"/>
      </rPr>
      <t xml:space="preserve"> (Probablemente va a ocurrir)</t>
    </r>
  </si>
  <si>
    <t>1 en 100</t>
  </si>
  <si>
    <r>
      <rPr>
        <b/>
        <sz val="10"/>
        <color rgb="FF000000"/>
        <rFont val="Arial"/>
        <family val="2"/>
      </rPr>
      <t>Casi cierto</t>
    </r>
    <r>
      <rPr>
        <sz val="10"/>
        <color rgb="FF000000"/>
        <rFont val="Arial"/>
        <family val="2"/>
      </rPr>
      <t xml:space="preserve"> (Ocurre en la mayoría de circustancias)</t>
    </r>
  </si>
  <si>
    <t xml:space="preserve"> Casi 1</t>
  </si>
  <si>
    <t xml:space="preserve">TABLA 3 IMPACTO DEL RIESGO </t>
  </si>
  <si>
    <t>Impacto</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</si>
  <si>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</si>
  <si>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</si>
  <si>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</si>
  <si>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</si>
  <si>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</si>
  <si>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</si>
  <si>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</si>
  <si>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</si>
  <si>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</si>
  <si>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</si>
  <si>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</si>
  <si>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</si>
  <si>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</si>
  <si>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</si>
  <si>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</si>
  <si>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</si>
  <si>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</si>
  <si>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</si>
  <si>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</si>
  <si>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</si>
  <si>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No 1</t>
  </si>
  <si>
    <t>Descripción( Que puede pasar y cómo puede ocurrir)</t>
  </si>
  <si>
    <t>VALORACION DEL RIESGO EN TERMINOS ECONOMICOS</t>
  </si>
  <si>
    <t xml:space="preserve">TABLA 4 VALORACION DEL RIESGO </t>
  </si>
  <si>
    <r>
      <rPr>
        <b/>
        <sz val="10"/>
        <color rgb="FF000000"/>
        <rFont val="Arial"/>
        <family val="2"/>
      </rPr>
      <t>Probable</t>
    </r>
    <r>
      <rPr>
        <sz val="10"/>
        <color rgb="FF000000"/>
        <rFont val="Arial"/>
        <family val="2"/>
      </rPr>
      <t xml:space="preserve"> (Probablemente va a ocurrir</t>
    </r>
  </si>
  <si>
    <t>TABLA 5 CATEGORIA DEL RIESGO</t>
  </si>
  <si>
    <t xml:space="preserve">Valoración del Riesgo </t>
  </si>
  <si>
    <t>Categoria</t>
  </si>
  <si>
    <t>8,9 y 10</t>
  </si>
  <si>
    <t>Riesgo extremo</t>
  </si>
  <si>
    <t>6 y 7</t>
  </si>
  <si>
    <t>Riesgo alto</t>
  </si>
  <si>
    <t>Riesgo medio</t>
  </si>
  <si>
    <t>2,3 y 4</t>
  </si>
  <si>
    <t xml:space="preserve">Tratamiento de los Riesgos </t>
  </si>
  <si>
    <t>Actividad - aspectos comunes o generales</t>
  </si>
  <si>
    <t xml:space="preserve">Evitar el riesgo </t>
  </si>
  <si>
    <t xml:space="preserve">La entidad decide no proceder con la actividad que causa el riesgo o buscar alternativas para obtener el beneficio del proceso de contratación </t>
  </si>
  <si>
    <t xml:space="preserve">Transferir el riesgo </t>
  </si>
  <si>
    <t>El Ministerio hace responsable a otra entidad o al conviniente quien asume las consecuencias de la materialización del riesgo, típicamente se transfiere el riesgo a través de las garantías previstas en el proceso de contratación o en las condiciones del convenio estableciendo con claridad quien es el responsable.</t>
  </si>
  <si>
    <t>Aceptar el Riesgo</t>
  </si>
  <si>
    <t>El Ministerio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</si>
  <si>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</si>
  <si>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convenio (II) revisar procesos; (III) establecer sistemas de aseguramiento de calidad, en los convenios; (IV) especificar estándares de los bienes y servicios; (V) hacer pruebas e inspecciones de los bienes; (VI) establecer sistemas de acreditación profesional; (VII) Incluir declaraciones y garantías del conviniente; (VIII) administrar la relación entre proveedores y compradores </t>
  </si>
  <si>
    <t xml:space="preserve">Reducir las Consecuencias </t>
  </si>
  <si>
    <t>Reducir las consecuencias o el impacto del riesgo a través de planes de contingencia, en los términos y condiciones del convenio, inspecciones y revisiones para revisar el cumplimiento del convenio y programas de apremio para lograr el cumplimiento del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</si>
</sst>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quot;$&quot;* #,##0.00_-;_-&quot;$&quot;* &quot;-&quot;??_-;_-@_-"/>
    <numFmt numFmtId="165" formatCode="0.0%"/>
    <numFmt numFmtId="166" formatCode="&quot;$&quot;\ #,##0"/>
    <numFmt numFmtId="167" formatCode="_(&quot;$&quot;\ * #,##0_);_(&quot;$&quot;\ * \(#,##0\);_(&quot;$&quot;\ * &quot;-&quot;??_);_(@_)"/>
    <numFmt numFmtId="168" formatCode="&quot;$&quot;#,##0.00"/>
    <numFmt numFmtId="169" formatCode="&quot;$&quot;#,##0"/>
    <numFmt numFmtId="170" formatCode="0.000%"/>
    <numFmt numFmtId="171" formatCode="0.0000%"/>
  </numFmts>
  <fonts count="22">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sz val="11"/>
      <color rgb="FF000000"/>
      <name val="Calibri"/>
      <family val="2"/>
    </font>
    <font>
      <b/>
      <sz val="14"/>
      <color rgb="FF000000"/>
      <name val="Calibri"/>
      <family val="2"/>
    </font>
    <font>
      <b/>
      <sz val="12"/>
      <color rgb="FFFFFFFF"/>
      <name val="Calibri"/>
      <family val="2"/>
    </font>
    <font>
      <sz val="11"/>
      <name val="Calibri"/>
      <family val="2"/>
    </font>
    <font>
      <b/>
      <sz val="11"/>
      <name val="Calibri"/>
      <family val="2"/>
    </font>
    <font>
      <b/>
      <sz val="11"/>
      <color rgb="FF000000"/>
      <name val="Calibri"/>
      <family val="2"/>
    </font>
    <font>
      <b/>
      <sz val="14"/>
      <color rgb="FFFFFFFF"/>
      <name val="Calibri"/>
      <family val="2"/>
    </font>
    <font>
      <b/>
      <sz val="10"/>
      <color rgb="FFFFFFFF"/>
      <name val="Arial"/>
      <family val="2"/>
    </font>
    <font>
      <sz val="14"/>
      <name val="Calibri"/>
      <family val="2"/>
    </font>
    <font>
      <sz val="14"/>
      <color rgb="FF000000"/>
      <name val="Calibri"/>
      <family val="2"/>
    </font>
    <font>
      <sz val="12"/>
      <color rgb="FF000000"/>
      <name val="Calibri"/>
      <family val="2"/>
    </font>
    <font>
      <b/>
      <sz val="11"/>
      <color theme="0"/>
      <name val="Calibri"/>
      <family val="2"/>
    </font>
    <font>
      <sz val="10"/>
      <color rgb="FF000000"/>
      <name val="Arial"/>
      <family val="2"/>
    </font>
    <font>
      <b/>
      <sz val="10"/>
      <color rgb="FF000000"/>
      <name val="Arial"/>
      <family val="2"/>
    </font>
    <font>
      <b/>
      <sz val="10"/>
      <name val="Arial"/>
      <family val="2"/>
    </font>
    <font>
      <b/>
      <sz val="12"/>
      <color theme="1"/>
      <name val="Arial"/>
      <family val="2"/>
    </font>
    <font>
      <sz val="11"/>
      <name val="Arial"/>
      <family val="2"/>
    </font>
  </fonts>
  <fills count="23">
    <fill>
      <patternFill patternType="none"/>
    </fill>
    <fill>
      <patternFill patternType="gray125"/>
    </fill>
    <fill>
      <patternFill patternType="solid">
        <fgColor indexed="31"/>
        <bgColor indexed="22"/>
      </patternFill>
    </fill>
    <fill>
      <patternFill patternType="solid">
        <fgColor theme="9" tint="0.59999389629810485"/>
        <bgColor indexed="64"/>
      </patternFill>
    </fill>
    <fill>
      <patternFill patternType="solid">
        <fgColor indexed="11"/>
        <bgColor indexed="49"/>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55"/>
        <bgColor indexed="22"/>
      </patternFill>
    </fill>
    <fill>
      <patternFill patternType="solid">
        <fgColor indexed="22"/>
        <bgColor indexed="31"/>
      </patternFill>
    </fill>
    <fill>
      <patternFill patternType="solid">
        <fgColor rgb="FFFF0000"/>
        <bgColor indexed="64"/>
      </patternFill>
    </fill>
    <fill>
      <patternFill patternType="solid">
        <fgColor rgb="FFFFFF00"/>
        <bgColor indexed="64"/>
      </patternFill>
    </fill>
    <fill>
      <patternFill patternType="solid">
        <fgColor rgb="FF05F52D"/>
        <bgColor indexed="57"/>
      </patternFill>
    </fill>
    <fill>
      <patternFill patternType="solid">
        <fgColor rgb="FF595959"/>
        <bgColor rgb="FF595959"/>
      </patternFill>
    </fill>
    <fill>
      <patternFill patternType="solid">
        <fgColor rgb="FFD8D8D8"/>
        <bgColor rgb="FFD8D8D8"/>
      </patternFill>
    </fill>
    <fill>
      <patternFill patternType="solid">
        <fgColor rgb="FF7F7F7F"/>
        <bgColor rgb="FF7F7F7F"/>
      </patternFill>
    </fill>
    <fill>
      <patternFill patternType="solid">
        <fgColor rgb="FFD6E3BC"/>
        <bgColor rgb="FFD6E3BC"/>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C000"/>
        <bgColor indexed="64"/>
      </patternFill>
    </fill>
    <fill>
      <patternFill patternType="solid">
        <fgColor rgb="FF00FF00"/>
        <bgColor indexed="64"/>
      </patternFill>
    </fill>
  </fills>
  <borders count="51">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FFFFFF"/>
      </left>
      <right style="thin">
        <color rgb="FFFFFFFF"/>
      </right>
      <top style="thin">
        <color rgb="FFFFFFFF"/>
      </top>
      <bottom style="thin">
        <color rgb="FFFFFFFF"/>
      </bottom>
      <diagonal/>
    </border>
    <border>
      <left style="thin">
        <color rgb="FFFFFFFF"/>
      </left>
      <right/>
      <top/>
      <bottom style="thin">
        <color rgb="FFFFFFFF"/>
      </bottom>
      <diagonal/>
    </border>
    <border>
      <left/>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5" fillId="0" borderId="0"/>
  </cellStyleXfs>
  <cellXfs count="216">
    <xf numFmtId="0" fontId="0" fillId="0" borderId="0" xfId="0"/>
    <xf numFmtId="0" fontId="3" fillId="0" borderId="3" xfId="0" applyFont="1" applyBorder="1" applyAlignment="1">
      <alignment horizontal="center" vertical="center"/>
    </xf>
    <xf numFmtId="0" fontId="2" fillId="0" borderId="3" xfId="0" applyFont="1" applyBorder="1" applyAlignment="1">
      <alignment horizontal="justify" vertical="center" textRotation="90"/>
    </xf>
    <xf numFmtId="0" fontId="2" fillId="0" borderId="2" xfId="0" applyFont="1" applyBorder="1" applyAlignment="1">
      <alignment horizontal="justify" vertical="center" textRotation="90"/>
    </xf>
    <xf numFmtId="0" fontId="2" fillId="0" borderId="2" xfId="0" applyFont="1" applyBorder="1" applyAlignment="1">
      <alignment horizontal="justify" vertical="center"/>
    </xf>
    <xf numFmtId="0" fontId="2" fillId="0" borderId="1" xfId="0" applyFont="1" applyBorder="1" applyAlignment="1">
      <alignment horizontal="justify" vertical="center"/>
    </xf>
    <xf numFmtId="0" fontId="2" fillId="0" borderId="2"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2" fillId="0" borderId="3" xfId="0" applyFont="1" applyBorder="1" applyAlignment="1">
      <alignment horizontal="center" vertical="center" textRotation="90"/>
    </xf>
    <xf numFmtId="0" fontId="2" fillId="0" borderId="2" xfId="0" applyFont="1" applyBorder="1" applyAlignment="1">
      <alignment horizontal="center" vertical="center" textRotation="90"/>
    </xf>
    <xf numFmtId="0" fontId="3" fillId="9"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0" xfId="0" applyAlignment="1">
      <alignment wrapText="1"/>
    </xf>
    <xf numFmtId="164" fontId="2" fillId="0" borderId="2" xfId="1" applyFont="1" applyBorder="1" applyAlignment="1">
      <alignment horizontal="center" vertical="center"/>
    </xf>
    <xf numFmtId="164" fontId="2" fillId="0" borderId="2" xfId="1" applyFont="1" applyBorder="1" applyAlignment="1">
      <alignment vertical="center"/>
    </xf>
    <xf numFmtId="164" fontId="2" fillId="0" borderId="1" xfId="1" applyFont="1" applyFill="1" applyBorder="1" applyAlignment="1">
      <alignment vertical="center"/>
    </xf>
    <xf numFmtId="0" fontId="3" fillId="9" borderId="2" xfId="0" applyFont="1" applyFill="1" applyBorder="1" applyAlignment="1">
      <alignment horizontal="center" vertical="center"/>
    </xf>
    <xf numFmtId="0" fontId="3" fillId="9" borderId="2" xfId="0" applyFont="1" applyFill="1" applyBorder="1" applyAlignment="1">
      <alignment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7" borderId="2" xfId="0" applyFont="1" applyFill="1" applyBorder="1" applyAlignment="1">
      <alignment horizontal="center" vertical="center"/>
    </xf>
    <xf numFmtId="0" fontId="2" fillId="0" borderId="3" xfId="0" applyFont="1" applyBorder="1" applyAlignment="1">
      <alignment horizontal="justify" vertical="center"/>
    </xf>
    <xf numFmtId="0" fontId="3" fillId="0" borderId="2" xfId="0" applyFont="1" applyBorder="1" applyAlignment="1">
      <alignment vertical="center"/>
    </xf>
    <xf numFmtId="0" fontId="3" fillId="0" borderId="3" xfId="0" applyFont="1" applyBorder="1" applyAlignment="1">
      <alignment vertical="center" textRotation="90"/>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textRotation="90" wrapText="1"/>
    </xf>
    <xf numFmtId="10" fontId="3" fillId="2" borderId="2" xfId="0" applyNumberFormat="1"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2" xfId="0" applyFont="1" applyBorder="1" applyAlignment="1">
      <alignment horizontal="center" vertical="center" textRotation="90" wrapText="1"/>
    </xf>
    <xf numFmtId="0" fontId="3" fillId="0" borderId="2" xfId="0" applyFont="1" applyBorder="1" applyAlignment="1">
      <alignment horizontal="center" vertical="center" textRotation="90" wrapText="1"/>
    </xf>
    <xf numFmtId="0" fontId="3" fillId="0" borderId="2" xfId="0" applyFont="1" applyBorder="1" applyAlignment="1">
      <alignment horizontal="center" vertical="center" wrapText="1"/>
    </xf>
    <xf numFmtId="0" fontId="2" fillId="12" borderId="2" xfId="0" applyFont="1" applyFill="1" applyBorder="1" applyAlignment="1">
      <alignment horizontal="center" vertical="center"/>
    </xf>
    <xf numFmtId="0" fontId="3" fillId="0" borderId="14" xfId="0" applyFont="1" applyBorder="1" applyAlignment="1">
      <alignment horizontal="center" vertical="center"/>
    </xf>
    <xf numFmtId="0" fontId="2" fillId="0" borderId="7" xfId="0" applyFont="1" applyBorder="1" applyAlignment="1">
      <alignment horizontal="center" vertical="center" wrapText="1"/>
    </xf>
    <xf numFmtId="0" fontId="2" fillId="0" borderId="7" xfId="0" applyFont="1" applyBorder="1" applyAlignment="1">
      <alignment horizontal="center" vertical="center" textRotation="90" wrapText="1"/>
    </xf>
    <xf numFmtId="0" fontId="3" fillId="0" borderId="7" xfId="0" applyFont="1" applyBorder="1" applyAlignment="1">
      <alignment horizontal="center" vertical="center" wrapText="1"/>
    </xf>
    <xf numFmtId="0" fontId="3" fillId="0" borderId="7" xfId="0" applyFont="1" applyBorder="1" applyAlignment="1">
      <alignment horizontal="center" vertical="center" textRotation="90" wrapText="1"/>
    </xf>
    <xf numFmtId="0" fontId="2" fillId="0" borderId="6" xfId="0" applyFont="1" applyBorder="1" applyAlignment="1">
      <alignment horizontal="center" vertical="center" wrapText="1"/>
    </xf>
    <xf numFmtId="0" fontId="5" fillId="0" borderId="0" xfId="2"/>
    <xf numFmtId="0" fontId="5" fillId="0" borderId="0" xfId="2" applyAlignment="1">
      <alignment horizontal="center"/>
    </xf>
    <xf numFmtId="0" fontId="8" fillId="14" borderId="16" xfId="2" applyFont="1" applyFill="1" applyBorder="1" applyAlignment="1">
      <alignment horizontal="center" vertical="center" wrapText="1"/>
    </xf>
    <xf numFmtId="0" fontId="7" fillId="13" borderId="16" xfId="2" applyFont="1" applyFill="1" applyBorder="1" applyAlignment="1">
      <alignment horizontal="center"/>
    </xf>
    <xf numFmtId="0" fontId="10" fillId="14" borderId="16" xfId="2" applyFont="1" applyFill="1" applyBorder="1" applyAlignment="1">
      <alignment horizontal="center" vertical="center"/>
    </xf>
    <xf numFmtId="0" fontId="7" fillId="13" borderId="25" xfId="2" applyFont="1" applyFill="1" applyBorder="1" applyAlignment="1">
      <alignment horizontal="center"/>
    </xf>
    <xf numFmtId="0" fontId="5" fillId="0" borderId="28" xfId="2" applyBorder="1" applyAlignment="1">
      <alignment horizontal="center"/>
    </xf>
    <xf numFmtId="167" fontId="5" fillId="0" borderId="28" xfId="2" applyNumberFormat="1" applyBorder="1" applyAlignment="1">
      <alignment horizontal="center"/>
    </xf>
    <xf numFmtId="0" fontId="4" fillId="0" borderId="28" xfId="2" applyFont="1" applyBorder="1" applyAlignment="1">
      <alignment horizontal="center" vertical="center" wrapText="1"/>
    </xf>
    <xf numFmtId="166" fontId="5" fillId="0" borderId="28" xfId="2" applyNumberFormat="1" applyBorder="1" applyAlignment="1">
      <alignment horizontal="right" vertical="center"/>
    </xf>
    <xf numFmtId="0" fontId="11" fillId="13" borderId="16" xfId="2" applyFont="1" applyFill="1" applyBorder="1" applyAlignment="1">
      <alignment horizontal="center" vertical="center"/>
    </xf>
    <xf numFmtId="0" fontId="13" fillId="14" borderId="16" xfId="2" applyFont="1" applyFill="1" applyBorder="1" applyAlignment="1">
      <alignment horizontal="center" vertical="center"/>
    </xf>
    <xf numFmtId="0" fontId="14" fillId="14" borderId="16" xfId="2" applyFont="1" applyFill="1" applyBorder="1" applyAlignment="1">
      <alignment horizontal="center" vertical="center"/>
    </xf>
    <xf numFmtId="0" fontId="15" fillId="14" borderId="16" xfId="2" applyFont="1" applyFill="1" applyBorder="1" applyAlignment="1">
      <alignment horizontal="center" vertical="center" wrapText="1"/>
    </xf>
    <xf numFmtId="167" fontId="5" fillId="0" borderId="28" xfId="2" applyNumberFormat="1" applyBorder="1"/>
    <xf numFmtId="170" fontId="5" fillId="0" borderId="28" xfId="2" applyNumberFormat="1" applyBorder="1" applyAlignment="1">
      <alignment horizontal="center"/>
    </xf>
    <xf numFmtId="9" fontId="16" fillId="10" borderId="28" xfId="2" applyNumberFormat="1" applyFont="1" applyFill="1" applyBorder="1" applyAlignment="1">
      <alignment horizontal="center"/>
    </xf>
    <xf numFmtId="167" fontId="16" fillId="10" borderId="28" xfId="2" applyNumberFormat="1" applyFont="1" applyFill="1" applyBorder="1" applyAlignment="1">
      <alignment horizontal="center"/>
    </xf>
    <xf numFmtId="167" fontId="16" fillId="10" borderId="28" xfId="2" applyNumberFormat="1" applyFont="1" applyFill="1" applyBorder="1"/>
    <xf numFmtId="0" fontId="16" fillId="10" borderId="28" xfId="2" applyFont="1" applyFill="1" applyBorder="1" applyAlignment="1">
      <alignment horizontal="center"/>
    </xf>
    <xf numFmtId="9" fontId="9" fillId="21" borderId="28" xfId="2" applyNumberFormat="1" applyFont="1" applyFill="1" applyBorder="1" applyAlignment="1">
      <alignment horizontal="center"/>
    </xf>
    <xf numFmtId="170" fontId="9" fillId="21" borderId="28" xfId="2" applyNumberFormat="1" applyFont="1" applyFill="1" applyBorder="1" applyAlignment="1">
      <alignment horizontal="center"/>
    </xf>
    <xf numFmtId="167" fontId="9" fillId="21" borderId="28" xfId="2" applyNumberFormat="1" applyFont="1" applyFill="1" applyBorder="1" applyAlignment="1">
      <alignment horizontal="center"/>
    </xf>
    <xf numFmtId="167" fontId="9" fillId="21" borderId="28" xfId="2" applyNumberFormat="1" applyFont="1" applyFill="1" applyBorder="1"/>
    <xf numFmtId="9" fontId="5" fillId="11" borderId="28" xfId="2" applyNumberFormat="1" applyFill="1" applyBorder="1" applyAlignment="1">
      <alignment horizontal="center"/>
    </xf>
    <xf numFmtId="171" fontId="5" fillId="11" borderId="28" xfId="2" applyNumberFormat="1" applyFill="1" applyBorder="1" applyAlignment="1">
      <alignment horizontal="center"/>
    </xf>
    <xf numFmtId="167" fontId="5" fillId="11" borderId="28" xfId="2" applyNumberFormat="1" applyFill="1" applyBorder="1" applyAlignment="1">
      <alignment horizontal="center"/>
    </xf>
    <xf numFmtId="167" fontId="5" fillId="11" borderId="28" xfId="2" applyNumberFormat="1" applyFill="1" applyBorder="1"/>
    <xf numFmtId="9" fontId="5" fillId="22" borderId="28" xfId="2" applyNumberFormat="1" applyFill="1" applyBorder="1" applyAlignment="1">
      <alignment horizontal="center"/>
    </xf>
    <xf numFmtId="171" fontId="5" fillId="22" borderId="28" xfId="2" applyNumberFormat="1" applyFill="1" applyBorder="1" applyAlignment="1">
      <alignment horizontal="center"/>
    </xf>
    <xf numFmtId="167" fontId="5" fillId="22" borderId="28" xfId="2" applyNumberFormat="1" applyFill="1" applyBorder="1" applyAlignment="1">
      <alignment horizontal="center"/>
    </xf>
    <xf numFmtId="167" fontId="5" fillId="22" borderId="28" xfId="2" applyNumberFormat="1" applyFill="1" applyBorder="1"/>
    <xf numFmtId="0" fontId="17" fillId="0" borderId="0" xfId="2" applyFont="1"/>
    <xf numFmtId="0" fontId="12" fillId="13" borderId="16" xfId="2" applyFont="1" applyFill="1" applyBorder="1" applyAlignment="1">
      <alignment horizontal="center" vertical="center"/>
    </xf>
    <xf numFmtId="0" fontId="4" fillId="14" borderId="16" xfId="2" applyFont="1" applyFill="1" applyBorder="1" applyAlignment="1">
      <alignment horizontal="center" vertical="center"/>
    </xf>
    <xf numFmtId="0" fontId="18" fillId="14" borderId="16" xfId="2" applyFont="1" applyFill="1" applyBorder="1" applyAlignment="1">
      <alignment horizontal="center" vertical="center"/>
    </xf>
    <xf numFmtId="165" fontId="18" fillId="14" borderId="16" xfId="2" applyNumberFormat="1" applyFont="1" applyFill="1" applyBorder="1" applyAlignment="1">
      <alignment horizontal="center" vertical="center"/>
    </xf>
    <xf numFmtId="0" fontId="17" fillId="14" borderId="16" xfId="2" applyFont="1" applyFill="1" applyBorder="1" applyAlignment="1">
      <alignment horizontal="center" vertical="center"/>
    </xf>
    <xf numFmtId="0" fontId="12" fillId="13" borderId="25" xfId="2" applyFont="1" applyFill="1" applyBorder="1" applyAlignment="1">
      <alignment horizontal="center"/>
    </xf>
    <xf numFmtId="168" fontId="17" fillId="0" borderId="40" xfId="2" applyNumberFormat="1" applyFont="1" applyBorder="1" applyAlignment="1">
      <alignment horizontal="center"/>
    </xf>
    <xf numFmtId="0" fontId="4" fillId="14" borderId="16" xfId="2" applyFont="1" applyFill="1" applyBorder="1" applyAlignment="1">
      <alignment horizontal="center" vertical="center" wrapText="1"/>
    </xf>
    <xf numFmtId="0" fontId="12" fillId="13" borderId="16" xfId="2" applyFont="1" applyFill="1" applyBorder="1" applyAlignment="1">
      <alignment horizontal="center"/>
    </xf>
    <xf numFmtId="0" fontId="19" fillId="14" borderId="16" xfId="2" applyFont="1" applyFill="1" applyBorder="1" applyAlignment="1">
      <alignment horizontal="center" vertical="center" wrapText="1"/>
    </xf>
    <xf numFmtId="0" fontId="12" fillId="17" borderId="16" xfId="2" applyFont="1" applyFill="1" applyBorder="1" applyAlignment="1">
      <alignment horizontal="center" vertical="center" wrapText="1"/>
    </xf>
    <xf numFmtId="0" fontId="12" fillId="18" borderId="16" xfId="2" applyFont="1" applyFill="1" applyBorder="1" applyAlignment="1">
      <alignment horizontal="center" vertical="center" wrapText="1"/>
    </xf>
    <xf numFmtId="0" fontId="12" fillId="19" borderId="16" xfId="2" applyFont="1" applyFill="1" applyBorder="1" applyAlignment="1">
      <alignment horizontal="center" vertical="center" wrapText="1"/>
    </xf>
    <xf numFmtId="0" fontId="12" fillId="20" borderId="16" xfId="2"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15" xfId="0" applyFont="1" applyBorder="1" applyAlignment="1">
      <alignment horizontal="center" vertical="center"/>
    </xf>
    <xf numFmtId="0" fontId="3" fillId="0" borderId="5" xfId="0" applyFont="1" applyBorder="1" applyAlignment="1">
      <alignment horizontal="center" vertical="center" textRotation="90" wrapText="1"/>
    </xf>
    <xf numFmtId="0" fontId="3"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4" xfId="0" applyFont="1" applyBorder="1" applyAlignment="1">
      <alignment horizontal="left" vertical="top" wrapText="1"/>
    </xf>
    <xf numFmtId="0" fontId="2" fillId="0" borderId="4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4" xfId="0" applyFont="1" applyBorder="1" applyAlignment="1">
      <alignment horizontal="center" vertical="center" textRotation="90" wrapText="1"/>
    </xf>
    <xf numFmtId="0" fontId="3" fillId="0" borderId="44" xfId="0" applyFont="1" applyBorder="1" applyAlignment="1">
      <alignment horizontal="center" vertical="center" wrapText="1"/>
    </xf>
    <xf numFmtId="0" fontId="3" fillId="0" borderId="44" xfId="0" applyFont="1" applyBorder="1" applyAlignment="1">
      <alignment horizontal="center" vertical="center" textRotation="90" wrapText="1"/>
    </xf>
    <xf numFmtId="0" fontId="3" fillId="11" borderId="2" xfId="0" applyFont="1" applyFill="1" applyBorder="1" applyAlignment="1">
      <alignment horizontal="center" vertical="center"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0" xfId="0" applyFont="1" applyAlignment="1">
      <alignment horizontal="center" vertical="center" wrapText="1"/>
    </xf>
    <xf numFmtId="0" fontId="2" fillId="0" borderId="41" xfId="0" applyFont="1" applyBorder="1" applyAlignment="1">
      <alignment horizontal="center" vertical="center" wrapText="1"/>
    </xf>
    <xf numFmtId="0" fontId="3" fillId="2" borderId="42"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41"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 xfId="0" applyFont="1" applyFill="1" applyBorder="1" applyAlignment="1">
      <alignment horizontal="center" vertical="center"/>
    </xf>
    <xf numFmtId="0" fontId="2" fillId="0" borderId="3" xfId="0" applyFont="1" applyBorder="1" applyAlignment="1">
      <alignment horizontal="justify" vertical="center"/>
    </xf>
    <xf numFmtId="0" fontId="2" fillId="0" borderId="2" xfId="0" applyFont="1" applyBorder="1" applyAlignment="1">
      <alignment horizontal="justify" vertical="center"/>
    </xf>
    <xf numFmtId="0" fontId="2" fillId="0" borderId="1" xfId="0" applyFont="1" applyBorder="1" applyAlignment="1">
      <alignment horizontal="justify"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9" borderId="2" xfId="0" applyFont="1" applyFill="1" applyBorder="1" applyAlignment="1">
      <alignment horizontal="center" vertical="center" wrapText="1"/>
    </xf>
    <xf numFmtId="0" fontId="3" fillId="9" borderId="2" xfId="0" applyFont="1" applyFill="1" applyBorder="1" applyAlignment="1">
      <alignment horizontal="center" vertical="center"/>
    </xf>
    <xf numFmtId="0" fontId="3" fillId="9" borderId="2" xfId="0" applyFont="1" applyFill="1" applyBorder="1" applyAlignment="1">
      <alignment horizontal="justify" vertical="center"/>
    </xf>
    <xf numFmtId="0" fontId="2" fillId="0" borderId="10" xfId="0" applyFont="1" applyBorder="1" applyAlignment="1">
      <alignment horizontal="center" vertical="center" textRotation="90"/>
    </xf>
    <xf numFmtId="0" fontId="2" fillId="0" borderId="9" xfId="0" applyFont="1" applyBorder="1" applyAlignment="1">
      <alignment horizontal="center" vertical="center" textRotation="90"/>
    </xf>
    <xf numFmtId="0" fontId="2" fillId="0" borderId="3" xfId="0" applyFont="1" applyBorder="1" applyAlignment="1">
      <alignment horizontal="center" vertical="center" textRotation="90"/>
    </xf>
    <xf numFmtId="0" fontId="2" fillId="0" borderId="2" xfId="0" applyFont="1" applyBorder="1" applyAlignment="1">
      <alignment horizontal="center" vertical="center" textRotation="90"/>
    </xf>
    <xf numFmtId="0" fontId="20" fillId="0" borderId="9"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xf>
    <xf numFmtId="0" fontId="20" fillId="0" borderId="2" xfId="0" applyFont="1" applyBorder="1" applyAlignment="1">
      <alignment horizontal="center" vertical="center"/>
    </xf>
    <xf numFmtId="0" fontId="20" fillId="0" borderId="1" xfId="0" applyFont="1" applyBorder="1" applyAlignment="1">
      <alignment horizontal="center" vertical="center"/>
    </xf>
    <xf numFmtId="0" fontId="3" fillId="0" borderId="3" xfId="0" applyFont="1" applyBorder="1" applyAlignment="1">
      <alignment horizontal="left" vertical="center"/>
    </xf>
    <xf numFmtId="0" fontId="3" fillId="0" borderId="2" xfId="0" applyFont="1" applyBorder="1" applyAlignment="1">
      <alignment horizontal="left" vertical="center"/>
    </xf>
    <xf numFmtId="0" fontId="21" fillId="0" borderId="11" xfId="0" applyFont="1" applyBorder="1" applyAlignment="1">
      <alignment vertical="center" wrapText="1"/>
    </xf>
    <xf numFmtId="0" fontId="21" fillId="0" borderId="12" xfId="0" applyFont="1" applyBorder="1" applyAlignment="1">
      <alignment vertical="center" wrapText="1"/>
    </xf>
    <xf numFmtId="0" fontId="21" fillId="0" borderId="50" xfId="0" applyFont="1" applyBorder="1" applyAlignment="1">
      <alignment vertical="center" wrapText="1"/>
    </xf>
    <xf numFmtId="0" fontId="3" fillId="8" borderId="2" xfId="0" applyFont="1" applyFill="1" applyBorder="1" applyAlignment="1">
      <alignment horizontal="center" vertical="center"/>
    </xf>
    <xf numFmtId="0" fontId="3" fillId="8" borderId="2" xfId="0" applyFont="1" applyFill="1" applyBorder="1" applyAlignment="1">
      <alignment horizontal="center" vertical="center" textRotation="90"/>
    </xf>
    <xf numFmtId="169" fontId="21" fillId="0" borderId="11" xfId="1" applyNumberFormat="1" applyFont="1" applyFill="1" applyBorder="1" applyAlignment="1">
      <alignment horizontal="center" vertical="center" wrapText="1"/>
    </xf>
    <xf numFmtId="169" fontId="21" fillId="0" borderId="12" xfId="1" applyNumberFormat="1" applyFont="1" applyFill="1" applyBorder="1" applyAlignment="1">
      <alignment horizontal="center" vertical="center" wrapText="1"/>
    </xf>
    <xf numFmtId="169" fontId="21" fillId="0" borderId="13" xfId="1" applyNumberFormat="1" applyFont="1" applyFill="1" applyBorder="1" applyAlignment="1">
      <alignment horizontal="center" vertical="center" wrapText="1"/>
    </xf>
    <xf numFmtId="0" fontId="4" fillId="0" borderId="5" xfId="0" applyFont="1" applyBorder="1" applyAlignment="1">
      <alignment vertical="center" wrapText="1"/>
    </xf>
    <xf numFmtId="0" fontId="4" fillId="0" borderId="4" xfId="0" applyFont="1" applyBorder="1" applyAlignment="1">
      <alignment vertical="center" wrapText="1"/>
    </xf>
    <xf numFmtId="164" fontId="2" fillId="0" borderId="2" xfId="1" applyFont="1" applyBorder="1" applyAlignment="1">
      <alignment horizontal="center" vertical="center"/>
    </xf>
    <xf numFmtId="0" fontId="2" fillId="6" borderId="2" xfId="0" applyFont="1" applyFill="1" applyBorder="1" applyAlignment="1">
      <alignment horizontal="center" vertical="center"/>
    </xf>
    <xf numFmtId="0" fontId="2" fillId="7" borderId="2" xfId="0" applyFont="1" applyFill="1" applyBorder="1" applyAlignment="1">
      <alignment horizontal="center" vertical="center"/>
    </xf>
    <xf numFmtId="0" fontId="2" fillId="12"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2"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3" fillId="2" borderId="2" xfId="0" applyFont="1" applyFill="1" applyBorder="1" applyAlignment="1">
      <alignment horizontal="center" vertical="center" textRotation="90"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3" fillId="0" borderId="49" xfId="0" applyFont="1" applyBorder="1" applyAlignment="1">
      <alignment horizontal="left" vertical="center" wrapText="1"/>
    </xf>
    <xf numFmtId="0" fontId="3" fillId="0" borderId="0" xfId="0" applyFont="1" applyAlignment="1">
      <alignment horizontal="left" vertical="center" wrapText="1"/>
    </xf>
    <xf numFmtId="0" fontId="2" fillId="0" borderId="43" xfId="0" applyFont="1" applyBorder="1" applyAlignment="1">
      <alignment horizontal="center" vertical="center" wrapText="1"/>
    </xf>
    <xf numFmtId="0" fontId="2" fillId="0" borderId="5" xfId="0" applyFont="1" applyBorder="1" applyAlignment="1">
      <alignment horizontal="center" vertical="center" wrapText="1"/>
    </xf>
    <xf numFmtId="0" fontId="4" fillId="0" borderId="2" xfId="0" applyFont="1" applyBorder="1" applyAlignment="1">
      <alignment horizontal="center" vertical="center" wrapText="1"/>
    </xf>
    <xf numFmtId="0" fontId="2" fillId="0" borderId="7" xfId="0" applyFont="1" applyBorder="1" applyAlignment="1">
      <alignment horizontal="center" vertical="center" wrapText="1"/>
    </xf>
    <xf numFmtId="0" fontId="12" fillId="13" borderId="17" xfId="2" applyFont="1" applyFill="1" applyBorder="1" applyAlignment="1">
      <alignment horizontal="center" vertical="center"/>
    </xf>
    <xf numFmtId="0" fontId="12" fillId="13" borderId="19" xfId="2" applyFont="1" applyFill="1" applyBorder="1" applyAlignment="1">
      <alignment horizontal="center" vertical="center" textRotation="90"/>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6" fillId="0" borderId="0" xfId="2" applyFont="1" applyAlignment="1">
      <alignment horizontal="center"/>
    </xf>
    <xf numFmtId="0" fontId="11" fillId="13" borderId="25" xfId="2" applyFont="1" applyFill="1" applyBorder="1" applyAlignment="1">
      <alignment horizontal="center" vertical="center"/>
    </xf>
    <xf numFmtId="0" fontId="7" fillId="13" borderId="25" xfId="2" applyFont="1" applyFill="1" applyBorder="1" applyAlignment="1">
      <alignment horizontal="center" vertical="center" wrapText="1"/>
    </xf>
    <xf numFmtId="0" fontId="7" fillId="13" borderId="25" xfId="2" applyFont="1" applyFill="1" applyBorder="1" applyAlignment="1">
      <alignment horizontal="center" vertical="center"/>
    </xf>
    <xf numFmtId="0" fontId="7" fillId="13" borderId="19" xfId="2" applyFont="1" applyFill="1" applyBorder="1" applyAlignment="1">
      <alignment horizontal="center" vertical="center"/>
    </xf>
    <xf numFmtId="0" fontId="7" fillId="13" borderId="25" xfId="2" applyFont="1" applyFill="1" applyBorder="1" applyAlignment="1">
      <alignment horizontal="center"/>
    </xf>
    <xf numFmtId="0" fontId="5" fillId="0" borderId="29" xfId="2" applyBorder="1" applyAlignment="1">
      <alignment horizontal="center"/>
    </xf>
    <xf numFmtId="0" fontId="12" fillId="15" borderId="32" xfId="2" applyFont="1" applyFill="1" applyBorder="1" applyAlignment="1">
      <alignment horizontal="center" vertical="center" wrapText="1"/>
    </xf>
    <xf numFmtId="0" fontId="12" fillId="15" borderId="33" xfId="2" applyFont="1" applyFill="1" applyBorder="1" applyAlignment="1">
      <alignment horizontal="center" vertical="center" wrapText="1"/>
    </xf>
    <xf numFmtId="0" fontId="4" fillId="16" borderId="29" xfId="2" applyFont="1" applyFill="1" applyBorder="1" applyAlignment="1">
      <alignment horizontal="left" vertical="center" wrapText="1"/>
    </xf>
    <xf numFmtId="0" fontId="12" fillId="13" borderId="25" xfId="2" applyFont="1" applyFill="1" applyBorder="1" applyAlignment="1">
      <alignment horizontal="center" vertical="center"/>
    </xf>
    <xf numFmtId="0" fontId="12" fillId="13" borderId="25" xfId="2" applyFont="1" applyFill="1" applyBorder="1" applyAlignment="1">
      <alignment horizontal="center" vertical="center" wrapText="1"/>
    </xf>
    <xf numFmtId="0" fontId="12" fillId="13" borderId="19" xfId="2" applyFont="1" applyFill="1" applyBorder="1" applyAlignment="1">
      <alignment horizontal="center" vertical="center"/>
    </xf>
    <xf numFmtId="0" fontId="18" fillId="0" borderId="0" xfId="2" applyFont="1" applyAlignment="1">
      <alignment horizontal="center"/>
    </xf>
    <xf numFmtId="0" fontId="4" fillId="0" borderId="18" xfId="2" applyFont="1" applyBorder="1" applyAlignment="1"/>
    <xf numFmtId="0" fontId="4" fillId="0" borderId="20" xfId="2" applyFont="1" applyBorder="1" applyAlignment="1"/>
    <xf numFmtId="0" fontId="4" fillId="0" borderId="21" xfId="2" applyFont="1" applyBorder="1" applyAlignment="1"/>
    <xf numFmtId="0" fontId="5" fillId="0" borderId="0" xfId="2" applyAlignment="1"/>
    <xf numFmtId="0" fontId="8" fillId="0" borderId="26" xfId="2" applyFont="1" applyBorder="1" applyAlignment="1"/>
    <xf numFmtId="0" fontId="8" fillId="0" borderId="27" xfId="2" applyFont="1" applyBorder="1" applyAlignment="1"/>
    <xf numFmtId="0" fontId="8" fillId="0" borderId="21" xfId="2" applyFont="1" applyBorder="1" applyAlignment="1"/>
    <xf numFmtId="0" fontId="8" fillId="0" borderId="30" xfId="2" applyFont="1" applyBorder="1" applyAlignment="1"/>
    <xf numFmtId="0" fontId="8" fillId="0" borderId="31" xfId="2" applyFont="1" applyBorder="1" applyAlignment="1"/>
    <xf numFmtId="0" fontId="8" fillId="0" borderId="34" xfId="2" applyFont="1" applyBorder="1" applyAlignment="1"/>
    <xf numFmtId="0" fontId="8" fillId="0" borderId="35" xfId="2" applyFont="1" applyBorder="1" applyAlignment="1"/>
    <xf numFmtId="0" fontId="8" fillId="0" borderId="36" xfId="2" applyFont="1" applyBorder="1" applyAlignment="1"/>
    <xf numFmtId="0" fontId="8" fillId="0" borderId="37" xfId="2" applyFont="1" applyBorder="1" applyAlignment="1"/>
    <xf numFmtId="0" fontId="8" fillId="0" borderId="38" xfId="2" applyFont="1" applyBorder="1" applyAlignment="1"/>
    <xf numFmtId="0" fontId="8" fillId="0" borderId="39" xfId="2" applyFont="1" applyBorder="1" applyAlignment="1"/>
    <xf numFmtId="0" fontId="4" fillId="0" borderId="26" xfId="2" applyFont="1" applyBorder="1" applyAlignment="1"/>
    <xf numFmtId="0" fontId="4" fillId="0" borderId="27" xfId="2" applyFont="1" applyBorder="1" applyAlignment="1"/>
    <xf numFmtId="0" fontId="17" fillId="0" borderId="0" xfId="2" applyFont="1" applyAlignment="1"/>
  </cellXfs>
  <cellStyles count="3">
    <cellStyle name="Moneda" xfId="1" builtinId="4"/>
    <cellStyle name="Normal" xfId="0" builtinId="0"/>
    <cellStyle name="Normal 2" xfId="2" xr:uid="{CF74453C-8908-412C-BF42-3D362B76605D}"/>
  </cellStyles>
  <dxfs count="4">
    <dxf>
      <fill>
        <patternFill>
          <fgColor rgb="FFFF0000"/>
          <bgColor rgb="FFFF0000"/>
        </patternFill>
      </fill>
    </dxf>
    <dxf>
      <fill>
        <patternFill>
          <bgColor rgb="FFFFFF00"/>
        </patternFill>
      </fill>
    </dxf>
    <dxf>
      <fill>
        <patternFill>
          <fgColor rgb="FF05F52D"/>
          <bgColor rgb="FF00FF00"/>
        </patternFill>
      </fill>
    </dxf>
    <dxf>
      <fill>
        <patternFill>
          <fgColor rgb="FFFF6600"/>
          <bgColor rgb="FFFF6600"/>
        </patternFill>
      </fill>
    </dxf>
  </dxfs>
  <tableStyles count="0" defaultTableStyle="TableStyleMedium2" defaultPivotStyle="PivotStyleLight16"/>
  <colors>
    <mruColors>
      <color rgb="FF00FF00"/>
      <color rgb="FF05F52D"/>
      <color rgb="FFFF66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257738</xdr:colOff>
      <xdr:row>0</xdr:row>
      <xdr:rowOff>145678</xdr:rowOff>
    </xdr:from>
    <xdr:ext cx="1344706" cy="705334"/>
    <xdr:pic>
      <xdr:nvPicPr>
        <xdr:cNvPr id="2" name="image2.png">
          <a:extLst>
            <a:ext uri="{FF2B5EF4-FFF2-40B4-BE49-F238E27FC236}">
              <a16:creationId xmlns:a16="http://schemas.microsoft.com/office/drawing/2014/main" id="{0C2BA76C-78AA-4D69-8EE9-127CA524C6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738" y="145678"/>
          <a:ext cx="1344706" cy="70533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10\Downloads\ANEXO%202%20MATRIZ%20DE%20RIESGOS%20CTCM-068-201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Probabilidad del Riesgo "/>
      <sheetName val="Impacto de Riesgo"/>
      <sheetName val="Valoración del riesgo"/>
      <sheetName val="Categoria del Riesgo"/>
      <sheetName val="Tratamiento de los Riesgos "/>
    </sheetNames>
    <sheetDataSet>
      <sheetData sheetId="0">
        <row r="5">
          <cell r="B5">
            <v>1</v>
          </cell>
        </row>
        <row r="6">
          <cell r="B6">
            <v>2</v>
          </cell>
          <cell r="G6" t="str">
            <v>Riesgo de rentabilidad</v>
          </cell>
        </row>
        <row r="7">
          <cell r="B7">
            <v>3</v>
          </cell>
          <cell r="G7" t="str">
            <v>Riesgo de variación en la legislación colombiana</v>
          </cell>
        </row>
        <row r="8">
          <cell r="B8">
            <v>4</v>
          </cell>
          <cell r="G8" t="str">
            <v>Riesgo tributario y cambiario</v>
          </cell>
        </row>
        <row r="9">
          <cell r="B9">
            <v>5</v>
          </cell>
          <cell r="G9" t="str">
            <v>Riesgo de fuerza Mayor por destrucción o pérdida de sus propios bienes, elementos y equipos destinados a la ejecución del presente Contrato o daños al personal del Contratista</v>
          </cell>
        </row>
        <row r="10">
          <cell r="B10">
            <v>6</v>
          </cell>
          <cell r="G10" t="str">
            <v>Repetición de trabajos de campo por deficiencias en la toma o calidad de la información</v>
          </cell>
        </row>
        <row r="11">
          <cell r="B11">
            <v>7</v>
          </cell>
          <cell r="G11" t="str">
            <v xml:space="preserve">Cambios en la programación de la adquisición de los datos </v>
          </cell>
        </row>
        <row r="12">
          <cell r="B12">
            <v>8</v>
          </cell>
          <cell r="G12" t="str">
            <v>Accidentes laborales.- Responsabilidad civil por accidentes, daños y lesiones o muerte de terceros.</v>
          </cell>
        </row>
        <row r="13">
          <cell r="B13">
            <v>9</v>
          </cell>
          <cell r="G13" t="str">
            <v>Consecución de financiación y condiciones financieras</v>
          </cell>
        </row>
        <row r="14">
          <cell r="B14">
            <v>10</v>
          </cell>
          <cell r="G14" t="str">
            <v>fenómenos geológicos, freáticos, hidrológicos, climáticos, incendios forestales, biológicos, patológicos, acción de roedores y animales, dentro de los parámetros previsibles</v>
          </cell>
        </row>
        <row r="15">
          <cell r="B15">
            <v>11</v>
          </cell>
          <cell r="G15" t="str">
            <v>eventuales fallas en las telecomunicaciones, disponibilidad de cobertura, disponibilidad y suspensión de servicios públicos, advenimiento de nuevos desarrollos tecnológicos, obsolescencia tecnológica</v>
          </cell>
        </row>
        <row r="16">
          <cell r="B16">
            <v>12</v>
          </cell>
          <cell r="G16" t="str">
            <v xml:space="preserve">Variaciones de los componentes económicos y técnicos necesarios para cumplir con las obligaciones del Contratista </v>
          </cell>
        </row>
      </sheetData>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1"/>
  <sheetViews>
    <sheetView tabSelected="1" view="pageBreakPreview" zoomScale="85" zoomScaleNormal="85" zoomScaleSheetLayoutView="85" workbookViewId="0">
      <selection activeCell="A83" sqref="A83"/>
    </sheetView>
  </sheetViews>
  <sheetFormatPr defaultColWidth="10.85546875" defaultRowHeight="14.45"/>
  <cols>
    <col min="1" max="1" width="4.42578125" customWidth="1"/>
    <col min="2" max="2" width="6" customWidth="1"/>
    <col min="3" max="4" width="6.85546875" customWidth="1"/>
    <col min="5" max="5" width="7.7109375" customWidth="1"/>
    <col min="6" max="6" width="22.7109375" customWidth="1"/>
    <col min="7" max="7" width="21.28515625" customWidth="1"/>
    <col min="8" max="9" width="4.28515625" customWidth="1"/>
    <col min="10" max="10" width="6.42578125" customWidth="1"/>
    <col min="11" max="11" width="5.85546875" customWidth="1"/>
    <col min="12" max="12" width="8" customWidth="1"/>
    <col min="13" max="13" width="31.28515625" customWidth="1"/>
    <col min="14" max="14" width="19.28515625" customWidth="1"/>
    <col min="15" max="15" width="13.28515625" customWidth="1"/>
    <col min="16" max="16" width="7.28515625" customWidth="1"/>
    <col min="17" max="17" width="19.140625" customWidth="1"/>
    <col min="18" max="18" width="20.28515625" customWidth="1"/>
    <col min="20" max="20" width="58.85546875" customWidth="1"/>
    <col min="25" max="25" width="21.140625" customWidth="1"/>
    <col min="26" max="26" width="14.42578125" customWidth="1"/>
    <col min="27" max="27" width="15.42578125" customWidth="1"/>
    <col min="28" max="28" width="48.42578125" customWidth="1"/>
    <col min="29" max="29" width="39.7109375" customWidth="1"/>
  </cols>
  <sheetData>
    <row r="1" spans="1:18" ht="21" customHeight="1">
      <c r="A1" s="132"/>
      <c r="B1" s="133"/>
      <c r="C1" s="133"/>
      <c r="D1" s="133"/>
      <c r="E1" s="133"/>
      <c r="F1" s="133"/>
      <c r="G1" s="136" t="s">
        <v>0</v>
      </c>
      <c r="H1" s="136"/>
      <c r="I1" s="136"/>
      <c r="J1" s="136"/>
      <c r="K1" s="136"/>
      <c r="L1" s="136"/>
      <c r="M1" s="136"/>
      <c r="N1" s="136"/>
      <c r="O1" s="136"/>
      <c r="P1" s="136"/>
      <c r="Q1" s="136"/>
      <c r="R1" s="137"/>
    </row>
    <row r="2" spans="1:18" ht="24.75" customHeight="1">
      <c r="A2" s="134"/>
      <c r="B2" s="135"/>
      <c r="C2" s="135"/>
      <c r="D2" s="135"/>
      <c r="E2" s="135"/>
      <c r="F2" s="135"/>
      <c r="G2" s="138"/>
      <c r="H2" s="138"/>
      <c r="I2" s="138"/>
      <c r="J2" s="138"/>
      <c r="K2" s="138"/>
      <c r="L2" s="138"/>
      <c r="M2" s="138"/>
      <c r="N2" s="138"/>
      <c r="O2" s="138"/>
      <c r="P2" s="138"/>
      <c r="Q2" s="138"/>
      <c r="R2" s="139"/>
    </row>
    <row r="3" spans="1:18" ht="27.75" customHeight="1">
      <c r="A3" s="134"/>
      <c r="B3" s="135"/>
      <c r="C3" s="135"/>
      <c r="D3" s="135"/>
      <c r="E3" s="135"/>
      <c r="F3" s="135"/>
      <c r="G3" s="138"/>
      <c r="H3" s="138"/>
      <c r="I3" s="138"/>
      <c r="J3" s="138"/>
      <c r="K3" s="138"/>
      <c r="L3" s="138"/>
      <c r="M3" s="138"/>
      <c r="N3" s="138"/>
      <c r="O3" s="138"/>
      <c r="P3" s="138"/>
      <c r="Q3" s="138"/>
      <c r="R3" s="139"/>
    </row>
    <row r="4" spans="1:18" ht="15.6">
      <c r="A4" s="140" t="s">
        <v>1</v>
      </c>
      <c r="B4" s="141"/>
      <c r="C4" s="141"/>
      <c r="D4" s="141"/>
      <c r="E4" s="141"/>
      <c r="F4" s="141"/>
      <c r="G4" s="141"/>
      <c r="H4" s="141"/>
      <c r="I4" s="141"/>
      <c r="J4" s="141"/>
      <c r="K4" s="141"/>
      <c r="L4" s="141"/>
      <c r="M4" s="141"/>
      <c r="N4" s="141"/>
      <c r="O4" s="141"/>
      <c r="P4" s="141"/>
      <c r="Q4" s="141"/>
      <c r="R4" s="142"/>
    </row>
    <row r="5" spans="1:18">
      <c r="A5" s="118" t="s">
        <v>2</v>
      </c>
      <c r="B5" s="119"/>
      <c r="C5" s="119"/>
      <c r="D5" s="119"/>
      <c r="E5" s="119"/>
      <c r="F5" s="119"/>
      <c r="G5" s="119"/>
      <c r="H5" s="119"/>
      <c r="I5" s="119"/>
      <c r="J5" s="119"/>
      <c r="K5" s="119"/>
      <c r="L5" s="119"/>
      <c r="M5" s="119"/>
      <c r="N5" s="119"/>
      <c r="O5" s="119"/>
      <c r="P5" s="119"/>
      <c r="Q5" s="119"/>
      <c r="R5" s="120"/>
    </row>
    <row r="6" spans="1:18">
      <c r="A6" s="126"/>
      <c r="B6" s="127"/>
      <c r="C6" s="127"/>
      <c r="D6" s="127"/>
      <c r="E6" s="127"/>
      <c r="F6" s="127"/>
      <c r="G6" s="127"/>
      <c r="H6" s="127"/>
      <c r="I6" s="127"/>
      <c r="J6" s="127"/>
      <c r="K6" s="127"/>
      <c r="L6" s="127"/>
      <c r="M6" s="127"/>
      <c r="N6" s="127"/>
      <c r="O6" s="127"/>
      <c r="P6" s="127"/>
      <c r="Q6" s="127"/>
      <c r="R6" s="128"/>
    </row>
    <row r="7" spans="1:18" ht="85.5" customHeight="1">
      <c r="A7" s="143" t="s">
        <v>3</v>
      </c>
      <c r="B7" s="144"/>
      <c r="C7" s="144"/>
      <c r="D7" s="144"/>
      <c r="E7" s="144"/>
      <c r="F7" s="144"/>
      <c r="G7" s="145" t="s">
        <v>4</v>
      </c>
      <c r="H7" s="146"/>
      <c r="I7" s="146"/>
      <c r="J7" s="146"/>
      <c r="K7" s="146"/>
      <c r="L7" s="146"/>
      <c r="M7" s="146"/>
      <c r="N7" s="146"/>
      <c r="O7" s="146"/>
      <c r="P7" s="146"/>
      <c r="Q7" s="146"/>
      <c r="R7" s="147"/>
    </row>
    <row r="8" spans="1:18" ht="32.25" customHeight="1">
      <c r="A8" s="143" t="s">
        <v>5</v>
      </c>
      <c r="B8" s="144"/>
      <c r="C8" s="144"/>
      <c r="D8" s="144"/>
      <c r="E8" s="144"/>
      <c r="F8" s="144"/>
      <c r="G8" s="150">
        <v>40000000000</v>
      </c>
      <c r="H8" s="151"/>
      <c r="I8" s="151"/>
      <c r="J8" s="151"/>
      <c r="K8" s="151"/>
      <c r="L8" s="151"/>
      <c r="M8" s="151"/>
      <c r="N8" s="151"/>
      <c r="O8" s="151"/>
      <c r="P8" s="151"/>
      <c r="Q8" s="151"/>
      <c r="R8" s="152"/>
    </row>
    <row r="9" spans="1:18" ht="68.45" customHeight="1">
      <c r="A9" s="143" t="s">
        <v>6</v>
      </c>
      <c r="B9" s="144"/>
      <c r="C9" s="144"/>
      <c r="D9" s="144"/>
      <c r="E9" s="144"/>
      <c r="F9" s="144"/>
      <c r="G9" s="153" t="s">
        <v>7</v>
      </c>
      <c r="H9" s="153"/>
      <c r="I9" s="153"/>
      <c r="J9" s="153"/>
      <c r="K9" s="153"/>
      <c r="L9" s="153"/>
      <c r="M9" s="153"/>
      <c r="N9" s="153"/>
      <c r="O9" s="153"/>
      <c r="P9" s="153"/>
      <c r="Q9" s="153"/>
      <c r="R9" s="154"/>
    </row>
    <row r="10" spans="1:18">
      <c r="A10" s="118" t="s">
        <v>8</v>
      </c>
      <c r="B10" s="119"/>
      <c r="C10" s="119"/>
      <c r="D10" s="119"/>
      <c r="E10" s="119"/>
      <c r="F10" s="119"/>
      <c r="G10" s="119"/>
      <c r="H10" s="119"/>
      <c r="I10" s="119"/>
      <c r="J10" s="119"/>
      <c r="K10" s="119"/>
      <c r="L10" s="119"/>
      <c r="M10" s="119"/>
      <c r="N10" s="119"/>
      <c r="O10" s="119"/>
      <c r="P10" s="119"/>
      <c r="Q10" s="119"/>
      <c r="R10" s="120"/>
    </row>
    <row r="11" spans="1:18" ht="61.5" customHeight="1">
      <c r="A11" s="121" t="s">
        <v>9</v>
      </c>
      <c r="B11" s="122"/>
      <c r="C11" s="122"/>
      <c r="D11" s="122"/>
      <c r="E11" s="122"/>
      <c r="F11" s="122"/>
      <c r="G11" s="122"/>
      <c r="H11" s="122"/>
      <c r="I11" s="122"/>
      <c r="J11" s="122"/>
      <c r="K11" s="122"/>
      <c r="L11" s="122"/>
      <c r="M11" s="122"/>
      <c r="N11" s="122"/>
      <c r="O11" s="122"/>
      <c r="P11" s="122"/>
      <c r="Q11" s="122"/>
      <c r="R11" s="123"/>
    </row>
    <row r="12" spans="1:18">
      <c r="A12" s="118" t="s">
        <v>10</v>
      </c>
      <c r="B12" s="119"/>
      <c r="C12" s="119"/>
      <c r="D12" s="119"/>
      <c r="E12" s="119"/>
      <c r="F12" s="119"/>
      <c r="G12" s="119"/>
      <c r="H12" s="119"/>
      <c r="I12" s="119"/>
      <c r="J12" s="119"/>
      <c r="K12" s="119"/>
      <c r="L12" s="119"/>
      <c r="M12" s="119"/>
      <c r="N12" s="119"/>
      <c r="O12" s="119"/>
      <c r="P12" s="119"/>
      <c r="Q12" s="119"/>
      <c r="R12" s="120"/>
    </row>
    <row r="13" spans="1:18">
      <c r="A13" s="126" t="s">
        <v>11</v>
      </c>
      <c r="B13" s="127"/>
      <c r="C13" s="127"/>
      <c r="D13" s="127"/>
      <c r="E13" s="127"/>
      <c r="F13" s="127"/>
      <c r="G13" s="127"/>
      <c r="H13" s="127"/>
      <c r="I13" s="127"/>
      <c r="J13" s="127"/>
      <c r="K13" s="127"/>
      <c r="L13" s="127"/>
      <c r="M13" s="127"/>
      <c r="N13" s="127"/>
      <c r="O13" s="127"/>
      <c r="P13" s="127"/>
      <c r="Q13" s="127"/>
      <c r="R13" s="128"/>
    </row>
    <row r="14" spans="1:18">
      <c r="A14" s="2"/>
      <c r="B14" s="3"/>
      <c r="C14" s="3"/>
      <c r="D14" s="4"/>
      <c r="E14" s="148" t="s">
        <v>12</v>
      </c>
      <c r="F14" s="148"/>
      <c r="G14" s="148"/>
      <c r="H14" s="148"/>
      <c r="I14" s="148"/>
      <c r="J14" s="148"/>
      <c r="K14" s="148" t="s">
        <v>13</v>
      </c>
      <c r="L14" s="148"/>
      <c r="M14" s="148"/>
      <c r="N14" s="3"/>
      <c r="O14" s="3"/>
      <c r="P14" s="3"/>
      <c r="Q14" s="3"/>
      <c r="R14" s="5"/>
    </row>
    <row r="15" spans="1:18" ht="18.75" customHeight="1">
      <c r="A15" s="2"/>
      <c r="B15" s="3"/>
      <c r="C15" s="3"/>
      <c r="D15" s="149" t="s">
        <v>14</v>
      </c>
      <c r="E15" s="124" t="s">
        <v>15</v>
      </c>
      <c r="F15" s="124"/>
      <c r="G15" s="124"/>
      <c r="H15" s="124"/>
      <c r="I15" s="124"/>
      <c r="J15" s="124"/>
      <c r="K15" s="125">
        <v>1</v>
      </c>
      <c r="L15" s="125"/>
      <c r="M15" s="125"/>
      <c r="N15" s="3"/>
      <c r="O15" s="3"/>
      <c r="P15" s="3"/>
      <c r="Q15" s="3"/>
      <c r="R15" s="5"/>
    </row>
    <row r="16" spans="1:18" ht="18.75" customHeight="1">
      <c r="A16" s="2"/>
      <c r="B16" s="3"/>
      <c r="C16" s="3"/>
      <c r="D16" s="149"/>
      <c r="E16" s="124" t="s">
        <v>16</v>
      </c>
      <c r="F16" s="124"/>
      <c r="G16" s="124"/>
      <c r="H16" s="124"/>
      <c r="I16" s="124"/>
      <c r="J16" s="124"/>
      <c r="K16" s="125">
        <v>2</v>
      </c>
      <c r="L16" s="125"/>
      <c r="M16" s="125"/>
      <c r="N16" s="3"/>
      <c r="O16" s="3"/>
      <c r="P16" s="3"/>
      <c r="Q16" s="3"/>
      <c r="R16" s="5"/>
    </row>
    <row r="17" spans="1:20" ht="20.25" customHeight="1">
      <c r="A17" s="2"/>
      <c r="B17" s="3"/>
      <c r="C17" s="3"/>
      <c r="D17" s="149"/>
      <c r="E17" s="124" t="s">
        <v>17</v>
      </c>
      <c r="F17" s="124"/>
      <c r="G17" s="124"/>
      <c r="H17" s="124"/>
      <c r="I17" s="124"/>
      <c r="J17" s="124"/>
      <c r="K17" s="125">
        <v>3</v>
      </c>
      <c r="L17" s="125"/>
      <c r="M17" s="125"/>
      <c r="N17" s="3"/>
      <c r="O17" s="3"/>
      <c r="P17" s="3"/>
      <c r="Q17" s="3"/>
      <c r="R17" s="5"/>
    </row>
    <row r="18" spans="1:20" ht="17.25" customHeight="1">
      <c r="A18" s="2"/>
      <c r="B18" s="3"/>
      <c r="C18" s="3"/>
      <c r="D18" s="149"/>
      <c r="E18" s="124" t="s">
        <v>18</v>
      </c>
      <c r="F18" s="124"/>
      <c r="G18" s="124"/>
      <c r="H18" s="124"/>
      <c r="I18" s="124"/>
      <c r="J18" s="124"/>
      <c r="K18" s="125">
        <v>4</v>
      </c>
      <c r="L18" s="125"/>
      <c r="M18" s="125"/>
      <c r="N18" s="3"/>
      <c r="O18" s="3"/>
      <c r="P18" s="3"/>
      <c r="Q18" s="3"/>
      <c r="R18" s="5"/>
    </row>
    <row r="19" spans="1:20" ht="18.75" customHeight="1">
      <c r="A19" s="2"/>
      <c r="B19" s="3"/>
      <c r="C19" s="3"/>
      <c r="D19" s="149"/>
      <c r="E19" s="124" t="s">
        <v>19</v>
      </c>
      <c r="F19" s="124"/>
      <c r="G19" s="124"/>
      <c r="H19" s="124"/>
      <c r="I19" s="124"/>
      <c r="J19" s="124"/>
      <c r="K19" s="125">
        <v>5</v>
      </c>
      <c r="L19" s="125"/>
      <c r="M19" s="125"/>
      <c r="N19" s="3"/>
      <c r="O19" s="3"/>
      <c r="P19" s="3"/>
      <c r="Q19" s="3"/>
      <c r="R19" s="5"/>
    </row>
    <row r="20" spans="1:20">
      <c r="A20" s="126" t="s">
        <v>20</v>
      </c>
      <c r="B20" s="127"/>
      <c r="C20" s="127"/>
      <c r="D20" s="127"/>
      <c r="E20" s="127"/>
      <c r="F20" s="127"/>
      <c r="G20" s="127"/>
      <c r="H20" s="127"/>
      <c r="I20" s="127"/>
      <c r="J20" s="127"/>
      <c r="K20" s="127"/>
      <c r="L20" s="127"/>
      <c r="M20" s="127"/>
      <c r="N20" s="127"/>
      <c r="O20" s="127"/>
      <c r="P20" s="127"/>
      <c r="Q20" s="127"/>
      <c r="R20" s="128"/>
    </row>
    <row r="21" spans="1:20">
      <c r="A21" s="2"/>
      <c r="B21" s="3"/>
      <c r="C21" s="3"/>
      <c r="D21" s="6"/>
      <c r="E21" s="6"/>
      <c r="F21" s="6"/>
      <c r="G21" s="6"/>
      <c r="H21" s="6"/>
      <c r="I21" s="130" t="s">
        <v>21</v>
      </c>
      <c r="J21" s="130"/>
      <c r="K21" s="130"/>
      <c r="L21" s="130"/>
      <c r="M21" s="130"/>
      <c r="N21" s="130"/>
      <c r="O21" s="130"/>
      <c r="P21" s="130"/>
      <c r="Q21" s="130"/>
      <c r="R21" s="7"/>
    </row>
    <row r="22" spans="1:20" ht="91.5" customHeight="1">
      <c r="A22" s="2"/>
      <c r="B22" s="3"/>
      <c r="C22" s="3"/>
      <c r="D22" s="129" t="s">
        <v>22</v>
      </c>
      <c r="E22" s="129"/>
      <c r="F22" s="129"/>
      <c r="G22" s="129"/>
      <c r="H22" s="129"/>
      <c r="I22" s="111" t="s">
        <v>23</v>
      </c>
      <c r="J22" s="111"/>
      <c r="K22" s="111"/>
      <c r="L22" s="111"/>
      <c r="M22" s="8" t="s">
        <v>24</v>
      </c>
      <c r="N22" s="8" t="s">
        <v>25</v>
      </c>
      <c r="O22" s="111" t="s">
        <v>26</v>
      </c>
      <c r="P22" s="111"/>
      <c r="Q22" s="8" t="s">
        <v>27</v>
      </c>
      <c r="R22" s="9"/>
    </row>
    <row r="23" spans="1:20" ht="93.75" customHeight="1">
      <c r="A23" s="2"/>
      <c r="B23" s="3"/>
      <c r="C23" s="3"/>
      <c r="D23" s="129" t="s">
        <v>28</v>
      </c>
      <c r="E23" s="129"/>
      <c r="F23" s="129"/>
      <c r="G23" s="129"/>
      <c r="H23" s="129"/>
      <c r="I23" s="111" t="s">
        <v>29</v>
      </c>
      <c r="J23" s="111"/>
      <c r="K23" s="111"/>
      <c r="L23" s="111"/>
      <c r="M23" s="8" t="s">
        <v>30</v>
      </c>
      <c r="N23" s="8" t="s">
        <v>31</v>
      </c>
      <c r="O23" s="111" t="s">
        <v>32</v>
      </c>
      <c r="P23" s="111"/>
      <c r="Q23" s="8" t="s">
        <v>33</v>
      </c>
      <c r="R23" s="9"/>
    </row>
    <row r="24" spans="1:20" ht="28.5" customHeight="1">
      <c r="A24" s="10"/>
      <c r="B24" s="11"/>
      <c r="C24" s="11"/>
      <c r="D24" s="129" t="s">
        <v>34</v>
      </c>
      <c r="E24" s="129"/>
      <c r="F24" s="129"/>
      <c r="G24" s="129" t="s">
        <v>13</v>
      </c>
      <c r="H24" s="129"/>
      <c r="I24" s="129" t="s">
        <v>35</v>
      </c>
      <c r="J24" s="129"/>
      <c r="K24" s="129"/>
      <c r="L24" s="129"/>
      <c r="M24" s="12" t="s">
        <v>36</v>
      </c>
      <c r="N24" s="12" t="s">
        <v>37</v>
      </c>
      <c r="O24" s="129" t="s">
        <v>38</v>
      </c>
      <c r="P24" s="129"/>
      <c r="Q24" s="12" t="s">
        <v>39</v>
      </c>
      <c r="R24" s="13"/>
    </row>
    <row r="25" spans="1:20">
      <c r="A25" s="10"/>
      <c r="B25" s="11"/>
      <c r="C25" s="11"/>
      <c r="D25" s="129"/>
      <c r="E25" s="129"/>
      <c r="F25" s="129"/>
      <c r="G25" s="129"/>
      <c r="H25" s="129"/>
      <c r="I25" s="111">
        <v>1</v>
      </c>
      <c r="J25" s="111"/>
      <c r="K25" s="111"/>
      <c r="L25" s="111"/>
      <c r="M25" s="8">
        <v>2</v>
      </c>
      <c r="N25" s="8">
        <v>3</v>
      </c>
      <c r="O25" s="111">
        <v>4</v>
      </c>
      <c r="P25" s="111"/>
      <c r="Q25" s="8">
        <v>5</v>
      </c>
      <c r="R25" s="14"/>
    </row>
    <row r="26" spans="1:20">
      <c r="A26" s="126" t="s">
        <v>40</v>
      </c>
      <c r="B26" s="127"/>
      <c r="C26" s="127"/>
      <c r="D26" s="127"/>
      <c r="E26" s="127"/>
      <c r="F26" s="127"/>
      <c r="G26" s="127"/>
      <c r="H26" s="127"/>
      <c r="I26" s="127"/>
      <c r="J26" s="127"/>
      <c r="K26" s="127"/>
      <c r="L26" s="127"/>
      <c r="M26" s="127"/>
      <c r="N26" s="127"/>
      <c r="O26" s="127"/>
      <c r="P26" s="127"/>
      <c r="Q26" s="127"/>
      <c r="R26" s="128"/>
    </row>
    <row r="27" spans="1:20">
      <c r="A27" s="2"/>
      <c r="B27" s="3"/>
      <c r="C27" s="3"/>
      <c r="D27" s="6"/>
      <c r="E27" s="6"/>
      <c r="F27" s="6"/>
      <c r="G27" s="6"/>
      <c r="H27" s="6"/>
      <c r="I27" s="130" t="s">
        <v>21</v>
      </c>
      <c r="J27" s="130"/>
      <c r="K27" s="130"/>
      <c r="L27" s="130"/>
      <c r="M27" s="130"/>
      <c r="N27" s="130"/>
      <c r="O27" s="130"/>
      <c r="P27" s="130"/>
      <c r="Q27" s="130"/>
      <c r="R27" s="15"/>
    </row>
    <row r="28" spans="1:20" ht="89.25" customHeight="1">
      <c r="A28" s="2"/>
      <c r="B28" s="3"/>
      <c r="C28" s="3"/>
      <c r="D28" s="6"/>
      <c r="E28" s="129" t="s">
        <v>22</v>
      </c>
      <c r="F28" s="129"/>
      <c r="G28" s="129"/>
      <c r="H28" s="129"/>
      <c r="I28" s="111" t="s">
        <v>41</v>
      </c>
      <c r="J28" s="111"/>
      <c r="K28" s="111"/>
      <c r="L28" s="111"/>
      <c r="M28" s="8" t="s">
        <v>42</v>
      </c>
      <c r="N28" s="8" t="s">
        <v>43</v>
      </c>
      <c r="O28" s="111" t="s">
        <v>44</v>
      </c>
      <c r="P28" s="111"/>
      <c r="Q28" s="8" t="s">
        <v>27</v>
      </c>
      <c r="R28" s="9"/>
      <c r="S28" s="16"/>
      <c r="T28" s="16"/>
    </row>
    <row r="29" spans="1:20">
      <c r="A29" s="2"/>
      <c r="B29" s="3"/>
      <c r="C29" s="3"/>
      <c r="D29" s="6"/>
      <c r="E29" s="130" t="s">
        <v>45</v>
      </c>
      <c r="F29" s="130"/>
      <c r="G29" s="130"/>
      <c r="H29" s="130"/>
      <c r="I29" s="155">
        <f>ROUND((G8*0.001),0)</f>
        <v>40000000</v>
      </c>
      <c r="J29" s="155"/>
      <c r="K29" s="155"/>
      <c r="L29" s="155"/>
      <c r="M29" s="17">
        <f>ROUND((G8*0.049999),0)</f>
        <v>1999960000</v>
      </c>
      <c r="N29" s="18">
        <f>ROUND((G8*0.15),0)</f>
        <v>6000000000</v>
      </c>
      <c r="O29" s="155">
        <f>ROUND((G8*0.3),0)</f>
        <v>12000000000</v>
      </c>
      <c r="P29" s="155"/>
      <c r="Q29" s="18">
        <f>ROUND((G8*0.300001),0)</f>
        <v>12000040000</v>
      </c>
      <c r="R29" s="19"/>
    </row>
    <row r="30" spans="1:20">
      <c r="A30" s="2"/>
      <c r="B30" s="3"/>
      <c r="C30" s="3"/>
      <c r="D30" s="6"/>
      <c r="E30" s="131" t="s">
        <v>34</v>
      </c>
      <c r="F30" s="131"/>
      <c r="G30" s="131" t="s">
        <v>13</v>
      </c>
      <c r="H30" s="131"/>
      <c r="I30" s="130" t="s">
        <v>35</v>
      </c>
      <c r="J30" s="130"/>
      <c r="K30" s="130"/>
      <c r="L30" s="130"/>
      <c r="M30" s="20" t="s">
        <v>36</v>
      </c>
      <c r="N30" s="21" t="s">
        <v>37</v>
      </c>
      <c r="O30" s="130" t="s">
        <v>38</v>
      </c>
      <c r="P30" s="130"/>
      <c r="Q30" s="20" t="s">
        <v>39</v>
      </c>
      <c r="R30" s="7"/>
    </row>
    <row r="31" spans="1:20">
      <c r="A31" s="2"/>
      <c r="B31" s="3"/>
      <c r="C31" s="3"/>
      <c r="D31" s="22"/>
      <c r="E31" s="131"/>
      <c r="F31" s="131"/>
      <c r="G31" s="131"/>
      <c r="H31" s="131"/>
      <c r="I31" s="125">
        <v>1</v>
      </c>
      <c r="J31" s="125"/>
      <c r="K31" s="125"/>
      <c r="L31" s="125"/>
      <c r="M31" s="23">
        <v>2</v>
      </c>
      <c r="N31" s="23">
        <v>3</v>
      </c>
      <c r="O31" s="125">
        <v>4</v>
      </c>
      <c r="P31" s="125"/>
      <c r="Q31" s="23">
        <v>5</v>
      </c>
      <c r="R31" s="24"/>
    </row>
    <row r="32" spans="1:20">
      <c r="A32" s="2"/>
      <c r="B32" s="3"/>
      <c r="C32" s="3"/>
      <c r="D32" s="149" t="s">
        <v>14</v>
      </c>
      <c r="E32" s="125" t="s">
        <v>46</v>
      </c>
      <c r="F32" s="125"/>
      <c r="G32" s="125">
        <v>1</v>
      </c>
      <c r="H32" s="125"/>
      <c r="I32" s="158">
        <f>I31+G32</f>
        <v>2</v>
      </c>
      <c r="J32" s="158"/>
      <c r="K32" s="158"/>
      <c r="L32" s="158"/>
      <c r="M32" s="39">
        <f>G32+M31</f>
        <v>3</v>
      </c>
      <c r="N32" s="39">
        <f>G32+N31</f>
        <v>4</v>
      </c>
      <c r="O32" s="159">
        <v>5</v>
      </c>
      <c r="P32" s="159"/>
      <c r="Q32" s="25">
        <v>6</v>
      </c>
      <c r="R32" s="24"/>
    </row>
    <row r="33" spans="1:18">
      <c r="A33" s="2"/>
      <c r="B33" s="3"/>
      <c r="C33" s="3"/>
      <c r="D33" s="149"/>
      <c r="E33" s="125" t="s">
        <v>47</v>
      </c>
      <c r="F33" s="125"/>
      <c r="G33" s="125">
        <v>2</v>
      </c>
      <c r="H33" s="125"/>
      <c r="I33" s="158">
        <f>G33+I31</f>
        <v>3</v>
      </c>
      <c r="J33" s="158"/>
      <c r="K33" s="158"/>
      <c r="L33" s="158"/>
      <c r="M33" s="39">
        <f>G33+M31</f>
        <v>4</v>
      </c>
      <c r="N33" s="26">
        <f>G33+N31</f>
        <v>5</v>
      </c>
      <c r="O33" s="156">
        <v>6</v>
      </c>
      <c r="P33" s="156"/>
      <c r="Q33" s="25">
        <v>7</v>
      </c>
      <c r="R33" s="24"/>
    </row>
    <row r="34" spans="1:18">
      <c r="A34" s="2"/>
      <c r="B34" s="3"/>
      <c r="C34" s="3"/>
      <c r="D34" s="149"/>
      <c r="E34" s="125" t="s">
        <v>48</v>
      </c>
      <c r="F34" s="125"/>
      <c r="G34" s="125">
        <v>3</v>
      </c>
      <c r="H34" s="125"/>
      <c r="I34" s="158">
        <f>G34+I31</f>
        <v>4</v>
      </c>
      <c r="J34" s="158"/>
      <c r="K34" s="158"/>
      <c r="L34" s="158"/>
      <c r="M34" s="26">
        <f>G34+M31</f>
        <v>5</v>
      </c>
      <c r="N34" s="25">
        <f>G34+N31</f>
        <v>6</v>
      </c>
      <c r="O34" s="156">
        <v>7</v>
      </c>
      <c r="P34" s="156"/>
      <c r="Q34" s="27">
        <v>8</v>
      </c>
      <c r="R34" s="24"/>
    </row>
    <row r="35" spans="1:18">
      <c r="A35" s="2"/>
      <c r="B35" s="3"/>
      <c r="C35" s="3"/>
      <c r="D35" s="149"/>
      <c r="E35" s="125" t="s">
        <v>49</v>
      </c>
      <c r="F35" s="125"/>
      <c r="G35" s="125">
        <v>4</v>
      </c>
      <c r="H35" s="125"/>
      <c r="I35" s="159">
        <f>G35+I31</f>
        <v>5</v>
      </c>
      <c r="J35" s="159"/>
      <c r="K35" s="159"/>
      <c r="L35" s="159"/>
      <c r="M35" s="25">
        <f>G35+M31</f>
        <v>6</v>
      </c>
      <c r="N35" s="25">
        <f>G35+N31</f>
        <v>7</v>
      </c>
      <c r="O35" s="157">
        <v>8</v>
      </c>
      <c r="P35" s="157"/>
      <c r="Q35" s="27">
        <v>9</v>
      </c>
      <c r="R35" s="24"/>
    </row>
    <row r="36" spans="1:18">
      <c r="A36" s="2"/>
      <c r="B36" s="3"/>
      <c r="C36" s="3"/>
      <c r="D36" s="149"/>
      <c r="E36" s="125" t="s">
        <v>50</v>
      </c>
      <c r="F36" s="125"/>
      <c r="G36" s="125">
        <v>5</v>
      </c>
      <c r="H36" s="125"/>
      <c r="I36" s="156">
        <f>G36+I31</f>
        <v>6</v>
      </c>
      <c r="J36" s="156"/>
      <c r="K36" s="156"/>
      <c r="L36" s="156"/>
      <c r="M36" s="25">
        <f>G36+M31</f>
        <v>7</v>
      </c>
      <c r="N36" s="27">
        <f>G36+N31</f>
        <v>8</v>
      </c>
      <c r="O36" s="157">
        <v>9</v>
      </c>
      <c r="P36" s="157"/>
      <c r="Q36" s="27">
        <v>10</v>
      </c>
      <c r="R36" s="24"/>
    </row>
    <row r="37" spans="1:18">
      <c r="A37" s="126" t="s">
        <v>51</v>
      </c>
      <c r="B37" s="127"/>
      <c r="C37" s="127"/>
      <c r="D37" s="127"/>
      <c r="E37" s="127"/>
      <c r="F37" s="127"/>
      <c r="G37" s="127"/>
      <c r="H37" s="127"/>
      <c r="I37" s="127"/>
      <c r="J37" s="127"/>
      <c r="K37" s="127"/>
      <c r="L37" s="127"/>
      <c r="M37" s="127"/>
      <c r="N37" s="127"/>
      <c r="O37" s="127"/>
      <c r="P37" s="127"/>
      <c r="Q37" s="127"/>
      <c r="R37" s="128"/>
    </row>
    <row r="38" spans="1:18">
      <c r="A38" s="28"/>
      <c r="B38" s="3"/>
      <c r="C38" s="3"/>
      <c r="D38" s="3"/>
      <c r="E38" s="148" t="s">
        <v>13</v>
      </c>
      <c r="F38" s="148"/>
      <c r="G38" s="148" t="s">
        <v>12</v>
      </c>
      <c r="H38" s="148"/>
      <c r="I38" s="3"/>
      <c r="J38" s="3"/>
      <c r="K38" s="29"/>
      <c r="L38" s="23"/>
      <c r="M38" s="4"/>
      <c r="N38" s="3"/>
      <c r="O38" s="3"/>
      <c r="P38" s="3"/>
      <c r="Q38" s="3"/>
      <c r="R38" s="5"/>
    </row>
    <row r="39" spans="1:18">
      <c r="A39" s="2"/>
      <c r="B39" s="3"/>
      <c r="C39" s="3"/>
      <c r="D39" s="3"/>
      <c r="E39" s="157" t="s">
        <v>52</v>
      </c>
      <c r="F39" s="157"/>
      <c r="G39" s="125" t="s">
        <v>53</v>
      </c>
      <c r="H39" s="125"/>
      <c r="I39" s="3"/>
      <c r="J39" s="3"/>
      <c r="K39" s="6"/>
      <c r="L39" s="23"/>
      <c r="M39" s="4"/>
      <c r="N39" s="3"/>
      <c r="O39" s="3"/>
      <c r="P39" s="3"/>
      <c r="Q39" s="3"/>
      <c r="R39" s="5"/>
    </row>
    <row r="40" spans="1:18">
      <c r="A40" s="30"/>
      <c r="B40" s="3"/>
      <c r="C40" s="3"/>
      <c r="D40" s="3"/>
      <c r="E40" s="156" t="s">
        <v>54</v>
      </c>
      <c r="F40" s="156"/>
      <c r="G40" s="125" t="s">
        <v>55</v>
      </c>
      <c r="H40" s="125"/>
      <c r="I40" s="3"/>
      <c r="J40" s="3"/>
      <c r="K40" s="6"/>
      <c r="L40" s="23"/>
      <c r="M40" s="4"/>
      <c r="N40" s="3"/>
      <c r="O40" s="3"/>
      <c r="P40" s="3"/>
      <c r="Q40" s="3"/>
      <c r="R40" s="5"/>
    </row>
    <row r="41" spans="1:18">
      <c r="A41" s="30"/>
      <c r="B41" s="3"/>
      <c r="C41" s="3"/>
      <c r="D41" s="3"/>
      <c r="E41" s="159">
        <v>5</v>
      </c>
      <c r="F41" s="159"/>
      <c r="G41" s="125" t="s">
        <v>56</v>
      </c>
      <c r="H41" s="125"/>
      <c r="I41" s="3"/>
      <c r="J41" s="3"/>
      <c r="K41" s="6"/>
      <c r="L41" s="23"/>
      <c r="M41" s="4"/>
      <c r="N41" s="3"/>
      <c r="O41" s="3"/>
      <c r="P41" s="3"/>
      <c r="Q41" s="3"/>
      <c r="R41" s="5"/>
    </row>
    <row r="42" spans="1:18">
      <c r="A42" s="30"/>
      <c r="B42" s="3"/>
      <c r="C42" s="3"/>
      <c r="D42" s="3"/>
      <c r="E42" s="160" t="s">
        <v>57</v>
      </c>
      <c r="F42" s="160"/>
      <c r="G42" s="125" t="s">
        <v>58</v>
      </c>
      <c r="H42" s="125"/>
      <c r="I42" s="3"/>
      <c r="J42" s="3"/>
      <c r="K42" s="6"/>
      <c r="L42" s="23"/>
      <c r="M42" s="4"/>
      <c r="N42" s="3"/>
      <c r="O42" s="3"/>
      <c r="P42" s="3"/>
      <c r="Q42" s="3"/>
      <c r="R42" s="5"/>
    </row>
    <row r="43" spans="1:18" ht="51" customHeight="1">
      <c r="A43" s="118" t="s">
        <v>59</v>
      </c>
      <c r="B43" s="119"/>
      <c r="C43" s="119"/>
      <c r="D43" s="119"/>
      <c r="E43" s="119"/>
      <c r="F43" s="119"/>
      <c r="G43" s="119"/>
      <c r="H43" s="119"/>
      <c r="I43" s="119"/>
      <c r="J43" s="119"/>
      <c r="K43" s="119"/>
      <c r="L43" s="119"/>
      <c r="M43" s="119"/>
      <c r="N43" s="119"/>
      <c r="O43" s="119"/>
      <c r="P43" s="119"/>
      <c r="Q43" s="119"/>
      <c r="R43" s="120"/>
    </row>
    <row r="44" spans="1:18" ht="77.25" customHeight="1">
      <c r="A44" s="31" t="s">
        <v>60</v>
      </c>
      <c r="B44" s="32" t="s">
        <v>61</v>
      </c>
      <c r="C44" s="32" t="s">
        <v>62</v>
      </c>
      <c r="D44" s="32" t="s">
        <v>63</v>
      </c>
      <c r="E44" s="33" t="s">
        <v>64</v>
      </c>
      <c r="F44" s="161" t="s">
        <v>65</v>
      </c>
      <c r="G44" s="162"/>
      <c r="H44" s="162"/>
      <c r="I44" s="163"/>
      <c r="J44" s="164" t="s">
        <v>66</v>
      </c>
      <c r="K44" s="164"/>
      <c r="L44" s="164"/>
      <c r="M44" s="164"/>
      <c r="N44" s="34" t="s">
        <v>67</v>
      </c>
      <c r="O44" s="34" t="s">
        <v>68</v>
      </c>
      <c r="P44" s="32" t="s">
        <v>69</v>
      </c>
      <c r="Q44" s="34" t="s">
        <v>70</v>
      </c>
      <c r="R44" s="35" t="s">
        <v>71</v>
      </c>
    </row>
    <row r="45" spans="1:18" ht="90" customHeight="1">
      <c r="A45" s="1">
        <v>1</v>
      </c>
      <c r="B45" s="8" t="s">
        <v>72</v>
      </c>
      <c r="C45" s="8" t="s">
        <v>73</v>
      </c>
      <c r="D45" s="8" t="s">
        <v>74</v>
      </c>
      <c r="E45" s="8" t="s">
        <v>75</v>
      </c>
      <c r="F45" s="166" t="s">
        <v>76</v>
      </c>
      <c r="G45" s="167"/>
      <c r="H45" s="167"/>
      <c r="I45" s="168"/>
      <c r="J45" s="166" t="s">
        <v>77</v>
      </c>
      <c r="K45" s="167"/>
      <c r="L45" s="167"/>
      <c r="M45" s="168"/>
      <c r="N45" s="38">
        <v>1</v>
      </c>
      <c r="O45" s="38">
        <v>5</v>
      </c>
      <c r="P45" s="38">
        <f>+N45+O45</f>
        <v>6</v>
      </c>
      <c r="Q45" s="37" t="str">
        <f>+IF(P45&gt;=8,"Riesgo extremo",IF(P45&gt;=6,"Riesgo alto",IF(P45=5,"Riesgo medio",IF(P45&lt;=4,"Riesgo bajo",0))))</f>
        <v>Riesgo alto</v>
      </c>
      <c r="R45" s="14" t="s">
        <v>78</v>
      </c>
    </row>
    <row r="46" spans="1:18" ht="130.5" customHeight="1">
      <c r="A46" s="1">
        <v>2</v>
      </c>
      <c r="B46" s="8" t="s">
        <v>72</v>
      </c>
      <c r="C46" s="8" t="s">
        <v>73</v>
      </c>
      <c r="D46" s="8" t="s">
        <v>74</v>
      </c>
      <c r="E46" s="8" t="s">
        <v>75</v>
      </c>
      <c r="F46" s="166" t="s">
        <v>79</v>
      </c>
      <c r="G46" s="167"/>
      <c r="H46" s="167"/>
      <c r="I46" s="168"/>
      <c r="J46" s="166" t="s">
        <v>80</v>
      </c>
      <c r="K46" s="167"/>
      <c r="L46" s="167"/>
      <c r="M46" s="168"/>
      <c r="N46" s="38">
        <v>3</v>
      </c>
      <c r="O46" s="38">
        <v>4</v>
      </c>
      <c r="P46" s="38">
        <f>+N46+O46</f>
        <v>7</v>
      </c>
      <c r="Q46" s="37" t="str">
        <f t="shared" ref="Q46:Q56" si="0">+IF(P46&gt;=8,"Riesgo extremo",IF(P46&gt;=6,"Riesgo alto",IF(P46=5,"Riesgo medio",IF(P46&lt;=4,"Riesgo bajo",0))))</f>
        <v>Riesgo alto</v>
      </c>
      <c r="R46" s="14" t="s">
        <v>81</v>
      </c>
    </row>
    <row r="47" spans="1:18" ht="120.75" customHeight="1">
      <c r="A47" s="1">
        <v>3</v>
      </c>
      <c r="B47" s="8" t="s">
        <v>72</v>
      </c>
      <c r="C47" s="8" t="s">
        <v>73</v>
      </c>
      <c r="D47" s="8" t="s">
        <v>74</v>
      </c>
      <c r="E47" s="8" t="s">
        <v>75</v>
      </c>
      <c r="F47" s="166" t="s">
        <v>82</v>
      </c>
      <c r="G47" s="167"/>
      <c r="H47" s="167"/>
      <c r="I47" s="168"/>
      <c r="J47" s="166" t="s">
        <v>83</v>
      </c>
      <c r="K47" s="167"/>
      <c r="L47" s="167"/>
      <c r="M47" s="168"/>
      <c r="N47" s="38">
        <v>3</v>
      </c>
      <c r="O47" s="38">
        <v>4</v>
      </c>
      <c r="P47" s="38">
        <f>+N47+O47</f>
        <v>7</v>
      </c>
      <c r="Q47" s="37" t="str">
        <f>+IF(P47&gt;=8,"Riesgo extremo",IF(P47&gt;=6,"Riesgo alto",IF(P47=5,"Riesgo medio",IF(P47&lt;=4,"Riesgo bajo",0))))</f>
        <v>Riesgo alto</v>
      </c>
      <c r="R47" s="14" t="s">
        <v>84</v>
      </c>
    </row>
    <row r="48" spans="1:18" ht="117" customHeight="1">
      <c r="A48" s="1">
        <v>4</v>
      </c>
      <c r="B48" s="8" t="s">
        <v>72</v>
      </c>
      <c r="C48" s="8" t="s">
        <v>73</v>
      </c>
      <c r="D48" s="8" t="s">
        <v>85</v>
      </c>
      <c r="E48" s="8" t="s">
        <v>75</v>
      </c>
      <c r="F48" s="166" t="s">
        <v>86</v>
      </c>
      <c r="G48" s="167"/>
      <c r="H48" s="167"/>
      <c r="I48" s="168"/>
      <c r="J48" s="166" t="s">
        <v>87</v>
      </c>
      <c r="K48" s="167"/>
      <c r="L48" s="167"/>
      <c r="M48" s="168"/>
      <c r="N48" s="38">
        <v>1</v>
      </c>
      <c r="O48" s="38">
        <v>5</v>
      </c>
      <c r="P48" s="38">
        <f>+N48+O48</f>
        <v>6</v>
      </c>
      <c r="Q48" s="37" t="str">
        <f>+IF(P48&gt;=8,"Riesgo extremo",IF(P48&gt;=6,"Riesgo alto",IF(P48=5,"Riesgo medio",IF(P48&lt;=4,"Riesgo bajo",0))))</f>
        <v>Riesgo alto</v>
      </c>
      <c r="R48" s="14" t="s">
        <v>78</v>
      </c>
    </row>
    <row r="49" spans="1:19" ht="59.25" customHeight="1">
      <c r="A49" s="1">
        <v>5</v>
      </c>
      <c r="B49" s="8" t="s">
        <v>72</v>
      </c>
      <c r="C49" s="8" t="s">
        <v>88</v>
      </c>
      <c r="D49" s="8" t="s">
        <v>85</v>
      </c>
      <c r="E49" s="8" t="s">
        <v>75</v>
      </c>
      <c r="F49" s="165" t="s">
        <v>89</v>
      </c>
      <c r="G49" s="165"/>
      <c r="H49" s="165"/>
      <c r="I49" s="165"/>
      <c r="J49" s="165" t="s">
        <v>90</v>
      </c>
      <c r="K49" s="165"/>
      <c r="L49" s="165"/>
      <c r="M49" s="165"/>
      <c r="N49" s="8">
        <v>3</v>
      </c>
      <c r="O49" s="8">
        <v>3</v>
      </c>
      <c r="P49" s="38">
        <f>+N49+O49</f>
        <v>6</v>
      </c>
      <c r="Q49" s="37" t="str">
        <f t="shared" si="0"/>
        <v>Riesgo alto</v>
      </c>
      <c r="R49" s="14" t="s">
        <v>84</v>
      </c>
    </row>
    <row r="50" spans="1:19" ht="63.75" customHeight="1">
      <c r="A50" s="1">
        <v>6</v>
      </c>
      <c r="B50" s="8" t="s">
        <v>72</v>
      </c>
      <c r="C50" s="8" t="s">
        <v>88</v>
      </c>
      <c r="D50" s="8" t="s">
        <v>88</v>
      </c>
      <c r="E50" s="8" t="s">
        <v>75</v>
      </c>
      <c r="F50" s="166" t="s">
        <v>91</v>
      </c>
      <c r="G50" s="167"/>
      <c r="H50" s="167"/>
      <c r="I50" s="168"/>
      <c r="J50" s="166" t="s">
        <v>92</v>
      </c>
      <c r="K50" s="167"/>
      <c r="L50" s="167"/>
      <c r="M50" s="168"/>
      <c r="N50" s="8">
        <v>4</v>
      </c>
      <c r="O50" s="8">
        <v>3</v>
      </c>
      <c r="P50" s="38">
        <f t="shared" ref="P50:P58" si="1">+N50+O50</f>
        <v>7</v>
      </c>
      <c r="Q50" s="37" t="str">
        <f t="shared" si="0"/>
        <v>Riesgo alto</v>
      </c>
      <c r="R50" s="14" t="s">
        <v>93</v>
      </c>
    </row>
    <row r="51" spans="1:19" ht="89.25" customHeight="1">
      <c r="A51" s="1">
        <v>7</v>
      </c>
      <c r="B51" s="8" t="s">
        <v>72</v>
      </c>
      <c r="C51" s="8" t="s">
        <v>73</v>
      </c>
      <c r="D51" s="8" t="s">
        <v>88</v>
      </c>
      <c r="E51" s="8" t="s">
        <v>75</v>
      </c>
      <c r="F51" s="166" t="s">
        <v>94</v>
      </c>
      <c r="G51" s="167"/>
      <c r="H51" s="167"/>
      <c r="I51" s="168"/>
      <c r="J51" s="166" t="s">
        <v>95</v>
      </c>
      <c r="K51" s="167"/>
      <c r="L51" s="167"/>
      <c r="M51" s="168"/>
      <c r="N51" s="8">
        <v>4</v>
      </c>
      <c r="O51" s="8">
        <v>3</v>
      </c>
      <c r="P51" s="38">
        <f t="shared" si="1"/>
        <v>7</v>
      </c>
      <c r="Q51" s="37" t="str">
        <f t="shared" si="0"/>
        <v>Riesgo alto</v>
      </c>
      <c r="R51" s="14" t="s">
        <v>93</v>
      </c>
    </row>
    <row r="52" spans="1:19" ht="112.5" customHeight="1">
      <c r="A52" s="1">
        <v>8</v>
      </c>
      <c r="B52" s="8" t="s">
        <v>72</v>
      </c>
      <c r="C52" s="8" t="s">
        <v>73</v>
      </c>
      <c r="D52" s="8" t="s">
        <v>88</v>
      </c>
      <c r="E52" s="8" t="s">
        <v>96</v>
      </c>
      <c r="F52" s="170" t="s">
        <v>97</v>
      </c>
      <c r="G52" s="171"/>
      <c r="H52" s="171"/>
      <c r="I52" s="172"/>
      <c r="J52" s="166" t="s">
        <v>98</v>
      </c>
      <c r="K52" s="167"/>
      <c r="L52" s="167"/>
      <c r="M52" s="168"/>
      <c r="N52" s="8">
        <v>4</v>
      </c>
      <c r="O52" s="8">
        <v>3</v>
      </c>
      <c r="P52" s="38">
        <f t="shared" si="1"/>
        <v>7</v>
      </c>
      <c r="Q52" s="37" t="str">
        <f t="shared" si="0"/>
        <v>Riesgo alto</v>
      </c>
      <c r="R52" s="14" t="s">
        <v>78</v>
      </c>
    </row>
    <row r="53" spans="1:19" ht="112.5" customHeight="1">
      <c r="A53" s="1">
        <v>9</v>
      </c>
      <c r="B53" s="8" t="s">
        <v>88</v>
      </c>
      <c r="C53" s="8" t="s">
        <v>88</v>
      </c>
      <c r="D53" s="8" t="s">
        <v>88</v>
      </c>
      <c r="E53" s="8" t="s">
        <v>99</v>
      </c>
      <c r="F53" s="166" t="s">
        <v>100</v>
      </c>
      <c r="G53" s="167"/>
      <c r="H53" s="167"/>
      <c r="I53" s="168"/>
      <c r="J53" s="166" t="s">
        <v>101</v>
      </c>
      <c r="K53" s="167"/>
      <c r="L53" s="167"/>
      <c r="M53" s="168"/>
      <c r="N53" s="8">
        <v>3</v>
      </c>
      <c r="O53" s="8">
        <v>3</v>
      </c>
      <c r="P53" s="38">
        <f t="shared" si="1"/>
        <v>6</v>
      </c>
      <c r="Q53" s="37" t="str">
        <f t="shared" si="0"/>
        <v>Riesgo alto</v>
      </c>
      <c r="R53" s="14" t="s">
        <v>84</v>
      </c>
    </row>
    <row r="54" spans="1:19" ht="82.5" customHeight="1">
      <c r="A54" s="1">
        <v>10</v>
      </c>
      <c r="B54" s="8" t="s">
        <v>88</v>
      </c>
      <c r="C54" s="8" t="s">
        <v>88</v>
      </c>
      <c r="D54" s="8" t="s">
        <v>88</v>
      </c>
      <c r="E54" s="8" t="s">
        <v>102</v>
      </c>
      <c r="F54" s="166" t="s">
        <v>103</v>
      </c>
      <c r="G54" s="167"/>
      <c r="H54" s="167"/>
      <c r="I54" s="168"/>
      <c r="J54" s="166" t="s">
        <v>104</v>
      </c>
      <c r="K54" s="167"/>
      <c r="L54" s="167"/>
      <c r="M54" s="168"/>
      <c r="N54" s="8">
        <v>4</v>
      </c>
      <c r="O54" s="8">
        <v>2</v>
      </c>
      <c r="P54" s="38">
        <f t="shared" si="1"/>
        <v>6</v>
      </c>
      <c r="Q54" s="37" t="str">
        <f t="shared" si="0"/>
        <v>Riesgo alto</v>
      </c>
      <c r="R54" s="14" t="s">
        <v>105</v>
      </c>
    </row>
    <row r="55" spans="1:19" ht="57.75" customHeight="1">
      <c r="A55" s="1">
        <v>11</v>
      </c>
      <c r="B55" s="8" t="s">
        <v>72</v>
      </c>
      <c r="C55" s="8" t="s">
        <v>88</v>
      </c>
      <c r="D55" s="8" t="s">
        <v>88</v>
      </c>
      <c r="E55" s="8" t="s">
        <v>106</v>
      </c>
      <c r="F55" s="166" t="s">
        <v>107</v>
      </c>
      <c r="G55" s="167"/>
      <c r="H55" s="167"/>
      <c r="I55" s="168"/>
      <c r="J55" s="166" t="s">
        <v>108</v>
      </c>
      <c r="K55" s="167"/>
      <c r="L55" s="167"/>
      <c r="M55" s="168"/>
      <c r="N55" s="8">
        <v>2</v>
      </c>
      <c r="O55" s="8">
        <v>3</v>
      </c>
      <c r="P55" s="38">
        <f t="shared" si="1"/>
        <v>5</v>
      </c>
      <c r="Q55" s="37" t="str">
        <f t="shared" si="0"/>
        <v>Riesgo medio</v>
      </c>
      <c r="R55" s="14" t="s">
        <v>84</v>
      </c>
    </row>
    <row r="56" spans="1:19" ht="54.75" customHeight="1">
      <c r="A56" s="1">
        <v>12</v>
      </c>
      <c r="B56" s="8" t="s">
        <v>72</v>
      </c>
      <c r="C56" s="8" t="s">
        <v>73</v>
      </c>
      <c r="D56" s="8" t="s">
        <v>88</v>
      </c>
      <c r="E56" s="8" t="s">
        <v>75</v>
      </c>
      <c r="F56" s="165" t="s">
        <v>109</v>
      </c>
      <c r="G56" s="165"/>
      <c r="H56" s="165"/>
      <c r="I56" s="165"/>
      <c r="J56" s="165" t="s">
        <v>110</v>
      </c>
      <c r="K56" s="165"/>
      <c r="L56" s="165"/>
      <c r="M56" s="165"/>
      <c r="N56" s="8">
        <v>3</v>
      </c>
      <c r="O56" s="8">
        <v>2</v>
      </c>
      <c r="P56" s="38">
        <f t="shared" si="1"/>
        <v>5</v>
      </c>
      <c r="Q56" s="37" t="str">
        <f t="shared" si="0"/>
        <v>Riesgo medio</v>
      </c>
      <c r="R56" s="14" t="s">
        <v>111</v>
      </c>
    </row>
    <row r="57" spans="1:19" ht="54.75" customHeight="1">
      <c r="A57" s="1">
        <v>13</v>
      </c>
      <c r="B57" s="8" t="s">
        <v>72</v>
      </c>
      <c r="C57" s="8" t="s">
        <v>88</v>
      </c>
      <c r="D57" s="8" t="s">
        <v>88</v>
      </c>
      <c r="E57" s="8" t="s">
        <v>75</v>
      </c>
      <c r="F57" s="165" t="s">
        <v>112</v>
      </c>
      <c r="G57" s="165"/>
      <c r="H57" s="165"/>
      <c r="I57" s="165"/>
      <c r="J57" s="165" t="s">
        <v>113</v>
      </c>
      <c r="K57" s="165"/>
      <c r="L57" s="165"/>
      <c r="M57" s="165"/>
      <c r="N57" s="8">
        <v>3</v>
      </c>
      <c r="O57" s="8">
        <v>2</v>
      </c>
      <c r="P57" s="107">
        <v>5</v>
      </c>
      <c r="Q57" s="37" t="str">
        <f>+IF(P57&gt;=8,"Riesgo extremo",IF(P57&gt;=6,"Riesgo alto",IF(P57=5,"Riesgo medio",IF(P57&lt;=4,"Riesgo bajo",0))))</f>
        <v>Riesgo medio</v>
      </c>
      <c r="R57" s="14"/>
    </row>
    <row r="58" spans="1:19" ht="63.75" customHeight="1">
      <c r="A58" s="1">
        <v>14</v>
      </c>
      <c r="B58" s="8" t="s">
        <v>72</v>
      </c>
      <c r="C58" s="8" t="s">
        <v>88</v>
      </c>
      <c r="D58" s="8" t="s">
        <v>88</v>
      </c>
      <c r="E58" s="8" t="s">
        <v>75</v>
      </c>
      <c r="F58" s="165" t="s">
        <v>114</v>
      </c>
      <c r="G58" s="165"/>
      <c r="H58" s="165"/>
      <c r="I58" s="165"/>
      <c r="J58" s="165" t="s">
        <v>115</v>
      </c>
      <c r="K58" s="165"/>
      <c r="L58" s="165"/>
      <c r="M58" s="165"/>
      <c r="N58" s="8">
        <v>3</v>
      </c>
      <c r="O58" s="8">
        <v>2</v>
      </c>
      <c r="P58" s="38">
        <f t="shared" si="1"/>
        <v>5</v>
      </c>
      <c r="Q58" s="37" t="str">
        <f>+IF(P58&gt;=8,"Riesgo extremo",IF(P58&gt;=6,"Riesgo alto",IF(P58=5,"Riesgo medio",IF(P58&lt;=4,"Riesgo bajo",0))))</f>
        <v>Riesgo medio</v>
      </c>
      <c r="R58" s="14" t="s">
        <v>116</v>
      </c>
    </row>
    <row r="59" spans="1:19" ht="58.5" customHeight="1">
      <c r="A59" s="175" t="s">
        <v>117</v>
      </c>
      <c r="B59" s="167"/>
      <c r="C59" s="167"/>
      <c r="D59" s="167"/>
      <c r="E59" s="168"/>
      <c r="F59" s="166" t="s">
        <v>118</v>
      </c>
      <c r="G59" s="167"/>
      <c r="H59" s="167"/>
      <c r="I59" s="168"/>
      <c r="J59" s="8"/>
      <c r="K59" s="8"/>
      <c r="L59" s="8"/>
      <c r="M59" s="8"/>
      <c r="N59" s="8"/>
      <c r="O59" s="8"/>
      <c r="P59" s="8"/>
      <c r="Q59" s="8"/>
      <c r="R59" s="14"/>
    </row>
    <row r="60" spans="1:19" ht="123.75" customHeight="1">
      <c r="A60" s="111" t="s">
        <v>119</v>
      </c>
      <c r="B60" s="111"/>
      <c r="C60" s="111"/>
      <c r="D60" s="111"/>
      <c r="E60" s="111"/>
      <c r="F60" s="111" t="s">
        <v>120</v>
      </c>
      <c r="G60" s="111"/>
      <c r="H60" s="111"/>
      <c r="I60" s="111"/>
      <c r="J60" s="8"/>
      <c r="K60" s="8"/>
      <c r="L60" s="8"/>
      <c r="M60" s="8"/>
      <c r="N60" s="8"/>
      <c r="O60" s="8"/>
      <c r="P60" s="8"/>
      <c r="Q60" s="8"/>
      <c r="R60" s="8"/>
    </row>
    <row r="61" spans="1:19" ht="61.5" customHeight="1">
      <c r="A61" s="93"/>
      <c r="B61" s="94"/>
      <c r="C61" s="95"/>
      <c r="D61" s="95"/>
      <c r="E61" s="95"/>
      <c r="F61" s="95"/>
      <c r="G61" s="94"/>
      <c r="H61" s="95"/>
      <c r="I61" s="95"/>
      <c r="J61" s="95"/>
      <c r="K61" s="95"/>
      <c r="L61" s="95"/>
      <c r="M61" s="95"/>
      <c r="N61" s="95"/>
      <c r="O61" s="95"/>
      <c r="P61" s="95"/>
      <c r="Q61" s="95"/>
      <c r="R61" s="95"/>
    </row>
    <row r="62" spans="1:19" ht="63" customHeight="1">
      <c r="A62" s="169" t="s">
        <v>60</v>
      </c>
      <c r="B62" s="164" t="s">
        <v>121</v>
      </c>
      <c r="C62" s="164"/>
      <c r="D62" s="164"/>
      <c r="E62" s="164"/>
      <c r="F62" s="164" t="s">
        <v>122</v>
      </c>
      <c r="G62" s="164"/>
      <c r="H62" s="164"/>
      <c r="I62" s="34"/>
      <c r="J62" s="164" t="s">
        <v>123</v>
      </c>
      <c r="K62" s="164"/>
      <c r="L62" s="164"/>
      <c r="M62" s="34" t="s">
        <v>124</v>
      </c>
      <c r="N62" s="34" t="s">
        <v>125</v>
      </c>
      <c r="O62" s="115" t="s">
        <v>126</v>
      </c>
      <c r="P62" s="116"/>
      <c r="Q62" s="116"/>
      <c r="R62" s="117"/>
      <c r="S62" s="16"/>
    </row>
    <row r="63" spans="1:19" ht="63.75" customHeight="1">
      <c r="A63" s="169"/>
      <c r="B63" s="164"/>
      <c r="C63" s="164"/>
      <c r="D63" s="164"/>
      <c r="E63" s="164"/>
      <c r="F63" s="32" t="s">
        <v>67</v>
      </c>
      <c r="G63" s="32" t="s">
        <v>127</v>
      </c>
      <c r="H63" s="32" t="s">
        <v>128</v>
      </c>
      <c r="I63" s="32" t="s">
        <v>70</v>
      </c>
      <c r="J63" s="164"/>
      <c r="K63" s="164"/>
      <c r="L63" s="164"/>
      <c r="M63" s="34"/>
      <c r="N63" s="34"/>
      <c r="O63" s="115" t="s">
        <v>129</v>
      </c>
      <c r="P63" s="116"/>
      <c r="Q63" s="117"/>
      <c r="R63" s="34" t="s">
        <v>130</v>
      </c>
      <c r="S63" s="16"/>
    </row>
    <row r="64" spans="1:19" ht="189" customHeight="1">
      <c r="A64" s="96">
        <v>1</v>
      </c>
      <c r="B64" s="111" t="s">
        <v>131</v>
      </c>
      <c r="C64" s="111"/>
      <c r="D64" s="111"/>
      <c r="E64" s="111"/>
      <c r="F64" s="97">
        <v>1</v>
      </c>
      <c r="G64" s="97">
        <v>2</v>
      </c>
      <c r="H64" s="98">
        <f t="shared" ref="H64:H76" si="2">+F64+G64</f>
        <v>3</v>
      </c>
      <c r="I64" s="97" t="str">
        <f t="shared" ref="I64:I76" si="3">+IF(H64&gt;=8,"Riesgo extremo",IF(H64&gt;=6,"Riesgo alto",IF(H64=5,"Riesgo medio",IF(H64&lt;=4,"Riesgo bajo",0))))</f>
        <v>Riesgo bajo</v>
      </c>
      <c r="J64" s="111" t="s">
        <v>132</v>
      </c>
      <c r="K64" s="111"/>
      <c r="L64" s="111"/>
      <c r="M64" s="8" t="s">
        <v>133</v>
      </c>
      <c r="N64" s="99" t="s">
        <v>134</v>
      </c>
      <c r="O64" s="112" t="s">
        <v>135</v>
      </c>
      <c r="P64" s="113"/>
      <c r="Q64" s="114"/>
      <c r="R64" s="100" t="s">
        <v>136</v>
      </c>
      <c r="S64" s="16"/>
    </row>
    <row r="65" spans="1:19" ht="286.89999999999998" customHeight="1">
      <c r="A65" s="1">
        <v>2</v>
      </c>
      <c r="B65" s="111" t="s">
        <v>137</v>
      </c>
      <c r="C65" s="111"/>
      <c r="D65" s="111"/>
      <c r="E65" s="111"/>
      <c r="F65" s="37">
        <v>1</v>
      </c>
      <c r="G65" s="37">
        <v>2</v>
      </c>
      <c r="H65" s="38">
        <f t="shared" si="2"/>
        <v>3</v>
      </c>
      <c r="I65" s="37" t="str">
        <f t="shared" si="3"/>
        <v>Riesgo bajo</v>
      </c>
      <c r="J65" s="111" t="s">
        <v>138</v>
      </c>
      <c r="K65" s="111"/>
      <c r="L65" s="111"/>
      <c r="M65" s="8" t="s">
        <v>133</v>
      </c>
      <c r="N65" s="8" t="s">
        <v>139</v>
      </c>
      <c r="O65" s="111" t="s">
        <v>140</v>
      </c>
      <c r="P65" s="111"/>
      <c r="Q65" s="111"/>
      <c r="R65" s="14" t="s">
        <v>141</v>
      </c>
      <c r="S65" s="16"/>
    </row>
    <row r="66" spans="1:19" ht="176.45" customHeight="1">
      <c r="A66" s="22">
        <v>3</v>
      </c>
      <c r="B66" s="111" t="s">
        <v>142</v>
      </c>
      <c r="C66" s="111"/>
      <c r="D66" s="111"/>
      <c r="E66" s="111"/>
      <c r="F66" s="37">
        <v>1</v>
      </c>
      <c r="G66" s="37">
        <v>2</v>
      </c>
      <c r="H66" s="38">
        <f t="shared" si="2"/>
        <v>3</v>
      </c>
      <c r="I66" s="37" t="str">
        <f t="shared" si="3"/>
        <v>Riesgo bajo</v>
      </c>
      <c r="J66" s="111" t="s">
        <v>143</v>
      </c>
      <c r="K66" s="111"/>
      <c r="L66" s="111"/>
      <c r="M66" s="8" t="s">
        <v>133</v>
      </c>
      <c r="N66" s="8" t="s">
        <v>134</v>
      </c>
      <c r="O66" s="111" t="s">
        <v>144</v>
      </c>
      <c r="P66" s="111"/>
      <c r="Q66" s="111"/>
      <c r="R66" s="8" t="s">
        <v>141</v>
      </c>
      <c r="S66" s="16"/>
    </row>
    <row r="67" spans="1:19" ht="199.15" customHeight="1">
      <c r="A67" s="96">
        <v>4</v>
      </c>
      <c r="B67" s="176" t="s">
        <v>145</v>
      </c>
      <c r="C67" s="176"/>
      <c r="D67" s="176"/>
      <c r="E67" s="176"/>
      <c r="F67" s="97">
        <v>1</v>
      </c>
      <c r="G67" s="97">
        <v>1</v>
      </c>
      <c r="H67" s="98">
        <f t="shared" si="2"/>
        <v>2</v>
      </c>
      <c r="I67" s="97" t="str">
        <f t="shared" si="3"/>
        <v>Riesgo bajo</v>
      </c>
      <c r="J67" s="176" t="s">
        <v>146</v>
      </c>
      <c r="K67" s="176"/>
      <c r="L67" s="176"/>
      <c r="M67" s="99" t="s">
        <v>133</v>
      </c>
      <c r="N67" s="99" t="s">
        <v>134</v>
      </c>
      <c r="O67" s="112" t="s">
        <v>147</v>
      </c>
      <c r="P67" s="113"/>
      <c r="Q67" s="114"/>
      <c r="R67" s="100" t="s">
        <v>148</v>
      </c>
      <c r="S67" s="16"/>
    </row>
    <row r="68" spans="1:19" ht="75.95" customHeight="1">
      <c r="A68" s="96">
        <v>5</v>
      </c>
      <c r="B68" s="111" t="s">
        <v>149</v>
      </c>
      <c r="C68" s="111"/>
      <c r="D68" s="111"/>
      <c r="E68" s="111"/>
      <c r="F68" s="36">
        <v>1</v>
      </c>
      <c r="G68" s="36">
        <v>2</v>
      </c>
      <c r="H68" s="38">
        <f t="shared" si="2"/>
        <v>3</v>
      </c>
      <c r="I68" s="37" t="str">
        <f t="shared" si="3"/>
        <v>Riesgo bajo</v>
      </c>
      <c r="J68" s="177" t="s">
        <v>143</v>
      </c>
      <c r="K68" s="177"/>
      <c r="L68" s="177"/>
      <c r="M68" s="8" t="s">
        <v>133</v>
      </c>
      <c r="N68" s="8" t="s">
        <v>150</v>
      </c>
      <c r="O68" s="111" t="s">
        <v>143</v>
      </c>
      <c r="P68" s="111"/>
      <c r="Q68" s="111"/>
      <c r="R68" s="14" t="s">
        <v>151</v>
      </c>
      <c r="S68" s="16"/>
    </row>
    <row r="69" spans="1:19" ht="99" customHeight="1">
      <c r="A69" s="1">
        <v>6</v>
      </c>
      <c r="B69" s="111" t="s">
        <v>152</v>
      </c>
      <c r="C69" s="111"/>
      <c r="D69" s="111"/>
      <c r="E69" s="111"/>
      <c r="F69" s="36">
        <v>1</v>
      </c>
      <c r="G69" s="36">
        <v>2</v>
      </c>
      <c r="H69" s="38">
        <f t="shared" si="2"/>
        <v>3</v>
      </c>
      <c r="I69" s="37" t="str">
        <f t="shared" si="3"/>
        <v>Riesgo bajo</v>
      </c>
      <c r="J69" s="111" t="s">
        <v>153</v>
      </c>
      <c r="K69" s="111"/>
      <c r="L69" s="111"/>
      <c r="M69" s="8" t="s">
        <v>154</v>
      </c>
      <c r="N69" s="8" t="s">
        <v>155</v>
      </c>
      <c r="O69" s="111" t="s">
        <v>156</v>
      </c>
      <c r="P69" s="111"/>
      <c r="Q69" s="111"/>
      <c r="R69" s="14" t="s">
        <v>157</v>
      </c>
      <c r="S69" s="16"/>
    </row>
    <row r="70" spans="1:19" ht="123.75" customHeight="1">
      <c r="A70" s="96">
        <v>7</v>
      </c>
      <c r="B70" s="111" t="s">
        <v>158</v>
      </c>
      <c r="C70" s="111"/>
      <c r="D70" s="111"/>
      <c r="E70" s="111"/>
      <c r="F70" s="36">
        <v>2</v>
      </c>
      <c r="G70" s="36">
        <v>3</v>
      </c>
      <c r="H70" s="38">
        <f t="shared" si="2"/>
        <v>5</v>
      </c>
      <c r="I70" s="37" t="str">
        <f t="shared" si="3"/>
        <v>Riesgo medio</v>
      </c>
      <c r="J70" s="111" t="s">
        <v>159</v>
      </c>
      <c r="K70" s="111"/>
      <c r="L70" s="111"/>
      <c r="M70" s="8" t="s">
        <v>154</v>
      </c>
      <c r="N70" s="8" t="s">
        <v>155</v>
      </c>
      <c r="O70" s="111" t="s">
        <v>160</v>
      </c>
      <c r="P70" s="111"/>
      <c r="Q70" s="111"/>
      <c r="R70" s="14" t="s">
        <v>157</v>
      </c>
    </row>
    <row r="71" spans="1:19" ht="226.5" customHeight="1">
      <c r="A71" s="1">
        <v>8</v>
      </c>
      <c r="B71" s="111" t="s">
        <v>161</v>
      </c>
      <c r="C71" s="111"/>
      <c r="D71" s="111"/>
      <c r="E71" s="111"/>
      <c r="F71" s="36">
        <v>2</v>
      </c>
      <c r="G71" s="36">
        <v>2</v>
      </c>
      <c r="H71" s="38">
        <f t="shared" si="2"/>
        <v>4</v>
      </c>
      <c r="I71" s="37" t="str">
        <f t="shared" si="3"/>
        <v>Riesgo bajo</v>
      </c>
      <c r="J71" s="111" t="s">
        <v>162</v>
      </c>
      <c r="K71" s="111"/>
      <c r="L71" s="111"/>
      <c r="M71" s="8" t="s">
        <v>163</v>
      </c>
      <c r="N71" s="8" t="s">
        <v>155</v>
      </c>
      <c r="O71" s="111" t="s">
        <v>164</v>
      </c>
      <c r="P71" s="111"/>
      <c r="Q71" s="111"/>
      <c r="R71" s="14" t="s">
        <v>157</v>
      </c>
    </row>
    <row r="72" spans="1:19" ht="126.75" customHeight="1">
      <c r="A72" s="96">
        <v>9</v>
      </c>
      <c r="B72" s="111" t="s">
        <v>165</v>
      </c>
      <c r="C72" s="111"/>
      <c r="D72" s="111"/>
      <c r="E72" s="111"/>
      <c r="F72" s="36">
        <v>3</v>
      </c>
      <c r="G72" s="36">
        <v>3</v>
      </c>
      <c r="H72" s="38">
        <f t="shared" si="2"/>
        <v>6</v>
      </c>
      <c r="I72" s="37" t="str">
        <f t="shared" si="3"/>
        <v>Riesgo alto</v>
      </c>
      <c r="J72" s="111" t="s">
        <v>166</v>
      </c>
      <c r="K72" s="111"/>
      <c r="L72" s="111"/>
      <c r="M72" s="8" t="s">
        <v>167</v>
      </c>
      <c r="N72" s="8" t="s">
        <v>155</v>
      </c>
      <c r="O72" s="108" t="s">
        <v>168</v>
      </c>
      <c r="P72" s="109"/>
      <c r="Q72" s="110"/>
      <c r="R72" s="14" t="s">
        <v>157</v>
      </c>
    </row>
    <row r="73" spans="1:19" ht="87" customHeight="1">
      <c r="A73" s="1">
        <v>10</v>
      </c>
      <c r="B73" s="111" t="s">
        <v>169</v>
      </c>
      <c r="C73" s="111"/>
      <c r="D73" s="111"/>
      <c r="E73" s="111"/>
      <c r="F73" s="36">
        <v>2</v>
      </c>
      <c r="G73" s="36">
        <v>2</v>
      </c>
      <c r="H73" s="38">
        <f t="shared" si="2"/>
        <v>4</v>
      </c>
      <c r="I73" s="37" t="str">
        <f t="shared" si="3"/>
        <v>Riesgo bajo</v>
      </c>
      <c r="J73" s="111" t="s">
        <v>170</v>
      </c>
      <c r="K73" s="111"/>
      <c r="L73" s="111"/>
      <c r="M73" s="8" t="s">
        <v>171</v>
      </c>
      <c r="N73" s="8" t="s">
        <v>155</v>
      </c>
      <c r="O73" s="108" t="s">
        <v>172</v>
      </c>
      <c r="P73" s="109"/>
      <c r="Q73" s="110"/>
      <c r="R73" s="14" t="s">
        <v>157</v>
      </c>
    </row>
    <row r="74" spans="1:19" ht="178.5" customHeight="1">
      <c r="A74" s="96">
        <v>11</v>
      </c>
      <c r="B74" s="111" t="s">
        <v>173</v>
      </c>
      <c r="C74" s="111"/>
      <c r="D74" s="111"/>
      <c r="E74" s="111"/>
      <c r="F74" s="42">
        <v>2</v>
      </c>
      <c r="G74" s="42">
        <v>2</v>
      </c>
      <c r="H74" s="43">
        <f t="shared" si="2"/>
        <v>4</v>
      </c>
      <c r="I74" s="44" t="str">
        <f t="shared" si="3"/>
        <v>Riesgo bajo</v>
      </c>
      <c r="J74" s="178" t="s">
        <v>174</v>
      </c>
      <c r="K74" s="178"/>
      <c r="L74" s="178"/>
      <c r="M74" s="41" t="s">
        <v>167</v>
      </c>
      <c r="N74" s="41" t="s">
        <v>175</v>
      </c>
      <c r="O74" s="108" t="s">
        <v>176</v>
      </c>
      <c r="P74" s="109"/>
      <c r="Q74" s="110"/>
      <c r="R74" s="45" t="s">
        <v>157</v>
      </c>
    </row>
    <row r="75" spans="1:19" ht="165.75" customHeight="1">
      <c r="A75" s="1">
        <v>12</v>
      </c>
      <c r="B75" s="111" t="s">
        <v>177</v>
      </c>
      <c r="C75" s="111"/>
      <c r="D75" s="111"/>
      <c r="E75" s="111"/>
      <c r="F75" s="36">
        <v>1</v>
      </c>
      <c r="G75" s="36">
        <v>2</v>
      </c>
      <c r="H75" s="38">
        <f t="shared" si="2"/>
        <v>3</v>
      </c>
      <c r="I75" s="37" t="str">
        <f t="shared" si="3"/>
        <v>Riesgo bajo</v>
      </c>
      <c r="J75" s="111" t="s">
        <v>178</v>
      </c>
      <c r="K75" s="111"/>
      <c r="L75" s="111"/>
      <c r="M75" s="8" t="s">
        <v>179</v>
      </c>
      <c r="N75" s="8" t="s">
        <v>155</v>
      </c>
      <c r="O75" s="111" t="s">
        <v>180</v>
      </c>
      <c r="P75" s="111"/>
      <c r="Q75" s="111"/>
      <c r="R75" s="8" t="s">
        <v>181</v>
      </c>
    </row>
    <row r="76" spans="1:19" ht="165.75" customHeight="1">
      <c r="A76" s="96">
        <v>13</v>
      </c>
      <c r="B76" s="111" t="s">
        <v>182</v>
      </c>
      <c r="C76" s="111"/>
      <c r="D76" s="111"/>
      <c r="E76" s="111"/>
      <c r="F76" s="36">
        <v>1</v>
      </c>
      <c r="G76" s="36">
        <v>2</v>
      </c>
      <c r="H76" s="38">
        <f t="shared" si="2"/>
        <v>3</v>
      </c>
      <c r="I76" s="37" t="str">
        <f t="shared" si="3"/>
        <v>Riesgo bajo</v>
      </c>
      <c r="J76" s="111" t="s">
        <v>178</v>
      </c>
      <c r="K76" s="111"/>
      <c r="L76" s="111"/>
      <c r="M76" s="8" t="s">
        <v>183</v>
      </c>
      <c r="N76" s="8" t="s">
        <v>184</v>
      </c>
      <c r="O76" s="111" t="s">
        <v>185</v>
      </c>
      <c r="P76" s="111"/>
      <c r="Q76" s="111"/>
      <c r="R76" s="8" t="s">
        <v>186</v>
      </c>
    </row>
    <row r="77" spans="1:19">
      <c r="A77" s="40"/>
      <c r="B77" s="103"/>
      <c r="C77" s="104"/>
      <c r="D77" s="104"/>
      <c r="E77" s="105"/>
      <c r="F77" s="106"/>
      <c r="G77" s="103"/>
      <c r="H77" s="103"/>
      <c r="I77" s="103"/>
      <c r="J77" s="101"/>
      <c r="K77" s="102"/>
    </row>
    <row r="78" spans="1:19" ht="74.25" customHeight="1">
      <c r="A78" s="173" t="s">
        <v>187</v>
      </c>
      <c r="B78" s="174"/>
      <c r="C78" s="174"/>
      <c r="D78" s="174"/>
      <c r="E78" s="174"/>
      <c r="F78" s="174"/>
      <c r="G78" s="174"/>
      <c r="H78" s="174"/>
      <c r="I78" s="174"/>
      <c r="J78" s="174"/>
      <c r="K78" s="174"/>
      <c r="L78" s="174"/>
      <c r="M78" s="174"/>
      <c r="N78" s="174"/>
      <c r="O78" s="174"/>
      <c r="P78" s="174"/>
      <c r="Q78" s="174"/>
      <c r="R78" s="174"/>
    </row>
    <row r="79" spans="1:19" ht="15.75" customHeight="1">
      <c r="A79" s="173"/>
      <c r="B79" s="174"/>
      <c r="C79" s="174"/>
      <c r="D79" s="174"/>
      <c r="E79" s="174"/>
      <c r="F79" s="174"/>
      <c r="G79" s="174"/>
      <c r="H79" s="174"/>
      <c r="I79" s="174"/>
      <c r="J79" s="174"/>
      <c r="K79" s="174"/>
      <c r="L79" s="174"/>
      <c r="M79" s="174"/>
      <c r="N79" s="174"/>
      <c r="O79" s="174"/>
      <c r="P79" s="174"/>
      <c r="Q79" s="174"/>
      <c r="R79" s="174"/>
    </row>
    <row r="80" spans="1:19" ht="15"/>
    <row r="81" ht="15"/>
  </sheetData>
  <mergeCells count="169">
    <mergeCell ref="A78:R79"/>
    <mergeCell ref="A59:E59"/>
    <mergeCell ref="A60:E60"/>
    <mergeCell ref="B74:E74"/>
    <mergeCell ref="B75:E75"/>
    <mergeCell ref="B76:E76"/>
    <mergeCell ref="J62:L63"/>
    <mergeCell ref="F62:H62"/>
    <mergeCell ref="J64:L64"/>
    <mergeCell ref="J65:L65"/>
    <mergeCell ref="J66:L66"/>
    <mergeCell ref="J67:L67"/>
    <mergeCell ref="J68:L68"/>
    <mergeCell ref="J69:L69"/>
    <mergeCell ref="B65:E65"/>
    <mergeCell ref="B66:E66"/>
    <mergeCell ref="B67:E67"/>
    <mergeCell ref="B68:E68"/>
    <mergeCell ref="B69:E69"/>
    <mergeCell ref="B70:E70"/>
    <mergeCell ref="J71:L71"/>
    <mergeCell ref="J72:L72"/>
    <mergeCell ref="J73:L73"/>
    <mergeCell ref="J74:L74"/>
    <mergeCell ref="J75:L75"/>
    <mergeCell ref="J76:L76"/>
    <mergeCell ref="B73:E73"/>
    <mergeCell ref="F55:I55"/>
    <mergeCell ref="J55:M55"/>
    <mergeCell ref="B71:E71"/>
    <mergeCell ref="B72:E72"/>
    <mergeCell ref="F58:I58"/>
    <mergeCell ref="J58:M58"/>
    <mergeCell ref="J70:L70"/>
    <mergeCell ref="J57:M57"/>
    <mergeCell ref="A62:A63"/>
    <mergeCell ref="B62:E63"/>
    <mergeCell ref="B64:E64"/>
    <mergeCell ref="F59:I59"/>
    <mergeCell ref="F60:I60"/>
    <mergeCell ref="F56:I56"/>
    <mergeCell ref="J56:M56"/>
    <mergeCell ref="F50:I50"/>
    <mergeCell ref="J50:M50"/>
    <mergeCell ref="F51:I51"/>
    <mergeCell ref="J51:M51"/>
    <mergeCell ref="F53:I53"/>
    <mergeCell ref="J53:M53"/>
    <mergeCell ref="F54:I54"/>
    <mergeCell ref="J54:M54"/>
    <mergeCell ref="F52:I52"/>
    <mergeCell ref="J52:M52"/>
    <mergeCell ref="F57:I57"/>
    <mergeCell ref="E34:F34"/>
    <mergeCell ref="E42:F42"/>
    <mergeCell ref="G42:H42"/>
    <mergeCell ref="A43:R43"/>
    <mergeCell ref="F44:I44"/>
    <mergeCell ref="J44:M44"/>
    <mergeCell ref="F49:I49"/>
    <mergeCell ref="J49:M49"/>
    <mergeCell ref="E39:F39"/>
    <mergeCell ref="G39:H39"/>
    <mergeCell ref="E40:F40"/>
    <mergeCell ref="G40:H40"/>
    <mergeCell ref="E41:F41"/>
    <mergeCell ref="G41:H41"/>
    <mergeCell ref="F45:I45"/>
    <mergeCell ref="J45:M45"/>
    <mergeCell ref="F47:I47"/>
    <mergeCell ref="J47:M47"/>
    <mergeCell ref="F46:I46"/>
    <mergeCell ref="J46:M46"/>
    <mergeCell ref="F48:I48"/>
    <mergeCell ref="J48:M48"/>
    <mergeCell ref="I23:L23"/>
    <mergeCell ref="E36:F36"/>
    <mergeCell ref="G36:H36"/>
    <mergeCell ref="I36:L36"/>
    <mergeCell ref="O36:P36"/>
    <mergeCell ref="A37:R37"/>
    <mergeCell ref="E38:F38"/>
    <mergeCell ref="G38:H38"/>
    <mergeCell ref="G34:H34"/>
    <mergeCell ref="I34:L34"/>
    <mergeCell ref="O34:P34"/>
    <mergeCell ref="E35:F35"/>
    <mergeCell ref="G35:H35"/>
    <mergeCell ref="I35:L35"/>
    <mergeCell ref="O35:P35"/>
    <mergeCell ref="D32:D36"/>
    <mergeCell ref="E32:F32"/>
    <mergeCell ref="G32:H32"/>
    <mergeCell ref="I32:L32"/>
    <mergeCell ref="O32:P32"/>
    <mergeCell ref="E33:F33"/>
    <mergeCell ref="G33:H33"/>
    <mergeCell ref="I33:L33"/>
    <mergeCell ref="O33:P33"/>
    <mergeCell ref="I30:L30"/>
    <mergeCell ref="O30:P30"/>
    <mergeCell ref="I31:L31"/>
    <mergeCell ref="O31:P31"/>
    <mergeCell ref="A26:R26"/>
    <mergeCell ref="I27:Q27"/>
    <mergeCell ref="E28:H28"/>
    <mergeCell ref="I28:L28"/>
    <mergeCell ref="O28:P28"/>
    <mergeCell ref="E29:H29"/>
    <mergeCell ref="I29:L29"/>
    <mergeCell ref="O29:P29"/>
    <mergeCell ref="A1:F3"/>
    <mergeCell ref="G1:R3"/>
    <mergeCell ref="A4:R4"/>
    <mergeCell ref="A5:R5"/>
    <mergeCell ref="A6:R6"/>
    <mergeCell ref="A7:F7"/>
    <mergeCell ref="G7:R7"/>
    <mergeCell ref="K17:M17"/>
    <mergeCell ref="E18:J18"/>
    <mergeCell ref="K18:M18"/>
    <mergeCell ref="A12:R12"/>
    <mergeCell ref="A13:R13"/>
    <mergeCell ref="E14:J14"/>
    <mergeCell ref="K14:M14"/>
    <mergeCell ref="D15:D19"/>
    <mergeCell ref="E15:J15"/>
    <mergeCell ref="K15:M15"/>
    <mergeCell ref="E16:J16"/>
    <mergeCell ref="K16:M16"/>
    <mergeCell ref="E17:J17"/>
    <mergeCell ref="A8:F8"/>
    <mergeCell ref="G8:R8"/>
    <mergeCell ref="A9:F9"/>
    <mergeCell ref="G9:R9"/>
    <mergeCell ref="O62:R62"/>
    <mergeCell ref="O63:Q63"/>
    <mergeCell ref="O64:Q64"/>
    <mergeCell ref="O65:Q65"/>
    <mergeCell ref="O66:Q66"/>
    <mergeCell ref="A10:R10"/>
    <mergeCell ref="A11:R11"/>
    <mergeCell ref="E19:J19"/>
    <mergeCell ref="K19:M19"/>
    <mergeCell ref="A20:R20"/>
    <mergeCell ref="D24:F25"/>
    <mergeCell ref="G24:H25"/>
    <mergeCell ref="I24:L24"/>
    <mergeCell ref="O24:P24"/>
    <mergeCell ref="I25:L25"/>
    <mergeCell ref="O25:P25"/>
    <mergeCell ref="I21:Q21"/>
    <mergeCell ref="D22:H22"/>
    <mergeCell ref="I22:L22"/>
    <mergeCell ref="O22:P22"/>
    <mergeCell ref="D23:H23"/>
    <mergeCell ref="O23:P23"/>
    <mergeCell ref="E30:F31"/>
    <mergeCell ref="G30:H31"/>
    <mergeCell ref="O73:Q73"/>
    <mergeCell ref="O74:Q74"/>
    <mergeCell ref="O75:Q75"/>
    <mergeCell ref="O76:Q76"/>
    <mergeCell ref="O67:Q67"/>
    <mergeCell ref="O68:Q68"/>
    <mergeCell ref="O69:Q69"/>
    <mergeCell ref="O70:Q70"/>
    <mergeCell ref="O71:Q71"/>
    <mergeCell ref="O72:Q72"/>
  </mergeCells>
  <conditionalFormatting sqref="H64:H76 E77 P45:P58">
    <cfRule type="cellIs" dxfId="3" priority="5" stopIfTrue="1" operator="between">
      <formula>6</formula>
      <formula>7</formula>
    </cfRule>
    <cfRule type="cellIs" dxfId="2" priority="7" stopIfTrue="1" operator="between">
      <formula>2</formula>
      <formula>4</formula>
    </cfRule>
    <cfRule type="cellIs" dxfId="1" priority="8" stopIfTrue="1" operator="between">
      <formula>5.9</formula>
      <formula>5</formula>
    </cfRule>
  </conditionalFormatting>
  <conditionalFormatting sqref="H64:H76 E77 P45:P59">
    <cfRule type="cellIs" dxfId="0" priority="6" stopIfTrue="1" operator="between">
      <formula>8</formula>
      <formula>10</formula>
    </cfRule>
  </conditionalFormatting>
  <conditionalFormatting sqref="Q45">
    <cfRule type="colorScale" priority="12">
      <colorScale>
        <cfvo type="min"/>
        <cfvo type="percentile" val="50"/>
        <cfvo type="max"/>
        <color rgb="FF63BE7B"/>
        <color rgb="FFFFEB84"/>
        <color rgb="FFF8696B"/>
      </colorScale>
    </cfRule>
    <cfRule type="colorScale" priority="16">
      <colorScale>
        <cfvo type="min"/>
        <cfvo type="percentile" val="50"/>
        <cfvo type="max"/>
        <color rgb="FF63BE7B"/>
        <color rgb="FFFFEB84"/>
        <color rgb="FFF8696B"/>
      </colorScale>
    </cfRule>
  </conditionalFormatting>
  <pageMargins left="0.70866141732283472" right="0.70866141732283472" top="0.74803149606299213" bottom="0.74803149606299213" header="0.31496062992125984" footer="0.31496062992125984"/>
  <pageSetup paperSize="9" scale="35" orientation="landscape" r:id="rId1"/>
  <rowBreaks count="3" manualBreakCount="3">
    <brk id="25" max="16383" man="1"/>
    <brk id="42" max="16383" man="1"/>
    <brk id="6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854C2-68A0-46C5-8CDF-E5073E9CE6A0}">
  <dimension ref="C1:G99"/>
  <sheetViews>
    <sheetView showGridLines="0" workbookViewId="0">
      <selection activeCell="A3" sqref="A1:XFD1048576"/>
    </sheetView>
  </sheetViews>
  <sheetFormatPr defaultColWidth="14.42578125" defaultRowHeight="15" customHeight="1"/>
  <cols>
    <col min="1" max="3" width="10.7109375" style="78" customWidth="1"/>
    <col min="4" max="4" width="49.28515625" style="78" customWidth="1"/>
    <col min="5" max="5" width="15.85546875" style="78" customWidth="1"/>
    <col min="6" max="6" width="16.7109375" style="78" customWidth="1"/>
    <col min="7" max="7" width="12.42578125" style="78" customWidth="1"/>
    <col min="8" max="11" width="10.7109375" style="78" customWidth="1"/>
    <col min="12" max="16384" width="14.42578125" style="78"/>
  </cols>
  <sheetData>
    <row r="1" spans="3:7" ht="39.75" customHeight="1" thickBot="1"/>
    <row r="2" spans="3:7" ht="39.75" customHeight="1" thickBot="1">
      <c r="D2" s="181" t="s">
        <v>188</v>
      </c>
      <c r="E2" s="182"/>
      <c r="F2" s="182"/>
      <c r="G2" s="183"/>
    </row>
    <row r="3" spans="3:7" ht="39.75" customHeight="1">
      <c r="D3" s="79" t="s">
        <v>189</v>
      </c>
      <c r="E3" s="179" t="s">
        <v>128</v>
      </c>
      <c r="F3" s="198"/>
      <c r="G3" s="198"/>
    </row>
    <row r="4" spans="3:7" ht="39.75" customHeight="1">
      <c r="C4" s="180" t="s">
        <v>67</v>
      </c>
      <c r="D4" s="80" t="s">
        <v>190</v>
      </c>
      <c r="E4" s="81">
        <v>1</v>
      </c>
      <c r="F4" s="81" t="s">
        <v>191</v>
      </c>
      <c r="G4" s="82">
        <f>1/1000</f>
        <v>1E-3</v>
      </c>
    </row>
    <row r="5" spans="3:7" ht="39.75" customHeight="1">
      <c r="C5" s="199"/>
      <c r="D5" s="80" t="s">
        <v>192</v>
      </c>
      <c r="E5" s="81">
        <v>2</v>
      </c>
      <c r="F5" s="81" t="s">
        <v>193</v>
      </c>
      <c r="G5" s="82">
        <f>1/500</f>
        <v>2E-3</v>
      </c>
    </row>
    <row r="6" spans="3:7" ht="39.75" customHeight="1">
      <c r="C6" s="199"/>
      <c r="D6" s="83" t="s">
        <v>194</v>
      </c>
      <c r="E6" s="81">
        <v>3</v>
      </c>
      <c r="F6" s="81" t="s">
        <v>195</v>
      </c>
      <c r="G6" s="82">
        <f>1/250</f>
        <v>4.0000000000000001E-3</v>
      </c>
    </row>
    <row r="7" spans="3:7" ht="39.75" customHeight="1">
      <c r="C7" s="199"/>
      <c r="D7" s="83" t="s">
        <v>196</v>
      </c>
      <c r="E7" s="81">
        <v>4</v>
      </c>
      <c r="F7" s="81" t="s">
        <v>197</v>
      </c>
      <c r="G7" s="82">
        <f>1/100</f>
        <v>0.01</v>
      </c>
    </row>
    <row r="8" spans="3:7" ht="39.75" customHeight="1">
      <c r="C8" s="200"/>
      <c r="D8" s="83" t="s">
        <v>198</v>
      </c>
      <c r="E8" s="81">
        <v>5</v>
      </c>
      <c r="F8" s="81" t="s">
        <v>199</v>
      </c>
      <c r="G8" s="82">
        <v>1</v>
      </c>
    </row>
    <row r="9" spans="3:7" ht="39.75" customHeight="1"/>
    <row r="10" spans="3:7" ht="39.75" customHeight="1"/>
    <row r="11" spans="3:7" ht="39.75" customHeight="1"/>
    <row r="12" spans="3:7" ht="39.75" customHeight="1"/>
    <row r="13" spans="3:7" ht="39.75" customHeight="1"/>
    <row r="14" spans="3:7" ht="39.75" customHeight="1"/>
    <row r="15" spans="3:7" ht="39.75" customHeight="1"/>
    <row r="16" spans="3:7"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sheetData>
  <mergeCells count="3">
    <mergeCell ref="E3:G3"/>
    <mergeCell ref="C4:C8"/>
    <mergeCell ref="D2:G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FC55C-F371-4244-BC3C-9701B47A112B}">
  <dimension ref="B1:I100"/>
  <sheetViews>
    <sheetView showGridLines="0" topLeftCell="A10" workbookViewId="0">
      <selection activeCell="E17" sqref="D17:E17"/>
    </sheetView>
  </sheetViews>
  <sheetFormatPr defaultColWidth="14.42578125" defaultRowHeight="15" customHeight="1"/>
  <cols>
    <col min="1" max="1" width="1.7109375" style="46" customWidth="1"/>
    <col min="2" max="2" width="10.28515625" style="46" customWidth="1"/>
    <col min="3" max="3" width="11.85546875" style="46" customWidth="1"/>
    <col min="4" max="7" width="25.7109375" style="46" customWidth="1"/>
    <col min="8" max="8" width="28.140625" style="46" customWidth="1"/>
    <col min="9" max="9" width="27.28515625" style="46" customWidth="1"/>
    <col min="10" max="11" width="10.7109375" style="46" customWidth="1"/>
    <col min="12" max="16384" width="14.42578125" style="46"/>
  </cols>
  <sheetData>
    <row r="1" spans="2:8" ht="14.45">
      <c r="D1" s="47"/>
      <c r="E1" s="47"/>
      <c r="F1" s="47"/>
      <c r="G1" s="47"/>
      <c r="H1" s="47"/>
    </row>
    <row r="2" spans="2:8" ht="14.45">
      <c r="D2" s="47"/>
      <c r="E2" s="47"/>
      <c r="F2" s="47"/>
      <c r="G2" s="47"/>
      <c r="H2" s="47"/>
    </row>
    <row r="3" spans="2:8" ht="14.45">
      <c r="D3" s="47"/>
      <c r="E3" s="47"/>
      <c r="F3" s="47"/>
      <c r="G3" s="47"/>
      <c r="H3" s="47"/>
    </row>
    <row r="4" spans="2:8" ht="14.45">
      <c r="D4" s="47"/>
      <c r="E4" s="47"/>
      <c r="F4" s="47"/>
      <c r="G4" s="47"/>
      <c r="H4" s="47"/>
    </row>
    <row r="5" spans="2:8" ht="14.45">
      <c r="D5" s="47"/>
      <c r="E5" s="47"/>
      <c r="F5" s="47"/>
      <c r="G5" s="47"/>
      <c r="H5" s="47"/>
    </row>
    <row r="6" spans="2:8" ht="18">
      <c r="B6" s="184" t="s">
        <v>200</v>
      </c>
      <c r="C6" s="201"/>
      <c r="D6" s="201"/>
      <c r="E6" s="201"/>
      <c r="F6" s="201"/>
      <c r="G6" s="201"/>
      <c r="H6" s="201"/>
    </row>
    <row r="7" spans="2:8" ht="14.45">
      <c r="D7" s="47"/>
      <c r="E7" s="47"/>
      <c r="F7" s="47"/>
      <c r="G7" s="47"/>
      <c r="H7" s="47"/>
    </row>
    <row r="8" spans="2:8" ht="28.5" customHeight="1">
      <c r="B8" s="185" t="s">
        <v>201</v>
      </c>
      <c r="C8" s="202"/>
      <c r="D8" s="202"/>
      <c r="E8" s="202"/>
      <c r="F8" s="202"/>
      <c r="G8" s="202"/>
      <c r="H8" s="203"/>
    </row>
    <row r="9" spans="2:8" ht="90" customHeight="1">
      <c r="B9" s="186" t="s">
        <v>202</v>
      </c>
      <c r="C9" s="203"/>
      <c r="D9" s="48" t="s">
        <v>203</v>
      </c>
      <c r="E9" s="48" t="s">
        <v>204</v>
      </c>
      <c r="F9" s="48" t="s">
        <v>205</v>
      </c>
      <c r="G9" s="48" t="s">
        <v>206</v>
      </c>
      <c r="H9" s="48" t="s">
        <v>207</v>
      </c>
    </row>
    <row r="10" spans="2:8" ht="90" customHeight="1">
      <c r="B10" s="187" t="s">
        <v>208</v>
      </c>
      <c r="C10" s="203"/>
      <c r="D10" s="48" t="s">
        <v>209</v>
      </c>
      <c r="E10" s="48" t="s">
        <v>210</v>
      </c>
      <c r="F10" s="48" t="s">
        <v>211</v>
      </c>
      <c r="G10" s="48" t="s">
        <v>212</v>
      </c>
      <c r="H10" s="48" t="s">
        <v>213</v>
      </c>
    </row>
    <row r="11" spans="2:8" ht="15.6">
      <c r="B11" s="188" t="s">
        <v>70</v>
      </c>
      <c r="C11" s="188" t="s">
        <v>214</v>
      </c>
      <c r="D11" s="49" t="s">
        <v>215</v>
      </c>
      <c r="E11" s="49" t="s">
        <v>216</v>
      </c>
      <c r="F11" s="49" t="s">
        <v>217</v>
      </c>
      <c r="G11" s="49" t="s">
        <v>218</v>
      </c>
      <c r="H11" s="49" t="s">
        <v>219</v>
      </c>
    </row>
    <row r="12" spans="2:8" ht="14.45">
      <c r="B12" s="204"/>
      <c r="C12" s="204"/>
      <c r="D12" s="50">
        <v>1</v>
      </c>
      <c r="E12" s="50">
        <v>2</v>
      </c>
      <c r="F12" s="50">
        <v>3</v>
      </c>
      <c r="G12" s="50">
        <v>4</v>
      </c>
      <c r="H12" s="50">
        <v>5</v>
      </c>
    </row>
    <row r="13" spans="2:8" ht="14.45">
      <c r="D13" s="47"/>
      <c r="E13" s="47"/>
      <c r="F13" s="47"/>
      <c r="G13" s="47"/>
      <c r="H13" s="47"/>
    </row>
    <row r="14" spans="2:8" ht="14.45">
      <c r="D14" s="47"/>
      <c r="E14" s="47"/>
      <c r="F14" s="47"/>
      <c r="G14" s="47"/>
      <c r="H14" s="47"/>
    </row>
    <row r="15" spans="2:8" ht="15.6">
      <c r="D15" s="189" t="s">
        <v>220</v>
      </c>
      <c r="E15" s="202"/>
      <c r="F15" s="202"/>
      <c r="G15" s="202"/>
      <c r="H15" s="203"/>
    </row>
    <row r="16" spans="2:8" thickBot="1">
      <c r="D16" s="47"/>
      <c r="E16" s="47"/>
      <c r="F16" s="47"/>
      <c r="G16" s="47"/>
      <c r="H16" s="47"/>
    </row>
    <row r="17" spans="3:9" thickBot="1">
      <c r="D17" s="84" t="s">
        <v>221</v>
      </c>
      <c r="E17" s="85">
        <f>'Matriz General de Riesgos'!$G$8</f>
        <v>40000000000</v>
      </c>
      <c r="F17" s="47"/>
      <c r="G17" s="47"/>
    </row>
    <row r="18" spans="3:9" ht="14.45">
      <c r="D18" s="47"/>
      <c r="E18" s="47"/>
      <c r="F18" s="47"/>
      <c r="G18" s="47"/>
    </row>
    <row r="19" spans="3:9" ht="15.6">
      <c r="D19" s="51" t="s">
        <v>215</v>
      </c>
      <c r="E19" s="52">
        <v>0</v>
      </c>
      <c r="F19" s="61">
        <v>0.01</v>
      </c>
      <c r="G19" s="53">
        <f>+E19*$E$17</f>
        <v>0</v>
      </c>
      <c r="H19" s="60">
        <f t="shared" ref="G19:H22" si="0">+F19*$E$17</f>
        <v>400000000</v>
      </c>
    </row>
    <row r="20" spans="3:9" ht="15.6">
      <c r="D20" s="51" t="s">
        <v>216</v>
      </c>
      <c r="E20" s="74">
        <v>0.01</v>
      </c>
      <c r="F20" s="75">
        <v>4.9999000000000002E-2</v>
      </c>
      <c r="G20" s="76">
        <f t="shared" si="0"/>
        <v>400000000</v>
      </c>
      <c r="H20" s="77">
        <f t="shared" si="0"/>
        <v>1999960000</v>
      </c>
    </row>
    <row r="21" spans="3:9" ht="15.75" customHeight="1">
      <c r="D21" s="51" t="s">
        <v>217</v>
      </c>
      <c r="E21" s="70">
        <v>5.0000099999999999E-2</v>
      </c>
      <c r="F21" s="71">
        <v>0.15</v>
      </c>
      <c r="G21" s="72">
        <f t="shared" si="0"/>
        <v>2000004000</v>
      </c>
      <c r="H21" s="73">
        <f t="shared" si="0"/>
        <v>6000000000</v>
      </c>
    </row>
    <row r="22" spans="3:9" ht="15.75" customHeight="1">
      <c r="D22" s="51" t="s">
        <v>218</v>
      </c>
      <c r="E22" s="66">
        <v>0.15000000999999999</v>
      </c>
      <c r="F22" s="67">
        <v>0.3</v>
      </c>
      <c r="G22" s="68">
        <f t="shared" si="0"/>
        <v>6000000400</v>
      </c>
      <c r="H22" s="69">
        <f t="shared" si="0"/>
        <v>12000000000</v>
      </c>
    </row>
    <row r="23" spans="3:9" ht="15.75" customHeight="1">
      <c r="D23" s="51" t="s">
        <v>219</v>
      </c>
      <c r="E23" s="62">
        <v>0.30000100000000002</v>
      </c>
      <c r="F23" s="65" t="s">
        <v>218</v>
      </c>
      <c r="G23" s="63">
        <f>+E23*$E$17</f>
        <v>12000040000</v>
      </c>
      <c r="H23" s="64"/>
    </row>
    <row r="24" spans="3:9" ht="15.75" customHeight="1">
      <c r="D24" s="47"/>
      <c r="E24" s="47"/>
      <c r="F24" s="47"/>
      <c r="G24" s="47"/>
      <c r="H24" s="47"/>
    </row>
    <row r="25" spans="3:9" ht="15.75" customHeight="1">
      <c r="D25" s="47"/>
      <c r="E25" s="47"/>
      <c r="F25" s="47"/>
      <c r="G25" s="47"/>
      <c r="H25" s="47"/>
    </row>
    <row r="26" spans="3:9" ht="15.75" customHeight="1">
      <c r="D26" s="47"/>
      <c r="E26" s="47"/>
      <c r="F26" s="47"/>
      <c r="G26" s="47"/>
      <c r="H26" s="47"/>
    </row>
    <row r="27" spans="3:9" ht="15.75" customHeight="1">
      <c r="D27" s="47"/>
      <c r="E27" s="47"/>
      <c r="F27" s="47"/>
      <c r="G27" s="47"/>
      <c r="H27" s="47"/>
    </row>
    <row r="28" spans="3:9" ht="15.75" customHeight="1">
      <c r="C28" s="190"/>
      <c r="D28" s="205"/>
      <c r="E28" s="205"/>
      <c r="F28" s="205"/>
      <c r="G28" s="205"/>
      <c r="H28" s="205"/>
      <c r="I28" s="206"/>
    </row>
    <row r="29" spans="3:9" ht="33" customHeight="1">
      <c r="C29" s="191" t="s">
        <v>222</v>
      </c>
      <c r="D29" s="192" t="s">
        <v>223</v>
      </c>
      <c r="E29" s="207"/>
      <c r="F29" s="208"/>
      <c r="G29" s="191" t="s">
        <v>21</v>
      </c>
      <c r="H29" s="192" t="s">
        <v>224</v>
      </c>
      <c r="I29" s="208"/>
    </row>
    <row r="30" spans="3:9" ht="19.5" customHeight="1">
      <c r="C30" s="209"/>
      <c r="D30" s="210"/>
      <c r="E30" s="211"/>
      <c r="F30" s="212"/>
      <c r="G30" s="209"/>
      <c r="H30" s="210"/>
      <c r="I30" s="212"/>
    </row>
    <row r="31" spans="3:9" ht="30" customHeight="1">
      <c r="C31" s="54">
        <f>+'[1]Matriz de Riesgos'!B5</f>
        <v>1</v>
      </c>
      <c r="D31" s="193"/>
      <c r="E31" s="205"/>
      <c r="F31" s="206"/>
      <c r="G31" s="54">
        <v>1</v>
      </c>
      <c r="H31" s="55">
        <v>0</v>
      </c>
      <c r="I31" s="55">
        <f>+H19</f>
        <v>400000000</v>
      </c>
    </row>
    <row r="32" spans="3:9" ht="30" customHeight="1">
      <c r="C32" s="54">
        <f>+'[1]Matriz de Riesgos'!B6</f>
        <v>2</v>
      </c>
      <c r="D32" s="193" t="str">
        <f>+'[1]Matriz de Riesgos'!G6</f>
        <v>Riesgo de rentabilidad</v>
      </c>
      <c r="E32" s="205"/>
      <c r="F32" s="206"/>
      <c r="G32" s="54">
        <v>2</v>
      </c>
      <c r="H32" s="55">
        <f>+G20</f>
        <v>400000000</v>
      </c>
      <c r="I32" s="55">
        <f>+H20</f>
        <v>1999960000</v>
      </c>
    </row>
    <row r="33" spans="3:9" ht="42.75" customHeight="1">
      <c r="C33" s="54">
        <f>+'[1]Matriz de Riesgos'!B7</f>
        <v>3</v>
      </c>
      <c r="D33" s="193" t="str">
        <f>+'[1]Matriz de Riesgos'!G7</f>
        <v>Riesgo de variación en la legislación colombiana</v>
      </c>
      <c r="E33" s="205"/>
      <c r="F33" s="206"/>
      <c r="G33" s="54">
        <v>3</v>
      </c>
      <c r="H33" s="55">
        <f>+G21</f>
        <v>2000004000</v>
      </c>
      <c r="I33" s="55">
        <f>+H21</f>
        <v>6000000000</v>
      </c>
    </row>
    <row r="34" spans="3:9" ht="30" customHeight="1">
      <c r="C34" s="54">
        <f>+'[1]Matriz de Riesgos'!B8</f>
        <v>4</v>
      </c>
      <c r="D34" s="193" t="str">
        <f>+'[1]Matriz de Riesgos'!G8</f>
        <v>Riesgo tributario y cambiario</v>
      </c>
      <c r="E34" s="205"/>
      <c r="F34" s="206"/>
      <c r="G34" s="54">
        <v>3</v>
      </c>
      <c r="H34" s="55">
        <f>+H33</f>
        <v>2000004000</v>
      </c>
      <c r="I34" s="55">
        <f>+I33</f>
        <v>6000000000</v>
      </c>
    </row>
    <row r="35" spans="3:9" ht="57" customHeight="1">
      <c r="C35" s="54">
        <f>+'[1]Matriz de Riesgos'!B9</f>
        <v>5</v>
      </c>
      <c r="D35" s="193" t="str">
        <f>+'[1]Matriz de Riesgos'!G9</f>
        <v>Riesgo de fuerza Mayor por destrucción o pérdida de sus propios bienes, elementos y equipos destinados a la ejecución del presente Contrato o daños al personal del Contratista</v>
      </c>
      <c r="E35" s="205"/>
      <c r="F35" s="206"/>
      <c r="G35" s="54">
        <v>3</v>
      </c>
      <c r="H35" s="55">
        <f>+H34</f>
        <v>2000004000</v>
      </c>
      <c r="I35" s="55">
        <f>+I34</f>
        <v>6000000000</v>
      </c>
    </row>
    <row r="36" spans="3:9" ht="30" customHeight="1">
      <c r="C36" s="54">
        <f>+'[1]Matriz de Riesgos'!B10</f>
        <v>6</v>
      </c>
      <c r="D36" s="193" t="str">
        <f>+'[1]Matriz de Riesgos'!G10</f>
        <v>Repetición de trabajos de campo por deficiencias en la toma o calidad de la información</v>
      </c>
      <c r="E36" s="205"/>
      <c r="F36" s="206"/>
      <c r="G36" s="54">
        <v>4</v>
      </c>
      <c r="H36" s="55">
        <f>+G22</f>
        <v>6000000400</v>
      </c>
      <c r="I36" s="55">
        <f>+H22</f>
        <v>12000000000</v>
      </c>
    </row>
    <row r="37" spans="3:9" ht="30" customHeight="1">
      <c r="C37" s="54">
        <f>+'[1]Matriz de Riesgos'!B11</f>
        <v>7</v>
      </c>
      <c r="D37" s="193" t="str">
        <f>+'[1]Matriz de Riesgos'!G11</f>
        <v xml:space="preserve">Cambios en la programación de la adquisición de los datos </v>
      </c>
      <c r="E37" s="205"/>
      <c r="F37" s="206"/>
      <c r="G37" s="54">
        <v>4</v>
      </c>
      <c r="H37" s="55">
        <f>+H36</f>
        <v>6000000400</v>
      </c>
      <c r="I37" s="55">
        <f>+I36</f>
        <v>12000000000</v>
      </c>
    </row>
    <row r="38" spans="3:9" ht="30" customHeight="1">
      <c r="C38" s="54">
        <f>+'[1]Matriz de Riesgos'!B12</f>
        <v>8</v>
      </c>
      <c r="D38" s="193" t="str">
        <f>+'[1]Matriz de Riesgos'!G12</f>
        <v>Accidentes laborales.- Responsabilidad civil por accidentes, daños y lesiones o muerte de terceros.</v>
      </c>
      <c r="E38" s="205"/>
      <c r="F38" s="206"/>
      <c r="G38" s="54">
        <v>4</v>
      </c>
      <c r="H38" s="55">
        <f>+G22</f>
        <v>6000000400</v>
      </c>
      <c r="I38" s="55">
        <f>+H22</f>
        <v>12000000000</v>
      </c>
    </row>
    <row r="39" spans="3:9" ht="30" customHeight="1">
      <c r="C39" s="54">
        <f>+'[1]Matriz de Riesgos'!B13</f>
        <v>9</v>
      </c>
      <c r="D39" s="193" t="str">
        <f>+'[1]Matriz de Riesgos'!G13</f>
        <v>Consecución de financiación y condiciones financieras</v>
      </c>
      <c r="E39" s="205"/>
      <c r="F39" s="206"/>
      <c r="G39" s="54">
        <v>4</v>
      </c>
      <c r="H39" s="55">
        <f>+H37</f>
        <v>6000000400</v>
      </c>
      <c r="I39" s="55">
        <f>+I36</f>
        <v>12000000000</v>
      </c>
    </row>
    <row r="40" spans="3:9" ht="42.75" customHeight="1">
      <c r="C40" s="54">
        <f>+'[1]Matriz de Riesgos'!B14</f>
        <v>10</v>
      </c>
      <c r="D40" s="193" t="str">
        <f>+'[1]Matriz de Riesgos'!G14</f>
        <v>fenómenos geológicos, freáticos, hidrológicos, climáticos, incendios forestales, biológicos, patológicos, acción de roedores y animales, dentro de los parámetros previsibles</v>
      </c>
      <c r="E40" s="205"/>
      <c r="F40" s="206"/>
      <c r="G40" s="54">
        <v>3</v>
      </c>
      <c r="H40" s="55">
        <f>+G21</f>
        <v>2000004000</v>
      </c>
      <c r="I40" s="55">
        <f>+H21</f>
        <v>6000000000</v>
      </c>
    </row>
    <row r="41" spans="3:9" ht="39.75" customHeight="1">
      <c r="C41" s="54">
        <f>+'[1]Matriz de Riesgos'!B15</f>
        <v>11</v>
      </c>
      <c r="D41" s="193" t="str">
        <f>+'[1]Matriz de Riesgos'!G15</f>
        <v>eventuales fallas en las telecomunicaciones, disponibilidad de cobertura, disponibilidad y suspensión de servicios públicos, advenimiento de nuevos desarrollos tecnológicos, obsolescencia tecnológica</v>
      </c>
      <c r="E41" s="205"/>
      <c r="F41" s="206"/>
      <c r="G41" s="54">
        <v>3</v>
      </c>
      <c r="H41" s="55">
        <f>+H35</f>
        <v>2000004000</v>
      </c>
      <c r="I41" s="55">
        <f>+I35</f>
        <v>6000000000</v>
      </c>
    </row>
    <row r="42" spans="3:9" ht="40.5" customHeight="1">
      <c r="C42" s="54">
        <f>+'[1]Matriz de Riesgos'!B16</f>
        <v>12</v>
      </c>
      <c r="D42" s="193" t="str">
        <f>+'[1]Matriz de Riesgos'!G16</f>
        <v xml:space="preserve">Variaciones de los componentes económicos y técnicos necesarios para cumplir con las obligaciones del Contratista </v>
      </c>
      <c r="E42" s="205"/>
      <c r="F42" s="206"/>
      <c r="G42" s="54">
        <v>3</v>
      </c>
      <c r="H42" s="55">
        <f>+H40</f>
        <v>2000004000</v>
      </c>
      <c r="I42" s="55">
        <f>+I40</f>
        <v>6000000000</v>
      </c>
    </row>
    <row r="43" spans="3:9" ht="15.75" customHeight="1">
      <c r="D43" s="47"/>
      <c r="E43" s="47"/>
      <c r="F43" s="47"/>
      <c r="G43" s="47"/>
      <c r="H43" s="47"/>
    </row>
    <row r="44" spans="3:9" ht="15.75" customHeight="1">
      <c r="D44" s="47"/>
      <c r="E44" s="47"/>
      <c r="F44" s="47"/>
      <c r="G44" s="47"/>
      <c r="H44" s="47"/>
    </row>
    <row r="45" spans="3:9" ht="15.75" customHeight="1">
      <c r="D45" s="47"/>
      <c r="E45" s="47"/>
      <c r="F45" s="47"/>
      <c r="G45" s="47"/>
      <c r="H45" s="47"/>
    </row>
    <row r="46" spans="3:9" ht="15.75" customHeight="1">
      <c r="D46" s="47"/>
      <c r="E46" s="47"/>
      <c r="F46" s="47"/>
      <c r="G46" s="47"/>
      <c r="H46" s="47"/>
    </row>
    <row r="47" spans="3:9" ht="15.75" customHeight="1">
      <c r="D47" s="47"/>
      <c r="E47" s="47"/>
      <c r="F47" s="47"/>
      <c r="G47" s="47"/>
      <c r="H47" s="47"/>
    </row>
    <row r="48" spans="3:9" ht="15.75" customHeight="1">
      <c r="D48" s="47"/>
      <c r="E48" s="47"/>
      <c r="F48" s="47"/>
      <c r="G48" s="47"/>
      <c r="H48" s="47"/>
    </row>
    <row r="49" spans="4:8" ht="15.75" customHeight="1">
      <c r="D49" s="47"/>
      <c r="E49" s="47"/>
      <c r="F49" s="47"/>
      <c r="G49" s="47"/>
      <c r="H49" s="47"/>
    </row>
    <row r="50" spans="4:8" ht="15.75" customHeight="1">
      <c r="D50" s="47"/>
      <c r="E50" s="47"/>
      <c r="F50" s="47"/>
      <c r="G50" s="47"/>
      <c r="H50" s="47"/>
    </row>
    <row r="51" spans="4:8" ht="15.75" customHeight="1">
      <c r="D51" s="47"/>
      <c r="E51" s="47"/>
      <c r="F51" s="47"/>
      <c r="G51" s="47"/>
      <c r="H51" s="47"/>
    </row>
    <row r="52" spans="4:8" ht="15.75" customHeight="1">
      <c r="D52" s="47"/>
      <c r="E52" s="47"/>
      <c r="F52" s="47"/>
      <c r="G52" s="47"/>
      <c r="H52" s="47"/>
    </row>
    <row r="53" spans="4:8" ht="15.75" customHeight="1">
      <c r="D53" s="47"/>
      <c r="E53" s="47"/>
      <c r="F53" s="47"/>
      <c r="G53" s="47"/>
      <c r="H53" s="47"/>
    </row>
    <row r="54" spans="4:8" ht="15.75" customHeight="1">
      <c r="D54" s="47"/>
      <c r="E54" s="47"/>
      <c r="F54" s="47"/>
      <c r="G54" s="47"/>
      <c r="H54" s="47"/>
    </row>
    <row r="55" spans="4:8" ht="15.75" customHeight="1">
      <c r="D55" s="47"/>
      <c r="E55" s="47"/>
      <c r="F55" s="47"/>
      <c r="G55" s="47"/>
      <c r="H55" s="47"/>
    </row>
    <row r="56" spans="4:8" ht="15.75" customHeight="1">
      <c r="D56" s="47"/>
      <c r="E56" s="47"/>
      <c r="F56" s="47"/>
      <c r="G56" s="47"/>
      <c r="H56" s="47"/>
    </row>
    <row r="57" spans="4:8" ht="15.75" customHeight="1">
      <c r="D57" s="47"/>
      <c r="E57" s="47"/>
      <c r="F57" s="47"/>
      <c r="G57" s="47"/>
      <c r="H57" s="47"/>
    </row>
    <row r="58" spans="4:8" ht="15.75" customHeight="1">
      <c r="D58" s="47"/>
      <c r="E58" s="47"/>
      <c r="F58" s="47"/>
      <c r="G58" s="47"/>
      <c r="H58" s="47"/>
    </row>
    <row r="59" spans="4:8" ht="15.75" customHeight="1">
      <c r="D59" s="47"/>
      <c r="E59" s="47"/>
      <c r="F59" s="47"/>
      <c r="G59" s="47"/>
      <c r="H59" s="47"/>
    </row>
    <row r="60" spans="4:8" ht="15.75" customHeight="1">
      <c r="D60" s="47"/>
      <c r="E60" s="47"/>
      <c r="F60" s="47"/>
      <c r="G60" s="47"/>
      <c r="H60" s="47"/>
    </row>
    <row r="61" spans="4:8" ht="15.75" customHeight="1">
      <c r="D61" s="47"/>
      <c r="E61" s="47"/>
      <c r="F61" s="47"/>
      <c r="G61" s="47"/>
      <c r="H61" s="47"/>
    </row>
    <row r="62" spans="4:8" ht="15.75" customHeight="1">
      <c r="D62" s="47"/>
      <c r="E62" s="47"/>
      <c r="F62" s="47"/>
      <c r="G62" s="47"/>
      <c r="H62" s="47"/>
    </row>
    <row r="63" spans="4:8" ht="15.75" customHeight="1">
      <c r="D63" s="47"/>
      <c r="E63" s="47"/>
      <c r="F63" s="47"/>
      <c r="G63" s="47"/>
      <c r="H63" s="47"/>
    </row>
    <row r="64" spans="4:8" ht="15.75" customHeight="1">
      <c r="D64" s="47"/>
      <c r="E64" s="47"/>
      <c r="F64" s="47"/>
      <c r="G64" s="47"/>
      <c r="H64" s="47"/>
    </row>
    <row r="65" spans="4:8" ht="15.75" customHeight="1">
      <c r="D65" s="47"/>
      <c r="E65" s="47"/>
      <c r="F65" s="47"/>
      <c r="G65" s="47"/>
      <c r="H65" s="47"/>
    </row>
    <row r="66" spans="4:8" ht="15.75" customHeight="1">
      <c r="D66" s="47"/>
      <c r="E66" s="47"/>
      <c r="F66" s="47"/>
      <c r="G66" s="47"/>
      <c r="H66" s="47"/>
    </row>
    <row r="67" spans="4:8" ht="15.75" customHeight="1">
      <c r="D67" s="47"/>
      <c r="E67" s="47"/>
      <c r="F67" s="47"/>
      <c r="G67" s="47"/>
      <c r="H67" s="47"/>
    </row>
    <row r="68" spans="4:8" ht="15.75" customHeight="1">
      <c r="D68" s="47"/>
      <c r="E68" s="47"/>
      <c r="F68" s="47"/>
      <c r="G68" s="47"/>
      <c r="H68" s="47"/>
    </row>
    <row r="69" spans="4:8" ht="15.75" customHeight="1">
      <c r="D69" s="47"/>
      <c r="E69" s="47"/>
      <c r="F69" s="47"/>
      <c r="G69" s="47"/>
      <c r="H69" s="47"/>
    </row>
    <row r="70" spans="4:8" ht="15.75" customHeight="1">
      <c r="D70" s="47"/>
      <c r="E70" s="47"/>
      <c r="F70" s="47"/>
      <c r="G70" s="47"/>
      <c r="H70" s="47"/>
    </row>
    <row r="71" spans="4:8" ht="15.75" customHeight="1">
      <c r="D71" s="47"/>
      <c r="E71" s="47"/>
      <c r="F71" s="47"/>
      <c r="G71" s="47"/>
      <c r="H71" s="47"/>
    </row>
    <row r="72" spans="4:8" ht="15.75" customHeight="1">
      <c r="D72" s="47"/>
      <c r="E72" s="47"/>
      <c r="F72" s="47"/>
      <c r="G72" s="47"/>
      <c r="H72" s="47"/>
    </row>
    <row r="73" spans="4:8" ht="15.75" customHeight="1">
      <c r="D73" s="47"/>
      <c r="E73" s="47"/>
      <c r="F73" s="47"/>
      <c r="G73" s="47"/>
      <c r="H73" s="47"/>
    </row>
    <row r="74" spans="4:8" ht="15.75" customHeight="1">
      <c r="D74" s="47"/>
      <c r="E74" s="47"/>
      <c r="F74" s="47"/>
      <c r="G74" s="47"/>
      <c r="H74" s="47"/>
    </row>
    <row r="75" spans="4:8" ht="15.75" customHeight="1">
      <c r="D75" s="47"/>
      <c r="E75" s="47"/>
      <c r="F75" s="47"/>
      <c r="G75" s="47"/>
      <c r="H75" s="47"/>
    </row>
    <row r="76" spans="4:8" ht="15.75" customHeight="1">
      <c r="D76" s="47"/>
      <c r="E76" s="47"/>
      <c r="F76" s="47"/>
      <c r="G76" s="47"/>
      <c r="H76" s="47"/>
    </row>
    <row r="77" spans="4:8" ht="15.75" customHeight="1">
      <c r="D77" s="47"/>
      <c r="E77" s="47"/>
      <c r="F77" s="47"/>
      <c r="G77" s="47"/>
      <c r="H77" s="47"/>
    </row>
    <row r="78" spans="4:8" ht="15.75" customHeight="1">
      <c r="D78" s="47"/>
      <c r="E78" s="47"/>
      <c r="F78" s="47"/>
      <c r="G78" s="47"/>
      <c r="H78" s="47"/>
    </row>
    <row r="79" spans="4:8" ht="15.75" customHeight="1">
      <c r="D79" s="47"/>
      <c r="E79" s="47"/>
      <c r="F79" s="47"/>
      <c r="G79" s="47"/>
      <c r="H79" s="47"/>
    </row>
    <row r="80" spans="4:8" ht="15.75" customHeight="1">
      <c r="D80" s="47"/>
      <c r="E80" s="47"/>
      <c r="F80" s="47"/>
      <c r="G80" s="47"/>
      <c r="H80" s="47"/>
    </row>
    <row r="81" spans="4:8" ht="15.75" customHeight="1">
      <c r="D81" s="47"/>
      <c r="E81" s="47"/>
      <c r="F81" s="47"/>
      <c r="G81" s="47"/>
      <c r="H81" s="47"/>
    </row>
    <row r="82" spans="4:8" ht="15.75" customHeight="1">
      <c r="D82" s="47"/>
      <c r="E82" s="47"/>
      <c r="F82" s="47"/>
      <c r="G82" s="47"/>
      <c r="H82" s="47"/>
    </row>
    <row r="83" spans="4:8" ht="15.75" customHeight="1">
      <c r="D83" s="47"/>
      <c r="E83" s="47"/>
      <c r="F83" s="47"/>
      <c r="G83" s="47"/>
      <c r="H83" s="47"/>
    </row>
    <row r="84" spans="4:8" ht="15.75" customHeight="1">
      <c r="D84" s="47"/>
      <c r="E84" s="47"/>
      <c r="F84" s="47"/>
      <c r="G84" s="47"/>
      <c r="H84" s="47"/>
    </row>
    <row r="85" spans="4:8" ht="15.75" customHeight="1">
      <c r="D85" s="47"/>
      <c r="E85" s="47"/>
      <c r="F85" s="47"/>
      <c r="G85" s="47"/>
      <c r="H85" s="47"/>
    </row>
    <row r="86" spans="4:8" ht="15.75" customHeight="1">
      <c r="D86" s="47"/>
      <c r="E86" s="47"/>
      <c r="F86" s="47"/>
      <c r="G86" s="47"/>
      <c r="H86" s="47"/>
    </row>
    <row r="87" spans="4:8" ht="15.75" customHeight="1">
      <c r="D87" s="47"/>
      <c r="E87" s="47"/>
      <c r="F87" s="47"/>
      <c r="G87" s="47"/>
      <c r="H87" s="47"/>
    </row>
    <row r="88" spans="4:8" ht="15.75" customHeight="1">
      <c r="D88" s="47"/>
      <c r="E88" s="47"/>
      <c r="F88" s="47"/>
      <c r="G88" s="47"/>
      <c r="H88" s="47"/>
    </row>
    <row r="89" spans="4:8" ht="15.75" customHeight="1">
      <c r="D89" s="47"/>
      <c r="E89" s="47"/>
      <c r="F89" s="47"/>
      <c r="G89" s="47"/>
      <c r="H89" s="47"/>
    </row>
    <row r="90" spans="4:8" ht="15.75" customHeight="1">
      <c r="D90" s="47"/>
      <c r="E90" s="47"/>
      <c r="F90" s="47"/>
      <c r="G90" s="47"/>
      <c r="H90" s="47"/>
    </row>
    <row r="91" spans="4:8" ht="15.75" customHeight="1">
      <c r="D91" s="47"/>
      <c r="E91" s="47"/>
      <c r="F91" s="47"/>
      <c r="G91" s="47"/>
      <c r="H91" s="47"/>
    </row>
    <row r="92" spans="4:8" ht="15.75" customHeight="1">
      <c r="D92" s="47"/>
      <c r="E92" s="47"/>
      <c r="F92" s="47"/>
      <c r="G92" s="47"/>
      <c r="H92" s="47"/>
    </row>
    <row r="93" spans="4:8" ht="15.75" customHeight="1">
      <c r="D93" s="47"/>
      <c r="E93" s="47"/>
      <c r="F93" s="47"/>
      <c r="G93" s="47"/>
      <c r="H93" s="47"/>
    </row>
    <row r="94" spans="4:8" ht="15.75" customHeight="1">
      <c r="D94" s="47"/>
      <c r="E94" s="47"/>
      <c r="F94" s="47"/>
      <c r="G94" s="47"/>
      <c r="H94" s="47"/>
    </row>
    <row r="95" spans="4:8" ht="15.75" customHeight="1">
      <c r="D95" s="47"/>
      <c r="E95" s="47"/>
      <c r="F95" s="47"/>
      <c r="G95" s="47"/>
      <c r="H95" s="47"/>
    </row>
    <row r="96" spans="4:8" ht="15.75" customHeight="1">
      <c r="D96" s="47"/>
      <c r="E96" s="47"/>
      <c r="F96" s="47"/>
      <c r="G96" s="47"/>
      <c r="H96" s="47"/>
    </row>
    <row r="97" spans="4:8" ht="15.75" customHeight="1">
      <c r="D97" s="47"/>
      <c r="E97" s="47"/>
      <c r="F97" s="47"/>
      <c r="G97" s="47"/>
      <c r="H97" s="47"/>
    </row>
    <row r="98" spans="4:8" ht="15.75" customHeight="1">
      <c r="D98" s="47"/>
      <c r="E98" s="47"/>
      <c r="F98" s="47"/>
      <c r="G98" s="47"/>
      <c r="H98" s="47"/>
    </row>
    <row r="99" spans="4:8" ht="15.75" customHeight="1">
      <c r="D99" s="47"/>
      <c r="E99" s="47"/>
      <c r="F99" s="47"/>
      <c r="G99" s="47"/>
      <c r="H99" s="47"/>
    </row>
    <row r="100" spans="4:8" ht="15.75" customHeight="1">
      <c r="D100" s="47"/>
      <c r="E100" s="47"/>
      <c r="F100" s="47"/>
      <c r="G100" s="47"/>
      <c r="H100" s="47"/>
    </row>
  </sheetData>
  <mergeCells count="24">
    <mergeCell ref="D42:F42"/>
    <mergeCell ref="D31:F31"/>
    <mergeCell ref="D32:F32"/>
    <mergeCell ref="D33:F33"/>
    <mergeCell ref="D34:F34"/>
    <mergeCell ref="D35:F35"/>
    <mergeCell ref="D36:F36"/>
    <mergeCell ref="D37:F37"/>
    <mergeCell ref="D38:F38"/>
    <mergeCell ref="D39:F39"/>
    <mergeCell ref="D40:F40"/>
    <mergeCell ref="D41:F41"/>
    <mergeCell ref="D15:H15"/>
    <mergeCell ref="C28:I28"/>
    <mergeCell ref="C29:C30"/>
    <mergeCell ref="D29:F30"/>
    <mergeCell ref="G29:G30"/>
    <mergeCell ref="H29:I30"/>
    <mergeCell ref="B6:H6"/>
    <mergeCell ref="B8:H8"/>
    <mergeCell ref="B9:C9"/>
    <mergeCell ref="B10:C10"/>
    <mergeCell ref="B11:B12"/>
    <mergeCell ref="C11:C12"/>
  </mergeCells>
  <dataValidations count="1">
    <dataValidation type="list" allowBlank="1" showErrorMessage="1" sqref="G31:G42" xr:uid="{EE30782A-677C-4126-BFB0-B43800986870}">
      <formula1>$I$25:$I$29</formula1>
    </dataValidation>
  </dataValidation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46697-6D5E-49B2-858F-01B20F3D7F92}">
  <dimension ref="A2:H100"/>
  <sheetViews>
    <sheetView showGridLines="0" topLeftCell="A5" workbookViewId="0">
      <selection activeCell="E10" sqref="A4:H13"/>
    </sheetView>
  </sheetViews>
  <sheetFormatPr defaultColWidth="14.42578125" defaultRowHeight="15" customHeight="1"/>
  <cols>
    <col min="1" max="1" width="5.42578125" style="46" customWidth="1"/>
    <col min="2" max="2" width="25" style="46" customWidth="1"/>
    <col min="3" max="3" width="16.42578125" style="46" customWidth="1"/>
    <col min="4" max="8" width="25.7109375" style="46" customWidth="1"/>
    <col min="9" max="11" width="10.7109375" style="46" customWidth="1"/>
    <col min="12" max="16384" width="14.42578125" style="46"/>
  </cols>
  <sheetData>
    <row r="2" spans="1:8" ht="18">
      <c r="B2" s="184" t="s">
        <v>225</v>
      </c>
      <c r="C2" s="201"/>
      <c r="D2" s="201"/>
      <c r="E2" s="201"/>
      <c r="F2" s="201"/>
      <c r="G2" s="201"/>
      <c r="H2" s="201"/>
    </row>
    <row r="3" spans="1:8" ht="14.45">
      <c r="D3" s="47"/>
      <c r="E3" s="47"/>
      <c r="F3" s="47"/>
      <c r="G3" s="47"/>
      <c r="H3" s="47"/>
    </row>
    <row r="4" spans="1:8" ht="14.45">
      <c r="A4" s="78"/>
      <c r="B4" s="194" t="s">
        <v>201</v>
      </c>
      <c r="C4" s="213"/>
      <c r="D4" s="213"/>
      <c r="E4" s="213"/>
      <c r="F4" s="213"/>
      <c r="G4" s="213"/>
      <c r="H4" s="214"/>
    </row>
    <row r="5" spans="1:8" ht="112.5" customHeight="1">
      <c r="A5" s="78"/>
      <c r="B5" s="195" t="s">
        <v>202</v>
      </c>
      <c r="C5" s="214"/>
      <c r="D5" s="86" t="s">
        <v>203</v>
      </c>
      <c r="E5" s="86" t="s">
        <v>204</v>
      </c>
      <c r="F5" s="86" t="s">
        <v>205</v>
      </c>
      <c r="G5" s="86" t="s">
        <v>206</v>
      </c>
      <c r="H5" s="86" t="s">
        <v>207</v>
      </c>
    </row>
    <row r="6" spans="1:8" ht="79.5" customHeight="1">
      <c r="A6" s="78"/>
      <c r="B6" s="194" t="s">
        <v>208</v>
      </c>
      <c r="C6" s="214"/>
      <c r="D6" s="86" t="s">
        <v>209</v>
      </c>
      <c r="E6" s="86" t="s">
        <v>210</v>
      </c>
      <c r="F6" s="86" t="s">
        <v>211</v>
      </c>
      <c r="G6" s="86" t="s">
        <v>212</v>
      </c>
      <c r="H6" s="86" t="s">
        <v>213</v>
      </c>
    </row>
    <row r="7" spans="1:8" ht="14.45">
      <c r="A7" s="78"/>
      <c r="B7" s="196" t="s">
        <v>70</v>
      </c>
      <c r="C7" s="196" t="s">
        <v>214</v>
      </c>
      <c r="D7" s="87" t="s">
        <v>215</v>
      </c>
      <c r="E7" s="87" t="s">
        <v>216</v>
      </c>
      <c r="F7" s="87" t="s">
        <v>217</v>
      </c>
      <c r="G7" s="87" t="s">
        <v>218</v>
      </c>
      <c r="H7" s="87" t="s">
        <v>219</v>
      </c>
    </row>
    <row r="8" spans="1:8" ht="14.45">
      <c r="A8" s="78"/>
      <c r="B8" s="200"/>
      <c r="C8" s="200"/>
      <c r="D8" s="81">
        <v>1</v>
      </c>
      <c r="E8" s="81">
        <v>2</v>
      </c>
      <c r="F8" s="81">
        <v>3</v>
      </c>
      <c r="G8" s="81">
        <v>4</v>
      </c>
      <c r="H8" s="81">
        <v>5</v>
      </c>
    </row>
    <row r="9" spans="1:8" ht="49.5" customHeight="1">
      <c r="A9" s="180" t="s">
        <v>67</v>
      </c>
      <c r="B9" s="86" t="s">
        <v>190</v>
      </c>
      <c r="C9" s="88">
        <v>1</v>
      </c>
      <c r="D9" s="89">
        <v>2</v>
      </c>
      <c r="E9" s="89">
        <v>3</v>
      </c>
      <c r="F9" s="89">
        <v>4</v>
      </c>
      <c r="G9" s="90">
        <v>5</v>
      </c>
      <c r="H9" s="91">
        <v>6</v>
      </c>
    </row>
    <row r="10" spans="1:8" ht="49.5" customHeight="1">
      <c r="A10" s="199"/>
      <c r="B10" s="86" t="s">
        <v>192</v>
      </c>
      <c r="C10" s="88">
        <v>2</v>
      </c>
      <c r="D10" s="89">
        <v>3</v>
      </c>
      <c r="E10" s="89">
        <v>4</v>
      </c>
      <c r="F10" s="90">
        <v>5</v>
      </c>
      <c r="G10" s="91">
        <v>6</v>
      </c>
      <c r="H10" s="91">
        <v>7</v>
      </c>
    </row>
    <row r="11" spans="1:8" ht="49.5" customHeight="1">
      <c r="A11" s="199"/>
      <c r="B11" s="86" t="s">
        <v>194</v>
      </c>
      <c r="C11" s="88">
        <v>3</v>
      </c>
      <c r="D11" s="89">
        <v>4</v>
      </c>
      <c r="E11" s="90">
        <v>5</v>
      </c>
      <c r="F11" s="91">
        <v>6</v>
      </c>
      <c r="G11" s="91">
        <v>7</v>
      </c>
      <c r="H11" s="92">
        <v>8</v>
      </c>
    </row>
    <row r="12" spans="1:8" ht="49.5" customHeight="1">
      <c r="A12" s="199"/>
      <c r="B12" s="86" t="s">
        <v>226</v>
      </c>
      <c r="C12" s="88">
        <v>4</v>
      </c>
      <c r="D12" s="90">
        <v>5</v>
      </c>
      <c r="E12" s="91">
        <v>6</v>
      </c>
      <c r="F12" s="91">
        <v>7</v>
      </c>
      <c r="G12" s="92">
        <v>8</v>
      </c>
      <c r="H12" s="92">
        <v>9</v>
      </c>
    </row>
    <row r="13" spans="1:8" ht="49.5" customHeight="1">
      <c r="A13" s="199"/>
      <c r="B13" s="86" t="s">
        <v>198</v>
      </c>
      <c r="C13" s="88">
        <v>5</v>
      </c>
      <c r="D13" s="91">
        <v>6</v>
      </c>
      <c r="E13" s="91">
        <v>7</v>
      </c>
      <c r="F13" s="92">
        <v>8</v>
      </c>
      <c r="G13" s="92">
        <v>9</v>
      </c>
      <c r="H13" s="92">
        <v>10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17A55-8D4F-4800-BEE8-ECEB5462E955}">
  <dimension ref="C2:D98"/>
  <sheetViews>
    <sheetView showGridLines="0" workbookViewId="0">
      <selection activeCell="C7" sqref="C7"/>
    </sheetView>
  </sheetViews>
  <sheetFormatPr defaultColWidth="14.42578125" defaultRowHeight="15" customHeight="1"/>
  <cols>
    <col min="1" max="2" width="10.7109375" style="78" customWidth="1"/>
    <col min="3" max="4" width="50.7109375" style="78" customWidth="1"/>
    <col min="5" max="11" width="10.7109375" style="78" customWidth="1"/>
    <col min="12" max="16384" width="14.42578125" style="78"/>
  </cols>
  <sheetData>
    <row r="2" spans="3:4" ht="13.15">
      <c r="C2" s="197" t="s">
        <v>227</v>
      </c>
      <c r="D2" s="215"/>
    </row>
    <row r="3" spans="3:4" ht="39.75" customHeight="1">
      <c r="C3" s="79" t="s">
        <v>228</v>
      </c>
      <c r="D3" s="79" t="s">
        <v>229</v>
      </c>
    </row>
    <row r="4" spans="3:4" ht="39.75" customHeight="1">
      <c r="C4" s="80" t="s">
        <v>230</v>
      </c>
      <c r="D4" s="83" t="s">
        <v>231</v>
      </c>
    </row>
    <row r="5" spans="3:4" ht="39.75" customHeight="1">
      <c r="C5" s="80" t="s">
        <v>232</v>
      </c>
      <c r="D5" s="83" t="s">
        <v>233</v>
      </c>
    </row>
    <row r="6" spans="3:4" ht="39.75" customHeight="1">
      <c r="C6" s="83">
        <v>5</v>
      </c>
      <c r="D6" s="83" t="s">
        <v>234</v>
      </c>
    </row>
    <row r="7" spans="3:4" ht="39.75" customHeight="1">
      <c r="C7" s="83" t="s">
        <v>235</v>
      </c>
      <c r="D7" s="83" t="s">
        <v>58</v>
      </c>
    </row>
    <row r="8" spans="3:4" ht="39.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sheetData>
  <mergeCells count="1">
    <mergeCell ref="C2:D2"/>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6B01F-6448-40FA-A2AD-6A921586BC11}">
  <dimension ref="B3:C100"/>
  <sheetViews>
    <sheetView showGridLines="0" topLeftCell="A7" workbookViewId="0">
      <selection activeCell="C8" sqref="C8"/>
    </sheetView>
  </sheetViews>
  <sheetFormatPr defaultColWidth="14.42578125" defaultRowHeight="15" customHeight="1"/>
  <cols>
    <col min="1" max="1" width="10.7109375" style="46" customWidth="1"/>
    <col min="2" max="2" width="63.140625" style="46" customWidth="1"/>
    <col min="3" max="3" width="61" style="46" customWidth="1"/>
    <col min="4" max="11" width="10.7109375" style="46" customWidth="1"/>
    <col min="12" max="16384" width="14.42578125" style="46"/>
  </cols>
  <sheetData>
    <row r="3" spans="2:3" ht="18">
      <c r="B3" s="56" t="s">
        <v>236</v>
      </c>
      <c r="C3" s="56" t="s">
        <v>237</v>
      </c>
    </row>
    <row r="4" spans="2:3" ht="99.75" customHeight="1">
      <c r="B4" s="57" t="s">
        <v>238</v>
      </c>
      <c r="C4" s="59" t="s">
        <v>239</v>
      </c>
    </row>
    <row r="5" spans="2:3" ht="99.75" customHeight="1">
      <c r="B5" s="57" t="s">
        <v>240</v>
      </c>
      <c r="C5" s="59" t="s">
        <v>241</v>
      </c>
    </row>
    <row r="6" spans="2:3" ht="99.75" customHeight="1">
      <c r="B6" s="58" t="s">
        <v>242</v>
      </c>
      <c r="C6" s="59" t="s">
        <v>243</v>
      </c>
    </row>
    <row r="7" spans="2:3" ht="176.25" customHeight="1">
      <c r="B7" s="58" t="s">
        <v>244</v>
      </c>
      <c r="C7" s="59" t="s">
        <v>245</v>
      </c>
    </row>
    <row r="8" spans="2:3" ht="99.75" customHeight="1">
      <c r="B8" s="58" t="s">
        <v>246</v>
      </c>
      <c r="C8" s="59" t="s">
        <v>247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Pintor Ospina</dc:creator>
  <cp:keywords/>
  <dc:description/>
  <cp:lastModifiedBy>Yany Zambrano Diaz</cp:lastModifiedBy>
  <cp:revision/>
  <dcterms:created xsi:type="dcterms:W3CDTF">2019-03-13T20:19:51Z</dcterms:created>
  <dcterms:modified xsi:type="dcterms:W3CDTF">2024-12-24T18:04:46Z</dcterms:modified>
  <cp:category/>
  <cp:contentStatus/>
</cp:coreProperties>
</file>