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D:\GOBERNACION\LICITACIÓN\Interventoria\PUBLICABLES\"/>
    </mc:Choice>
  </mc:AlternateContent>
  <xr:revisionPtr revIDLastSave="0" documentId="13_ncr:1_{3F74795E-5942-452C-88D2-6A84FFDEFFFF}" xr6:coauthVersionLast="47" xr6:coauthVersionMax="47" xr10:uidLastSave="{00000000-0000-0000-0000-000000000000}"/>
  <bookViews>
    <workbookView xWindow="-120" yWindow="-120" windowWidth="20730" windowHeight="11160" xr2:uid="{DA0DE552-AB36-4728-AABA-94BF54EF8921}"/>
  </bookViews>
  <sheets>
    <sheet name="Verificacion jurídica" sheetId="1" r:id="rId1"/>
    <sheet name="Verificación FIN 1-20" sheetId="2" r:id="rId2"/>
    <sheet name="Verificación FIN 21-37" sheetId="4" r:id="rId3"/>
    <sheet name="Verificación FIN 1-20 MIPYMES" sheetId="3" r:id="rId4"/>
    <sheet name="Verificación FIN 21-37 MIPYMES" sheetId="5" r:id="rId5"/>
    <sheet name="Verifiación técnica" sheetId="6" r:id="rId6"/>
  </sheets>
  <definedNames>
    <definedName name="_xlnm._FilterDatabase" localSheetId="5" hidden="1">'Verifiación técnica'!$A$1:$C$42</definedName>
    <definedName name="_xlnm.Print_Area" localSheetId="1">'Verificación FIN 1-20'!$A$1:$L$53</definedName>
    <definedName name="_xlnm.Print_Area" localSheetId="3">'Verificación FIN 1-20 MIPYMES'!$A$1:$I$64</definedName>
    <definedName name="_xlnm.Print_Area" localSheetId="2">'Verificación FIN 21-37'!$A$1:$K$37</definedName>
    <definedName name="_xlnm.Print_Area" localSheetId="4">'Verificación FIN 21-37 MIPYMES'!$A$1:$I$47</definedName>
    <definedName name="_xlnm.Print_Area" localSheetId="0">'Verificacion jurídica'!$A$1:$C$63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5" i="5" l="1"/>
  <c r="H66" i="5" s="1"/>
  <c r="G65" i="5"/>
  <c r="G66" i="5" s="1"/>
  <c r="F65" i="5"/>
  <c r="F66" i="5" s="1"/>
  <c r="E65" i="5"/>
  <c r="E66" i="5" s="1"/>
  <c r="D65" i="5"/>
  <c r="D66" i="5" s="1"/>
  <c r="B65" i="5"/>
  <c r="A65" i="5"/>
  <c r="G63" i="5"/>
  <c r="F63" i="5"/>
  <c r="E63" i="5"/>
  <c r="D63" i="5"/>
  <c r="H62" i="5"/>
  <c r="H63" i="5" s="1"/>
  <c r="G62" i="5"/>
  <c r="F62" i="5"/>
  <c r="E62" i="5"/>
  <c r="D62" i="5"/>
  <c r="C62" i="5"/>
  <c r="C63" i="5" s="1"/>
  <c r="I62" i="5" s="1"/>
  <c r="B62" i="5"/>
  <c r="A62" i="5"/>
  <c r="H60" i="5"/>
  <c r="F60" i="5"/>
  <c r="E60" i="5"/>
  <c r="D60" i="5"/>
  <c r="C60" i="5"/>
  <c r="H59" i="5"/>
  <c r="G59" i="5"/>
  <c r="G60" i="5" s="1"/>
  <c r="F59" i="5"/>
  <c r="E59" i="5"/>
  <c r="D59" i="5"/>
  <c r="C59" i="5"/>
  <c r="B59" i="5"/>
  <c r="A59" i="5"/>
  <c r="H57" i="5"/>
  <c r="G57" i="5"/>
  <c r="E57" i="5"/>
  <c r="D57" i="5"/>
  <c r="C57" i="5"/>
  <c r="H56" i="5"/>
  <c r="G56" i="5"/>
  <c r="F56" i="5"/>
  <c r="F57" i="5" s="1"/>
  <c r="I56" i="5" s="1"/>
  <c r="E56" i="5"/>
  <c r="D56" i="5"/>
  <c r="C56" i="5"/>
  <c r="B56" i="5"/>
  <c r="A56" i="5"/>
  <c r="G54" i="5"/>
  <c r="F54" i="5"/>
  <c r="D54" i="5"/>
  <c r="C54" i="5"/>
  <c r="H53" i="5"/>
  <c r="H54" i="5" s="1"/>
  <c r="G53" i="5"/>
  <c r="F53" i="5"/>
  <c r="E53" i="5"/>
  <c r="E54" i="5" s="1"/>
  <c r="I53" i="5" s="1"/>
  <c r="D53" i="5"/>
  <c r="C53" i="5"/>
  <c r="B53" i="5"/>
  <c r="A53" i="5"/>
  <c r="H51" i="5"/>
  <c r="F51" i="5"/>
  <c r="E51" i="5"/>
  <c r="H50" i="5"/>
  <c r="G50" i="5"/>
  <c r="G51" i="5" s="1"/>
  <c r="F50" i="5"/>
  <c r="E50" i="5"/>
  <c r="D50" i="5"/>
  <c r="D51" i="5" s="1"/>
  <c r="B50" i="5"/>
  <c r="A50" i="5"/>
  <c r="H48" i="5"/>
  <c r="G48" i="5"/>
  <c r="E48" i="5"/>
  <c r="D48" i="5"/>
  <c r="H47" i="5"/>
  <c r="G47" i="5"/>
  <c r="F47" i="5"/>
  <c r="F48" i="5" s="1"/>
  <c r="E47" i="5"/>
  <c r="D47" i="5"/>
  <c r="C47" i="5"/>
  <c r="C48" i="5" s="1"/>
  <c r="I47" i="5" s="1"/>
  <c r="B47" i="5"/>
  <c r="A47" i="5"/>
  <c r="H45" i="5"/>
  <c r="G45" i="5"/>
  <c r="F45" i="5"/>
  <c r="H44" i="5"/>
  <c r="G44" i="5"/>
  <c r="E44" i="5"/>
  <c r="E45" i="5" s="1"/>
  <c r="D44" i="5"/>
  <c r="D45" i="5" s="1"/>
  <c r="B44" i="5"/>
  <c r="A44" i="5"/>
  <c r="G42" i="5"/>
  <c r="F42" i="5"/>
  <c r="E42" i="5"/>
  <c r="D42" i="5"/>
  <c r="H41" i="5"/>
  <c r="H42" i="5" s="1"/>
  <c r="G41" i="5"/>
  <c r="F41" i="5"/>
  <c r="E41" i="5"/>
  <c r="D41" i="5"/>
  <c r="C41" i="5"/>
  <c r="C42" i="5" s="1"/>
  <c r="I41" i="5" s="1"/>
  <c r="B41" i="5"/>
  <c r="A41" i="5"/>
  <c r="H39" i="5"/>
  <c r="F39" i="5"/>
  <c r="E39" i="5"/>
  <c r="D39" i="5"/>
  <c r="C39" i="5"/>
  <c r="I38" i="5" s="1"/>
  <c r="H38" i="5"/>
  <c r="G38" i="5"/>
  <c r="G39" i="5" s="1"/>
  <c r="E38" i="5"/>
  <c r="D38" i="5"/>
  <c r="C38" i="5"/>
  <c r="B38" i="5"/>
  <c r="A38" i="5"/>
  <c r="G36" i="5"/>
  <c r="F36" i="5"/>
  <c r="D36" i="5"/>
  <c r="C36" i="5"/>
  <c r="H35" i="5"/>
  <c r="H36" i="5" s="1"/>
  <c r="G35" i="5"/>
  <c r="F35" i="5"/>
  <c r="E35" i="5"/>
  <c r="E36" i="5" s="1"/>
  <c r="D35" i="5"/>
  <c r="C35" i="5"/>
  <c r="B35" i="5"/>
  <c r="A35" i="5"/>
  <c r="H33" i="5"/>
  <c r="F33" i="5"/>
  <c r="E33" i="5"/>
  <c r="C33" i="5"/>
  <c r="H32" i="5"/>
  <c r="G32" i="5"/>
  <c r="G33" i="5" s="1"/>
  <c r="F32" i="5"/>
  <c r="E32" i="5"/>
  <c r="D32" i="5"/>
  <c r="D33" i="5" s="1"/>
  <c r="C32" i="5"/>
  <c r="B32" i="5"/>
  <c r="A32" i="5"/>
  <c r="H30" i="5"/>
  <c r="G30" i="5"/>
  <c r="E30" i="5"/>
  <c r="D30" i="5"/>
  <c r="H29" i="5"/>
  <c r="G29" i="5"/>
  <c r="F29" i="5"/>
  <c r="F30" i="5" s="1"/>
  <c r="E29" i="5"/>
  <c r="D29" i="5"/>
  <c r="C29" i="5"/>
  <c r="C30" i="5" s="1"/>
  <c r="I29" i="5" s="1"/>
  <c r="B29" i="5"/>
  <c r="A29" i="5"/>
  <c r="H27" i="5"/>
  <c r="G27" i="5"/>
  <c r="F27" i="5"/>
  <c r="D27" i="5"/>
  <c r="C27" i="5"/>
  <c r="H26" i="5"/>
  <c r="G26" i="5"/>
  <c r="F26" i="5"/>
  <c r="E26" i="5"/>
  <c r="E27" i="5" s="1"/>
  <c r="D26" i="5"/>
  <c r="C26" i="5"/>
  <c r="B26" i="5"/>
  <c r="A26" i="5"/>
  <c r="H23" i="5"/>
  <c r="G23" i="5"/>
  <c r="F23" i="5"/>
  <c r="E23" i="5"/>
  <c r="H22" i="5"/>
  <c r="G22" i="5"/>
  <c r="E22" i="5"/>
  <c r="D22" i="5"/>
  <c r="D23" i="5" s="1"/>
  <c r="C22" i="5"/>
  <c r="C23" i="5" s="1"/>
  <c r="I22" i="5" s="1"/>
  <c r="B22" i="5"/>
  <c r="A22" i="5"/>
  <c r="H20" i="5"/>
  <c r="F20" i="5"/>
  <c r="E20" i="5"/>
  <c r="D20" i="5"/>
  <c r="C20" i="5"/>
  <c r="I19" i="5" s="1"/>
  <c r="H19" i="5"/>
  <c r="G19" i="5"/>
  <c r="G20" i="5" s="1"/>
  <c r="F19" i="5"/>
  <c r="E19" i="5"/>
  <c r="D19" i="5"/>
  <c r="C19" i="5"/>
  <c r="B19" i="5"/>
  <c r="A19" i="5"/>
  <c r="H17" i="5"/>
  <c r="G17" i="5"/>
  <c r="F17" i="5"/>
  <c r="D17" i="5"/>
  <c r="C17" i="5"/>
  <c r="H16" i="5"/>
  <c r="G16" i="5"/>
  <c r="E16" i="5"/>
  <c r="E17" i="5" s="1"/>
  <c r="I16" i="5" s="1"/>
  <c r="D16" i="5"/>
  <c r="C16" i="5"/>
  <c r="B16" i="5"/>
  <c r="A16" i="5"/>
  <c r="C14" i="5"/>
  <c r="H7" i="5"/>
  <c r="C65" i="5" s="1"/>
  <c r="C66" i="5" s="1"/>
  <c r="I65" i="5" s="1"/>
  <c r="F7" i="5"/>
  <c r="B7" i="5"/>
  <c r="G74" i="3"/>
  <c r="F74" i="3"/>
  <c r="E74" i="3"/>
  <c r="D74" i="3"/>
  <c r="H73" i="3"/>
  <c r="H74" i="3" s="1"/>
  <c r="G73" i="3"/>
  <c r="F73" i="3"/>
  <c r="E73" i="3"/>
  <c r="D73" i="3"/>
  <c r="B73" i="3"/>
  <c r="A73" i="3"/>
  <c r="H71" i="3"/>
  <c r="F71" i="3"/>
  <c r="E71" i="3"/>
  <c r="D71" i="3"/>
  <c r="H70" i="3"/>
  <c r="G70" i="3"/>
  <c r="G71" i="3" s="1"/>
  <c r="F70" i="3"/>
  <c r="E70" i="3"/>
  <c r="D70" i="3"/>
  <c r="B70" i="3"/>
  <c r="A70" i="3"/>
  <c r="H68" i="3"/>
  <c r="G68" i="3"/>
  <c r="E68" i="3"/>
  <c r="D68" i="3"/>
  <c r="H67" i="3"/>
  <c r="G67" i="3"/>
  <c r="F67" i="3"/>
  <c r="F68" i="3" s="1"/>
  <c r="E67" i="3"/>
  <c r="D67" i="3"/>
  <c r="B67" i="3"/>
  <c r="A67" i="3"/>
  <c r="G65" i="3"/>
  <c r="F65" i="3"/>
  <c r="D65" i="3"/>
  <c r="H64" i="3"/>
  <c r="H65" i="3" s="1"/>
  <c r="G64" i="3"/>
  <c r="F64" i="3"/>
  <c r="E64" i="3"/>
  <c r="E65" i="3" s="1"/>
  <c r="D64" i="3"/>
  <c r="B64" i="3"/>
  <c r="A64" i="3"/>
  <c r="H62" i="3"/>
  <c r="F62" i="3"/>
  <c r="E62" i="3"/>
  <c r="H61" i="3"/>
  <c r="G61" i="3"/>
  <c r="G62" i="3" s="1"/>
  <c r="E61" i="3"/>
  <c r="D61" i="3"/>
  <c r="D62" i="3" s="1"/>
  <c r="B61" i="3"/>
  <c r="A61" i="3"/>
  <c r="H59" i="3"/>
  <c r="G59" i="3"/>
  <c r="F59" i="3"/>
  <c r="D59" i="3"/>
  <c r="H58" i="3"/>
  <c r="G58" i="3"/>
  <c r="F58" i="3"/>
  <c r="E58" i="3"/>
  <c r="E59" i="3" s="1"/>
  <c r="D58" i="3"/>
  <c r="B58" i="3"/>
  <c r="A58" i="3"/>
  <c r="H56" i="3"/>
  <c r="G56" i="3"/>
  <c r="F56" i="3"/>
  <c r="E56" i="3"/>
  <c r="H55" i="3"/>
  <c r="G55" i="3"/>
  <c r="E55" i="3"/>
  <c r="D55" i="3"/>
  <c r="D56" i="3" s="1"/>
  <c r="B55" i="3"/>
  <c r="A55" i="3"/>
  <c r="H53" i="3"/>
  <c r="F53" i="3"/>
  <c r="E53" i="3"/>
  <c r="D53" i="3"/>
  <c r="H52" i="3"/>
  <c r="G52" i="3"/>
  <c r="G53" i="3" s="1"/>
  <c r="F52" i="3"/>
  <c r="E52" i="3"/>
  <c r="D52" i="3"/>
  <c r="B52" i="3"/>
  <c r="A52" i="3"/>
  <c r="H50" i="3"/>
  <c r="G50" i="3"/>
  <c r="E50" i="3"/>
  <c r="D50" i="3"/>
  <c r="H49" i="3"/>
  <c r="G49" i="3"/>
  <c r="F49" i="3"/>
  <c r="F50" i="3" s="1"/>
  <c r="E49" i="3"/>
  <c r="D49" i="3"/>
  <c r="B49" i="3"/>
  <c r="A49" i="3"/>
  <c r="E47" i="3"/>
  <c r="D47" i="3"/>
  <c r="H46" i="3"/>
  <c r="G46" i="3"/>
  <c r="F46" i="3"/>
  <c r="F47" i="3" s="1"/>
  <c r="E46" i="3"/>
  <c r="D46" i="3"/>
  <c r="B46" i="3"/>
  <c r="A46" i="3"/>
  <c r="H44" i="3"/>
  <c r="G44" i="3"/>
  <c r="F44" i="3"/>
  <c r="D44" i="3"/>
  <c r="H43" i="3"/>
  <c r="G43" i="3"/>
  <c r="F43" i="3"/>
  <c r="E43" i="3"/>
  <c r="E44" i="3" s="1"/>
  <c r="D43" i="3"/>
  <c r="B43" i="3"/>
  <c r="A43" i="3"/>
  <c r="H41" i="3"/>
  <c r="G41" i="3"/>
  <c r="F41" i="3"/>
  <c r="E41" i="3"/>
  <c r="H40" i="3"/>
  <c r="G40" i="3"/>
  <c r="F40" i="3"/>
  <c r="E40" i="3"/>
  <c r="D40" i="3"/>
  <c r="D41" i="3" s="1"/>
  <c r="B40" i="3"/>
  <c r="A40" i="3"/>
  <c r="G38" i="3"/>
  <c r="F38" i="3"/>
  <c r="E38" i="3"/>
  <c r="D38" i="3"/>
  <c r="H37" i="3"/>
  <c r="H38" i="3" s="1"/>
  <c r="G37" i="3"/>
  <c r="F37" i="3"/>
  <c r="E37" i="3"/>
  <c r="D37" i="3"/>
  <c r="B37" i="3"/>
  <c r="A37" i="3"/>
  <c r="H35" i="3"/>
  <c r="F35" i="3"/>
  <c r="E35" i="3"/>
  <c r="D35" i="3"/>
  <c r="H34" i="3"/>
  <c r="G34" i="3"/>
  <c r="G35" i="3" s="1"/>
  <c r="F34" i="3"/>
  <c r="E34" i="3"/>
  <c r="D34" i="3"/>
  <c r="B34" i="3"/>
  <c r="A34" i="3"/>
  <c r="H32" i="3"/>
  <c r="G32" i="3"/>
  <c r="E32" i="3"/>
  <c r="D32" i="3"/>
  <c r="H31" i="3"/>
  <c r="G31" i="3"/>
  <c r="F31" i="3"/>
  <c r="F32" i="3" s="1"/>
  <c r="E31" i="3"/>
  <c r="D31" i="3"/>
  <c r="B31" i="3"/>
  <c r="A31" i="3"/>
  <c r="G29" i="3"/>
  <c r="F29" i="3"/>
  <c r="H28" i="3"/>
  <c r="H29" i="3" s="1"/>
  <c r="G28" i="3"/>
  <c r="E28" i="3"/>
  <c r="E29" i="3" s="1"/>
  <c r="D28" i="3"/>
  <c r="D29" i="3" s="1"/>
  <c r="B28" i="3"/>
  <c r="A28" i="3"/>
  <c r="H26" i="3"/>
  <c r="G26" i="3"/>
  <c r="E26" i="3"/>
  <c r="D26" i="3"/>
  <c r="H25" i="3"/>
  <c r="G25" i="3"/>
  <c r="F25" i="3"/>
  <c r="F26" i="3" s="1"/>
  <c r="E25" i="3"/>
  <c r="D25" i="3"/>
  <c r="B25" i="3"/>
  <c r="A25" i="3"/>
  <c r="H23" i="3"/>
  <c r="G23" i="3"/>
  <c r="F23" i="3"/>
  <c r="D23" i="3"/>
  <c r="H22" i="3"/>
  <c r="G22" i="3"/>
  <c r="E22" i="3"/>
  <c r="E23" i="3" s="1"/>
  <c r="D22" i="3"/>
  <c r="B22" i="3"/>
  <c r="A22" i="3"/>
  <c r="G20" i="3"/>
  <c r="F20" i="3"/>
  <c r="E20" i="3"/>
  <c r="D20" i="3"/>
  <c r="H19" i="3"/>
  <c r="H20" i="3" s="1"/>
  <c r="G19" i="3"/>
  <c r="F19" i="3"/>
  <c r="E19" i="3"/>
  <c r="D19" i="3"/>
  <c r="B19" i="3"/>
  <c r="A19" i="3"/>
  <c r="H17" i="3"/>
  <c r="F17" i="3"/>
  <c r="E17" i="3"/>
  <c r="D17" i="3"/>
  <c r="H16" i="3"/>
  <c r="G16" i="3"/>
  <c r="G17" i="3" s="1"/>
  <c r="F16" i="3"/>
  <c r="E16" i="3"/>
  <c r="D16" i="3"/>
  <c r="B16" i="3"/>
  <c r="A16" i="3"/>
  <c r="H7" i="3"/>
  <c r="C31" i="3" s="1"/>
  <c r="C32" i="3" s="1"/>
  <c r="I31" i="3" s="1"/>
  <c r="F7" i="3"/>
  <c r="B7" i="3"/>
  <c r="B62" i="1"/>
  <c r="B61" i="1"/>
  <c r="B60" i="1"/>
  <c r="B59" i="1"/>
  <c r="B58" i="1"/>
  <c r="B57" i="1"/>
  <c r="B56" i="1"/>
  <c r="B55" i="1"/>
  <c r="B54" i="1"/>
  <c r="B53" i="1"/>
  <c r="B52" i="1"/>
  <c r="B51" i="1"/>
  <c r="B50" i="1"/>
  <c r="B49" i="1"/>
  <c r="B48" i="1"/>
  <c r="B47" i="1"/>
  <c r="B46" i="1"/>
  <c r="B45" i="1"/>
  <c r="B44" i="1"/>
  <c r="B43" i="1"/>
  <c r="B42" i="1"/>
  <c r="B41" i="1"/>
  <c r="B40" i="1"/>
  <c r="B39" i="1"/>
  <c r="B38" i="1"/>
  <c r="B37" i="1"/>
  <c r="B36" i="1"/>
  <c r="B35" i="1"/>
  <c r="B34" i="1"/>
  <c r="B33" i="1"/>
  <c r="B32" i="1"/>
  <c r="B31" i="1"/>
  <c r="B30" i="1"/>
  <c r="B29" i="1"/>
  <c r="B27" i="1"/>
  <c r="B26" i="1"/>
  <c r="I26" i="5" l="1"/>
  <c r="I35" i="5"/>
  <c r="I59" i="5"/>
  <c r="I32" i="5"/>
  <c r="C46" i="3"/>
  <c r="C47" i="3" s="1"/>
  <c r="I46" i="3" s="1"/>
  <c r="C61" i="3"/>
  <c r="C62" i="3" s="1"/>
  <c r="I61" i="3" s="1"/>
  <c r="C14" i="3"/>
  <c r="C58" i="3"/>
  <c r="C59" i="3" s="1"/>
  <c r="I58" i="3" s="1"/>
  <c r="C19" i="3"/>
  <c r="C20" i="3" s="1"/>
  <c r="I19" i="3" s="1"/>
  <c r="C37" i="3"/>
  <c r="C38" i="3" s="1"/>
  <c r="I37" i="3" s="1"/>
  <c r="C55" i="3"/>
  <c r="C56" i="3" s="1"/>
  <c r="I55" i="3" s="1"/>
  <c r="C34" i="3"/>
  <c r="C35" i="3" s="1"/>
  <c r="I34" i="3" s="1"/>
  <c r="C52" i="3"/>
  <c r="C53" i="3" s="1"/>
  <c r="I52" i="3" s="1"/>
  <c r="C70" i="3"/>
  <c r="C71" i="3" s="1"/>
  <c r="I70" i="3" s="1"/>
  <c r="C49" i="3"/>
  <c r="C50" i="3" s="1"/>
  <c r="I49" i="3" s="1"/>
  <c r="C67" i="3"/>
  <c r="C68" i="3" s="1"/>
  <c r="I67" i="3" s="1"/>
  <c r="C64" i="3"/>
  <c r="C65" i="3" s="1"/>
  <c r="I64" i="3" s="1"/>
  <c r="C28" i="3"/>
  <c r="C29" i="3" s="1"/>
  <c r="I28" i="3" s="1"/>
  <c r="C50" i="5"/>
  <c r="C51" i="5" s="1"/>
  <c r="I50" i="5" s="1"/>
  <c r="C22" i="3"/>
  <c r="C23" i="3" s="1"/>
  <c r="I22" i="3" s="1"/>
  <c r="C40" i="3"/>
  <c r="C41" i="3" s="1"/>
  <c r="I40" i="3" s="1"/>
  <c r="C44" i="5"/>
  <c r="C45" i="5" s="1"/>
  <c r="I44" i="5" s="1"/>
  <c r="C25" i="3"/>
  <c r="C26" i="3" s="1"/>
  <c r="I25" i="3" s="1"/>
  <c r="C43" i="3"/>
  <c r="C44" i="3" s="1"/>
  <c r="I43" i="3" s="1"/>
  <c r="C73" i="3"/>
  <c r="C74" i="3" s="1"/>
  <c r="I73" i="3" s="1"/>
  <c r="C16" i="3"/>
  <c r="C17" i="3" s="1"/>
  <c r="I16" i="3" s="1"/>
</calcChain>
</file>

<file path=xl/sharedStrings.xml><?xml version="1.0" encoding="utf-8"?>
<sst xmlns="http://schemas.openxmlformats.org/spreadsheetml/2006/main" count="1290" uniqueCount="292">
  <si>
    <t>CONCURSO DE MERITOS Nº STM-CM-293-2024</t>
  </si>
  <si>
    <t>OBJETO: REALIZAR LA GERENCIA INTEGRAL PARA LA INTERVENTORÍA TÉCNICA, ADMINISTRATIVA, FINANCIERA, OPERATIVA, JURÍDICA, AMBIENTAL Y SOCIAL AL CONTRATO CUYO OBJETO ES: IMPLEMENTAR INTERVENCIONES EN INFRAESTRUCTURA VIAL PARA MEJORAR LAS CONDICIONES DE SEGURIDAD VIAL Y MITIGAR RIESGOS EN PUNTOS CRÍTICOS PRIORIZADOS A CARGO DEL DEPARTAMENTO DE CUNDINAMARCA</t>
  </si>
  <si>
    <t>REQUISITOS HABILITANTES
JURÍDICOS</t>
  </si>
  <si>
    <t>CONSORCIO INTERSEGURIDAD VIAL</t>
  </si>
  <si>
    <t xml:space="preserve"> GRUPO METRO 
COLOMBIA SAS
</t>
  </si>
  <si>
    <t>INGENIEROS 
CIVILES ESPECIALISTAS S.A.S</t>
  </si>
  <si>
    <t>CONSORCIO INTERSEÑALIZACION 
GAB,</t>
  </si>
  <si>
    <t>CONSORCIO 
INTERVIAL STM</t>
  </si>
  <si>
    <t>CONSORCIO INTER 
SEÑALES G&amp;G</t>
  </si>
  <si>
    <t>ALIANZA INTEGRAL DE 
PROYECTOS SAS BIC</t>
  </si>
  <si>
    <t>EMPROCIV SAS</t>
  </si>
  <si>
    <t>CONSORCIO SEGURIDAD VIAL CUNDINAMARCA</t>
  </si>
  <si>
    <t>ING INGENIERIA SAS</t>
  </si>
  <si>
    <t>NSP DE COLOMBIA SAS</t>
  </si>
  <si>
    <t xml:space="preserve">CONSORCIO SMA INFRAESTRUCTURA </t>
  </si>
  <si>
    <t>JASEN CONSULTORES S.A.S.</t>
  </si>
  <si>
    <t>CONSORCIO CIMA 
ACTING</t>
  </si>
  <si>
    <t xml:space="preserve">CONSORCIO 
SEGURIDAD VIAL SB
</t>
  </si>
  <si>
    <t>CONSORCIO SEGURIVIAL SM INGENIEROS 
CONSTRUCTORES Y ASESORES SAS</t>
  </si>
  <si>
    <t xml:space="preserve">CONSORCIO ESENDA </t>
  </si>
  <si>
    <t>PROYECTOS TECNICOS DE 
COLOMBIA S.A.S</t>
  </si>
  <si>
    <t>CONSORCIO ARQUÍMEDE</t>
  </si>
  <si>
    <t>GERMÁN RAMÍREZ BARBOSA</t>
  </si>
  <si>
    <t xml:space="preserve"> COBA B&amp;C 
S.A.S</t>
  </si>
  <si>
    <t>CONSORCIO ECO 
INFRAESTRUCTURA</t>
  </si>
  <si>
    <t>CONSORCIO OBRAS 
URBANAS</t>
  </si>
  <si>
    <t>PROYECTOS CONSTRUCCIONES CIVILES Y VIALES S.A.S - PIV INGENIERÍA S.A.S.</t>
  </si>
  <si>
    <t>RESTREPO Y URIBE SAS</t>
  </si>
  <si>
    <t xml:space="preserve">CONSORCIO ALMA - INTERNOVAC
</t>
  </si>
  <si>
    <t>CONSORCIO CIVILPROJECT II</t>
  </si>
  <si>
    <t>CONSORCIO CONSTRUGAVI 293</t>
  </si>
  <si>
    <t>CONSORCIO SEGVIAL CUNDINAMARCA</t>
  </si>
  <si>
    <t>CONSORCIO VIAL 2024.</t>
  </si>
  <si>
    <t>CONSORCIO INTERVENTOR 25</t>
  </si>
  <si>
    <t>CONSORCIO INCOPLAN - JCS</t>
  </si>
  <si>
    <t>CONSORCIO INT SEGURIDAD VIAL.</t>
  </si>
  <si>
    <t>INTERVENTORIA MOVIL</t>
  </si>
  <si>
    <t>CONSORCIO INTERVAL2</t>
  </si>
  <si>
    <t>VELNEC S.A.</t>
  </si>
  <si>
    <t xml:space="preserve">UNION TEMPORAL LOS TREBOLES 
</t>
  </si>
  <si>
    <t>CONSULTORES INTERVENTORES COLOMBIANOS SAS</t>
  </si>
  <si>
    <t>D &amp; B INGENIEROS CIVILES S A S</t>
  </si>
  <si>
    <t>INGENIERIA COLOMBIANA PREMIUM SAS</t>
  </si>
  <si>
    <t>INGEPLAN.CO INFRAESTRUCTURA S.A.S</t>
  </si>
  <si>
    <t>GAB INGENIERIA SAS</t>
  </si>
  <si>
    <t>INPROTEKTO LIMITADA</t>
  </si>
  <si>
    <t>BRAIN INGENIERIA VIAL SAS</t>
  </si>
  <si>
    <t>GNG SERVICIOS DE INGENIERÍA S.A.S.</t>
  </si>
  <si>
    <t>GNG PROYECTOS S.A.S</t>
  </si>
  <si>
    <t>CB INGENIERIA Y DESARROLLO S.A.S BIC.</t>
  </si>
  <si>
    <t>CB INGENIEROS SAS</t>
  </si>
  <si>
    <t>SALGADO, MENDEZ Y ASOCIADOS INGENIEROS CONSULTORES S,A,S</t>
  </si>
  <si>
    <t>SALGADO MELENDEZ INFRAESTRUCTURA S,A,S</t>
  </si>
  <si>
    <t>CIMA ENGINEERING S.A.S</t>
  </si>
  <si>
    <t>ACTIVIDADES DE INGENIERIA EN 
INFRAESTRUCTURA S.A.S. - ACTING
INFRAESTRUCTURA S.A.S</t>
  </si>
  <si>
    <t>SERVICIOS DE INGENIERÍA Y CONSTRUCCIÓN S.A.S</t>
  </si>
  <si>
    <t>BETMAF S.A.S.</t>
  </si>
  <si>
    <t>SOLUCIONES PARA LA INGENIERÍA SAS</t>
  </si>
  <si>
    <t>INFRAESTRUCTURA INTEGRAL SAS</t>
  </si>
  <si>
    <t>ECOVIAS S.A.S</t>
  </si>
  <si>
    <t>ECOING PROYECTOS S.A.S</t>
  </si>
  <si>
    <t>RAFAEL JAVIER
GUISARUEDA</t>
  </si>
  <si>
    <t>HUMBERTO JAUREGU&amp; CIAS S.A.S</t>
  </si>
  <si>
    <t>PROYECTOS VIALES 
S.AS</t>
  </si>
  <si>
    <t>ALMA INTERVENTORIA &amp; CONSULTORIA SAS</t>
  </si>
  <si>
    <t>NTERNOVAC GROUP S.A.S
– BIC</t>
  </si>
  <si>
    <t>ALFREDO JOSÉ LEPESQUEUR MARTÍNEZ</t>
  </si>
  <si>
    <t>AS INGENIERÍA Y CONSULTORÍA S.A.S.</t>
  </si>
  <si>
    <t>GAVINCO INGENIEROS CONSULTORES S.A.S</t>
  </si>
  <si>
    <t>CONSTRUMAVE S.A.S</t>
  </si>
  <si>
    <t>E.D.L. S.A.S.</t>
  </si>
  <si>
    <t>D.I.S. S.A.S.</t>
  </si>
  <si>
    <t>NOGAALL SAS</t>
  </si>
  <si>
    <t>LITORAL CONSULTING SAS</t>
  </si>
  <si>
    <t>APP CONSULTORES &amp; ESTRUCTURADORES SAS</t>
  </si>
  <si>
    <t>PAULO EMILIO BRAVO CONSULTORES S.A.S.</t>
  </si>
  <si>
    <t>BB CONSULTORA SAS</t>
  </si>
  <si>
    <t>INGENIERÍA CONSULTORÍA Y PLANEACIÓN S.A - INCOPLAN S.A-</t>
  </si>
  <si>
    <t>JUAN CARLOS SANCHEZ GRUPO CONSULTOR Y CONSTRUCTOR SAS</t>
  </si>
  <si>
    <t>FRONTERAS CONSTRUCTORA S.A.S.</t>
  </si>
  <si>
    <t>YTMING S.A.S.</t>
  </si>
  <si>
    <t>TLL ARQUITECTOS E INGENIEROS S.A.S.</t>
  </si>
  <si>
    <t>INGEVAL S.A.S</t>
  </si>
  <si>
    <t>CELQO S.A.S</t>
  </si>
  <si>
    <t>VALDOS 22 SAS</t>
  </si>
  <si>
    <t>JJAB SAS</t>
  </si>
  <si>
    <t>OSWALDO GUTIÉRREZ CHARRY</t>
  </si>
  <si>
    <t>INFRACOL INGENIERIA SAS</t>
  </si>
  <si>
    <t>BATEMAN INGENIERIA SAS</t>
  </si>
  <si>
    <t>Carta de Presentación de la propuesta FORMATO 1</t>
  </si>
  <si>
    <t>CUMPLE</t>
  </si>
  <si>
    <t xml:space="preserve">CUMPLE </t>
  </si>
  <si>
    <t>NO CUMPLE NO APORTA DOCUMENTO DE ABONO DE LA PROPUESTA</t>
  </si>
  <si>
    <t>CUMMPLE</t>
  </si>
  <si>
    <t>NO CUMPLE. no se adjuntó copia de la tarjeta profesional y del certificado de la vigencia de matrícula profesional expedida por el COPNIA o Consejo Profesional de Ingeniería de Transportes y Vías de Colombia en la respectiva rama de la ingeniería, según corresponda, vigente a la fecha de cierre del Proceso de Contratación, del ingeniero que avala la propuesta, conforme lo señalado en el numeral 2.1 del capítulo II del pliego.</t>
  </si>
  <si>
    <t>NO CUMPLE. El certificado de la vigencia de matrícula profesional, del ingeniero que avala la propuesta, expedido por el COPNIA es del 04 de septiembre de 2024, se debe actualizar. De conformidad con lo establecido en el numeral 2.1 del capítulo II del Pliego</t>
  </si>
  <si>
    <t xml:space="preserve">NO CUMPLE. No fue posible verificar la información contenida en la carta puesto que no se aportaron los Certificado de Existencia y Representación Legal de los miembros del consorcio. No se incluyó la distribución accionaria de JJAB SAS. Se incluyó la composición accionaria de "SAVAD INGENIERIA SAS", que no hace parte del consorcio </t>
  </si>
  <si>
    <t>Pacto de transparencia ANEXO 4</t>
  </si>
  <si>
    <t>NO APORTA</t>
  </si>
  <si>
    <t xml:space="preserve">NO APORTA </t>
  </si>
  <si>
    <t xml:space="preserve"> Apoderados </t>
  </si>
  <si>
    <t>N/A</t>
  </si>
  <si>
    <t>Certificado de Existencia y Representación Legal</t>
  </si>
  <si>
    <t>NO CUMPLE - NO APORTA DOCUMENTO</t>
  </si>
  <si>
    <t>NO CUMPLE, NO APORTA CERTIFICADO REQUERIDO</t>
  </si>
  <si>
    <t>NO CUMPLE NO APORTA</t>
  </si>
  <si>
    <t xml:space="preserve">NO CUMPLE, no se aportó </t>
  </si>
  <si>
    <t>Certificado de inscripción en el registro único de proponentes-RUP</t>
  </si>
  <si>
    <t>NO CUMPLE, no se evidencia la renovación del RUP dentro del termino legal  establecido en el artículo 2.2.1.1.1.5.1. del Decreto 1082 de 2015.</t>
  </si>
  <si>
    <t>NO CUMPLE, EL CERTIFICADO DE EXISTENCIA Y REPRESENTACIÓN LEGAL NO EVIDENCIA FALCUTADES DE CONTRATACIÓN PARA EL GERENTE QUIEN SUSCRIBIR CONTRATOS, POR EL CONTRARIO SOLICITA LA AUTORIZACIÓN DE LA ASAMBLEA GENERAL DE ACCIONISTAS</t>
  </si>
  <si>
    <t>NO CUMPLE, no se evidencia la presentación de la información para la renovación del RUP dentro del termino legal  establecido en el artículo 2.2.1.1.1.5.1. del Decreto 1082 de 2015.</t>
  </si>
  <si>
    <t>NO CUMPLE, no se evidencia la presetnación de la información para la  renovación del RUP dentro del termino legal  establecido en el artículo 2.2.1.1.1.5.1. del Decreto 1082 de 2015.</t>
  </si>
  <si>
    <t>NO CUMPLE, no se evidencia la presentación de la información para la renovación del RUP dentro del término legal  establecido en el artículo 2.2.1.1.1.5.1. del Decreto 1082 de 2015.</t>
  </si>
  <si>
    <t>NO CUMPLE, no se evidencia la presentación de la información para la  renovación del RUP dentro del termino legal  establecido en el artículo 2.2.1.1.1.5.1. del Decreto 1082 de 2015.</t>
  </si>
  <si>
    <t>Documento de constitución de consorcios o uniones temporales FORMATO 2</t>
  </si>
  <si>
    <t xml:space="preserve">NO CUMPLE. El nombre de la entidad, la dirección, el número del proceso y el objeto del proceso no corresponden al presente proceso de selección </t>
  </si>
  <si>
    <t>Autorización de la junta o asamblea de socios para proponer y contratar</t>
  </si>
  <si>
    <r>
      <t xml:space="preserve">NO CUMPLE. Según la facultad No. 6 del representante legal: </t>
    </r>
    <r>
      <rPr>
        <b/>
        <i/>
        <sz val="18"/>
        <color theme="0"/>
        <rFont val="Century Gothic"/>
        <family val="1"/>
      </rPr>
      <t xml:space="preserve">"6. Constituir prendas, hipotecas o cualquier otro gravamen que afecte los activos de la compañía, o celebrar actos o contratos de disposición de activos fijos o contraer obligaciones a cargo de la sociedad, </t>
    </r>
    <r>
      <rPr>
        <b/>
        <i/>
        <u/>
        <sz val="18"/>
        <color theme="0"/>
        <rFont val="Century Gothic"/>
        <family val="1"/>
      </rPr>
      <t>hasta por la suma de 50 salarios mínimos legales mensuales vigentes, a menos que esté previamente autorizado por la asamblea de accionistas</t>
    </r>
    <r>
      <rPr>
        <b/>
        <i/>
        <sz val="18"/>
        <color theme="0"/>
        <rFont val="Century Gothic"/>
        <family val="1"/>
      </rPr>
      <t xml:space="preserve">". </t>
    </r>
    <r>
      <rPr>
        <b/>
        <sz val="18"/>
        <color theme="0"/>
        <rFont val="Century Gothic"/>
        <family val="1"/>
      </rPr>
      <t>El presupuesto del presente proceso desborda la faculad del representante legal, por tanto, debe presentar la respectiva autorización de la asamblea de accionistas</t>
    </r>
  </si>
  <si>
    <t>NO CUMPLE, No fue posible verificar esta  información  puesto que no se aportó el Certificado de Existencia y Representación Legal</t>
  </si>
  <si>
    <t>Certificación de pagos de seguridad social y aportes legales. Formato 6</t>
  </si>
  <si>
    <t>NO CUMPLE - NO APORTA</t>
  </si>
  <si>
    <t>NO APORTA - NO CUMPLE</t>
  </si>
  <si>
    <t xml:space="preserve">NO CUMPLE. Se aportó, pero no se pudo verificar su contenido (representante legal y revisor fiscal) teniendo en cuenta que no se aportó el Certificado de Existencia y Representación Legal. Tiene fecha de expedición del 19 de dic, posterior al cierre del proceso </t>
  </si>
  <si>
    <t xml:space="preserve">NO CUMPLE. No se aportó </t>
  </si>
  <si>
    <t xml:space="preserve"> Garantía de Seriedad de la Oferta</t>
  </si>
  <si>
    <t xml:space="preserve">NO CUMPLE GARANTIA SIN FIRMA </t>
  </si>
  <si>
    <t>NO CUMPLE (NO RELACIONA LOS LOTES)</t>
  </si>
  <si>
    <t xml:space="preserve">NO CUMPLE. Como beneficiario/asegurado de la póliza solo se menciona a la Gobernación de Cundinamarca no se incluyó a la Secretaría de Movilidad Contemporánea, se debe incluir, de conformidad con lo señalado en el numeral 8.1 del capítulo VIII del Pliego </t>
  </si>
  <si>
    <t>NO CUMPLE. Los integrantes del consorcio que se relacionan en el formato de constitución del consorcio no corresponden a los referidos en la póliza. En el formato de constitución están: VALDOS 22 SAS (78%), JJAB SAS (20%) y OSWALDO GUTIÉRREZ CHARRY (02%). En la póliza están: SAVAD INGENIERIA S.A.S. (10%) y VALDOS 22 S.A.S (90%)</t>
  </si>
  <si>
    <t>Certificación sobre antecedentes disciplinarios - Procuraduría -Verificado por la entidad</t>
  </si>
  <si>
    <t>Certificación sobre antecedentes de Responsabilidad Fiscal - Contraloría - Verificado por la entidad</t>
  </si>
  <si>
    <t>Certificación sobre antecedentes judiciales. Ponal - Verificado por la entidad</t>
  </si>
  <si>
    <t>Certificado de registro nacional de medidas correctivas RNMC - Verificado por la entidad</t>
  </si>
  <si>
    <t xml:space="preserve"> Cedula de ciudadanía del proponente</t>
  </si>
  <si>
    <t xml:space="preserve">REDAM - CERTIFICADO DE DEUDORES MOROSOS </t>
  </si>
  <si>
    <t>NO APORTA  NO CUMPLE</t>
  </si>
  <si>
    <t xml:space="preserve">NO CUMPLE. No se apotó el certificado correspondiente </t>
  </si>
  <si>
    <t>NO CUMPLE. No se aportó el certificado del respresentante legal de CELQO S.A.S (Carlos E. Escobar)</t>
  </si>
  <si>
    <t xml:space="preserve">NO CUMPLE, no se aporta el certificado correspondiente  </t>
  </si>
  <si>
    <t>CERTIFICADO DE INHABILIDADES E INCOMPATIBILIDADES</t>
  </si>
  <si>
    <t>NO APORTA DOCUMENTO</t>
  </si>
  <si>
    <t>NO CUMPLE</t>
  </si>
  <si>
    <t>NO CUMPLE (No se aportó)</t>
  </si>
  <si>
    <t>NO APORTA NO CUMPLE</t>
  </si>
  <si>
    <t xml:space="preserve">NO CUMPLE - NO APORTA DOCUMENTO </t>
  </si>
  <si>
    <t xml:space="preserve">NO CUMPLE. No se aportó el certificado correspondiente </t>
  </si>
  <si>
    <t xml:space="preserve">NO CUMPLE, no se aporta el cerdtificado correspondiente </t>
  </si>
  <si>
    <t>PROPONENTE</t>
  </si>
  <si>
    <t>HABILITADO/INHABILITADO</t>
  </si>
  <si>
    <t>NOTA: Los proponentes deben enviar la respuesta a las observaciones contenidas en este documento, en el término del traslado del informe de evaluación, según el cronograma del proceso, so pena de rechazo de la propuesta de conformidad con lo señalado en el artículo 5 de la Ley 1882 de 2018</t>
  </si>
  <si>
    <t>NO HABILITADO</t>
  </si>
  <si>
    <t xml:space="preserve"> HABILITADO</t>
  </si>
  <si>
    <t>NOHABILITADO</t>
  </si>
  <si>
    <t>PROCESO</t>
  </si>
  <si>
    <t>STM - CM-293-2024</t>
  </si>
  <si>
    <t>valor del Presupuesto</t>
  </si>
  <si>
    <t>PLAZO</t>
  </si>
  <si>
    <t>11 MESES</t>
  </si>
  <si>
    <t>OBJETO</t>
  </si>
  <si>
    <r>
      <rPr>
        <b/>
        <sz val="6"/>
        <color theme="1"/>
        <rFont val="Arial"/>
        <family val="2"/>
      </rPr>
      <t>REALIZAR LA GERENCIA INTEGRAL PARA LA INTERVENTORÍA</t>
    </r>
    <r>
      <rPr>
        <sz val="6"/>
        <color theme="1"/>
        <rFont val="Arial"/>
        <family val="2"/>
      </rPr>
      <t xml:space="preserve"> TÉCNICA, ADMINISTRATIVA, FINANCIERA, OPERATIVA, JURÍDICA, AMBIENTAL Y SOCIAL AL CONTRATO CUYO OBJETO ES: IMPLEMENTAR INTERVENCIONES EN INFRAESTRUCTURA VIAL PARA MEJORAR LAS CONDICIONES DE SEGURIDAD VIAL Y MITIGAR RIESGOS EN PUNTOS CRÍTICOS PRIORIZADOS A CARGO DEL DEPARTAMENTO DE CUNDINAMARCA</t>
    </r>
  </si>
  <si>
    <t>RESUMEN INFORMACIÓN FINANCIERA DE LOS PROPONENTES CONTENIDA EN EL RUP</t>
  </si>
  <si>
    <t>No.</t>
  </si>
  <si>
    <t>NOMBRE O RAZÓN SOCIAL</t>
  </si>
  <si>
    <t>CC o NIT</t>
  </si>
  <si>
    <t>% de Participación</t>
  </si>
  <si>
    <t>Activo Cte.</t>
  </si>
  <si>
    <t>Activo Total</t>
  </si>
  <si>
    <t>Pasivo Cte.</t>
  </si>
  <si>
    <t>Pasivo Total</t>
  </si>
  <si>
    <t>Patrimonio</t>
  </si>
  <si>
    <t>Utilidad Operac.</t>
  </si>
  <si>
    <t>Gasto Intereses</t>
  </si>
  <si>
    <t>GRUPO METRO COLOMBIA SAS</t>
  </si>
  <si>
    <t>INGENIEROS CIVILES ESPECIALISTAS S.A.S.</t>
  </si>
  <si>
    <t>ALIANZA INTEGRAL DE PROYECTOS SAS BIC</t>
  </si>
  <si>
    <t>CB INGENIERIA Y DESARROLLO S.A.S BIC</t>
  </si>
  <si>
    <t>JASEN CONSULTORES SAS</t>
  </si>
  <si>
    <t>CONSORCIO ESENDA</t>
  </si>
  <si>
    <t>ESTRUCTURADOR COLOMBIA SAS</t>
  </si>
  <si>
    <t>ECOSENDA SAS</t>
  </si>
  <si>
    <t>INGENIEROS CONSTRUCTORES Y ASESORES SAS</t>
  </si>
  <si>
    <t>PROYECTOS TECNICOS DE COLOMBIA S.A.S.</t>
  </si>
  <si>
    <t>GERMAN RAMIREZ BARBOSA</t>
  </si>
  <si>
    <t>D&amp;B INGENIEROS CIVILES SAS</t>
  </si>
  <si>
    <t>CONSORCIO INTERVIAL STM.</t>
  </si>
  <si>
    <t>CONSORCIO INTER SEÑALES G&amp;G.</t>
  </si>
  <si>
    <t>CONSORCIO SMA INFRAESTRUCTURA</t>
  </si>
  <si>
    <t>SALGADO,MELENDEZ Y ASOCIADOS INGENIEROS CONSULTORRES SAS</t>
  </si>
  <si>
    <t>SALGADO,MELENDEZ INFRAESTRUCTURA  SAS</t>
  </si>
  <si>
    <t>CONSORCIO CIMA ACTING</t>
  </si>
  <si>
    <t>CIMA ENGINEERING S.A.S.</t>
  </si>
  <si>
    <t>ACTIVIDADES DE INGENIERIA EN INFRAESTRUCTURA S.A.S. - ACTING INFRAESTRUCTURA S.A.S.</t>
  </si>
  <si>
    <t>CONSORCIO SEGURIDAD VIAL SB</t>
  </si>
  <si>
    <t>CONSORCIO ARQUÍMEDES</t>
  </si>
  <si>
    <t>830123577 7</t>
  </si>
  <si>
    <t>900318823 6</t>
  </si>
  <si>
    <t>Consorcio INTERSEÑALIZACION GAB.</t>
  </si>
  <si>
    <t>NGEPLAN.CO INFRAESTRUCTURA S.A.S.</t>
  </si>
  <si>
    <t>830051519-1</t>
  </si>
  <si>
    <t>900.270.022 - 4</t>
  </si>
  <si>
    <t>UMBRELLA INTERNATIONAL S.A.S,</t>
  </si>
  <si>
    <t>MARIA CAROLINA DIAZ GOMEZ</t>
  </si>
  <si>
    <t>ANDRY HUERTAS</t>
  </si>
  <si>
    <t>CONTRATISTA - DIRECCION DE SERVICIOS DE LA MOVILIDAD Y SEDES OPERAIAS EN TRANSITO</t>
  </si>
  <si>
    <t xml:space="preserve">CONTRATISTA - </t>
  </si>
  <si>
    <t>presupuesto del proceso</t>
  </si>
  <si>
    <t>PLAZO 11 meses</t>
  </si>
  <si>
    <t>VERIFICACIÓN DE CUMPLIMIENTO DE REQUISITOS FINANCIEROS Y ORGANIZACIONALES MINIMOS HABILITANTES</t>
  </si>
  <si>
    <t>CAPACIDAD FINANCIERA</t>
  </si>
  <si>
    <t>CAPACIDAD ORGANIZACIONAL</t>
  </si>
  <si>
    <t>CAPITAL DE TRABAJO</t>
  </si>
  <si>
    <t>LIQUIDEZ</t>
  </si>
  <si>
    <t>ENDEUDAMIENTO</t>
  </si>
  <si>
    <t>COBERTURA INTERESES</t>
  </si>
  <si>
    <t>RENTABILIDAD SOBRE ACTIVOS</t>
  </si>
  <si>
    <t>RENTABILIDAD SOBRE PATRIMONIO</t>
  </si>
  <si>
    <t xml:space="preserve"> REQUISITO ESTABLECIDO</t>
  </si>
  <si>
    <t>MAYOR O IGUAL A</t>
  </si>
  <si>
    <t>MENOR O IGUAL A</t>
  </si>
  <si>
    <t>INDICADORES FINANCIEROS PARA MIPYMES</t>
  </si>
  <si>
    <t>INDICADORES FINANCIEROS PARA GRANDES EMPRESAS O QUE NO SON MIPYMES</t>
  </si>
  <si>
    <t>RESULTADO CAPACIDAD FINANCIERA Y ORGANIZACIONAL</t>
  </si>
  <si>
    <t>INDETERMINADO</t>
  </si>
  <si>
    <t>COBA B&amp;C SAS</t>
  </si>
  <si>
    <t>PROYECTOS CONSTRUCCIONES CIVILES Y VIALES S.A.S</t>
  </si>
  <si>
    <t>RESTREPO Y URIBE S A S</t>
  </si>
  <si>
    <t>CONSORCIO ECO INFRAESTRUCTURA</t>
  </si>
  <si>
    <t>CONSORCIO OBRAS URBANAS</t>
  </si>
  <si>
    <t>RAFAEL JAVIER GUISA RUEDA</t>
  </si>
  <si>
    <t>PROYECTOS VIALES S.AS</t>
  </si>
  <si>
    <t>CONSORCIO ALMA-INTERNOVAC</t>
  </si>
  <si>
    <t>FORMATO INCIMPLETO</t>
  </si>
  <si>
    <t>ALMA Interventoría &amp; Consultoría S.A.S</t>
  </si>
  <si>
    <t>INTERNOVAC GROUP SAS BIC</t>
  </si>
  <si>
    <t>CONSORCIO CIVILPROJECT II.</t>
  </si>
  <si>
    <t>CONSORCIO SEGVIAL CUNDINAMARCA.</t>
  </si>
  <si>
    <t>Consorcio INCOPLAN - JCS</t>
  </si>
  <si>
    <t>INGENIERÍA CONSULTORÍA Y PLANEACIÓN S.A</t>
  </si>
  <si>
    <t>901502864 1</t>
  </si>
  <si>
    <t>901349670 2</t>
  </si>
  <si>
    <t>Consorcio INTERVENTORIA MOVIL</t>
  </si>
  <si>
    <t>CELQO SAS</t>
  </si>
  <si>
    <t>901499201-4</t>
  </si>
  <si>
    <t>811038634-6</t>
  </si>
  <si>
    <t>CONSORCIO INTERVOJ.</t>
  </si>
  <si>
    <t>900339752 - 1</t>
  </si>
  <si>
    <t>805026870 - 4</t>
  </si>
  <si>
    <t>Unión Temporal Los Tréboles.</t>
  </si>
  <si>
    <t>901.472.218 - 1</t>
  </si>
  <si>
    <t>901624672-6</t>
  </si>
  <si>
    <t>CONSORCIO VIAL 2024</t>
  </si>
  <si>
    <t>901.184.669-4</t>
  </si>
  <si>
    <t>900.837.886-6</t>
  </si>
  <si>
    <t>901.035.720-4</t>
  </si>
  <si>
    <t>Habilitación Técnica</t>
  </si>
  <si>
    <t>GRUPO METRO COLOMBIA S.A.S</t>
  </si>
  <si>
    <t>CONSORCIO INTERSEÑALIZACION GAB</t>
  </si>
  <si>
    <t>CONSORCIO INTERVIAL STM</t>
  </si>
  <si>
    <t>CONSORCIO INTER SEÑALES G&amp;G</t>
  </si>
  <si>
    <t>ING INGENIERIA S.A.S.</t>
  </si>
  <si>
    <t>UMBRELLA INTERNATIONAL SAS</t>
  </si>
  <si>
    <t xml:space="preserve">
JASEN CONSULTORES S.A.S.</t>
  </si>
  <si>
    <t>CONSORCIO CIMA-ACTING -</t>
  </si>
  <si>
    <t>INGCONSASAS</t>
  </si>
  <si>
    <t>PROYECTOS TECNICOS DE COLOMBIA SAS</t>
  </si>
  <si>
    <t>CONSORCIO ARQUIMEDES</t>
  </si>
  <si>
    <t xml:space="preserve">CONSORCIO ECO INFRAESTRUCTURA </t>
  </si>
  <si>
    <t>PIV INGENERIA SAS</t>
  </si>
  <si>
    <t xml:space="preserve">RESTREPO Y URIBE </t>
  </si>
  <si>
    <t>CONSORCIO ALMA - INTERNOVAC</t>
  </si>
  <si>
    <t>CIVILPROJECT II</t>
  </si>
  <si>
    <t>CONSORCIO INCOPLAN</t>
  </si>
  <si>
    <t>CONSORCIO INT SEGURIDAD VIAL</t>
  </si>
  <si>
    <t>CONSORCIO INTERVENTORÍA MOVIL</t>
  </si>
  <si>
    <t>CONSORCIO INTERVOJ</t>
  </si>
  <si>
    <t>UNION TEMPORAL LOS TREBOLES</t>
  </si>
  <si>
    <t>Observaciónes</t>
  </si>
  <si>
    <t xml:space="preserve">El proponente no adjunta documento alguno en el cual se pueda verificar la información suministrada en el Formato 3 - Experiencia, sin embargo, se encuentran relacionados en el RUP. </t>
  </si>
  <si>
    <t>1. El Proponente debe ajustar la experiencia según el Formulario 3 establecido para la experiencia, ya que no concuerda las certificaciones aportadas con los contratos mencionados en el formulario 3, 067 -2007 - formulario y Certificación no. De contrato 045-2007, cumple con el 2 contrato que esta en el formulario 3, pero se debe aclarar las actividades de señalización Vertical y horizontal. 
2. No cumple con el Objeto del contrato, establecido para este proceso de Contratación. 
3. El proponente debe subsanar la experiencia de las certificaciones.</t>
  </si>
  <si>
    <t>El proponente debe ampliar la información de la certificación en referencia a la experiencia del Invias</t>
  </si>
  <si>
    <t>El proponente en la certificación No. 3 que se aporta como experiencia no especifica lo relacionado con el objeto del proceso.</t>
  </si>
  <si>
    <t xml:space="preserve">1. El Proponente del consorcio obras urbanas, en el formato de experiencia No. 3, se anexo el RUP de Luis Humberto Jauregui, al consultar la experiencia reportada en el formato concuerda con lo que describe el RUP, en los SMMLV. Lo cual se debe aclara en el Formato No. 3. </t>
  </si>
  <si>
    <t xml:space="preserve">1. El proponente ele certificación adjunta nombrada RYU 237, para el proceso STM-CM-293-2024, no se especifica las actividades relacionades con el objeto del proceso. </t>
  </si>
  <si>
    <t>1. El proponente con las actividades señaladas en cada una de las certificación de FONADE no se identifica el porcentaje de participación de las actividades del objeto del contrato, para el cumplimiento del 60% del presupuesto. 
2. El proponente cumple con observación, ya que lo mencionado en el Formato 3 en la segunda fila en la experiencia No. 2, no concuerda los SMMLV del formato con el RUP.
3. No cumple ya que no se aporta el 60% de lo establecido en la Matriz 1. del proceso a contratar.
4. Cumple con observación. El Proponente en la fila 2 en la certificación de FONADE, no concuerda el SMMLV con el RUP.
5. Cumple con observación. El Proponente en la fila 2 en la certificación de FONADE, no concuerda el SMMLV con el RUP.</t>
  </si>
  <si>
    <t xml:space="preserve">1. El proponente no cumple el 60% del componente presupuestal como indica el Proceso de Contratación
2.  No cumple con el 60% del componente de presupuesto.
3. Cumple con observación ya que en el Formato 3, en la fila 3 de la experiencia no es clara en el Numero Consecutivo del Contrato en el RUP ya que, el numero reportado no corresponde. </t>
  </si>
  <si>
    <t xml:space="preserve">En conformidad al item 10.1.1: Si bien el interesado ha presentado contratos en los cuales acredita la ejecución de actividades relacionadas con señalización, la sumatoria de los ítems ejecutados no alcanza el porcentaje exigido como requisito en la experiencia específica requerida para la actividad objeto del proceso. Adicionalmente, se observa que el objeto contractual de los documentos aportados no guarda similitud con el objeto definido en los términos de la presente licitación. </t>
  </si>
  <si>
    <t xml:space="preserve">En conformidad al item 10.1.1: Es necesario aportar evidencia clara y precisa que permita verificar la cantidad y el presupuesto efectivamente ejecutado en los contratos adjuntos, los cuales deben demostrar similitud con las actividades requeridas en el objeto del presente proceso de licitación. Adicionalmente, del análisis realizado se concluye que no se cumple con el porcentaje mínimo exigido en al menos uno de los contratos presentados, conforme a lo establecido en los requisitos del proceso. </t>
  </si>
  <si>
    <t xml:space="preserve">En conformidad al item 10.1.1: Si bien el interesado ha presentado contratos en los cuales acredita la ejecución de actividades relacionadas con señalización, la sumatoria de los ítems ejecutados por contrato presentado, no alcanza al porcentaje exigido como requisito en la experiencia específica requerida para la actividad objeto del proceso, sin embargo en su sumatoria global tiene una sumatoria considerable. Adicionalmente, se observa que el objeto contractual de los documentos aportados no guarda similitud del todo con el objeto definido en los términos de la presente licitación. </t>
  </si>
  <si>
    <t>Los contratos aportados no cumplen con la relación al objeto del presente proceso</t>
  </si>
  <si>
    <t>En conformidad al item 10.1.1: Con base en la evaluación de la experiencia aportada, se requiere que el interesado precise las actividades específicas desarrolladas en el Contrato No. 1. Si bien se evidencia el cumplimiento en términos de la actividad general, es necesario presentar el desglose detallado de los ítems ejecutados con el fin de verificar la experiencia específica requerida. De igual forma, se solicita aportar información que demuestre las actividades efectivamente ejecutadas en el Contrato No. 3, conforme a los requisitos establecidos en los términos del proceso. 
En conformidad a item 10.1.1., Numeral E: No se evidencia el documento adicional de conformación de persona jurídica del proponente de cuya participación es el 10%.</t>
  </si>
  <si>
    <t>En conformidad al item 10.1.1: Si bien el interesado ha presentado contratos en los cuales acredita la ejecución de actividades relacionadas con señalización, la sumatoria de los ítems ejecutados no alcanza el porcentaje exigido como requisito en la experiencia específica requerida para la actividad objeto del proceso. Adicionalmente, se observa que el objeto contractual de los documentos aportados no guarda similitud con el objeto definido en los términos de la presente licitación, Adicionalmente es necesario aportar evidencia clara y precisa que permita verificar la cantidad y el presupuesto efectivamente ejecutado en los contratos adjuntos</t>
  </si>
  <si>
    <t xml:space="preserve">En conformidad al item 10.1.1: Si bien el interesado ha presentado contratos en los cuales acredita la ejecución de actividades relacionadas con señalización, la sumatoria de los ítems ejecutados por contrato presentado, no alcanza al porcentaje exigido como requisito en la experiencia específica requerida para la actividad objeto del proceso, sin embargo en su sumatoria global tiene una sumatoria considerable. Adicionalmente, se observa que el objeto contractual de los documentos aportados no guarda similitud del todo con el objeto definido en los términos de la presente licitación y la sumatoria de los ítems ejecutados no alcanza el porcentaje exigido como requisito en la experiencia específica requerida para la actividad objeto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</si>
</sst>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166" formatCode="_-* #,##0.00\ _€_-;\-* #,##0.00\ _€_-;_-* &quot;-&quot;??\ _€_-;_-@_-"/>
    <numFmt numFmtId="167" formatCode="_-&quot;$&quot;* #,##0.00_-;\-&quot;$&quot;* #,##0.00_-;_-&quot;$&quot;* &quot;-&quot;??_-;_-@_-"/>
    <numFmt numFmtId="168" formatCode="_-&quot;$&quot;* #,##0_-;\-&quot;$&quot;* #,##0_-;_-&quot;$&quot;* &quot;-&quot;??_-;_-@_-"/>
    <numFmt numFmtId="169" formatCode="_-* #,##0\ _€_-;\-* #,##0\ _€_-;_-* &quot;-&quot;??\ _€_-;_-@_-"/>
    <numFmt numFmtId="170" formatCode="_-* #,##0.000\ _€_-;\-* #,##0.000\ _€_-;_-* &quot;-&quot;??\ _€_-;_-@_-"/>
    <numFmt numFmtId="171" formatCode="&quot;$&quot;#,##0;[Red]\-&quot;$&quot;#,##0"/>
    <numFmt numFmtId="172" formatCode="_-* #,##0.0000\ _€_-;\-* #,##0.0000\ _€_-;_-* &quot;-&quot;??\ _€_-;_-@_-"/>
    <numFmt numFmtId="173" formatCode="#,##0.0"/>
    <numFmt numFmtId="174" formatCode="0.0"/>
    <numFmt numFmtId="175" formatCode="0.0%"/>
  </numFmts>
  <fonts count="63" x14ac:knownFonts="1">
    <font>
      <sz val="11"/>
      <color theme="1"/>
      <name val="Aptos Narrow"/>
      <family val="2"/>
      <scheme val="minor"/>
    </font>
    <font>
      <sz val="11"/>
      <color theme="1"/>
      <name val="Aptos Narrow"/>
      <family val="2"/>
      <scheme val="minor"/>
    </font>
    <font>
      <b/>
      <sz val="11"/>
      <color rgb="FF3F3F3F"/>
      <name val="Aptos Narrow"/>
      <family val="2"/>
      <scheme val="minor"/>
    </font>
    <font>
      <sz val="10.5"/>
      <name val="Tahoma"/>
      <family val="2"/>
    </font>
    <font>
      <sz val="10"/>
      <color theme="1"/>
      <name val="Tahoma"/>
      <family val="2"/>
    </font>
    <font>
      <b/>
      <sz val="16"/>
      <name val="Tahoma"/>
      <family val="2"/>
    </font>
    <font>
      <b/>
      <sz val="28"/>
      <name val="Tahoma"/>
      <family val="2"/>
    </font>
    <font>
      <b/>
      <sz val="12"/>
      <name val="Tahoma"/>
      <family val="2"/>
    </font>
    <font>
      <b/>
      <sz val="24"/>
      <name val="Tahoma"/>
      <family val="2"/>
    </font>
    <font>
      <b/>
      <sz val="22"/>
      <name val="Tahoma"/>
      <family val="2"/>
    </font>
    <font>
      <b/>
      <sz val="18"/>
      <name val="Century Gothic"/>
      <family val="2"/>
    </font>
    <font>
      <b/>
      <sz val="18"/>
      <name val="Tahoma"/>
      <family val="2"/>
    </font>
    <font>
      <b/>
      <sz val="18"/>
      <name val="Calibri"/>
      <family val="2"/>
    </font>
    <font>
      <b/>
      <sz val="18"/>
      <name val="Century Gothic"/>
      <family val="1"/>
    </font>
    <font>
      <sz val="14"/>
      <name val="Tahoma"/>
      <family val="2"/>
    </font>
    <font>
      <sz val="22"/>
      <name val="Tahoma"/>
      <family val="2"/>
    </font>
    <font>
      <sz val="18"/>
      <name val="Century Gothic"/>
      <family val="2"/>
    </font>
    <font>
      <sz val="14"/>
      <name val="Century Gothic"/>
      <family val="2"/>
    </font>
    <font>
      <sz val="14"/>
      <color theme="1"/>
      <name val="Century Gothic"/>
      <family val="2"/>
    </font>
    <font>
      <sz val="14"/>
      <name val="Calibri"/>
      <family val="2"/>
    </font>
    <font>
      <sz val="18"/>
      <name val="Calibri"/>
      <family val="2"/>
    </font>
    <font>
      <sz val="14"/>
      <color theme="0"/>
      <name val="Century Gothic"/>
      <family val="2"/>
    </font>
    <font>
      <b/>
      <sz val="14"/>
      <color theme="0"/>
      <name val="Century Gothic"/>
      <family val="2"/>
    </font>
    <font>
      <sz val="18"/>
      <name val="Tahoma"/>
      <family val="2"/>
    </font>
    <font>
      <b/>
      <sz val="18"/>
      <color theme="0"/>
      <name val="Century Gothic"/>
      <family val="1"/>
    </font>
    <font>
      <sz val="10"/>
      <name val="Century Gothic"/>
      <family val="2"/>
    </font>
    <font>
      <sz val="11"/>
      <name val="Century Gothic"/>
      <family val="2"/>
    </font>
    <font>
      <b/>
      <i/>
      <sz val="18"/>
      <color theme="0"/>
      <name val="Century Gothic"/>
      <family val="1"/>
    </font>
    <font>
      <b/>
      <i/>
      <u/>
      <sz val="18"/>
      <color theme="0"/>
      <name val="Century Gothic"/>
      <family val="1"/>
    </font>
    <font>
      <sz val="10.5"/>
      <color theme="0"/>
      <name val="Tahoma"/>
      <family val="2"/>
    </font>
    <font>
      <sz val="14"/>
      <color theme="0"/>
      <name val="Tahoma"/>
      <family val="2"/>
    </font>
    <font>
      <sz val="12"/>
      <color theme="1"/>
      <name val="Century Gothic"/>
      <family val="2"/>
    </font>
    <font>
      <sz val="12"/>
      <name val="Tahoma"/>
      <family val="2"/>
    </font>
    <font>
      <sz val="12"/>
      <color indexed="8"/>
      <name val="Tahoma"/>
      <family val="2"/>
    </font>
    <font>
      <b/>
      <sz val="22"/>
      <color theme="0"/>
      <name val="Tahoma"/>
      <family val="2"/>
    </font>
    <font>
      <b/>
      <sz val="11"/>
      <color theme="0"/>
      <name val="Tahoma"/>
      <family val="2"/>
    </font>
    <font>
      <b/>
      <sz val="36"/>
      <color theme="1"/>
      <name val="Tahoma"/>
      <family val="2"/>
    </font>
    <font>
      <sz val="36"/>
      <name val="Calibri"/>
      <family val="2"/>
    </font>
    <font>
      <b/>
      <sz val="10"/>
      <name val="Tahoma"/>
      <family val="2"/>
    </font>
    <font>
      <b/>
      <sz val="10"/>
      <color theme="1"/>
      <name val="Tahoma"/>
      <family val="2"/>
    </font>
    <font>
      <sz val="11"/>
      <color theme="1"/>
      <name val="Tahoma"/>
      <family val="2"/>
    </font>
    <font>
      <sz val="11"/>
      <color rgb="FF000000"/>
      <name val="Tahoma"/>
      <family val="2"/>
    </font>
    <font>
      <b/>
      <sz val="11"/>
      <color theme="1"/>
      <name val="Tahoma"/>
      <family val="2"/>
    </font>
    <font>
      <sz val="11"/>
      <name val="Tahoma"/>
      <family val="2"/>
    </font>
    <font>
      <b/>
      <sz val="8"/>
      <color theme="1"/>
      <name val="Arial"/>
      <family val="2"/>
    </font>
    <font>
      <sz val="8"/>
      <color theme="1"/>
      <name val="Arial"/>
      <family val="2"/>
    </font>
    <font>
      <sz val="6"/>
      <color theme="1"/>
      <name val="Arial"/>
      <family val="2"/>
    </font>
    <font>
      <b/>
      <sz val="5"/>
      <color theme="1"/>
      <name val="Arial"/>
      <family val="2"/>
    </font>
    <font>
      <b/>
      <sz val="6"/>
      <color theme="1"/>
      <name val="Arial"/>
      <family val="2"/>
    </font>
    <font>
      <b/>
      <sz val="12"/>
      <color theme="1"/>
      <name val="Arial"/>
      <family val="2"/>
    </font>
    <font>
      <b/>
      <sz val="6"/>
      <name val="Arial"/>
      <family val="2"/>
    </font>
    <font>
      <sz val="8"/>
      <name val="Arial"/>
      <family val="2"/>
    </font>
    <font>
      <sz val="8"/>
      <color rgb="FFFF0000"/>
      <name val="Arial"/>
      <family val="2"/>
    </font>
    <font>
      <sz val="6"/>
      <name val="Arial"/>
      <family val="2"/>
    </font>
    <font>
      <sz val="10"/>
      <color theme="1"/>
      <name val="Arial"/>
      <family val="2"/>
    </font>
    <font>
      <b/>
      <sz val="10"/>
      <color theme="1"/>
      <name val="Arial"/>
      <family val="2"/>
    </font>
    <font>
      <sz val="12"/>
      <color theme="1"/>
      <name val="Arial"/>
      <family val="2"/>
    </font>
    <font>
      <sz val="11"/>
      <color theme="1"/>
      <name val="Arial"/>
      <family val="2"/>
    </font>
    <font>
      <b/>
      <sz val="11"/>
      <color theme="1"/>
      <name val="Arial"/>
      <family val="2"/>
    </font>
    <font>
      <b/>
      <sz val="14"/>
      <color theme="1"/>
      <name val="Arial"/>
      <family val="2"/>
    </font>
    <font>
      <b/>
      <sz val="9"/>
      <color theme="1"/>
      <name val="Arial"/>
      <family val="2"/>
    </font>
    <font>
      <sz val="14"/>
      <color theme="1"/>
      <name val="Arial"/>
      <family val="2"/>
    </font>
    <font>
      <sz val="11"/>
      <color indexed="8"/>
      <name val="Calibri"/>
      <family val="2"/>
    </font>
  </fonts>
  <fills count="13">
    <fill>
      <patternFill patternType="none"/>
    </fill>
    <fill>
      <patternFill patternType="gray125"/>
    </fill>
    <fill>
      <patternFill patternType="solid">
        <fgColor rgb="FFF2F2F2"/>
      </patternFill>
    </fill>
    <fill>
      <patternFill patternType="solid">
        <fgColor theme="4" tint="0.39997558519241921"/>
        <bgColor indexed="64"/>
      </patternFill>
    </fill>
    <fill>
      <patternFill patternType="solid">
        <fgColor theme="4" tint="0.39997558519241921"/>
        <bgColor rgb="FF1E4E79"/>
      </patternFill>
    </fill>
    <fill>
      <patternFill patternType="solid">
        <fgColor theme="0"/>
        <bgColor indexed="64"/>
      </patternFill>
    </fill>
    <fill>
      <patternFill patternType="solid">
        <fgColor theme="0"/>
        <bgColor theme="0"/>
      </patternFill>
    </fill>
    <fill>
      <patternFill patternType="solid">
        <fgColor rgb="FFFF0000"/>
        <bgColor indexed="64"/>
      </patternFill>
    </fill>
    <fill>
      <patternFill patternType="solid">
        <fgColor rgb="FFFF0000"/>
        <bgColor theme="0"/>
      </patternFill>
    </fill>
    <fill>
      <patternFill patternType="solid">
        <fgColor theme="5"/>
        <bgColor indexed="64"/>
      </patternFill>
    </fill>
    <fill>
      <patternFill patternType="solid">
        <fgColor theme="4" tint="-0.249977111117893"/>
        <bgColor indexed="64"/>
      </patternFill>
    </fill>
    <fill>
      <patternFill patternType="solid">
        <fgColor rgb="FFFFFF00"/>
        <bgColor rgb="FFFFFF00"/>
      </patternFill>
    </fill>
    <fill>
      <patternFill patternType="solid">
        <fgColor theme="3" tint="0.749992370372631"/>
        <bgColor indexed="64"/>
      </patternFill>
    </fill>
  </fills>
  <borders count="87">
    <border>
      <left/>
      <right/>
      <top/>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thin">
        <color rgb="FF3F3F3F"/>
      </bottom>
      <diagonal/>
    </border>
    <border>
      <left/>
      <right/>
      <top/>
      <bottom style="thin">
        <color rgb="FF3F3F3F"/>
      </bottom>
      <diagonal/>
    </border>
    <border>
      <left/>
      <right style="medium">
        <color indexed="64"/>
      </right>
      <top/>
      <bottom style="thin">
        <color rgb="FF3F3F3F"/>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style="medium">
        <color rgb="FF000000"/>
      </left>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diagonal/>
    </border>
    <border>
      <left/>
      <right style="thin">
        <color rgb="FF000000"/>
      </right>
      <top/>
      <bottom style="thin">
        <color rgb="FF000000"/>
      </bottom>
      <diagonal/>
    </border>
    <border>
      <left/>
      <right/>
      <top style="thin">
        <color rgb="FF000000"/>
      </top>
      <bottom/>
      <diagonal/>
    </border>
    <border>
      <left style="thin">
        <color indexed="64"/>
      </left>
      <right/>
      <top style="thin">
        <color rgb="FF3F3F3F"/>
      </top>
      <bottom style="thin">
        <color rgb="FF3F3F3F"/>
      </bottom>
      <diagonal/>
    </border>
    <border>
      <left/>
      <right/>
      <top style="thin">
        <color rgb="FF3F3F3F"/>
      </top>
      <bottom style="thin">
        <color rgb="FF3F3F3F"/>
      </bottom>
      <diagonal/>
    </border>
    <border>
      <left/>
      <right style="medium">
        <color indexed="64"/>
      </right>
      <top style="thin">
        <color rgb="FF3F3F3F"/>
      </top>
      <bottom style="thin">
        <color rgb="FF3F3F3F"/>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top style="thin">
        <color rgb="FF000000"/>
      </top>
      <bottom style="thin">
        <color rgb="FF000000"/>
      </bottom>
      <diagonal/>
    </border>
    <border>
      <left/>
      <right style="medium">
        <color indexed="64"/>
      </right>
      <top style="medium">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indexed="64"/>
      </top>
      <bottom style="thin">
        <color indexed="64"/>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indexed="64"/>
      </left>
      <right/>
      <top style="thin">
        <color rgb="FF000000"/>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rgb="FF000000"/>
      </left>
      <right/>
      <top style="medium">
        <color rgb="FF000000"/>
      </top>
      <bottom style="thin">
        <color indexed="64"/>
      </bottom>
      <diagonal/>
    </border>
    <border>
      <left/>
      <right style="medium">
        <color rgb="FF000000"/>
      </right>
      <top style="medium">
        <color rgb="FF000000"/>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thin">
        <color indexed="64"/>
      </top>
      <bottom style="medium">
        <color indexed="64"/>
      </bottom>
      <diagonal/>
    </border>
  </borders>
  <cellStyleXfs count="9">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166" fontId="1" fillId="0" borderId="0" applyFont="0" applyFill="0" applyBorder="0" applyAlignment="0" applyProtection="0"/>
    <xf numFmtId="167" fontId="1" fillId="0" borderId="0" applyFont="0" applyFill="0" applyBorder="0" applyAlignment="0" applyProtection="0"/>
    <xf numFmtId="0" fontId="62" fillId="0" borderId="0"/>
    <xf numFmtId="0" fontId="62" fillId="0" borderId="0"/>
    <xf numFmtId="44" fontId="62" fillId="0" borderId="0" applyFont="0" applyFill="0" applyBorder="0" applyAlignment="0" applyProtection="0"/>
  </cellStyleXfs>
  <cellXfs count="516">
    <xf numFmtId="0" fontId="0" fillId="0" borderId="0" xfId="0"/>
    <xf numFmtId="0" fontId="3" fillId="0" borderId="0" xfId="0" applyFont="1" applyAlignment="1">
      <alignment vertical="center"/>
    </xf>
    <xf numFmtId="0" fontId="3"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5" fillId="0" borderId="2" xfId="0" applyFont="1" applyBorder="1" applyAlignment="1">
      <alignment vertical="center"/>
    </xf>
    <xf numFmtId="0" fontId="6" fillId="0" borderId="3" xfId="0" applyFont="1" applyBorder="1" applyAlignment="1">
      <alignment vertical="center"/>
    </xf>
    <xf numFmtId="0" fontId="5" fillId="0" borderId="3" xfId="0" applyFont="1" applyBorder="1" applyAlignment="1">
      <alignment vertical="center"/>
    </xf>
    <xf numFmtId="0" fontId="5" fillId="0" borderId="0" xfId="0" applyFont="1" applyAlignment="1">
      <alignment vertical="center"/>
    </xf>
    <xf numFmtId="0" fontId="7" fillId="0" borderId="4" xfId="0" applyFont="1" applyBorder="1" applyAlignment="1">
      <alignment vertical="center"/>
    </xf>
    <xf numFmtId="0" fontId="8" fillId="0" borderId="5" xfId="0" applyFont="1" applyBorder="1" applyAlignment="1">
      <alignment vertical="center"/>
    </xf>
    <xf numFmtId="0" fontId="7" fillId="0" borderId="5" xfId="0" applyFont="1" applyBorder="1" applyAlignment="1">
      <alignment vertical="center"/>
    </xf>
    <xf numFmtId="0" fontId="7" fillId="0" borderId="0" xfId="0" applyFont="1" applyAlignment="1">
      <alignment vertical="center"/>
    </xf>
    <xf numFmtId="0" fontId="9"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2" fillId="3" borderId="6" xfId="0" applyFont="1" applyFill="1" applyBorder="1"/>
    <xf numFmtId="0" fontId="12" fillId="3" borderId="7" xfId="0" applyFont="1" applyFill="1" applyBorder="1"/>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6" xfId="0" applyFont="1" applyFill="1" applyBorder="1" applyAlignment="1">
      <alignment vertical="center" wrapText="1"/>
    </xf>
    <xf numFmtId="0" fontId="11" fillId="3" borderId="13"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4" fillId="0" borderId="13" xfId="0" applyFont="1" applyBorder="1" applyAlignment="1">
      <alignment horizontal="center" vertical="center" wrapText="1"/>
    </xf>
    <xf numFmtId="0" fontId="15" fillId="0" borderId="13" xfId="0" applyFont="1" applyBorder="1" applyAlignment="1">
      <alignment horizontal="left" vertical="center" wrapText="1"/>
    </xf>
    <xf numFmtId="0" fontId="2" fillId="5" borderId="16" xfId="3" applyFill="1" applyBorder="1" applyAlignment="1">
      <alignment horizontal="center" vertical="center"/>
    </xf>
    <xf numFmtId="0" fontId="2" fillId="5" borderId="17" xfId="3" applyFill="1" applyBorder="1" applyAlignment="1">
      <alignment horizontal="center" vertical="center"/>
    </xf>
    <xf numFmtId="0" fontId="2" fillId="5" borderId="18" xfId="3" applyFill="1" applyBorder="1" applyAlignment="1">
      <alignment horizontal="center" vertical="center"/>
    </xf>
    <xf numFmtId="0" fontId="16" fillId="5" borderId="19" xfId="0" applyFont="1" applyFill="1" applyBorder="1" applyAlignment="1">
      <alignment horizontal="center" vertical="center"/>
    </xf>
    <xf numFmtId="0" fontId="17" fillId="0" borderId="19" xfId="0" applyFont="1" applyBorder="1" applyAlignment="1">
      <alignment horizontal="center" vertical="center"/>
    </xf>
    <xf numFmtId="0" fontId="17" fillId="0" borderId="19" xfId="0" applyFont="1" applyBorder="1" applyAlignment="1">
      <alignment horizontal="center" vertical="center"/>
    </xf>
    <xf numFmtId="0" fontId="17" fillId="0" borderId="0" xfId="0" applyFont="1" applyAlignment="1">
      <alignment horizontal="center" vertical="center"/>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22" xfId="0" applyFont="1" applyBorder="1" applyAlignment="1">
      <alignment horizontal="center" vertical="center"/>
    </xf>
    <xf numFmtId="0" fontId="17" fillId="0" borderId="20" xfId="0" applyFont="1" applyBorder="1" applyAlignment="1">
      <alignment horizontal="center" vertical="center"/>
    </xf>
    <xf numFmtId="0" fontId="17" fillId="5" borderId="23" xfId="0" applyFont="1" applyFill="1" applyBorder="1" applyAlignment="1">
      <alignment horizontal="center" vertical="center"/>
    </xf>
    <xf numFmtId="0" fontId="17" fillId="5" borderId="24" xfId="0" applyFont="1" applyFill="1" applyBorder="1" applyAlignment="1">
      <alignment horizontal="center" vertical="center"/>
    </xf>
    <xf numFmtId="0" fontId="18" fillId="0" borderId="0" xfId="0" applyFont="1" applyAlignment="1">
      <alignment horizontal="center"/>
    </xf>
    <xf numFmtId="0" fontId="17" fillId="0" borderId="13" xfId="0" applyFont="1" applyBorder="1" applyAlignment="1">
      <alignment horizontal="center" vertical="center"/>
    </xf>
    <xf numFmtId="0" fontId="17" fillId="5" borderId="20" xfId="0" applyFont="1" applyFill="1" applyBorder="1" applyAlignment="1">
      <alignment horizontal="center" vertical="center" wrapText="1"/>
    </xf>
    <xf numFmtId="0" fontId="17" fillId="5" borderId="25" xfId="0" applyFont="1" applyFill="1" applyBorder="1" applyAlignment="1">
      <alignment horizontal="center" vertical="center" wrapText="1"/>
    </xf>
    <xf numFmtId="0" fontId="17" fillId="0" borderId="14" xfId="0" applyFont="1" applyBorder="1" applyAlignment="1">
      <alignment horizontal="center" vertical="center"/>
    </xf>
    <xf numFmtId="0" fontId="17" fillId="0" borderId="7" xfId="0" applyFont="1" applyBorder="1" applyAlignment="1">
      <alignment horizontal="center" vertical="center" wrapText="1"/>
    </xf>
    <xf numFmtId="0" fontId="17" fillId="0" borderId="26" xfId="0" applyFont="1" applyBorder="1" applyAlignment="1">
      <alignment horizontal="center" vertical="center" wrapText="1"/>
    </xf>
    <xf numFmtId="0" fontId="14" fillId="0" borderId="14" xfId="0" applyFont="1" applyBorder="1" applyAlignment="1">
      <alignment horizontal="center" vertical="center"/>
    </xf>
    <xf numFmtId="0" fontId="17" fillId="6" borderId="27" xfId="0" applyFont="1" applyFill="1" applyBorder="1" applyAlignment="1">
      <alignment horizontal="center" vertical="center" wrapText="1"/>
    </xf>
    <xf numFmtId="0" fontId="2" fillId="2" borderId="1" xfId="3" applyAlignment="1">
      <alignment horizontal="center" vertical="center" wrapText="1"/>
    </xf>
    <xf numFmtId="0" fontId="17" fillId="6" borderId="27" xfId="0" applyFont="1" applyFill="1" applyBorder="1" applyAlignment="1">
      <alignment horizontal="center" vertical="center" wrapText="1"/>
    </xf>
    <xf numFmtId="0" fontId="19" fillId="0" borderId="28" xfId="0" applyFont="1" applyBorder="1"/>
    <xf numFmtId="0" fontId="17" fillId="6" borderId="29" xfId="0" applyFont="1" applyFill="1" applyBorder="1" applyAlignment="1">
      <alignment horizontal="center" vertical="center" wrapText="1"/>
    </xf>
    <xf numFmtId="0" fontId="17" fillId="0" borderId="27" xfId="0" applyFont="1" applyBorder="1" applyAlignment="1">
      <alignment horizontal="center" vertical="center"/>
    </xf>
    <xf numFmtId="0" fontId="19" fillId="0" borderId="30" xfId="0" applyFont="1" applyBorder="1"/>
    <xf numFmtId="0" fontId="17" fillId="0" borderId="31" xfId="0" applyFont="1" applyBorder="1" applyAlignment="1">
      <alignment horizontal="center" vertical="center"/>
    </xf>
    <xf numFmtId="0" fontId="19" fillId="0" borderId="32" xfId="0" applyFont="1" applyBorder="1"/>
    <xf numFmtId="0" fontId="16" fillId="5" borderId="23" xfId="0" applyFont="1" applyFill="1" applyBorder="1" applyAlignment="1">
      <alignment horizontal="center" vertical="center"/>
    </xf>
    <xf numFmtId="0" fontId="16" fillId="5" borderId="19" xfId="0" applyFont="1" applyFill="1" applyBorder="1" applyAlignment="1">
      <alignment horizontal="center" vertical="center"/>
    </xf>
    <xf numFmtId="0" fontId="16" fillId="5" borderId="0" xfId="0" applyFont="1" applyFill="1" applyAlignment="1">
      <alignment horizontal="center" vertical="center"/>
    </xf>
    <xf numFmtId="0" fontId="16" fillId="5" borderId="6" xfId="0" applyFont="1" applyFill="1" applyBorder="1" applyAlignment="1">
      <alignment horizontal="center" vertical="center" wrapText="1"/>
    </xf>
    <xf numFmtId="0" fontId="16" fillId="5" borderId="23" xfId="0" applyFont="1" applyFill="1" applyBorder="1" applyAlignment="1">
      <alignment horizontal="center" vertical="center"/>
    </xf>
    <xf numFmtId="0" fontId="16" fillId="5" borderId="24" xfId="0" applyFont="1" applyFill="1" applyBorder="1" applyAlignment="1">
      <alignment horizontal="center" vertical="center"/>
    </xf>
    <xf numFmtId="0" fontId="16" fillId="5" borderId="7"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20" fillId="0" borderId="6" xfId="0" applyFont="1" applyBorder="1"/>
    <xf numFmtId="0" fontId="16" fillId="0" borderId="33" xfId="0" applyFont="1" applyBorder="1" applyAlignment="1">
      <alignment horizontal="center" vertical="center"/>
    </xf>
    <xf numFmtId="0" fontId="20" fillId="0" borderId="34" xfId="0" applyFont="1" applyBorder="1"/>
    <xf numFmtId="0" fontId="16" fillId="6" borderId="29" xfId="0" applyFont="1" applyFill="1" applyBorder="1" applyAlignment="1">
      <alignment horizontal="center" vertical="center" wrapText="1"/>
    </xf>
    <xf numFmtId="0" fontId="20" fillId="0" borderId="28" xfId="0" applyFont="1" applyBorder="1"/>
    <xf numFmtId="0" fontId="20" fillId="0" borderId="35" xfId="0" applyFont="1" applyBorder="1"/>
    <xf numFmtId="0" fontId="20" fillId="0" borderId="36" xfId="0" applyFont="1" applyBorder="1"/>
    <xf numFmtId="0" fontId="16" fillId="0" borderId="6" xfId="0" applyFont="1" applyBorder="1" applyAlignment="1">
      <alignment horizontal="center" vertical="center" wrapText="1"/>
    </xf>
    <xf numFmtId="0" fontId="16" fillId="5" borderId="6" xfId="0" applyFont="1" applyFill="1" applyBorder="1" applyAlignment="1">
      <alignment horizontal="center" vertical="center"/>
    </xf>
    <xf numFmtId="0" fontId="14" fillId="0" borderId="6" xfId="0" applyFont="1" applyBorder="1" applyAlignment="1">
      <alignment horizontal="center" vertical="center" wrapText="1"/>
    </xf>
    <xf numFmtId="0" fontId="15" fillId="0" borderId="6" xfId="0" applyFont="1" applyBorder="1" applyAlignment="1">
      <alignment horizontal="left" vertical="center" wrapText="1"/>
    </xf>
    <xf numFmtId="0" fontId="2" fillId="5" borderId="37" xfId="3" applyFill="1" applyBorder="1" applyAlignment="1">
      <alignment horizontal="center" vertical="center"/>
    </xf>
    <xf numFmtId="0" fontId="2" fillId="5" borderId="38" xfId="3" applyFill="1" applyBorder="1" applyAlignment="1">
      <alignment horizontal="center" vertical="center"/>
    </xf>
    <xf numFmtId="0" fontId="2" fillId="5" borderId="39" xfId="3" applyFill="1" applyBorder="1" applyAlignment="1">
      <alignment horizontal="center" vertical="center"/>
    </xf>
    <xf numFmtId="0" fontId="16" fillId="5" borderId="40" xfId="0" applyFont="1" applyFill="1" applyBorder="1" applyAlignment="1">
      <alignment horizontal="center" vertical="center"/>
    </xf>
    <xf numFmtId="0" fontId="17" fillId="0" borderId="40" xfId="0" applyFont="1" applyBorder="1" applyAlignment="1">
      <alignment horizontal="center" vertical="center"/>
    </xf>
    <xf numFmtId="0" fontId="17"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40" xfId="0" applyFont="1" applyBorder="1" applyAlignment="1">
      <alignment horizontal="center" vertical="center"/>
    </xf>
    <xf numFmtId="0" fontId="17" fillId="0" borderId="42" xfId="0" applyFont="1" applyBorder="1" applyAlignment="1">
      <alignment horizontal="center" vertical="center"/>
    </xf>
    <xf numFmtId="0" fontId="17" fillId="0" borderId="4" xfId="0" applyFont="1" applyBorder="1" applyAlignment="1">
      <alignment horizontal="center" vertical="center"/>
    </xf>
    <xf numFmtId="0" fontId="17" fillId="0" borderId="43" xfId="0" applyFont="1" applyBorder="1" applyAlignment="1">
      <alignment horizontal="center" vertical="center"/>
    </xf>
    <xf numFmtId="0" fontId="21" fillId="7" borderId="4" xfId="0" applyFont="1" applyFill="1" applyBorder="1" applyAlignment="1">
      <alignment horizontal="center" vertical="center"/>
    </xf>
    <xf numFmtId="0" fontId="17" fillId="0" borderId="44" xfId="0" applyFont="1" applyBorder="1" applyAlignment="1">
      <alignment horizontal="center" vertical="center"/>
    </xf>
    <xf numFmtId="0" fontId="21" fillId="7" borderId="45" xfId="0" applyFont="1" applyFill="1" applyBorder="1" applyAlignment="1">
      <alignment horizontal="center" vertical="center"/>
    </xf>
    <xf numFmtId="0" fontId="21" fillId="7" borderId="46" xfId="0" applyFont="1" applyFill="1" applyBorder="1" applyAlignment="1">
      <alignment horizontal="center" vertical="center"/>
    </xf>
    <xf numFmtId="0" fontId="21" fillId="7" borderId="7" xfId="0" applyFont="1" applyFill="1" applyBorder="1" applyAlignment="1">
      <alignment horizontal="center" vertical="center"/>
    </xf>
    <xf numFmtId="0" fontId="17" fillId="0" borderId="7" xfId="0" applyFont="1" applyBorder="1" applyAlignment="1">
      <alignment horizontal="center" vertical="center"/>
    </xf>
    <xf numFmtId="0" fontId="17" fillId="5" borderId="47" xfId="0" applyFont="1" applyFill="1" applyBorder="1" applyAlignment="1">
      <alignment horizontal="center" vertical="center"/>
    </xf>
    <xf numFmtId="0" fontId="17" fillId="5" borderId="48" xfId="0" applyFont="1" applyFill="1" applyBorder="1" applyAlignment="1">
      <alignment horizontal="center" vertical="center"/>
    </xf>
    <xf numFmtId="0" fontId="17" fillId="5" borderId="47" xfId="0" applyFont="1" applyFill="1" applyBorder="1" applyAlignment="1">
      <alignment horizontal="center" vertical="center"/>
    </xf>
    <xf numFmtId="0" fontId="17" fillId="6" borderId="27" xfId="0" applyFont="1" applyFill="1" applyBorder="1" applyAlignment="1">
      <alignment horizontal="center" vertical="center"/>
    </xf>
    <xf numFmtId="0" fontId="17" fillId="6" borderId="30" xfId="0" applyFont="1" applyFill="1" applyBorder="1" applyAlignment="1">
      <alignment horizontal="center" vertical="center"/>
    </xf>
    <xf numFmtId="0" fontId="17" fillId="0" borderId="33" xfId="0" applyFont="1" applyBorder="1" applyAlignment="1">
      <alignment horizontal="center" vertical="center"/>
    </xf>
    <xf numFmtId="0" fontId="19" fillId="0" borderId="34" xfId="0" applyFont="1" applyBorder="1"/>
    <xf numFmtId="0" fontId="17" fillId="6" borderId="49" xfId="0" applyFont="1" applyFill="1" applyBorder="1" applyAlignment="1">
      <alignment horizontal="center" vertical="center" wrapText="1"/>
    </xf>
    <xf numFmtId="0" fontId="22" fillId="7" borderId="33" xfId="0" applyFont="1" applyFill="1" applyBorder="1" applyAlignment="1">
      <alignment horizontal="center" vertical="center" wrapText="1"/>
    </xf>
    <xf numFmtId="0" fontId="17" fillId="0" borderId="36" xfId="0" applyFont="1" applyBorder="1" applyAlignment="1">
      <alignment horizontal="center" vertical="center"/>
    </xf>
    <xf numFmtId="0" fontId="17" fillId="0" borderId="6" xfId="0" applyFont="1" applyBorder="1" applyAlignment="1">
      <alignment horizontal="center" vertical="center"/>
    </xf>
    <xf numFmtId="0" fontId="16" fillId="5" borderId="45" xfId="0" applyFont="1" applyFill="1" applyBorder="1" applyAlignment="1">
      <alignment horizontal="center" vertical="center"/>
    </xf>
    <xf numFmtId="0" fontId="16" fillId="5" borderId="40" xfId="0" applyFont="1" applyFill="1" applyBorder="1" applyAlignment="1">
      <alignment horizontal="center" vertical="center"/>
    </xf>
    <xf numFmtId="0" fontId="16" fillId="5" borderId="41" xfId="0" applyFont="1" applyFill="1" applyBorder="1" applyAlignment="1">
      <alignment horizontal="center" vertical="center"/>
    </xf>
    <xf numFmtId="0" fontId="16" fillId="0" borderId="44" xfId="0" applyFont="1" applyBorder="1" applyAlignment="1">
      <alignment horizontal="center" vertical="center"/>
    </xf>
    <xf numFmtId="0" fontId="16" fillId="0" borderId="50" xfId="0" applyFont="1" applyBorder="1" applyAlignment="1">
      <alignment horizontal="center" vertical="center"/>
    </xf>
    <xf numFmtId="0" fontId="16" fillId="5" borderId="45" xfId="0" applyFont="1" applyFill="1" applyBorder="1" applyAlignment="1">
      <alignment horizontal="center" vertical="center"/>
    </xf>
    <xf numFmtId="0" fontId="16" fillId="5" borderId="46" xfId="0" applyFont="1" applyFill="1" applyBorder="1" applyAlignment="1">
      <alignment horizontal="center" vertical="center"/>
    </xf>
    <xf numFmtId="0" fontId="16" fillId="6" borderId="27" xfId="0" applyFont="1" applyFill="1" applyBorder="1" applyAlignment="1">
      <alignment horizontal="center" vertical="center"/>
    </xf>
    <xf numFmtId="0" fontId="20" fillId="0" borderId="30" xfId="0" applyFont="1" applyBorder="1"/>
    <xf numFmtId="0" fontId="16" fillId="6" borderId="49" xfId="0" applyFont="1" applyFill="1" applyBorder="1" applyAlignment="1">
      <alignment horizontal="center" vertical="center" wrapText="1"/>
    </xf>
    <xf numFmtId="0" fontId="20" fillId="0" borderId="51" xfId="0" applyFont="1" applyBorder="1"/>
    <xf numFmtId="0" fontId="20" fillId="0" borderId="52" xfId="0" applyFont="1" applyBorder="1"/>
    <xf numFmtId="0" fontId="16" fillId="0" borderId="6" xfId="0" applyFont="1" applyBorder="1" applyAlignment="1">
      <alignment horizontal="center" vertical="center"/>
    </xf>
    <xf numFmtId="0" fontId="2" fillId="5" borderId="1" xfId="3" applyFill="1" applyAlignment="1">
      <alignment horizontal="center" vertical="center"/>
    </xf>
    <xf numFmtId="0" fontId="16" fillId="5" borderId="53" xfId="0" applyFont="1" applyFill="1" applyBorder="1" applyAlignment="1">
      <alignment horizontal="center" vertical="center"/>
    </xf>
    <xf numFmtId="0" fontId="17" fillId="5" borderId="53" xfId="0" applyFont="1" applyFill="1" applyBorder="1" applyAlignment="1">
      <alignment horizontal="center" vertical="center" wrapText="1"/>
    </xf>
    <xf numFmtId="0" fontId="17" fillId="5" borderId="45" xfId="0" applyFont="1" applyFill="1" applyBorder="1" applyAlignment="1">
      <alignment horizontal="center" vertical="center"/>
    </xf>
    <xf numFmtId="0" fontId="17" fillId="5" borderId="46" xfId="0" applyFont="1" applyFill="1" applyBorder="1" applyAlignment="1">
      <alignment horizontal="center" vertical="center"/>
    </xf>
    <xf numFmtId="0" fontId="17" fillId="0" borderId="53" xfId="0" applyFont="1" applyBorder="1" applyAlignment="1">
      <alignment horizontal="center" vertical="center"/>
    </xf>
    <xf numFmtId="0" fontId="17" fillId="0" borderId="26" xfId="0" applyFont="1" applyBorder="1" applyAlignment="1">
      <alignment horizontal="center" vertical="center"/>
    </xf>
    <xf numFmtId="0" fontId="17" fillId="0" borderId="53" xfId="0" applyFont="1" applyBorder="1" applyAlignment="1">
      <alignment horizontal="center" vertical="center"/>
    </xf>
    <xf numFmtId="0" fontId="17" fillId="5" borderId="53" xfId="0" applyFont="1" applyFill="1" applyBorder="1" applyAlignment="1">
      <alignment horizontal="center" vertical="center"/>
    </xf>
    <xf numFmtId="0" fontId="17" fillId="6" borderId="54" xfId="0" applyFont="1" applyFill="1" applyBorder="1" applyAlignment="1">
      <alignment horizontal="center" vertical="center"/>
    </xf>
    <xf numFmtId="0" fontId="17" fillId="6" borderId="55" xfId="0" applyFont="1" applyFill="1" applyBorder="1" applyAlignment="1">
      <alignment horizontal="center" vertical="center"/>
    </xf>
    <xf numFmtId="0" fontId="17" fillId="6" borderId="56" xfId="0" applyFont="1" applyFill="1" applyBorder="1" applyAlignment="1">
      <alignment horizontal="center" vertical="center"/>
    </xf>
    <xf numFmtId="0" fontId="17" fillId="6" borderId="54" xfId="0" applyFont="1" applyFill="1" applyBorder="1" applyAlignment="1">
      <alignment horizontal="center" vertical="center"/>
    </xf>
    <xf numFmtId="0" fontId="17" fillId="0" borderId="54" xfId="0" applyFont="1" applyBorder="1" applyAlignment="1">
      <alignment horizontal="center" vertical="center"/>
    </xf>
    <xf numFmtId="0" fontId="16" fillId="5" borderId="46" xfId="0" applyFont="1" applyFill="1" applyBorder="1" applyAlignment="1">
      <alignment horizontal="center" vertical="center"/>
    </xf>
    <xf numFmtId="0" fontId="16" fillId="5" borderId="7" xfId="0" applyFont="1" applyFill="1" applyBorder="1" applyAlignment="1">
      <alignment horizontal="center" vertical="center"/>
    </xf>
    <xf numFmtId="0" fontId="16" fillId="6" borderId="7" xfId="0" applyFont="1" applyFill="1" applyBorder="1" applyAlignment="1">
      <alignment horizontal="center" vertical="center"/>
    </xf>
    <xf numFmtId="0" fontId="16" fillId="6" borderId="6" xfId="0" applyFont="1" applyFill="1" applyBorder="1" applyAlignment="1">
      <alignment horizontal="center" vertical="center"/>
    </xf>
    <xf numFmtId="0" fontId="16" fillId="6" borderId="52" xfId="0" applyFont="1" applyFill="1" applyBorder="1" applyAlignment="1">
      <alignment horizontal="center" vertical="center"/>
    </xf>
    <xf numFmtId="0" fontId="16" fillId="6" borderId="56" xfId="0" applyFont="1" applyFill="1" applyBorder="1" applyAlignment="1">
      <alignment horizontal="center" vertical="center"/>
    </xf>
    <xf numFmtId="0" fontId="16" fillId="6" borderId="54" xfId="0" applyFont="1" applyFill="1" applyBorder="1" applyAlignment="1">
      <alignment horizontal="center" vertical="center"/>
    </xf>
    <xf numFmtId="0" fontId="23" fillId="0" borderId="6" xfId="0" applyFont="1" applyBorder="1" applyAlignment="1">
      <alignment vertical="center"/>
    </xf>
    <xf numFmtId="0" fontId="16" fillId="5" borderId="6" xfId="0" applyFont="1" applyFill="1" applyBorder="1" applyAlignment="1">
      <alignment horizontal="center" vertical="center"/>
    </xf>
    <xf numFmtId="0" fontId="17" fillId="0" borderId="53" xfId="0" applyFont="1" applyBorder="1" applyAlignment="1">
      <alignment horizontal="center" vertical="center" wrapText="1"/>
    </xf>
    <xf numFmtId="0" fontId="17" fillId="5" borderId="26" xfId="0" applyFont="1" applyFill="1" applyBorder="1" applyAlignment="1">
      <alignment horizontal="center" vertical="center"/>
    </xf>
    <xf numFmtId="0" fontId="17" fillId="0" borderId="8" xfId="0" applyFont="1" applyBorder="1" applyAlignment="1">
      <alignment horizontal="center" vertical="center" wrapText="1"/>
    </xf>
    <xf numFmtId="0" fontId="17" fillId="5" borderId="45" xfId="0" applyFont="1" applyFill="1" applyBorder="1" applyAlignment="1">
      <alignment horizontal="center" vertical="center" wrapText="1"/>
    </xf>
    <xf numFmtId="0" fontId="17" fillId="0" borderId="6" xfId="0" applyFont="1" applyBorder="1" applyAlignment="1">
      <alignment horizontal="center" vertical="center" wrapText="1"/>
    </xf>
    <xf numFmtId="0" fontId="21" fillId="7" borderId="7"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2" fillId="2" borderId="1" xfId="3" applyAlignment="1">
      <alignment horizontal="center" vertical="center"/>
    </xf>
    <xf numFmtId="0" fontId="17" fillId="6" borderId="57" xfId="0" applyFont="1" applyFill="1" applyBorder="1" applyAlignment="1">
      <alignment horizontal="center" vertical="center"/>
    </xf>
    <xf numFmtId="0" fontId="22" fillId="8" borderId="57" xfId="0" applyFont="1" applyFill="1" applyBorder="1" applyAlignment="1">
      <alignment horizontal="center" vertical="center"/>
    </xf>
    <xf numFmtId="0" fontId="22" fillId="8" borderId="58" xfId="0" applyFont="1" applyFill="1" applyBorder="1" applyAlignment="1">
      <alignment horizontal="center" vertical="center"/>
    </xf>
    <xf numFmtId="0" fontId="17" fillId="0" borderId="54" xfId="0" applyFont="1" applyBorder="1" applyAlignment="1">
      <alignment horizontal="center" vertical="center" wrapText="1"/>
    </xf>
    <xf numFmtId="0" fontId="17" fillId="0" borderId="56" xfId="0" applyFont="1" applyBorder="1" applyAlignment="1">
      <alignment horizontal="center" vertical="center"/>
    </xf>
    <xf numFmtId="0" fontId="17" fillId="0" borderId="59" xfId="0" applyFont="1" applyBorder="1" applyAlignment="1">
      <alignment horizontal="center" vertical="center"/>
    </xf>
    <xf numFmtId="0" fontId="17" fillId="0" borderId="56" xfId="0" applyFont="1" applyBorder="1" applyAlignment="1">
      <alignment horizontal="center" vertical="center" wrapText="1"/>
    </xf>
    <xf numFmtId="0" fontId="17" fillId="0" borderId="51" xfId="0" applyFont="1" applyBorder="1" applyAlignment="1">
      <alignment horizontal="center" vertical="center" wrapText="1"/>
    </xf>
    <xf numFmtId="0" fontId="17" fillId="0" borderId="59" xfId="0" applyFont="1" applyBorder="1" applyAlignment="1">
      <alignment horizontal="center" vertical="center" wrapText="1"/>
    </xf>
    <xf numFmtId="0" fontId="16" fillId="5" borderId="26" xfId="0" applyFont="1" applyFill="1" applyBorder="1" applyAlignment="1">
      <alignment horizontal="center" vertical="center"/>
    </xf>
    <xf numFmtId="0" fontId="16" fillId="5" borderId="8" xfId="0" applyFont="1" applyFill="1" applyBorder="1" applyAlignment="1">
      <alignment horizontal="center" vertical="center"/>
    </xf>
    <xf numFmtId="0" fontId="16" fillId="6" borderId="57" xfId="0" applyFont="1" applyFill="1" applyBorder="1" applyAlignment="1">
      <alignment horizontal="center" vertical="center"/>
    </xf>
    <xf numFmtId="0" fontId="16" fillId="0" borderId="56" xfId="0" applyFont="1" applyBorder="1" applyAlignment="1">
      <alignment horizontal="center" vertical="center"/>
    </xf>
    <xf numFmtId="0" fontId="16" fillId="0" borderId="49" xfId="0" applyFont="1" applyBorder="1" applyAlignment="1">
      <alignment horizontal="center" vertical="center"/>
    </xf>
    <xf numFmtId="0" fontId="24" fillId="7" borderId="6" xfId="0" applyFont="1" applyFill="1" applyBorder="1" applyAlignment="1">
      <alignment horizontal="center" vertical="center" wrapText="1"/>
    </xf>
    <xf numFmtId="0" fontId="16" fillId="0" borderId="6" xfId="0" applyFont="1" applyBorder="1" applyAlignment="1">
      <alignment horizontal="center" vertical="center" wrapText="1"/>
    </xf>
    <xf numFmtId="0" fontId="2" fillId="2" borderId="1" xfId="3" applyAlignment="1">
      <alignment horizontal="center" vertical="center" wrapText="1"/>
    </xf>
    <xf numFmtId="0" fontId="2" fillId="5" borderId="1" xfId="3" applyFill="1" applyAlignment="1">
      <alignment horizontal="center" vertical="center" wrapText="1"/>
    </xf>
    <xf numFmtId="0" fontId="16" fillId="5" borderId="53" xfId="0" applyFont="1" applyFill="1" applyBorder="1" applyAlignment="1">
      <alignment horizontal="center" vertical="center" wrapText="1"/>
    </xf>
    <xf numFmtId="0" fontId="25" fillId="0" borderId="53" xfId="0" applyFont="1" applyBorder="1" applyAlignment="1">
      <alignment vertical="center" wrapText="1"/>
    </xf>
    <xf numFmtId="0" fontId="25" fillId="0" borderId="26" xfId="0" applyFont="1" applyBorder="1" applyAlignment="1">
      <alignment horizontal="center" vertical="center" wrapText="1"/>
    </xf>
    <xf numFmtId="0" fontId="26" fillId="5" borderId="45" xfId="0" applyFont="1" applyFill="1" applyBorder="1" applyAlignment="1">
      <alignment horizontal="center" vertical="center" wrapText="1"/>
    </xf>
    <xf numFmtId="0" fontId="18" fillId="5" borderId="7" xfId="0" applyFont="1" applyFill="1" applyBorder="1" applyAlignment="1">
      <alignment horizontal="center" vertical="center" wrapText="1"/>
    </xf>
    <xf numFmtId="0" fontId="17" fillId="6" borderId="56"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6" fillId="5" borderId="45"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5" borderId="6"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7" fillId="0" borderId="41" xfId="0" applyFont="1" applyBorder="1" applyAlignment="1">
      <alignment horizontal="center" vertical="center"/>
    </xf>
    <xf numFmtId="0" fontId="17" fillId="0" borderId="7"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wrapText="1"/>
    </xf>
    <xf numFmtId="0" fontId="17" fillId="0" borderId="9" xfId="0" applyFont="1" applyBorder="1" applyAlignment="1">
      <alignment horizontal="center" vertical="center" wrapText="1"/>
    </xf>
    <xf numFmtId="0" fontId="14" fillId="0" borderId="7"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wrapText="1"/>
    </xf>
    <xf numFmtId="0" fontId="17" fillId="6" borderId="30" xfId="0" applyFont="1" applyFill="1" applyBorder="1" applyAlignment="1">
      <alignment horizontal="center" vertical="center" wrapText="1"/>
    </xf>
    <xf numFmtId="0" fontId="17" fillId="6" borderId="54" xfId="0" applyFont="1" applyFill="1" applyBorder="1" applyAlignment="1">
      <alignment horizontal="center" vertical="center" wrapText="1"/>
    </xf>
    <xf numFmtId="0" fontId="19" fillId="0" borderId="55" xfId="0" applyFont="1" applyBorder="1"/>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6" fillId="6" borderId="27" xfId="0" applyFont="1" applyFill="1" applyBorder="1" applyAlignment="1">
      <alignment horizontal="center" vertical="center" wrapText="1"/>
    </xf>
    <xf numFmtId="0" fontId="24" fillId="7" borderId="6" xfId="0" applyFont="1" applyFill="1" applyBorder="1" applyAlignment="1">
      <alignment horizontal="center" vertical="center" wrapText="1"/>
    </xf>
    <xf numFmtId="0" fontId="17" fillId="0" borderId="53" xfId="0" applyFont="1" applyBorder="1" applyAlignment="1">
      <alignment horizontal="center" vertical="center" wrapText="1"/>
    </xf>
    <xf numFmtId="0" fontId="17" fillId="5" borderId="7" xfId="0" applyFont="1" applyFill="1" applyBorder="1" applyAlignment="1">
      <alignment horizontal="center" vertical="center"/>
    </xf>
    <xf numFmtId="0" fontId="24" fillId="7" borderId="26"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29" fillId="7" borderId="0" xfId="0" applyFont="1" applyFill="1" applyAlignment="1">
      <alignment horizontal="center" vertical="center" wrapText="1"/>
    </xf>
    <xf numFmtId="0" fontId="21" fillId="7" borderId="6" xfId="0" applyFont="1" applyFill="1" applyBorder="1" applyAlignment="1">
      <alignment horizontal="center" vertical="center"/>
    </xf>
    <xf numFmtId="0" fontId="17" fillId="0" borderId="45" xfId="0" applyFont="1" applyBorder="1" applyAlignment="1">
      <alignment horizontal="center" vertical="center" wrapText="1"/>
    </xf>
    <xf numFmtId="0" fontId="17" fillId="5" borderId="46" xfId="0" applyFont="1" applyFill="1" applyBorder="1" applyAlignment="1">
      <alignment horizontal="center" vertical="center" wrapText="1"/>
    </xf>
    <xf numFmtId="0" fontId="21" fillId="7" borderId="6" xfId="0" applyFont="1" applyFill="1" applyBorder="1" applyAlignment="1">
      <alignment horizontal="center" vertical="center" wrapText="1"/>
    </xf>
    <xf numFmtId="0" fontId="14" fillId="0" borderId="6" xfId="0" applyFont="1" applyBorder="1" applyAlignment="1">
      <alignment horizontal="center" vertical="center"/>
    </xf>
    <xf numFmtId="0" fontId="30" fillId="7" borderId="6" xfId="0" applyFont="1" applyFill="1" applyBorder="1" applyAlignment="1">
      <alignment horizontal="center" vertical="center" wrapText="1"/>
    </xf>
    <xf numFmtId="0" fontId="14" fillId="0" borderId="7" xfId="0" applyFont="1" applyBorder="1" applyAlignment="1">
      <alignment horizontal="center" vertical="center"/>
    </xf>
    <xf numFmtId="0" fontId="17" fillId="6" borderId="60" xfId="0" applyFont="1" applyFill="1" applyBorder="1" applyAlignment="1">
      <alignment horizontal="center" vertical="center" wrapText="1"/>
    </xf>
    <xf numFmtId="0" fontId="17" fillId="6" borderId="61" xfId="0" applyFont="1" applyFill="1" applyBorder="1" applyAlignment="1">
      <alignment horizontal="center" vertical="center" wrapText="1"/>
    </xf>
    <xf numFmtId="0" fontId="17" fillId="6" borderId="62" xfId="0" applyFont="1" applyFill="1" applyBorder="1" applyAlignment="1">
      <alignment horizontal="center" vertical="center" wrapText="1"/>
    </xf>
    <xf numFmtId="0" fontId="17" fillId="6" borderId="60" xfId="0" applyFont="1" applyFill="1" applyBorder="1" applyAlignment="1">
      <alignment horizontal="center" vertical="center" wrapText="1"/>
    </xf>
    <xf numFmtId="0" fontId="22" fillId="7" borderId="59" xfId="0" applyFont="1" applyFill="1" applyBorder="1" applyAlignment="1">
      <alignment horizontal="center" vertical="center"/>
    </xf>
    <xf numFmtId="0" fontId="17" fillId="0" borderId="51" xfId="0" applyFont="1" applyBorder="1" applyAlignment="1">
      <alignment horizontal="center" vertical="center"/>
    </xf>
    <xf numFmtId="0" fontId="16" fillId="5" borderId="9" xfId="0" applyFont="1" applyFill="1" applyBorder="1" applyAlignment="1">
      <alignment horizontal="center" vertical="center" wrapText="1"/>
    </xf>
    <xf numFmtId="0" fontId="16" fillId="0" borderId="6" xfId="0" applyFont="1" applyBorder="1" applyAlignment="1">
      <alignment horizontal="center" vertical="center"/>
    </xf>
    <xf numFmtId="0" fontId="16" fillId="0" borderId="7" xfId="0" applyFont="1" applyBorder="1" applyAlignment="1">
      <alignment horizontal="center" vertical="center" wrapText="1"/>
    </xf>
    <xf numFmtId="0" fontId="16" fillId="5" borderId="7" xfId="0" applyFont="1" applyFill="1" applyBorder="1" applyAlignment="1">
      <alignment horizontal="center" vertical="center" wrapText="1"/>
    </xf>
    <xf numFmtId="0" fontId="16" fillId="6" borderId="62" xfId="0" applyFont="1" applyFill="1" applyBorder="1" applyAlignment="1">
      <alignment horizontal="center" vertical="center" wrapText="1"/>
    </xf>
    <xf numFmtId="0" fontId="24" fillId="7" borderId="6" xfId="0" applyFont="1" applyFill="1" applyBorder="1" applyAlignment="1">
      <alignment horizontal="center" vertical="center"/>
    </xf>
    <xf numFmtId="0" fontId="2" fillId="5" borderId="1" xfId="3" applyFill="1" applyAlignment="1">
      <alignment horizontal="center" vertical="center" wrapText="1"/>
    </xf>
    <xf numFmtId="0" fontId="17" fillId="5" borderId="53" xfId="0" applyFont="1" applyFill="1" applyBorder="1" applyAlignment="1">
      <alignment horizontal="center" vertical="center" wrapText="1"/>
    </xf>
    <xf numFmtId="0" fontId="17" fillId="5" borderId="9" xfId="0" applyFont="1" applyFill="1" applyBorder="1" applyAlignment="1">
      <alignment horizontal="center" vertical="center" wrapText="1"/>
    </xf>
    <xf numFmtId="0" fontId="17" fillId="0" borderId="6" xfId="0" applyFont="1" applyBorder="1" applyAlignment="1">
      <alignment horizontal="center" vertical="center"/>
    </xf>
    <xf numFmtId="0" fontId="17" fillId="6" borderId="63" xfId="0" applyFont="1" applyFill="1" applyBorder="1" applyAlignment="1">
      <alignment horizontal="center" vertical="center" wrapText="1"/>
    </xf>
    <xf numFmtId="0" fontId="17" fillId="6" borderId="64" xfId="0" applyFont="1" applyFill="1" applyBorder="1" applyAlignment="1">
      <alignment horizontal="center" vertical="center" wrapText="1"/>
    </xf>
    <xf numFmtId="0" fontId="19" fillId="0" borderId="64" xfId="0" applyFont="1" applyBorder="1"/>
    <xf numFmtId="0" fontId="17" fillId="6" borderId="65" xfId="0" applyFont="1" applyFill="1" applyBorder="1" applyAlignment="1">
      <alignment horizontal="center" vertical="center" wrapText="1"/>
    </xf>
    <xf numFmtId="0" fontId="17" fillId="6" borderId="54" xfId="0" applyFont="1" applyFill="1" applyBorder="1" applyAlignment="1">
      <alignment horizontal="center" vertical="center" wrapText="1"/>
    </xf>
    <xf numFmtId="0" fontId="17" fillId="6" borderId="51" xfId="0" applyFont="1" applyFill="1" applyBorder="1" applyAlignment="1">
      <alignment horizontal="center" vertical="center" wrapText="1"/>
    </xf>
    <xf numFmtId="0" fontId="16" fillId="0" borderId="53" xfId="0" applyFont="1" applyBorder="1" applyAlignment="1">
      <alignment horizontal="center" vertical="center" wrapText="1"/>
    </xf>
    <xf numFmtId="0" fontId="16" fillId="0" borderId="8" xfId="0" applyFont="1" applyBorder="1" applyAlignment="1">
      <alignment horizontal="center" vertical="center" wrapText="1"/>
    </xf>
    <xf numFmtId="0" fontId="16" fillId="9" borderId="40" xfId="0" applyFont="1" applyFill="1" applyBorder="1" applyAlignment="1">
      <alignment horizontal="center" vertical="center"/>
    </xf>
    <xf numFmtId="0" fontId="16" fillId="9" borderId="41" xfId="0" applyFont="1" applyFill="1" applyBorder="1" applyAlignment="1">
      <alignment horizontal="center" vertical="center"/>
    </xf>
    <xf numFmtId="0" fontId="16" fillId="6" borderId="65" xfId="0" applyFont="1" applyFill="1" applyBorder="1" applyAlignment="1">
      <alignment horizontal="center" vertical="center" wrapText="1"/>
    </xf>
    <xf numFmtId="0" fontId="20" fillId="0" borderId="66" xfId="0" applyFont="1" applyBorder="1"/>
    <xf numFmtId="0" fontId="20" fillId="0" borderId="67" xfId="0" applyFont="1" applyBorder="1"/>
    <xf numFmtId="0" fontId="16" fillId="6" borderId="54"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7" fillId="0" borderId="8" xfId="0" applyFont="1" applyBorder="1" applyAlignment="1">
      <alignment horizontal="center" vertical="center" wrapText="1"/>
    </xf>
    <xf numFmtId="0" fontId="21" fillId="7" borderId="53" xfId="0" applyFont="1" applyFill="1" applyBorder="1" applyAlignment="1">
      <alignment horizontal="center" vertical="center" wrapText="1"/>
    </xf>
    <xf numFmtId="0" fontId="17" fillId="5" borderId="26" xfId="0" applyFont="1" applyFill="1" applyBorder="1" applyAlignment="1">
      <alignment horizontal="center" vertical="center" wrapText="1"/>
    </xf>
    <xf numFmtId="0" fontId="17" fillId="6" borderId="68" xfId="0" applyFont="1" applyFill="1" applyBorder="1" applyAlignment="1">
      <alignment horizontal="center" vertical="center" wrapText="1"/>
    </xf>
    <xf numFmtId="0" fontId="17" fillId="6" borderId="55"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6" fillId="0" borderId="26" xfId="0" applyFont="1" applyBorder="1" applyAlignment="1">
      <alignment horizontal="center" vertical="center" wrapText="1"/>
    </xf>
    <xf numFmtId="0" fontId="16" fillId="5" borderId="53" xfId="0" applyFont="1" applyFill="1" applyBorder="1" applyAlignment="1">
      <alignment horizontal="center" vertical="center" wrapText="1"/>
    </xf>
    <xf numFmtId="0" fontId="16" fillId="5" borderId="26"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60" xfId="0" applyFont="1" applyFill="1" applyBorder="1" applyAlignment="1">
      <alignment horizontal="center" vertical="center" wrapText="1"/>
    </xf>
    <xf numFmtId="0" fontId="16" fillId="0" borderId="56" xfId="0" applyFont="1" applyBorder="1" applyAlignment="1">
      <alignment horizontal="center" vertical="center" wrapText="1"/>
    </xf>
    <xf numFmtId="0" fontId="16" fillId="0" borderId="49"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70" xfId="0" applyFont="1" applyBorder="1" applyAlignment="1">
      <alignment horizontal="center" vertical="center" wrapText="1"/>
    </xf>
    <xf numFmtId="0" fontId="17" fillId="5" borderId="69" xfId="0" applyFont="1" applyFill="1" applyBorder="1" applyAlignment="1">
      <alignment horizontal="center" vertical="center" wrapText="1"/>
    </xf>
    <xf numFmtId="0" fontId="17" fillId="5" borderId="71" xfId="0" applyFont="1" applyFill="1" applyBorder="1" applyAlignment="1">
      <alignment horizontal="center" vertical="center" wrapText="1"/>
    </xf>
    <xf numFmtId="0" fontId="17" fillId="0" borderId="72" xfId="0" applyFont="1" applyBorder="1" applyAlignment="1">
      <alignment horizontal="center" vertical="center" wrapText="1"/>
    </xf>
    <xf numFmtId="0" fontId="16" fillId="5" borderId="69" xfId="0" applyFont="1" applyFill="1" applyBorder="1" applyAlignment="1">
      <alignment horizontal="center" vertical="center" wrapText="1"/>
    </xf>
    <xf numFmtId="0" fontId="16" fillId="0" borderId="69" xfId="0" applyFont="1" applyBorder="1" applyAlignment="1">
      <alignment horizontal="center" vertical="center" wrapText="1"/>
    </xf>
    <xf numFmtId="0" fontId="16" fillId="0" borderId="70" xfId="0" applyFont="1" applyBorder="1" applyAlignment="1">
      <alignment horizontal="center" vertical="center" wrapText="1"/>
    </xf>
    <xf numFmtId="0" fontId="16" fillId="5" borderId="69" xfId="0" applyFont="1" applyFill="1" applyBorder="1" applyAlignment="1">
      <alignment horizontal="center" vertical="center" wrapText="1"/>
    </xf>
    <xf numFmtId="0" fontId="16" fillId="5" borderId="71" xfId="0" applyFont="1" applyFill="1" applyBorder="1" applyAlignment="1">
      <alignment horizontal="center" vertical="center" wrapText="1"/>
    </xf>
    <xf numFmtId="0" fontId="16" fillId="6" borderId="73" xfId="0" applyFont="1" applyFill="1" applyBorder="1" applyAlignment="1">
      <alignment horizontal="center" vertical="center" wrapText="1"/>
    </xf>
    <xf numFmtId="0" fontId="2" fillId="2" borderId="1" xfId="3" applyAlignment="1">
      <alignment vertical="center" wrapText="1"/>
    </xf>
    <xf numFmtId="0" fontId="17" fillId="0" borderId="69" xfId="0" applyFont="1" applyBorder="1" applyAlignment="1">
      <alignment horizontal="center" vertical="center" wrapText="1"/>
    </xf>
    <xf numFmtId="0" fontId="17" fillId="0" borderId="2" xfId="0" applyFont="1" applyBorder="1" applyAlignment="1">
      <alignment horizontal="center" vertical="center"/>
    </xf>
    <xf numFmtId="0" fontId="17" fillId="0" borderId="74" xfId="0" applyFont="1" applyBorder="1" applyAlignment="1">
      <alignment horizontal="center" vertical="center"/>
    </xf>
    <xf numFmtId="0" fontId="21" fillId="7" borderId="2" xfId="0" applyFont="1" applyFill="1" applyBorder="1" applyAlignment="1">
      <alignment horizontal="center" vertical="center"/>
    </xf>
    <xf numFmtId="0" fontId="17" fillId="0" borderId="75" xfId="0" applyFont="1" applyBorder="1" applyAlignment="1">
      <alignment horizontal="center" vertical="center" wrapText="1"/>
    </xf>
    <xf numFmtId="0" fontId="21" fillId="7" borderId="69" xfId="0" applyFont="1" applyFill="1" applyBorder="1" applyAlignment="1">
      <alignment horizontal="center" vertical="center" wrapText="1"/>
    </xf>
    <xf numFmtId="0" fontId="17" fillId="5" borderId="69" xfId="0" applyFont="1" applyFill="1" applyBorder="1" applyAlignment="1">
      <alignment horizontal="center" vertical="center" wrapText="1"/>
    </xf>
    <xf numFmtId="0" fontId="17" fillId="6" borderId="76" xfId="0" applyFont="1" applyFill="1" applyBorder="1" applyAlignment="1">
      <alignment horizontal="center" vertical="center" wrapText="1"/>
    </xf>
    <xf numFmtId="0" fontId="17" fillId="6" borderId="77" xfId="0" applyFont="1" applyFill="1" applyBorder="1" applyAlignment="1">
      <alignment horizontal="center" vertical="center" wrapText="1"/>
    </xf>
    <xf numFmtId="0" fontId="17" fillId="6" borderId="51" xfId="0" applyFont="1" applyFill="1" applyBorder="1" applyAlignment="1">
      <alignment horizontal="center" vertical="center" wrapText="1"/>
    </xf>
    <xf numFmtId="0" fontId="16" fillId="5" borderId="75" xfId="0" applyFont="1" applyFill="1" applyBorder="1" applyAlignment="1">
      <alignment horizontal="center" vertical="center" wrapText="1"/>
    </xf>
    <xf numFmtId="0" fontId="16" fillId="0" borderId="75" xfId="0" applyFont="1" applyBorder="1" applyAlignment="1">
      <alignment horizontal="center" vertical="center" wrapText="1"/>
    </xf>
    <xf numFmtId="0" fontId="16" fillId="0" borderId="69" xfId="0" applyFont="1" applyBorder="1" applyAlignment="1">
      <alignment horizontal="center" vertical="center" wrapText="1"/>
    </xf>
    <xf numFmtId="0" fontId="16" fillId="5" borderId="8"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21" fillId="7" borderId="2" xfId="0" applyFont="1" applyFill="1" applyBorder="1" applyAlignment="1">
      <alignment horizontal="center" vertical="center" wrapText="1"/>
    </xf>
    <xf numFmtId="0" fontId="21" fillId="7" borderId="69" xfId="0" applyFont="1" applyFill="1" applyBorder="1" applyAlignment="1">
      <alignment horizontal="center" vertical="center" wrapText="1"/>
    </xf>
    <xf numFmtId="0" fontId="21" fillId="7" borderId="71" xfId="0" applyFont="1" applyFill="1" applyBorder="1" applyAlignment="1">
      <alignment horizontal="center" vertical="center" wrapText="1"/>
    </xf>
    <xf numFmtId="0" fontId="21" fillId="7" borderId="41" xfId="0" applyFont="1" applyFill="1" applyBorder="1" applyAlignment="1">
      <alignment horizontal="center" vertical="center" wrapText="1"/>
    </xf>
    <xf numFmtId="0" fontId="17" fillId="5" borderId="2" xfId="0" applyFont="1" applyFill="1" applyBorder="1" applyAlignment="1">
      <alignment horizontal="center" vertical="center" wrapText="1"/>
    </xf>
    <xf numFmtId="0" fontId="17" fillId="5" borderId="69" xfId="0" applyFont="1" applyFill="1" applyBorder="1" applyAlignment="1">
      <alignment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5" borderId="70" xfId="0" applyFont="1" applyFill="1" applyBorder="1" applyAlignment="1">
      <alignment horizontal="center" vertical="center" wrapText="1"/>
    </xf>
    <xf numFmtId="0" fontId="31" fillId="6" borderId="62" xfId="0" applyFont="1" applyFill="1" applyBorder="1" applyAlignment="1">
      <alignment horizontal="center" vertical="center" wrapText="1"/>
    </xf>
    <xf numFmtId="0" fontId="32" fillId="0" borderId="19" xfId="0" applyFont="1" applyBorder="1" applyAlignment="1">
      <alignment horizontal="center" vertical="center" wrapText="1"/>
    </xf>
    <xf numFmtId="0" fontId="33" fillId="0" borderId="0" xfId="0" applyFont="1" applyAlignment="1">
      <alignment horizontal="left" vertical="center" wrapText="1"/>
    </xf>
    <xf numFmtId="0" fontId="34" fillId="10" borderId="47" xfId="0" applyFont="1" applyFill="1" applyBorder="1" applyAlignment="1">
      <alignment horizontal="center" vertical="center" wrapText="1"/>
    </xf>
    <xf numFmtId="0" fontId="34" fillId="10" borderId="78" xfId="0" applyFont="1" applyFill="1" applyBorder="1" applyAlignment="1">
      <alignment horizontal="center" vertical="center" wrapText="1"/>
    </xf>
    <xf numFmtId="0" fontId="34" fillId="10" borderId="79" xfId="0" applyFont="1" applyFill="1" applyBorder="1" applyAlignment="1">
      <alignment horizontal="center" vertical="center" wrapText="1"/>
    </xf>
    <xf numFmtId="0" fontId="35" fillId="5" borderId="0" xfId="0" applyFont="1" applyFill="1" applyAlignment="1">
      <alignment horizontal="center" vertical="center" wrapText="1"/>
    </xf>
    <xf numFmtId="0" fontId="36" fillId="11" borderId="0" xfId="0" applyFont="1" applyFill="1" applyAlignment="1">
      <alignment horizontal="center" vertical="center" wrapText="1"/>
    </xf>
    <xf numFmtId="0" fontId="37" fillId="0" borderId="0" xfId="0" applyFont="1"/>
    <xf numFmtId="0" fontId="15" fillId="5" borderId="45" xfId="0" applyFont="1" applyFill="1" applyBorder="1" applyAlignment="1">
      <alignment horizontal="center" vertical="center" wrapText="1"/>
    </xf>
    <xf numFmtId="0" fontId="15" fillId="5" borderId="7" xfId="0" applyFont="1" applyFill="1" applyBorder="1" applyAlignment="1">
      <alignment vertical="center"/>
    </xf>
    <xf numFmtId="0" fontId="9" fillId="5" borderId="80" xfId="0" applyFont="1" applyFill="1" applyBorder="1" applyAlignment="1">
      <alignment horizontal="center" vertical="center" wrapText="1"/>
    </xf>
    <xf numFmtId="0" fontId="38" fillId="5" borderId="0" xfId="0" applyFont="1" applyFill="1" applyAlignment="1">
      <alignment horizontal="center" vertical="center" wrapText="1"/>
    </xf>
    <xf numFmtId="0" fontId="39" fillId="6" borderId="0" xfId="0" applyFont="1" applyFill="1" applyAlignment="1">
      <alignment horizontal="center" vertical="center" wrapText="1"/>
    </xf>
    <xf numFmtId="0" fontId="15" fillId="5" borderId="7" xfId="0" applyFont="1" applyFill="1" applyBorder="1" applyAlignment="1">
      <alignment vertical="center" wrapText="1"/>
    </xf>
    <xf numFmtId="0" fontId="40" fillId="6" borderId="0" xfId="0" applyFont="1" applyFill="1" applyAlignment="1">
      <alignment vertical="center" wrapText="1"/>
    </xf>
    <xf numFmtId="0" fontId="41" fillId="0" borderId="0" xfId="0" applyFont="1" applyAlignment="1">
      <alignment horizontal="left" vertical="center" wrapText="1"/>
    </xf>
    <xf numFmtId="0" fontId="40" fillId="0" borderId="0" xfId="0" applyFont="1" applyAlignment="1">
      <alignment horizontal="left" vertical="center" wrapText="1"/>
    </xf>
    <xf numFmtId="0" fontId="40" fillId="0" borderId="0" xfId="0" applyFont="1" applyAlignment="1">
      <alignment vertical="center" wrapText="1"/>
    </xf>
    <xf numFmtId="0" fontId="42" fillId="0" borderId="0" xfId="0" applyFont="1" applyAlignment="1">
      <alignment horizontal="left" vertical="center" wrapText="1"/>
    </xf>
    <xf numFmtId="0" fontId="4" fillId="0" borderId="0" xfId="0" applyFont="1" applyAlignment="1">
      <alignment horizontal="center" vertical="center" wrapText="1"/>
    </xf>
    <xf numFmtId="0" fontId="43" fillId="5" borderId="4" xfId="0" applyFont="1" applyFill="1" applyBorder="1" applyAlignment="1">
      <alignment horizontal="center" vertical="center" wrapText="1"/>
    </xf>
    <xf numFmtId="0" fontId="43" fillId="5" borderId="5" xfId="0" applyFont="1" applyFill="1" applyBorder="1" applyAlignment="1">
      <alignment vertical="center" wrapText="1"/>
    </xf>
    <xf numFmtId="0" fontId="43" fillId="5" borderId="43" xfId="0" applyFont="1" applyFill="1" applyBorder="1" applyAlignment="1">
      <alignment vertical="center" wrapText="1"/>
    </xf>
    <xf numFmtId="0" fontId="43" fillId="5" borderId="0" xfId="0" applyFont="1" applyFill="1" applyAlignment="1">
      <alignment vertical="center" wrapText="1"/>
    </xf>
    <xf numFmtId="0" fontId="44" fillId="5" borderId="0" xfId="0" applyFont="1" applyFill="1" applyAlignment="1">
      <alignment horizontal="center" vertical="center" wrapText="1"/>
    </xf>
    <xf numFmtId="0" fontId="45" fillId="5" borderId="0" xfId="0" applyFont="1" applyFill="1" applyAlignment="1">
      <alignment vertical="center" wrapText="1"/>
    </xf>
    <xf numFmtId="0" fontId="45" fillId="5" borderId="25" xfId="0" applyFont="1" applyFill="1" applyBorder="1" applyAlignment="1">
      <alignment horizontal="center" vertical="center" wrapText="1"/>
    </xf>
    <xf numFmtId="166" fontId="44" fillId="5" borderId="6" xfId="4" applyFont="1" applyFill="1" applyBorder="1" applyAlignment="1">
      <alignment horizontal="center" vertical="center" wrapText="1"/>
    </xf>
    <xf numFmtId="0" fontId="44" fillId="5" borderId="6" xfId="0" applyFont="1" applyFill="1" applyBorder="1" applyAlignment="1">
      <alignment horizontal="center" vertical="center" wrapText="1"/>
    </xf>
    <xf numFmtId="168" fontId="44" fillId="5" borderId="12" xfId="5" applyNumberFormat="1" applyFont="1" applyFill="1" applyBorder="1" applyAlignment="1">
      <alignment horizontal="center" vertical="center" wrapText="1"/>
    </xf>
    <xf numFmtId="14" fontId="45" fillId="5" borderId="6" xfId="4" applyNumberFormat="1" applyFont="1" applyFill="1" applyBorder="1" applyAlignment="1">
      <alignment horizontal="center" vertical="center" wrapText="1"/>
    </xf>
    <xf numFmtId="0" fontId="46" fillId="5" borderId="0" xfId="0" applyFont="1" applyFill="1" applyAlignment="1">
      <alignment vertical="center" wrapText="1"/>
    </xf>
    <xf numFmtId="0" fontId="47" fillId="5" borderId="6" xfId="0" applyFont="1" applyFill="1" applyBorder="1" applyAlignment="1">
      <alignment horizontal="center" vertical="center" wrapText="1"/>
    </xf>
    <xf numFmtId="0" fontId="46" fillId="5" borderId="8" xfId="0" applyFont="1" applyFill="1" applyBorder="1" applyAlignment="1">
      <alignment horizontal="center" vertical="center" wrapText="1"/>
    </xf>
    <xf numFmtId="168" fontId="44" fillId="5" borderId="15" xfId="5" applyNumberFormat="1" applyFont="1" applyFill="1" applyBorder="1" applyAlignment="1">
      <alignment horizontal="center" vertical="center" wrapText="1"/>
    </xf>
    <xf numFmtId="0" fontId="45" fillId="5" borderId="0" xfId="0" applyFont="1" applyFill="1" applyAlignment="1">
      <alignment horizontal="left" vertical="center" wrapText="1"/>
    </xf>
    <xf numFmtId="10" fontId="45" fillId="5" borderId="0" xfId="2" applyNumberFormat="1" applyFont="1" applyFill="1" applyAlignment="1">
      <alignment horizontal="center" vertical="center" wrapText="1"/>
    </xf>
    <xf numFmtId="166" fontId="44" fillId="5" borderId="0" xfId="4" applyFont="1" applyFill="1" applyAlignment="1">
      <alignment horizontal="center" vertical="center" wrapText="1"/>
    </xf>
    <xf numFmtId="0" fontId="49" fillId="5" borderId="0" xfId="0" applyFont="1" applyFill="1" applyAlignment="1">
      <alignment horizontal="center" vertical="center" wrapText="1"/>
    </xf>
    <xf numFmtId="0" fontId="44" fillId="5" borderId="0" xfId="0" applyFont="1" applyFill="1" applyAlignment="1">
      <alignment horizontal="left" vertical="center" wrapText="1"/>
    </xf>
    <xf numFmtId="0" fontId="44" fillId="5" borderId="6" xfId="0" applyFont="1" applyFill="1" applyBorder="1" applyAlignment="1">
      <alignment horizontal="center" vertical="center" wrapText="1"/>
    </xf>
    <xf numFmtId="0" fontId="44" fillId="5" borderId="6" xfId="0" applyFont="1" applyFill="1" applyBorder="1" applyAlignment="1">
      <alignment horizontal="left" vertical="center" wrapText="1"/>
    </xf>
    <xf numFmtId="10" fontId="44" fillId="5" borderId="6" xfId="2" applyNumberFormat="1" applyFont="1" applyFill="1" applyBorder="1" applyAlignment="1">
      <alignment horizontal="center" vertical="center" wrapText="1"/>
    </xf>
    <xf numFmtId="166" fontId="44" fillId="5" borderId="6" xfId="4" applyFont="1" applyFill="1" applyBorder="1" applyAlignment="1">
      <alignment horizontal="center" vertical="center" wrapText="1"/>
    </xf>
    <xf numFmtId="166" fontId="48" fillId="5" borderId="6" xfId="4" applyFont="1" applyFill="1" applyBorder="1" applyAlignment="1">
      <alignment horizontal="center" vertical="center" wrapText="1"/>
    </xf>
    <xf numFmtId="0" fontId="45" fillId="5" borderId="0" xfId="0" applyFont="1" applyFill="1" applyAlignment="1">
      <alignment horizontal="center" vertical="center" wrapText="1"/>
    </xf>
    <xf numFmtId="10" fontId="44" fillId="5" borderId="0" xfId="2" applyNumberFormat="1" applyFont="1" applyFill="1" applyBorder="1" applyAlignment="1">
      <alignment horizontal="center" vertical="center" wrapText="1"/>
    </xf>
    <xf numFmtId="166" fontId="44" fillId="5" borderId="0" xfId="4" applyFont="1" applyFill="1" applyBorder="1" applyAlignment="1">
      <alignment horizontal="center" vertical="center" wrapText="1"/>
    </xf>
    <xf numFmtId="0" fontId="46" fillId="5" borderId="0" xfId="0" applyFont="1" applyFill="1" applyAlignment="1">
      <alignment horizontal="center" vertical="center" wrapText="1"/>
    </xf>
    <xf numFmtId="0" fontId="50" fillId="5" borderId="11" xfId="0" applyFont="1" applyFill="1" applyBorder="1" applyAlignment="1">
      <alignment vertical="center" wrapText="1"/>
    </xf>
    <xf numFmtId="0" fontId="45" fillId="5" borderId="8" xfId="0" applyFont="1" applyFill="1" applyBorder="1" applyAlignment="1">
      <alignment horizontal="left" vertical="center" wrapText="1"/>
    </xf>
    <xf numFmtId="9" fontId="45" fillId="5" borderId="8" xfId="2" applyFont="1" applyFill="1" applyBorder="1" applyAlignment="1">
      <alignment horizontal="center" vertical="center" wrapText="1"/>
    </xf>
    <xf numFmtId="169" fontId="45" fillId="5" borderId="8" xfId="4" applyNumberFormat="1" applyFont="1" applyFill="1" applyBorder="1" applyAlignment="1">
      <alignment vertical="center" wrapText="1"/>
    </xf>
    <xf numFmtId="169" fontId="45" fillId="5" borderId="0" xfId="4" applyNumberFormat="1" applyFont="1" applyFill="1" applyBorder="1" applyAlignment="1">
      <alignment vertical="center" wrapText="1"/>
    </xf>
    <xf numFmtId="3" fontId="45" fillId="5" borderId="0" xfId="0" applyNumberFormat="1" applyFont="1" applyFill="1" applyAlignment="1">
      <alignment vertical="center" wrapText="1"/>
    </xf>
    <xf numFmtId="0" fontId="44" fillId="5" borderId="8" xfId="0" applyFont="1" applyFill="1" applyBorder="1" applyAlignment="1">
      <alignment horizontal="center" vertical="center" wrapText="1"/>
    </xf>
    <xf numFmtId="0" fontId="46" fillId="5" borderId="8" xfId="0" applyFont="1" applyFill="1" applyBorder="1" applyAlignment="1">
      <alignment horizontal="left" vertical="center" wrapText="1"/>
    </xf>
    <xf numFmtId="3" fontId="50" fillId="5" borderId="7" xfId="0" applyNumberFormat="1" applyFont="1" applyFill="1" applyBorder="1" applyAlignment="1">
      <alignment vertical="center" wrapText="1"/>
    </xf>
    <xf numFmtId="0" fontId="50" fillId="5" borderId="7" xfId="0" applyFont="1" applyFill="1" applyBorder="1" applyAlignment="1">
      <alignment vertical="center" wrapText="1"/>
    </xf>
    <xf numFmtId="14" fontId="46" fillId="5" borderId="0" xfId="0" applyNumberFormat="1" applyFont="1" applyFill="1" applyAlignment="1">
      <alignment vertical="center" wrapText="1"/>
    </xf>
    <xf numFmtId="167" fontId="45" fillId="5" borderId="0" xfId="5" applyFont="1" applyFill="1" applyAlignment="1">
      <alignment vertical="center" wrapText="1"/>
    </xf>
    <xf numFmtId="169" fontId="45" fillId="5" borderId="9" xfId="4" applyNumberFormat="1" applyFont="1" applyFill="1" applyBorder="1" applyAlignment="1">
      <alignment vertical="center" wrapText="1"/>
    </xf>
    <xf numFmtId="0" fontId="44" fillId="5" borderId="41" xfId="0" applyFont="1" applyFill="1" applyBorder="1" applyAlignment="1">
      <alignment horizontal="center" vertical="center" wrapText="1"/>
    </xf>
    <xf numFmtId="0" fontId="46" fillId="5" borderId="41" xfId="0" applyFont="1" applyFill="1" applyBorder="1" applyAlignment="1">
      <alignment horizontal="left" vertical="center" wrapText="1"/>
    </xf>
    <xf numFmtId="0" fontId="45" fillId="5" borderId="41" xfId="0" applyFont="1" applyFill="1" applyBorder="1" applyAlignment="1">
      <alignment horizontal="left" vertical="center" wrapText="1"/>
    </xf>
    <xf numFmtId="9" fontId="45" fillId="5" borderId="41" xfId="2" applyFont="1" applyFill="1" applyBorder="1" applyAlignment="1">
      <alignment horizontal="center" vertical="center" wrapText="1"/>
    </xf>
    <xf numFmtId="169" fontId="45" fillId="5" borderId="41" xfId="4" applyNumberFormat="1" applyFont="1" applyFill="1" applyBorder="1" applyAlignment="1">
      <alignment vertical="center" wrapText="1"/>
    </xf>
    <xf numFmtId="169" fontId="45" fillId="5" borderId="12" xfId="4" applyNumberFormat="1" applyFont="1" applyFill="1" applyBorder="1" applyAlignment="1">
      <alignment vertical="center" wrapText="1"/>
    </xf>
    <xf numFmtId="0" fontId="50" fillId="5" borderId="41" xfId="0" applyFont="1" applyFill="1" applyBorder="1" applyAlignment="1">
      <alignment vertical="center" wrapText="1"/>
    </xf>
    <xf numFmtId="9" fontId="51" fillId="5" borderId="0" xfId="2" applyFont="1" applyFill="1" applyBorder="1" applyAlignment="1">
      <alignment horizontal="center" vertical="center" wrapText="1"/>
    </xf>
    <xf numFmtId="166" fontId="45" fillId="5" borderId="0" xfId="4" applyFont="1" applyFill="1" applyBorder="1" applyAlignment="1">
      <alignment vertical="center" wrapText="1"/>
    </xf>
    <xf numFmtId="166" fontId="52" fillId="5" borderId="0" xfId="4" applyFont="1" applyFill="1" applyBorder="1" applyAlignment="1">
      <alignment vertical="center" wrapText="1"/>
    </xf>
    <xf numFmtId="166" fontId="45" fillId="5" borderId="83" xfId="4" applyFont="1" applyFill="1" applyBorder="1" applyAlignment="1">
      <alignment vertical="center" wrapText="1"/>
    </xf>
    <xf numFmtId="0" fontId="46" fillId="5" borderId="25" xfId="0" applyFont="1" applyFill="1" applyBorder="1" applyAlignment="1">
      <alignment vertical="center" wrapText="1"/>
    </xf>
    <xf numFmtId="0" fontId="45" fillId="5" borderId="25" xfId="0" applyFont="1" applyFill="1" applyBorder="1" applyAlignment="1">
      <alignment horizontal="left" vertical="center" wrapText="1"/>
    </xf>
    <xf numFmtId="9" fontId="51" fillId="5" borderId="25" xfId="2" applyFont="1" applyFill="1" applyBorder="1" applyAlignment="1">
      <alignment horizontal="center" vertical="center" wrapText="1"/>
    </xf>
    <xf numFmtId="169" fontId="45" fillId="5" borderId="25" xfId="4" applyNumberFormat="1" applyFont="1" applyFill="1" applyBorder="1" applyAlignment="1">
      <alignment vertical="center" wrapText="1"/>
    </xf>
    <xf numFmtId="169" fontId="45" fillId="5" borderId="15" xfId="4" applyNumberFormat="1" applyFont="1" applyFill="1" applyBorder="1" applyAlignment="1">
      <alignment vertical="center" wrapText="1"/>
    </xf>
    <xf numFmtId="0" fontId="44" fillId="5" borderId="14" xfId="0" applyFont="1" applyFill="1" applyBorder="1" applyAlignment="1">
      <alignment horizontal="center" vertical="center" wrapText="1"/>
    </xf>
    <xf numFmtId="0" fontId="46" fillId="5" borderId="25" xfId="0" applyFont="1" applyFill="1" applyBorder="1"/>
    <xf numFmtId="9" fontId="45" fillId="5" borderId="25" xfId="2" applyFont="1" applyFill="1" applyBorder="1" applyAlignment="1">
      <alignment horizontal="center" vertical="center" wrapText="1"/>
    </xf>
    <xf numFmtId="170" fontId="45" fillId="5" borderId="25" xfId="4" applyNumberFormat="1" applyFont="1" applyFill="1" applyBorder="1" applyAlignment="1">
      <alignment vertical="center" wrapText="1"/>
    </xf>
    <xf numFmtId="0" fontId="44" fillId="5" borderId="7" xfId="0" applyFont="1" applyFill="1" applyBorder="1" applyAlignment="1">
      <alignment horizontal="center" vertical="center" wrapText="1"/>
    </xf>
    <xf numFmtId="171" fontId="45" fillId="5" borderId="8" xfId="2" applyNumberFormat="1" applyFont="1" applyFill="1" applyBorder="1" applyAlignment="1">
      <alignment horizontal="center" vertical="center" wrapText="1"/>
    </xf>
    <xf numFmtId="0" fontId="50" fillId="5" borderId="8" xfId="0" applyFont="1" applyFill="1" applyBorder="1" applyAlignment="1">
      <alignment vertical="center" wrapText="1"/>
    </xf>
    <xf numFmtId="0" fontId="44" fillId="5" borderId="11" xfId="0" applyFont="1" applyFill="1" applyBorder="1" applyAlignment="1">
      <alignment horizontal="center" vertical="center" wrapText="1"/>
    </xf>
    <xf numFmtId="0" fontId="44" fillId="5" borderId="84" xfId="0" applyFont="1" applyFill="1" applyBorder="1" applyAlignment="1">
      <alignment horizontal="center" vertical="center" wrapText="1"/>
    </xf>
    <xf numFmtId="9" fontId="45" fillId="5" borderId="0" xfId="2" applyFont="1" applyFill="1" applyBorder="1" applyAlignment="1">
      <alignment horizontal="center" vertical="center" wrapText="1"/>
    </xf>
    <xf numFmtId="0" fontId="46" fillId="5" borderId="84" xfId="0" applyFont="1" applyFill="1" applyBorder="1"/>
    <xf numFmtId="169" fontId="45" fillId="5" borderId="83" xfId="4" applyNumberFormat="1" applyFont="1" applyFill="1" applyBorder="1" applyAlignment="1">
      <alignment vertical="center" wrapText="1"/>
    </xf>
    <xf numFmtId="0" fontId="44" fillId="5" borderId="14" xfId="0" applyFont="1" applyFill="1" applyBorder="1" applyAlignment="1">
      <alignment horizontal="center" vertical="center" wrapText="1"/>
    </xf>
    <xf numFmtId="0" fontId="46" fillId="5" borderId="14" xfId="0" applyFont="1" applyFill="1" applyBorder="1"/>
    <xf numFmtId="0" fontId="46" fillId="5" borderId="8" xfId="0" applyFont="1" applyFill="1" applyBorder="1"/>
    <xf numFmtId="9" fontId="45" fillId="5" borderId="8" xfId="2" applyFont="1" applyFill="1" applyBorder="1" applyAlignment="1">
      <alignment vertical="center" wrapText="1"/>
    </xf>
    <xf numFmtId="4" fontId="45" fillId="5" borderId="0" xfId="0" applyNumberFormat="1" applyFont="1" applyFill="1" applyAlignment="1">
      <alignment vertical="center" wrapText="1"/>
    </xf>
    <xf numFmtId="171" fontId="45" fillId="5" borderId="0" xfId="0" applyNumberFormat="1" applyFont="1" applyFill="1" applyAlignment="1">
      <alignment vertical="center" wrapText="1"/>
    </xf>
    <xf numFmtId="0" fontId="44" fillId="5" borderId="11" xfId="0" applyFont="1" applyFill="1" applyBorder="1" applyAlignment="1">
      <alignment horizontal="center" vertical="center" wrapText="1"/>
    </xf>
    <xf numFmtId="0" fontId="46" fillId="5" borderId="41" xfId="0" applyFont="1" applyFill="1" applyBorder="1"/>
    <xf numFmtId="0" fontId="44" fillId="5" borderId="10" xfId="0" applyFont="1" applyFill="1" applyBorder="1" applyAlignment="1">
      <alignment horizontal="center" vertical="center" wrapText="1"/>
    </xf>
    <xf numFmtId="0" fontId="44" fillId="5" borderId="85" xfId="0" applyFont="1" applyFill="1" applyBorder="1" applyAlignment="1">
      <alignment horizontal="center" vertical="center" wrapText="1"/>
    </xf>
    <xf numFmtId="0" fontId="53" fillId="5" borderId="84" xfId="0" applyFont="1" applyFill="1" applyBorder="1" applyAlignment="1">
      <alignment vertical="center" wrapText="1"/>
    </xf>
    <xf numFmtId="0" fontId="44" fillId="5" borderId="13" xfId="0" applyFont="1" applyFill="1" applyBorder="1" applyAlignment="1">
      <alignment horizontal="center" vertical="center" wrapText="1"/>
    </xf>
    <xf numFmtId="0" fontId="53" fillId="5" borderId="25" xfId="0" applyFont="1" applyFill="1" applyBorder="1" applyAlignment="1">
      <alignment horizontal="left" vertical="center" wrapText="1" indent="1"/>
    </xf>
    <xf numFmtId="0" fontId="46" fillId="5" borderId="84" xfId="0" applyFont="1" applyFill="1" applyBorder="1" applyAlignment="1">
      <alignment vertical="center" wrapText="1"/>
    </xf>
    <xf numFmtId="0" fontId="46" fillId="5" borderId="14" xfId="0" applyFont="1" applyFill="1" applyBorder="1" applyAlignment="1">
      <alignment vertical="center" wrapText="1"/>
    </xf>
    <xf numFmtId="0" fontId="53" fillId="5" borderId="14" xfId="0" applyFont="1" applyFill="1" applyBorder="1" applyAlignment="1">
      <alignment vertical="center" wrapText="1"/>
    </xf>
    <xf numFmtId="0" fontId="53" fillId="5" borderId="0" xfId="0" applyFont="1" applyFill="1" applyAlignment="1">
      <alignment horizontal="left" vertical="center" wrapText="1" indent="1"/>
    </xf>
    <xf numFmtId="166" fontId="52" fillId="5" borderId="25" xfId="4" applyFont="1" applyFill="1" applyBorder="1" applyAlignment="1">
      <alignment vertical="center" wrapText="1"/>
    </xf>
    <xf numFmtId="0" fontId="53" fillId="5" borderId="0" xfId="0" applyFont="1" applyFill="1" applyAlignment="1">
      <alignment vertical="center"/>
    </xf>
    <xf numFmtId="0" fontId="45" fillId="5" borderId="0" xfId="0" applyFont="1" applyFill="1" applyAlignment="1">
      <alignment horizontal="left" vertical="center"/>
    </xf>
    <xf numFmtId="166" fontId="45" fillId="5" borderId="0" xfId="4" applyFont="1" applyFill="1" applyAlignment="1">
      <alignment vertical="center" wrapText="1"/>
    </xf>
    <xf numFmtId="172" fontId="45" fillId="5" borderId="0" xfId="4" applyNumberFormat="1" applyFont="1" applyFill="1" applyAlignment="1">
      <alignment vertical="center" wrapText="1"/>
    </xf>
    <xf numFmtId="10" fontId="45" fillId="5" borderId="41" xfId="2" applyNumberFormat="1" applyFont="1" applyFill="1" applyBorder="1" applyAlignment="1">
      <alignment horizontal="center" vertical="center" wrapText="1"/>
    </xf>
    <xf numFmtId="166" fontId="45" fillId="5" borderId="41" xfId="4" applyFont="1" applyFill="1" applyBorder="1" applyAlignment="1">
      <alignment vertical="center" wrapText="1"/>
    </xf>
    <xf numFmtId="166" fontId="45" fillId="5" borderId="12" xfId="4" applyFont="1" applyFill="1" applyBorder="1" applyAlignment="1">
      <alignment vertical="center" wrapText="1"/>
    </xf>
    <xf numFmtId="10" fontId="45" fillId="5" borderId="0" xfId="2" applyNumberFormat="1" applyFont="1" applyFill="1" applyBorder="1" applyAlignment="1">
      <alignment horizontal="center" vertical="center" wrapText="1"/>
    </xf>
    <xf numFmtId="10" fontId="45" fillId="5" borderId="25" xfId="2" applyNumberFormat="1" applyFont="1" applyFill="1" applyBorder="1" applyAlignment="1">
      <alignment horizontal="center" vertical="center" wrapText="1"/>
    </xf>
    <xf numFmtId="0" fontId="44" fillId="5" borderId="0" xfId="0" applyFont="1" applyFill="1" applyAlignment="1">
      <alignment horizontal="center" vertical="center" wrapText="1"/>
    </xf>
    <xf numFmtId="0" fontId="45" fillId="5" borderId="0" xfId="0" applyFont="1" applyFill="1" applyAlignment="1">
      <alignment horizontal="left" vertical="center" wrapText="1"/>
    </xf>
    <xf numFmtId="0" fontId="54" fillId="5" borderId="0" xfId="0" applyFont="1" applyFill="1" applyAlignment="1">
      <alignment horizontal="center" vertical="center"/>
    </xf>
    <xf numFmtId="0" fontId="54" fillId="5" borderId="0" xfId="0" applyFont="1" applyFill="1" applyAlignment="1">
      <alignment horizontal="left" vertical="center" wrapText="1"/>
    </xf>
    <xf numFmtId="0" fontId="55" fillId="5" borderId="0" xfId="0" applyFont="1" applyFill="1" applyAlignment="1">
      <alignment horizontal="center" vertical="center"/>
    </xf>
    <xf numFmtId="167" fontId="56" fillId="5" borderId="9" xfId="5" applyFont="1" applyFill="1" applyBorder="1" applyAlignment="1">
      <alignment horizontal="center" vertical="center" wrapText="1"/>
    </xf>
    <xf numFmtId="0" fontId="54" fillId="5" borderId="0" xfId="0" applyFont="1" applyFill="1" applyAlignment="1">
      <alignment horizontal="center" vertical="center" wrapText="1"/>
    </xf>
    <xf numFmtId="0" fontId="49" fillId="5" borderId="7" xfId="0" applyFont="1" applyFill="1" applyBorder="1" applyAlignment="1">
      <alignment horizontal="center" vertical="center" wrapText="1"/>
    </xf>
    <xf numFmtId="0" fontId="57" fillId="5" borderId="8" xfId="0" applyFont="1" applyFill="1" applyBorder="1" applyAlignment="1">
      <alignment horizontal="center" vertical="center" wrapText="1"/>
    </xf>
    <xf numFmtId="166" fontId="49" fillId="5" borderId="7" xfId="4" applyFont="1" applyFill="1" applyBorder="1" applyAlignment="1">
      <alignment horizontal="center" vertical="center" wrapText="1"/>
    </xf>
    <xf numFmtId="0" fontId="56" fillId="5" borderId="9" xfId="0" applyFont="1" applyFill="1" applyBorder="1" applyAlignment="1">
      <alignment vertical="center" wrapText="1"/>
    </xf>
    <xf numFmtId="167" fontId="49" fillId="5" borderId="9" xfId="5" applyFont="1" applyFill="1" applyBorder="1" applyAlignment="1">
      <alignment horizontal="center" vertical="center" wrapText="1"/>
    </xf>
    <xf numFmtId="0" fontId="58" fillId="5" borderId="41" xfId="0" applyFont="1" applyFill="1" applyBorder="1" applyAlignment="1">
      <alignment horizontal="center" vertical="center" wrapText="1"/>
    </xf>
    <xf numFmtId="0" fontId="55" fillId="5" borderId="6" xfId="0" applyFont="1" applyFill="1" applyBorder="1" applyAlignment="1">
      <alignment horizontal="center" vertical="center"/>
    </xf>
    <xf numFmtId="0" fontId="55" fillId="5" borderId="11" xfId="0" applyFont="1" applyFill="1" applyBorder="1" applyAlignment="1">
      <alignment horizontal="center" vertical="center"/>
    </xf>
    <xf numFmtId="0" fontId="55" fillId="5" borderId="12" xfId="0" applyFont="1" applyFill="1" applyBorder="1" applyAlignment="1">
      <alignment horizontal="center" vertical="center"/>
    </xf>
    <xf numFmtId="173" fontId="55" fillId="5" borderId="7" xfId="0" applyNumberFormat="1" applyFont="1" applyFill="1" applyBorder="1" applyAlignment="1">
      <alignment horizontal="center" vertical="center" wrapText="1"/>
    </xf>
    <xf numFmtId="173" fontId="55" fillId="5" borderId="6" xfId="0" applyNumberFormat="1" applyFont="1" applyFill="1" applyBorder="1" applyAlignment="1">
      <alignment horizontal="center" vertical="center" wrapText="1"/>
    </xf>
    <xf numFmtId="0" fontId="55" fillId="5" borderId="10" xfId="0" applyFont="1" applyFill="1" applyBorder="1" applyAlignment="1">
      <alignment vertical="center" wrapText="1"/>
    </xf>
    <xf numFmtId="173" fontId="54" fillId="5" borderId="6" xfId="0" applyNumberFormat="1" applyFont="1" applyFill="1" applyBorder="1" applyAlignment="1">
      <alignment horizontal="center" vertical="center"/>
    </xf>
    <xf numFmtId="0" fontId="55" fillId="5" borderId="6" xfId="0" applyFont="1" applyFill="1" applyBorder="1" applyAlignment="1">
      <alignment vertical="center" wrapText="1"/>
    </xf>
    <xf numFmtId="9" fontId="59" fillId="5" borderId="6" xfId="0" applyNumberFormat="1" applyFont="1" applyFill="1" applyBorder="1" applyAlignment="1">
      <alignment horizontal="center" vertical="center"/>
    </xf>
    <xf numFmtId="2" fontId="59" fillId="5" borderId="6" xfId="0" applyNumberFormat="1" applyFont="1" applyFill="1" applyBorder="1" applyAlignment="1">
      <alignment horizontal="center" vertical="center"/>
    </xf>
    <xf numFmtId="9" fontId="59" fillId="5" borderId="6" xfId="2" applyFont="1" applyFill="1" applyBorder="1" applyAlignment="1">
      <alignment horizontal="center" vertical="center"/>
    </xf>
    <xf numFmtId="174" fontId="59" fillId="5" borderId="6" xfId="0" applyNumberFormat="1" applyFont="1" applyFill="1" applyBorder="1" applyAlignment="1">
      <alignment horizontal="center" vertical="center"/>
    </xf>
    <xf numFmtId="0" fontId="55" fillId="5" borderId="0" xfId="0" applyFont="1" applyFill="1" applyAlignment="1">
      <alignment horizontal="center" vertical="center" wrapText="1"/>
    </xf>
    <xf numFmtId="42" fontId="59" fillId="5" borderId="6" xfId="1" applyFont="1" applyFill="1" applyBorder="1" applyAlignment="1">
      <alignment horizontal="center" vertical="center" wrapText="1"/>
    </xf>
    <xf numFmtId="0" fontId="55" fillId="5" borderId="6" xfId="0" applyFont="1" applyFill="1" applyBorder="1" applyAlignment="1">
      <alignment horizontal="center" vertical="center" wrapText="1"/>
    </xf>
    <xf numFmtId="0" fontId="55" fillId="5" borderId="10" xfId="0" applyFont="1" applyFill="1" applyBorder="1" applyAlignment="1">
      <alignment horizontal="center" vertical="center" wrapText="1"/>
    </xf>
    <xf numFmtId="0" fontId="49" fillId="5" borderId="10" xfId="0" applyFont="1" applyFill="1" applyBorder="1" applyAlignment="1">
      <alignment horizontal="left" vertical="center" wrapText="1"/>
    </xf>
    <xf numFmtId="10" fontId="56" fillId="5" borderId="41" xfId="2" applyNumberFormat="1" applyFont="1" applyFill="1" applyBorder="1" applyAlignment="1">
      <alignment horizontal="center" vertical="center" wrapText="1"/>
    </xf>
    <xf numFmtId="2" fontId="56" fillId="5" borderId="11" xfId="0" applyNumberFormat="1" applyFont="1" applyFill="1" applyBorder="1" applyAlignment="1">
      <alignment horizontal="center" vertical="center" wrapText="1"/>
    </xf>
    <xf numFmtId="175" fontId="56" fillId="5" borderId="41" xfId="2" applyNumberFormat="1" applyFont="1" applyFill="1" applyBorder="1" applyAlignment="1">
      <alignment horizontal="center" vertical="center" wrapText="1"/>
    </xf>
    <xf numFmtId="2" fontId="56" fillId="5" borderId="12" xfId="0" applyNumberFormat="1" applyFont="1" applyFill="1" applyBorder="1" applyAlignment="1">
      <alignment horizontal="center" vertical="center" wrapText="1"/>
    </xf>
    <xf numFmtId="0" fontId="55" fillId="5" borderId="81" xfId="0" applyFont="1" applyFill="1" applyBorder="1" applyAlignment="1">
      <alignment horizontal="center" vertical="center" wrapText="1"/>
    </xf>
    <xf numFmtId="0" fontId="54" fillId="5" borderId="0" xfId="0" applyFont="1" applyFill="1" applyAlignment="1">
      <alignment vertical="center" wrapText="1"/>
    </xf>
    <xf numFmtId="0" fontId="55" fillId="5" borderId="13" xfId="0" applyFont="1" applyFill="1" applyBorder="1" applyAlignment="1">
      <alignment horizontal="center" vertical="center" wrapText="1"/>
    </xf>
    <xf numFmtId="0" fontId="49" fillId="5" borderId="13" xfId="0" applyFont="1" applyFill="1" applyBorder="1" applyAlignment="1">
      <alignment horizontal="left" vertical="center" wrapText="1"/>
    </xf>
    <xf numFmtId="0" fontId="49" fillId="5" borderId="14" xfId="0" applyFont="1" applyFill="1" applyBorder="1" applyAlignment="1">
      <alignment horizontal="center" vertical="center" wrapText="1"/>
    </xf>
    <xf numFmtId="9" fontId="49" fillId="5" borderId="25" xfId="2" applyFont="1" applyFill="1" applyBorder="1" applyAlignment="1">
      <alignment horizontal="center" vertical="center" wrapText="1"/>
    </xf>
    <xf numFmtId="166" fontId="49" fillId="5" borderId="15" xfId="4" applyFont="1" applyFill="1" applyBorder="1" applyAlignment="1">
      <alignment horizontal="center" vertical="center" wrapText="1"/>
    </xf>
    <xf numFmtId="166" fontId="49" fillId="5" borderId="25" xfId="4" applyFont="1" applyFill="1" applyBorder="1" applyAlignment="1">
      <alignment horizontal="center" vertical="center" wrapText="1"/>
    </xf>
    <xf numFmtId="0" fontId="55" fillId="5" borderId="82" xfId="0" applyFont="1" applyFill="1" applyBorder="1" applyAlignment="1">
      <alignment horizontal="center" vertical="center" wrapText="1"/>
    </xf>
    <xf numFmtId="0" fontId="55" fillId="5" borderId="7" xfId="0" applyFont="1" applyFill="1" applyBorder="1" applyAlignment="1">
      <alignment horizontal="center" vertical="center" wrapText="1"/>
    </xf>
    <xf numFmtId="0" fontId="49" fillId="5" borderId="8" xfId="0" applyFont="1" applyFill="1" applyBorder="1" applyAlignment="1">
      <alignment horizontal="left" vertical="center" wrapText="1"/>
    </xf>
    <xf numFmtId="0" fontId="49" fillId="5" borderId="0" xfId="0" applyFont="1" applyFill="1" applyAlignment="1">
      <alignment horizontal="center" vertical="center" wrapText="1"/>
    </xf>
    <xf numFmtId="9" fontId="49" fillId="5" borderId="0" xfId="2" applyFont="1" applyFill="1" applyBorder="1" applyAlignment="1">
      <alignment horizontal="center" vertical="center" wrapText="1"/>
    </xf>
    <xf numFmtId="166" fontId="49" fillId="5" borderId="0" xfId="4" applyFont="1" applyFill="1" applyBorder="1" applyAlignment="1">
      <alignment horizontal="center" vertical="center" wrapText="1"/>
    </xf>
    <xf numFmtId="0" fontId="55" fillId="5" borderId="6" xfId="0" applyFont="1" applyFill="1" applyBorder="1" applyAlignment="1">
      <alignment horizontal="center" vertical="center" wrapText="1"/>
    </xf>
    <xf numFmtId="0" fontId="49" fillId="5" borderId="6" xfId="0" applyFont="1" applyFill="1" applyBorder="1" applyAlignment="1">
      <alignment horizontal="left" vertical="center" wrapText="1"/>
    </xf>
    <xf numFmtId="0" fontId="55" fillId="5" borderId="79" xfId="0" applyFont="1" applyFill="1" applyBorder="1" applyAlignment="1">
      <alignment horizontal="center" vertical="center" wrapText="1"/>
    </xf>
    <xf numFmtId="0" fontId="55" fillId="5" borderId="86" xfId="0" applyFont="1" applyFill="1" applyBorder="1" applyAlignment="1">
      <alignment horizontal="center" vertical="center" wrapText="1"/>
    </xf>
    <xf numFmtId="0" fontId="55" fillId="5" borderId="84" xfId="0" applyFont="1" applyFill="1" applyBorder="1" applyAlignment="1">
      <alignment horizontal="center" vertical="center" wrapText="1"/>
    </xf>
    <xf numFmtId="0" fontId="56" fillId="5" borderId="0" xfId="0" applyFont="1" applyFill="1" applyAlignment="1">
      <alignment horizontal="left" vertical="center" wrapText="1"/>
    </xf>
    <xf numFmtId="0" fontId="56" fillId="5" borderId="0" xfId="0" applyFont="1" applyFill="1" applyAlignment="1">
      <alignment horizontal="center" vertical="center" wrapText="1"/>
    </xf>
    <xf numFmtId="9" fontId="56" fillId="5" borderId="0" xfId="2" applyFont="1" applyFill="1" applyAlignment="1">
      <alignment horizontal="center" vertical="center" wrapText="1"/>
    </xf>
    <xf numFmtId="166" fontId="56" fillId="5" borderId="0" xfId="4" applyFont="1" applyFill="1" applyAlignment="1">
      <alignment horizontal="center" vertical="center" wrapText="1"/>
    </xf>
    <xf numFmtId="166" fontId="56" fillId="5" borderId="0" xfId="4" applyFont="1" applyFill="1" applyAlignment="1">
      <alignment vertical="center" wrapText="1"/>
    </xf>
    <xf numFmtId="166" fontId="54" fillId="5" borderId="0" xfId="4" applyFont="1" applyFill="1" applyAlignment="1">
      <alignment vertical="center" wrapText="1"/>
    </xf>
    <xf numFmtId="0" fontId="55" fillId="5" borderId="0" xfId="0" applyFont="1" applyFill="1" applyAlignment="1">
      <alignment vertical="center" wrapText="1"/>
    </xf>
    <xf numFmtId="9" fontId="54" fillId="5" borderId="0" xfId="2" applyFont="1" applyFill="1" applyAlignment="1">
      <alignment horizontal="center" vertical="center" wrapText="1"/>
    </xf>
    <xf numFmtId="166" fontId="54" fillId="5" borderId="0" xfId="4" applyFont="1" applyFill="1" applyAlignment="1">
      <alignment horizontal="center" vertical="center" wrapText="1"/>
    </xf>
    <xf numFmtId="0" fontId="55" fillId="5" borderId="6" xfId="0" applyFont="1" applyFill="1" applyBorder="1" applyAlignment="1">
      <alignment horizontal="left" vertical="center" wrapText="1"/>
    </xf>
    <xf numFmtId="10" fontId="56" fillId="5" borderId="12" xfId="2" applyNumberFormat="1" applyFont="1" applyFill="1" applyBorder="1" applyAlignment="1">
      <alignment horizontal="center" vertical="center" wrapText="1"/>
    </xf>
    <xf numFmtId="0" fontId="55" fillId="5" borderId="50" xfId="0" applyFont="1" applyFill="1" applyBorder="1" applyAlignment="1">
      <alignment horizontal="center" vertical="center" wrapText="1"/>
    </xf>
    <xf numFmtId="0" fontId="49" fillId="5" borderId="25" xfId="0" applyFont="1" applyFill="1" applyBorder="1" applyAlignment="1">
      <alignment horizontal="center" vertical="center" wrapText="1"/>
    </xf>
    <xf numFmtId="0" fontId="55" fillId="5" borderId="71" xfId="0" applyFont="1" applyFill="1" applyBorder="1" applyAlignment="1">
      <alignment horizontal="center" vertical="center" wrapText="1"/>
    </xf>
    <xf numFmtId="0" fontId="55" fillId="5" borderId="10" xfId="0" applyFont="1" applyFill="1" applyBorder="1" applyAlignment="1">
      <alignment horizontal="left" vertical="center" wrapText="1"/>
    </xf>
    <xf numFmtId="0" fontId="55" fillId="5" borderId="13" xfId="0" applyFont="1" applyFill="1" applyBorder="1" applyAlignment="1">
      <alignment horizontal="left" vertical="center" wrapText="1"/>
    </xf>
    <xf numFmtId="0" fontId="55" fillId="5" borderId="41" xfId="0" applyFont="1" applyFill="1" applyBorder="1" applyAlignment="1">
      <alignment horizontal="left" vertical="center" wrapText="1"/>
    </xf>
    <xf numFmtId="0" fontId="55" fillId="5" borderId="25" xfId="0" applyFont="1" applyFill="1" applyBorder="1" applyAlignment="1">
      <alignment horizontal="left" vertical="center" wrapText="1"/>
    </xf>
    <xf numFmtId="0" fontId="60" fillId="5" borderId="0" xfId="0" applyFont="1" applyFill="1" applyAlignment="1">
      <alignment horizontal="left" vertical="center" wrapText="1"/>
    </xf>
    <xf numFmtId="0" fontId="60" fillId="5" borderId="0" xfId="0" applyFont="1" applyFill="1" applyAlignment="1">
      <alignment vertical="center"/>
    </xf>
    <xf numFmtId="0" fontId="55" fillId="5" borderId="11" xfId="0" applyFont="1" applyFill="1" applyBorder="1" applyAlignment="1">
      <alignment horizontal="center" vertical="center" wrapText="1"/>
    </xf>
    <xf numFmtId="0" fontId="55" fillId="5" borderId="14" xfId="0" applyFont="1" applyFill="1" applyBorder="1" applyAlignment="1">
      <alignment horizontal="center" vertical="center" wrapText="1"/>
    </xf>
    <xf numFmtId="0" fontId="61" fillId="5" borderId="0" xfId="0" applyFont="1" applyFill="1" applyAlignment="1">
      <alignment horizontal="center"/>
    </xf>
    <xf numFmtId="0" fontId="55" fillId="5" borderId="0" xfId="0" applyFont="1" applyFill="1" applyAlignment="1">
      <alignment horizontal="left" vertical="center" wrapText="1"/>
    </xf>
    <xf numFmtId="166" fontId="45" fillId="5" borderId="25" xfId="4" applyFont="1" applyFill="1" applyBorder="1" applyAlignment="1">
      <alignment vertical="center" wrapText="1"/>
    </xf>
    <xf numFmtId="0" fontId="59" fillId="5" borderId="0" xfId="0" applyFont="1" applyFill="1"/>
    <xf numFmtId="0" fontId="61" fillId="5" borderId="0" xfId="0" applyFont="1" applyFill="1" applyAlignment="1">
      <alignment horizontal="center"/>
    </xf>
    <xf numFmtId="0" fontId="54" fillId="0" borderId="0" xfId="0" applyFont="1" applyAlignment="1">
      <alignment horizontal="center"/>
    </xf>
    <xf numFmtId="0" fontId="55" fillId="12" borderId="10" xfId="0" applyFont="1" applyFill="1" applyBorder="1" applyAlignment="1">
      <alignment horizontal="center" vertical="center"/>
    </xf>
    <xf numFmtId="0" fontId="55" fillId="12" borderId="10" xfId="0" applyFont="1" applyFill="1" applyBorder="1" applyAlignment="1">
      <alignment horizontal="center" vertical="center" wrapText="1"/>
    </xf>
    <xf numFmtId="0" fontId="55" fillId="12" borderId="13" xfId="0" applyFont="1" applyFill="1" applyBorder="1" applyAlignment="1">
      <alignment horizontal="center" vertical="center"/>
    </xf>
    <xf numFmtId="0" fontId="55" fillId="12" borderId="13" xfId="0" applyFont="1" applyFill="1" applyBorder="1" applyAlignment="1">
      <alignment horizontal="center" vertical="center" wrapText="1"/>
    </xf>
    <xf numFmtId="0" fontId="54" fillId="0" borderId="13" xfId="0" applyFont="1" applyBorder="1" applyAlignment="1">
      <alignment horizontal="center"/>
    </xf>
    <xf numFmtId="0" fontId="54" fillId="0" borderId="6" xfId="0" applyFont="1" applyBorder="1" applyAlignment="1">
      <alignment horizontal="center"/>
    </xf>
    <xf numFmtId="0" fontId="54" fillId="0" borderId="10" xfId="0" applyFont="1" applyBorder="1" applyAlignment="1">
      <alignment horizontal="center"/>
    </xf>
    <xf numFmtId="0" fontId="54" fillId="0" borderId="6" xfId="0" applyFont="1" applyBorder="1" applyAlignment="1">
      <alignment horizontal="center" wrapText="1"/>
    </xf>
    <xf numFmtId="0" fontId="54" fillId="0" borderId="10" xfId="0" applyFont="1" applyBorder="1" applyAlignment="1">
      <alignment horizontal="center" wrapText="1"/>
    </xf>
  </cellXfs>
  <cellStyles count="9">
    <cellStyle name="Millares 3" xfId="4" xr:uid="{D0B3B97A-5B74-4D71-94D5-380153BA0C6C}"/>
    <cellStyle name="Moneda [0]" xfId="1" builtinId="7"/>
    <cellStyle name="Moneda 3" xfId="8" xr:uid="{78273346-B1CF-4F2B-9DB9-451BBA16816B}"/>
    <cellStyle name="Moneda 4" xfId="5" xr:uid="{D145C573-D171-48B8-A8EF-FC72C7DBF7EC}"/>
    <cellStyle name="Normal" xfId="0" builtinId="0"/>
    <cellStyle name="Normal 3 11 2" xfId="6" xr:uid="{3D0326C0-0258-4D60-BF3C-BF466B78FC3F}"/>
    <cellStyle name="Normal 4" xfId="7" xr:uid="{00EB77D2-9412-4BD9-8008-DDAA5D5C9481}"/>
    <cellStyle name="Porcentaje" xfId="2" builtinId="5"/>
    <cellStyle name="Salida" xfId="3" builtinId="21"/>
  </cellStyles>
  <dxfs count="114">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color theme="0"/>
      </font>
      <fill>
        <patternFill patternType="solid">
          <fgColor rgb="FFFF0000"/>
          <bgColor rgb="FFFF0000"/>
        </patternFill>
      </fill>
    </dxf>
    <dxf>
      <font>
        <b/>
        <i val="0"/>
        <color theme="0"/>
      </font>
      <fill>
        <patternFill>
          <bgColor rgb="FFFF0000"/>
        </patternFill>
      </fill>
    </dxf>
    <dxf>
      <font>
        <b/>
        <color theme="0"/>
      </font>
      <fill>
        <patternFill patternType="solid">
          <fgColor rgb="FFFF000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1</xdr:row>
      <xdr:rowOff>47624</xdr:rowOff>
    </xdr:from>
    <xdr:to>
      <xdr:col>3</xdr:col>
      <xdr:colOff>0</xdr:colOff>
      <xdr:row>4</xdr:row>
      <xdr:rowOff>78194</xdr:rowOff>
    </xdr:to>
    <xdr:pic>
      <xdr:nvPicPr>
        <xdr:cNvPr id="2" name="Imagen 1">
          <a:extLst>
            <a:ext uri="{FF2B5EF4-FFF2-40B4-BE49-F238E27FC236}">
              <a16:creationId xmlns:a16="http://schemas.microsoft.com/office/drawing/2014/main" id="{C218133D-9382-4813-BF70-F0DDD9549B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5872" r="4597"/>
        <a:stretch>
          <a:fillRect/>
        </a:stretch>
      </xdr:blipFill>
      <xdr:spPr bwMode="auto">
        <a:xfrm>
          <a:off x="628650" y="219074"/>
          <a:ext cx="11820525" cy="10402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1</xdr:rowOff>
    </xdr:from>
    <xdr:to>
      <xdr:col>4</xdr:col>
      <xdr:colOff>625694</xdr:colOff>
      <xdr:row>0</xdr:row>
      <xdr:rowOff>645582</xdr:rowOff>
    </xdr:to>
    <xdr:pic>
      <xdr:nvPicPr>
        <xdr:cNvPr id="2" name="Imagen 1">
          <a:extLst>
            <a:ext uri="{FF2B5EF4-FFF2-40B4-BE49-F238E27FC236}">
              <a16:creationId xmlns:a16="http://schemas.microsoft.com/office/drawing/2014/main" id="{4554BB82-E144-4EC5-986D-62252F69E3D9}"/>
            </a:ext>
          </a:extLst>
        </xdr:cNvPr>
        <xdr:cNvPicPr>
          <a:picLocks noChangeAspect="1"/>
        </xdr:cNvPicPr>
      </xdr:nvPicPr>
      <xdr:blipFill>
        <a:blip xmlns:r="http://schemas.openxmlformats.org/officeDocument/2006/relationships" r:embed="rId1"/>
        <a:stretch>
          <a:fillRect/>
        </a:stretch>
      </xdr:blipFill>
      <xdr:spPr>
        <a:xfrm>
          <a:off x="409575" y="1"/>
          <a:ext cx="3635594" cy="645581"/>
        </a:xfrm>
        <a:prstGeom prst="rect">
          <a:avLst/>
        </a:prstGeom>
      </xdr:spPr>
    </xdr:pic>
    <xdr:clientData/>
  </xdr:twoCellAnchor>
  <xdr:oneCellAnchor>
    <xdr:from>
      <xdr:col>1</xdr:col>
      <xdr:colOff>1085850</xdr:colOff>
      <xdr:row>69</xdr:row>
      <xdr:rowOff>6625</xdr:rowOff>
    </xdr:from>
    <xdr:ext cx="1828800" cy="460099"/>
    <xdr:pic>
      <xdr:nvPicPr>
        <xdr:cNvPr id="3" name="Imagen 2">
          <a:extLst>
            <a:ext uri="{FF2B5EF4-FFF2-40B4-BE49-F238E27FC236}">
              <a16:creationId xmlns:a16="http://schemas.microsoft.com/office/drawing/2014/main" id="{FF58CA52-3120-4996-B227-47733336650C}"/>
            </a:ext>
          </a:extLst>
        </xdr:cNvPr>
        <xdr:cNvPicPr>
          <a:picLocks noChangeAspect="1"/>
        </xdr:cNvPicPr>
      </xdr:nvPicPr>
      <xdr:blipFill>
        <a:blip xmlns:r="http://schemas.openxmlformats.org/officeDocument/2006/relationships" r:embed="rId2"/>
        <a:stretch>
          <a:fillRect/>
        </a:stretch>
      </xdr:blipFill>
      <xdr:spPr>
        <a:xfrm>
          <a:off x="1495425" y="11446150"/>
          <a:ext cx="1828800" cy="46009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2</xdr:rowOff>
    </xdr:from>
    <xdr:to>
      <xdr:col>5</xdr:col>
      <xdr:colOff>16094</xdr:colOff>
      <xdr:row>0</xdr:row>
      <xdr:rowOff>639536</xdr:rowOff>
    </xdr:to>
    <xdr:pic>
      <xdr:nvPicPr>
        <xdr:cNvPr id="2" name="Imagen 1">
          <a:extLst>
            <a:ext uri="{FF2B5EF4-FFF2-40B4-BE49-F238E27FC236}">
              <a16:creationId xmlns:a16="http://schemas.microsoft.com/office/drawing/2014/main" id="{A50070B9-3B15-45F1-A6FE-282BA64D06DE}"/>
            </a:ext>
          </a:extLst>
        </xdr:cNvPr>
        <xdr:cNvPicPr>
          <a:picLocks noChangeAspect="1"/>
        </xdr:cNvPicPr>
      </xdr:nvPicPr>
      <xdr:blipFill>
        <a:blip xmlns:r="http://schemas.openxmlformats.org/officeDocument/2006/relationships" r:embed="rId1"/>
        <a:stretch>
          <a:fillRect/>
        </a:stretch>
      </xdr:blipFill>
      <xdr:spPr>
        <a:xfrm>
          <a:off x="409575" y="2"/>
          <a:ext cx="3635594" cy="639534"/>
        </a:xfrm>
        <a:prstGeom prst="rect">
          <a:avLst/>
        </a:prstGeom>
      </xdr:spPr>
    </xdr:pic>
    <xdr:clientData/>
  </xdr:twoCellAnchor>
  <xdr:oneCellAnchor>
    <xdr:from>
      <xdr:col>1</xdr:col>
      <xdr:colOff>1085850</xdr:colOff>
      <xdr:row>73</xdr:row>
      <xdr:rowOff>6625</xdr:rowOff>
    </xdr:from>
    <xdr:ext cx="1828800" cy="460099"/>
    <xdr:pic>
      <xdr:nvPicPr>
        <xdr:cNvPr id="3" name="Imagen 2">
          <a:extLst>
            <a:ext uri="{FF2B5EF4-FFF2-40B4-BE49-F238E27FC236}">
              <a16:creationId xmlns:a16="http://schemas.microsoft.com/office/drawing/2014/main" id="{FC9E0D35-DF43-4A45-A318-4E52D13C7C0C}"/>
            </a:ext>
          </a:extLst>
        </xdr:cNvPr>
        <xdr:cNvPicPr>
          <a:picLocks noChangeAspect="1"/>
        </xdr:cNvPicPr>
      </xdr:nvPicPr>
      <xdr:blipFill>
        <a:blip xmlns:r="http://schemas.openxmlformats.org/officeDocument/2006/relationships" r:embed="rId2"/>
        <a:stretch>
          <a:fillRect/>
        </a:stretch>
      </xdr:blipFill>
      <xdr:spPr>
        <a:xfrm>
          <a:off x="1495425" y="12351025"/>
          <a:ext cx="1828800" cy="460099"/>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31751</xdr:colOff>
      <xdr:row>76</xdr:row>
      <xdr:rowOff>136072</xdr:rowOff>
    </xdr:from>
    <xdr:to>
      <xdr:col>2</xdr:col>
      <xdr:colOff>1616094</xdr:colOff>
      <xdr:row>80</xdr:row>
      <xdr:rowOff>100563</xdr:rowOff>
    </xdr:to>
    <xdr:pic>
      <xdr:nvPicPr>
        <xdr:cNvPr id="2" name="Imagen 1">
          <a:extLst>
            <a:ext uri="{FF2B5EF4-FFF2-40B4-BE49-F238E27FC236}">
              <a16:creationId xmlns:a16="http://schemas.microsoft.com/office/drawing/2014/main" id="{73C66C10-00FC-4EA3-A6F6-B55236C07C1A}"/>
            </a:ext>
          </a:extLst>
        </xdr:cNvPr>
        <xdr:cNvPicPr>
          <a:picLocks noChangeAspect="1"/>
        </xdr:cNvPicPr>
      </xdr:nvPicPr>
      <xdr:blipFill>
        <a:blip xmlns:r="http://schemas.openxmlformats.org/officeDocument/2006/relationships" r:embed="rId1"/>
        <a:stretch>
          <a:fillRect/>
        </a:stretch>
      </xdr:blipFill>
      <xdr:spPr>
        <a:xfrm>
          <a:off x="3136901" y="17471572"/>
          <a:ext cx="1584343" cy="650291"/>
        </a:xfrm>
        <a:prstGeom prst="rect">
          <a:avLst/>
        </a:prstGeom>
      </xdr:spPr>
    </xdr:pic>
    <xdr:clientData/>
  </xdr:twoCellAnchor>
  <xdr:twoCellAnchor editAs="oneCell">
    <xdr:from>
      <xdr:col>0</xdr:col>
      <xdr:colOff>74083</xdr:colOff>
      <xdr:row>0</xdr:row>
      <xdr:rowOff>84667</xdr:rowOff>
    </xdr:from>
    <xdr:to>
      <xdr:col>2</xdr:col>
      <xdr:colOff>1127125</xdr:colOff>
      <xdr:row>5</xdr:row>
      <xdr:rowOff>202596</xdr:rowOff>
    </xdr:to>
    <xdr:pic>
      <xdr:nvPicPr>
        <xdr:cNvPr id="3" name="Imagen 2">
          <a:extLst>
            <a:ext uri="{FF2B5EF4-FFF2-40B4-BE49-F238E27FC236}">
              <a16:creationId xmlns:a16="http://schemas.microsoft.com/office/drawing/2014/main" id="{BFF27954-6E45-499F-BB3A-33FC8E487EBD}"/>
            </a:ext>
          </a:extLst>
        </xdr:cNvPr>
        <xdr:cNvPicPr>
          <a:picLocks noChangeAspect="1"/>
        </xdr:cNvPicPr>
      </xdr:nvPicPr>
      <xdr:blipFill>
        <a:blip xmlns:r="http://schemas.openxmlformats.org/officeDocument/2006/relationships" r:embed="rId2"/>
        <a:stretch>
          <a:fillRect/>
        </a:stretch>
      </xdr:blipFill>
      <xdr:spPr>
        <a:xfrm>
          <a:off x="74083" y="84667"/>
          <a:ext cx="4158192" cy="92755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74083</xdr:colOff>
      <xdr:row>0</xdr:row>
      <xdr:rowOff>84667</xdr:rowOff>
    </xdr:from>
    <xdr:to>
      <xdr:col>2</xdr:col>
      <xdr:colOff>952500</xdr:colOff>
      <xdr:row>5</xdr:row>
      <xdr:rowOff>202596</xdr:rowOff>
    </xdr:to>
    <xdr:pic>
      <xdr:nvPicPr>
        <xdr:cNvPr id="2" name="Imagen 1">
          <a:extLst>
            <a:ext uri="{FF2B5EF4-FFF2-40B4-BE49-F238E27FC236}">
              <a16:creationId xmlns:a16="http://schemas.microsoft.com/office/drawing/2014/main" id="{565071E5-D5AD-42F7-ACA5-27A9175D46D5}"/>
            </a:ext>
          </a:extLst>
        </xdr:cNvPr>
        <xdr:cNvPicPr>
          <a:picLocks noChangeAspect="1"/>
        </xdr:cNvPicPr>
      </xdr:nvPicPr>
      <xdr:blipFill>
        <a:blip xmlns:r="http://schemas.openxmlformats.org/officeDocument/2006/relationships" r:embed="rId1"/>
        <a:stretch>
          <a:fillRect/>
        </a:stretch>
      </xdr:blipFill>
      <xdr:spPr>
        <a:xfrm>
          <a:off x="74083" y="84667"/>
          <a:ext cx="4155017" cy="9275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3962C-5D61-4957-9C45-C845C08C3DF0}">
  <dimension ref="A1:XDZ960"/>
  <sheetViews>
    <sheetView tabSelected="1" zoomScale="30" zoomScaleNormal="30" workbookViewId="0">
      <selection activeCell="A63" sqref="A63:XFD63"/>
    </sheetView>
  </sheetViews>
  <sheetFormatPr baseColWidth="10" defaultColWidth="11.42578125" defaultRowHeight="13.5" x14ac:dyDescent="0.25"/>
  <cols>
    <col min="1" max="1" width="7.28515625" style="1" bestFit="1" customWidth="1"/>
    <col min="2" max="2" width="101.7109375" style="2" customWidth="1"/>
    <col min="3" max="3" width="77.7109375" style="2" bestFit="1" customWidth="1"/>
    <col min="4" max="29" width="12" style="2" customWidth="1"/>
    <col min="30" max="68" width="12" style="1" customWidth="1"/>
    <col min="69" max="16384" width="11.42578125" style="1"/>
  </cols>
  <sheetData>
    <row r="1" spans="1:68" x14ac:dyDescent="0.25">
      <c r="AG1" s="3"/>
      <c r="AH1" s="3"/>
      <c r="AI1" s="3"/>
      <c r="AJ1" s="3"/>
      <c r="AK1" s="3"/>
      <c r="AL1" s="3"/>
      <c r="AM1" s="3"/>
      <c r="AN1" s="3"/>
      <c r="AO1" s="3"/>
      <c r="AP1" s="3"/>
      <c r="AQ1" s="3"/>
      <c r="AR1" s="3"/>
      <c r="AS1" s="3"/>
    </row>
    <row r="2" spans="1:68" ht="14.25" thickBot="1" x14ac:dyDescent="0.3">
      <c r="B2" s="4"/>
      <c r="C2" s="4"/>
      <c r="D2" s="4"/>
      <c r="E2" s="4"/>
      <c r="F2" s="4"/>
      <c r="G2" s="4"/>
      <c r="H2" s="4"/>
      <c r="I2" s="4"/>
      <c r="J2" s="4"/>
      <c r="K2" s="4"/>
      <c r="L2" s="4"/>
      <c r="M2" s="4"/>
      <c r="N2" s="4"/>
      <c r="O2" s="4"/>
      <c r="P2" s="4"/>
      <c r="Q2" s="4"/>
      <c r="R2" s="4"/>
      <c r="S2" s="4"/>
      <c r="T2" s="4"/>
      <c r="U2" s="4"/>
      <c r="V2" s="4"/>
      <c r="W2" s="4"/>
      <c r="X2" s="4"/>
      <c r="Y2" s="4"/>
      <c r="Z2" s="4"/>
      <c r="AA2" s="4"/>
      <c r="AB2" s="4"/>
      <c r="AC2" s="4"/>
      <c r="AG2" s="5"/>
      <c r="AH2" s="5"/>
      <c r="AI2" s="5"/>
      <c r="AJ2" s="5"/>
      <c r="AK2" s="5"/>
      <c r="AL2" s="5"/>
      <c r="AM2" s="5"/>
      <c r="AN2" s="5"/>
      <c r="AO2" s="5"/>
      <c r="AP2" s="5"/>
      <c r="AQ2" s="5"/>
      <c r="AR2" s="5"/>
      <c r="AS2" s="5"/>
    </row>
    <row r="3" spans="1:68" ht="35.25" thickBot="1" x14ac:dyDescent="0.3">
      <c r="A3" s="6"/>
      <c r="C3" s="7"/>
      <c r="D3" s="7"/>
      <c r="E3" s="7"/>
      <c r="F3" s="7" t="s">
        <v>0</v>
      </c>
      <c r="G3" s="7"/>
      <c r="H3" s="7"/>
      <c r="I3" s="7"/>
      <c r="J3" s="8"/>
      <c r="K3" s="8"/>
      <c r="L3" s="8"/>
      <c r="M3" s="8"/>
      <c r="N3" s="8"/>
      <c r="O3" s="8"/>
      <c r="P3" s="8"/>
      <c r="Q3" s="8"/>
      <c r="R3" s="8"/>
      <c r="S3" s="8"/>
      <c r="T3" s="8"/>
      <c r="U3" s="8"/>
      <c r="V3" s="8"/>
      <c r="W3" s="8"/>
      <c r="X3" s="8"/>
      <c r="Y3" s="8"/>
      <c r="Z3" s="8"/>
      <c r="AA3" s="8"/>
      <c r="AB3" s="8"/>
      <c r="AC3" s="8"/>
      <c r="AD3" s="8"/>
      <c r="AE3" s="8"/>
      <c r="AF3" s="8"/>
      <c r="AG3" s="9"/>
      <c r="AH3" s="9"/>
      <c r="AI3" s="9"/>
      <c r="AJ3" s="9"/>
      <c r="AK3" s="9"/>
      <c r="AL3" s="9"/>
      <c r="AM3" s="9"/>
      <c r="AN3" s="9"/>
      <c r="AO3" s="9"/>
      <c r="AP3" s="9"/>
      <c r="AQ3" s="9"/>
      <c r="AR3" s="9"/>
      <c r="AS3" s="9"/>
    </row>
    <row r="4" spans="1:68" ht="30" x14ac:dyDescent="0.25">
      <c r="A4" s="10"/>
      <c r="B4" s="11" t="s">
        <v>1</v>
      </c>
      <c r="C4" s="12"/>
      <c r="D4" s="12"/>
      <c r="E4" s="12"/>
      <c r="F4" s="12"/>
      <c r="G4" s="12"/>
      <c r="H4" s="12"/>
      <c r="I4" s="12"/>
      <c r="J4" s="12"/>
      <c r="K4" s="12"/>
      <c r="L4" s="12"/>
      <c r="M4" s="12"/>
      <c r="N4" s="12"/>
      <c r="O4" s="12"/>
      <c r="P4" s="12"/>
      <c r="Q4" s="12"/>
      <c r="R4" s="12"/>
      <c r="S4" s="12"/>
      <c r="T4" s="12"/>
      <c r="V4" s="12"/>
      <c r="W4" s="12"/>
      <c r="X4" s="12"/>
      <c r="Y4" s="12"/>
      <c r="Z4" s="12"/>
      <c r="AA4" s="12"/>
      <c r="AB4" s="12"/>
      <c r="AC4" s="12"/>
      <c r="AD4" s="12"/>
      <c r="AE4" s="12"/>
      <c r="AF4" s="12"/>
      <c r="AG4" s="13"/>
      <c r="AH4" s="13"/>
      <c r="AI4" s="13"/>
      <c r="AJ4" s="13"/>
      <c r="AK4" s="13"/>
      <c r="AL4" s="13"/>
      <c r="AM4" s="13"/>
      <c r="AN4" s="13"/>
      <c r="AO4" s="13"/>
      <c r="AP4" s="13"/>
      <c r="AQ4" s="13"/>
      <c r="AR4" s="13"/>
      <c r="AS4" s="13"/>
    </row>
    <row r="5" spans="1:68" ht="23.25" x14ac:dyDescent="0.35">
      <c r="A5" s="14" t="s">
        <v>2</v>
      </c>
      <c r="B5" s="14"/>
      <c r="C5" s="14"/>
      <c r="D5" s="15">
        <v>1</v>
      </c>
      <c r="E5" s="15"/>
      <c r="F5" s="15"/>
      <c r="G5" s="16">
        <v>2</v>
      </c>
      <c r="H5" s="16">
        <v>3</v>
      </c>
      <c r="I5" s="15">
        <v>4</v>
      </c>
      <c r="J5" s="15"/>
      <c r="K5" s="15">
        <v>5</v>
      </c>
      <c r="L5" s="15"/>
      <c r="M5" s="15">
        <v>6</v>
      </c>
      <c r="N5" s="15"/>
      <c r="O5" s="16">
        <v>7</v>
      </c>
      <c r="P5" s="16">
        <v>8</v>
      </c>
      <c r="Q5" s="15">
        <v>9</v>
      </c>
      <c r="R5" s="15"/>
      <c r="S5" s="16">
        <v>10</v>
      </c>
      <c r="T5" s="16">
        <v>11</v>
      </c>
      <c r="U5" s="15">
        <v>12</v>
      </c>
      <c r="V5" s="15"/>
      <c r="W5" s="16">
        <v>13</v>
      </c>
      <c r="X5" s="17">
        <v>14</v>
      </c>
      <c r="Y5" s="17"/>
      <c r="Z5" s="17">
        <v>15</v>
      </c>
      <c r="AA5" s="17"/>
      <c r="AB5" s="18">
        <v>16</v>
      </c>
      <c r="AC5" s="19">
        <v>17</v>
      </c>
      <c r="AD5" s="20">
        <v>18</v>
      </c>
      <c r="AE5" s="21"/>
      <c r="AF5" s="20">
        <v>19</v>
      </c>
      <c r="AG5" s="21"/>
      <c r="AH5" s="19">
        <v>20</v>
      </c>
      <c r="AI5" s="19">
        <v>21</v>
      </c>
      <c r="AJ5" s="20">
        <v>22</v>
      </c>
      <c r="AK5" s="21"/>
      <c r="AL5" s="20">
        <v>23</v>
      </c>
      <c r="AM5" s="20"/>
      <c r="AN5" s="21"/>
      <c r="AO5" s="16">
        <v>24</v>
      </c>
      <c r="AP5" s="16">
        <v>25</v>
      </c>
      <c r="AQ5" s="15">
        <v>26</v>
      </c>
      <c r="AR5" s="15"/>
      <c r="AS5" s="15">
        <v>27</v>
      </c>
      <c r="AT5" s="15"/>
      <c r="AU5" s="15">
        <v>28</v>
      </c>
      <c r="AV5" s="15"/>
      <c r="AW5" s="15">
        <v>29</v>
      </c>
      <c r="AX5" s="15"/>
      <c r="AY5" s="20">
        <v>30</v>
      </c>
      <c r="AZ5" s="21"/>
      <c r="BA5" s="21"/>
      <c r="BB5" s="20">
        <v>31</v>
      </c>
      <c r="BC5" s="21"/>
      <c r="BD5" s="20">
        <v>32</v>
      </c>
      <c r="BE5" s="21"/>
      <c r="BF5" s="20">
        <v>33</v>
      </c>
      <c r="BG5" s="21"/>
      <c r="BH5" s="21"/>
      <c r="BI5" s="20">
        <v>34</v>
      </c>
      <c r="BJ5" s="22"/>
      <c r="BK5" s="20">
        <v>35</v>
      </c>
      <c r="BL5" s="20"/>
      <c r="BM5" s="20"/>
      <c r="BN5" s="16">
        <v>36</v>
      </c>
      <c r="BO5" s="15">
        <v>37</v>
      </c>
      <c r="BP5" s="15"/>
    </row>
    <row r="6" spans="1:68" ht="22.5" x14ac:dyDescent="0.25">
      <c r="A6" s="14"/>
      <c r="B6" s="14"/>
      <c r="C6" s="14"/>
      <c r="D6" s="23" t="s">
        <v>3</v>
      </c>
      <c r="E6" s="24"/>
      <c r="F6" s="25"/>
      <c r="G6" s="26" t="s">
        <v>4</v>
      </c>
      <c r="H6" s="26" t="s">
        <v>5</v>
      </c>
      <c r="I6" s="23" t="s">
        <v>6</v>
      </c>
      <c r="J6" s="25"/>
      <c r="K6" s="23" t="s">
        <v>7</v>
      </c>
      <c r="L6" s="25"/>
      <c r="M6" s="23" t="s">
        <v>8</v>
      </c>
      <c r="N6" s="25"/>
      <c r="O6" s="26" t="s">
        <v>9</v>
      </c>
      <c r="P6" s="26" t="s">
        <v>10</v>
      </c>
      <c r="Q6" s="23" t="s">
        <v>11</v>
      </c>
      <c r="R6" s="25"/>
      <c r="S6" s="26" t="s">
        <v>12</v>
      </c>
      <c r="T6" s="26" t="s">
        <v>13</v>
      </c>
      <c r="U6" s="23" t="s">
        <v>14</v>
      </c>
      <c r="V6" s="25"/>
      <c r="W6" s="26" t="s">
        <v>15</v>
      </c>
      <c r="X6" s="23" t="s">
        <v>16</v>
      </c>
      <c r="Y6" s="25"/>
      <c r="Z6" s="27" t="s">
        <v>17</v>
      </c>
      <c r="AA6" s="28"/>
      <c r="AB6" s="29" t="s">
        <v>18</v>
      </c>
      <c r="AC6" s="30" t="s">
        <v>19</v>
      </c>
      <c r="AD6" s="31" t="s">
        <v>20</v>
      </c>
      <c r="AE6" s="32"/>
      <c r="AF6" s="33" t="s">
        <v>21</v>
      </c>
      <c r="AG6" s="34"/>
      <c r="AH6" s="30" t="s">
        <v>22</v>
      </c>
      <c r="AI6" s="30" t="s">
        <v>23</v>
      </c>
      <c r="AJ6" s="33" t="s">
        <v>24</v>
      </c>
      <c r="AK6" s="34"/>
      <c r="AL6" s="33" t="s">
        <v>25</v>
      </c>
      <c r="AM6" s="35"/>
      <c r="AN6" s="34"/>
      <c r="AO6" s="26" t="s">
        <v>26</v>
      </c>
      <c r="AP6" s="26" t="s">
        <v>27</v>
      </c>
      <c r="AQ6" s="23" t="s">
        <v>28</v>
      </c>
      <c r="AR6" s="25"/>
      <c r="AS6" s="23" t="s">
        <v>29</v>
      </c>
      <c r="AT6" s="25"/>
      <c r="AU6" s="23" t="s">
        <v>30</v>
      </c>
      <c r="AV6" s="25"/>
      <c r="AW6" s="23" t="s">
        <v>31</v>
      </c>
      <c r="AX6" s="25"/>
      <c r="AY6" s="33" t="s">
        <v>32</v>
      </c>
      <c r="AZ6" s="35"/>
      <c r="BA6" s="34"/>
      <c r="BB6" s="33" t="s">
        <v>33</v>
      </c>
      <c r="BC6" s="34"/>
      <c r="BD6" s="33" t="s">
        <v>34</v>
      </c>
      <c r="BE6" s="34"/>
      <c r="BF6" s="33" t="s">
        <v>35</v>
      </c>
      <c r="BG6" s="35"/>
      <c r="BH6" s="34"/>
      <c r="BI6" s="33" t="s">
        <v>36</v>
      </c>
      <c r="BJ6" s="34"/>
      <c r="BK6" s="33" t="s">
        <v>37</v>
      </c>
      <c r="BL6" s="35"/>
      <c r="BM6" s="34"/>
      <c r="BN6" s="26" t="s">
        <v>38</v>
      </c>
      <c r="BO6" s="23" t="s">
        <v>39</v>
      </c>
      <c r="BP6" s="25"/>
    </row>
    <row r="7" spans="1:68" ht="409.5" x14ac:dyDescent="0.25">
      <c r="A7" s="14"/>
      <c r="B7" s="14"/>
      <c r="C7" s="14"/>
      <c r="D7" s="16" t="s">
        <v>40</v>
      </c>
      <c r="E7" s="16" t="s">
        <v>41</v>
      </c>
      <c r="F7" s="16" t="s">
        <v>42</v>
      </c>
      <c r="G7" s="36"/>
      <c r="H7" s="36"/>
      <c r="I7" s="16" t="s">
        <v>43</v>
      </c>
      <c r="J7" s="16" t="s">
        <v>44</v>
      </c>
      <c r="K7" s="16" t="s">
        <v>45</v>
      </c>
      <c r="L7" s="16" t="s">
        <v>46</v>
      </c>
      <c r="M7" s="16" t="s">
        <v>47</v>
      </c>
      <c r="N7" s="16" t="s">
        <v>48</v>
      </c>
      <c r="O7" s="36"/>
      <c r="P7" s="36"/>
      <c r="Q7" s="16" t="s">
        <v>49</v>
      </c>
      <c r="R7" s="37" t="s">
        <v>50</v>
      </c>
      <c r="S7" s="36"/>
      <c r="T7" s="36"/>
      <c r="U7" s="16" t="s">
        <v>51</v>
      </c>
      <c r="V7" s="16" t="s">
        <v>52</v>
      </c>
      <c r="W7" s="36"/>
      <c r="X7" s="16" t="s">
        <v>53</v>
      </c>
      <c r="Y7" s="18" t="s">
        <v>54</v>
      </c>
      <c r="Z7" s="18" t="s">
        <v>55</v>
      </c>
      <c r="AA7" s="18" t="s">
        <v>56</v>
      </c>
      <c r="AB7" s="38"/>
      <c r="AC7" s="39"/>
      <c r="AD7" s="40"/>
      <c r="AE7" s="41"/>
      <c r="AF7" s="19" t="s">
        <v>57</v>
      </c>
      <c r="AG7" s="19" t="s">
        <v>58</v>
      </c>
      <c r="AH7" s="39"/>
      <c r="AI7" s="39"/>
      <c r="AJ7" s="19" t="s">
        <v>59</v>
      </c>
      <c r="AK7" s="19" t="s">
        <v>60</v>
      </c>
      <c r="AL7" s="19" t="s">
        <v>61</v>
      </c>
      <c r="AM7" s="19" t="s">
        <v>62</v>
      </c>
      <c r="AN7" s="19" t="s">
        <v>63</v>
      </c>
      <c r="AO7" s="36"/>
      <c r="AP7" s="36"/>
      <c r="AQ7" s="42" t="s">
        <v>64</v>
      </c>
      <c r="AR7" s="16" t="s">
        <v>65</v>
      </c>
      <c r="AS7" s="16" t="s">
        <v>66</v>
      </c>
      <c r="AT7" s="16" t="s">
        <v>67</v>
      </c>
      <c r="AU7" s="16" t="s">
        <v>68</v>
      </c>
      <c r="AV7" s="16" t="s">
        <v>69</v>
      </c>
      <c r="AW7" s="16" t="s">
        <v>70</v>
      </c>
      <c r="AX7" s="43" t="s">
        <v>71</v>
      </c>
      <c r="AY7" s="44" t="s">
        <v>72</v>
      </c>
      <c r="AZ7" s="19" t="s">
        <v>73</v>
      </c>
      <c r="BA7" s="45" t="s">
        <v>74</v>
      </c>
      <c r="BB7" s="19" t="s">
        <v>75</v>
      </c>
      <c r="BC7" s="19" t="s">
        <v>76</v>
      </c>
      <c r="BD7" s="19" t="s">
        <v>77</v>
      </c>
      <c r="BE7" s="19" t="s">
        <v>78</v>
      </c>
      <c r="BF7" s="19" t="s">
        <v>79</v>
      </c>
      <c r="BG7" s="19" t="s">
        <v>80</v>
      </c>
      <c r="BH7" s="19" t="s">
        <v>81</v>
      </c>
      <c r="BI7" s="19" t="s">
        <v>82</v>
      </c>
      <c r="BJ7" s="44" t="s">
        <v>83</v>
      </c>
      <c r="BK7" s="19" t="s">
        <v>84</v>
      </c>
      <c r="BL7" s="19" t="s">
        <v>85</v>
      </c>
      <c r="BM7" s="19" t="s">
        <v>86</v>
      </c>
      <c r="BN7" s="36"/>
      <c r="BO7" s="42" t="s">
        <v>87</v>
      </c>
      <c r="BP7" s="16" t="s">
        <v>88</v>
      </c>
    </row>
    <row r="8" spans="1:68" ht="36.75" thickBot="1" x14ac:dyDescent="0.4">
      <c r="A8" s="46">
        <v>1</v>
      </c>
      <c r="B8" s="47" t="s">
        <v>89</v>
      </c>
      <c r="C8" s="47"/>
      <c r="D8" s="48" t="s">
        <v>90</v>
      </c>
      <c r="E8" s="49"/>
      <c r="F8" s="50"/>
      <c r="G8" s="51" t="s">
        <v>90</v>
      </c>
      <c r="H8" s="52" t="s">
        <v>90</v>
      </c>
      <c r="I8" s="53" t="s">
        <v>90</v>
      </c>
      <c r="J8" s="54"/>
      <c r="K8" s="55" t="s">
        <v>91</v>
      </c>
      <c r="L8" s="56"/>
      <c r="M8" s="53" t="s">
        <v>90</v>
      </c>
      <c r="N8" s="57"/>
      <c r="O8" s="52" t="s">
        <v>90</v>
      </c>
      <c r="P8" s="58" t="s">
        <v>90</v>
      </c>
      <c r="Q8" s="59" t="s">
        <v>90</v>
      </c>
      <c r="R8" s="60"/>
      <c r="S8" s="61" t="s">
        <v>90</v>
      </c>
      <c r="T8" s="62" t="s">
        <v>90</v>
      </c>
      <c r="U8" s="63" t="s">
        <v>90</v>
      </c>
      <c r="V8" s="64"/>
      <c r="W8" s="65" t="s">
        <v>90</v>
      </c>
      <c r="X8" s="66" t="s">
        <v>92</v>
      </c>
      <c r="Y8" s="67"/>
      <c r="Z8" s="59" t="s">
        <v>90</v>
      </c>
      <c r="AA8" s="60"/>
      <c r="AB8" s="68" t="s">
        <v>90</v>
      </c>
      <c r="AC8" s="69" t="s">
        <v>93</v>
      </c>
      <c r="AD8" s="70" t="s">
        <v>91</v>
      </c>
      <c r="AE8" s="70"/>
      <c r="AF8" s="71" t="s">
        <v>91</v>
      </c>
      <c r="AG8" s="72"/>
      <c r="AH8" s="73" t="s">
        <v>90</v>
      </c>
      <c r="AI8" s="69" t="s">
        <v>91</v>
      </c>
      <c r="AJ8" s="74" t="s">
        <v>91</v>
      </c>
      <c r="AK8" s="75"/>
      <c r="AL8" s="76" t="s">
        <v>91</v>
      </c>
      <c r="AM8" s="54"/>
      <c r="AN8" s="77"/>
      <c r="AO8" s="62" t="s">
        <v>90</v>
      </c>
      <c r="AP8" s="78" t="s">
        <v>90</v>
      </c>
      <c r="AQ8" s="79" t="s">
        <v>90</v>
      </c>
      <c r="AR8" s="80"/>
      <c r="AS8" s="81" t="s">
        <v>94</v>
      </c>
      <c r="AT8" s="81"/>
      <c r="AU8" s="82" t="s">
        <v>90</v>
      </c>
      <c r="AV8" s="83"/>
      <c r="AW8" s="81" t="s">
        <v>95</v>
      </c>
      <c r="AX8" s="84"/>
      <c r="AY8" s="85" t="s">
        <v>91</v>
      </c>
      <c r="AZ8" s="86"/>
      <c r="BA8" s="86"/>
      <c r="BB8" s="87" t="s">
        <v>91</v>
      </c>
      <c r="BC8" s="88"/>
      <c r="BD8" s="87" t="s">
        <v>91</v>
      </c>
      <c r="BE8" s="88"/>
      <c r="BF8" s="89" t="s">
        <v>90</v>
      </c>
      <c r="BG8" s="90"/>
      <c r="BH8" s="91"/>
      <c r="BI8" s="87" t="s">
        <v>91</v>
      </c>
      <c r="BJ8" s="92"/>
      <c r="BK8" s="93" t="s">
        <v>96</v>
      </c>
      <c r="BL8" s="93"/>
      <c r="BM8" s="93"/>
      <c r="BN8" s="78" t="s">
        <v>90</v>
      </c>
      <c r="BO8" s="94" t="s">
        <v>90</v>
      </c>
      <c r="BP8" s="94"/>
    </row>
    <row r="9" spans="1:68" ht="36" x14ac:dyDescent="0.35">
      <c r="A9" s="95">
        <v>2</v>
      </c>
      <c r="B9" s="96" t="s">
        <v>97</v>
      </c>
      <c r="C9" s="96"/>
      <c r="D9" s="97" t="s">
        <v>91</v>
      </c>
      <c r="E9" s="98"/>
      <c r="F9" s="99"/>
      <c r="G9" s="100" t="s">
        <v>90</v>
      </c>
      <c r="H9" s="101" t="s">
        <v>90</v>
      </c>
      <c r="I9" s="102" t="s">
        <v>90</v>
      </c>
      <c r="J9" s="103"/>
      <c r="K9" s="104" t="s">
        <v>91</v>
      </c>
      <c r="L9" s="105"/>
      <c r="M9" s="106" t="s">
        <v>90</v>
      </c>
      <c r="N9" s="107"/>
      <c r="O9" s="108" t="s">
        <v>98</v>
      </c>
      <c r="P9" s="109" t="s">
        <v>90</v>
      </c>
      <c r="Q9" s="110" t="s">
        <v>98</v>
      </c>
      <c r="R9" s="111"/>
      <c r="S9" s="52" t="s">
        <v>90</v>
      </c>
      <c r="T9" s="62" t="s">
        <v>90</v>
      </c>
      <c r="U9" s="110" t="s">
        <v>98</v>
      </c>
      <c r="V9" s="112"/>
      <c r="W9" s="113" t="s">
        <v>90</v>
      </c>
      <c r="X9" s="66" t="s">
        <v>90</v>
      </c>
      <c r="Y9" s="67"/>
      <c r="Z9" s="114" t="s">
        <v>90</v>
      </c>
      <c r="AA9" s="115"/>
      <c r="AB9" s="116" t="s">
        <v>90</v>
      </c>
      <c r="AC9" s="69" t="s">
        <v>93</v>
      </c>
      <c r="AD9" s="117" t="s">
        <v>91</v>
      </c>
      <c r="AE9" s="118"/>
      <c r="AF9" s="119" t="s">
        <v>91</v>
      </c>
      <c r="AG9" s="120"/>
      <c r="AH9" s="121" t="s">
        <v>90</v>
      </c>
      <c r="AI9" s="122" t="s">
        <v>99</v>
      </c>
      <c r="AJ9" s="119" t="s">
        <v>91</v>
      </c>
      <c r="AK9" s="120"/>
      <c r="AL9" s="119" t="s">
        <v>91</v>
      </c>
      <c r="AM9" s="123"/>
      <c r="AN9" s="120"/>
      <c r="AO9" s="124" t="s">
        <v>90</v>
      </c>
      <c r="AP9" s="125" t="s">
        <v>91</v>
      </c>
      <c r="AQ9" s="126" t="s">
        <v>90</v>
      </c>
      <c r="AR9" s="127"/>
      <c r="AS9" s="94" t="s">
        <v>90</v>
      </c>
      <c r="AT9" s="94"/>
      <c r="AU9" s="128" t="s">
        <v>90</v>
      </c>
      <c r="AV9" s="129"/>
      <c r="AW9" s="130" t="s">
        <v>91</v>
      </c>
      <c r="AX9" s="131"/>
      <c r="AY9" s="132" t="s">
        <v>91</v>
      </c>
      <c r="AZ9" s="90"/>
      <c r="BA9" s="133"/>
      <c r="BB9" s="87" t="s">
        <v>91</v>
      </c>
      <c r="BC9" s="88"/>
      <c r="BD9" s="87" t="s">
        <v>91</v>
      </c>
      <c r="BE9" s="88"/>
      <c r="BF9" s="134" t="s">
        <v>90</v>
      </c>
      <c r="BG9" s="135"/>
      <c r="BH9" s="136"/>
      <c r="BI9" s="87" t="s">
        <v>91</v>
      </c>
      <c r="BJ9" s="92"/>
      <c r="BK9" s="137" t="s">
        <v>91</v>
      </c>
      <c r="BL9" s="137"/>
      <c r="BM9" s="137"/>
      <c r="BN9" s="125" t="s">
        <v>91</v>
      </c>
      <c r="BO9" s="94" t="s">
        <v>90</v>
      </c>
      <c r="BP9" s="94"/>
    </row>
    <row r="10" spans="1:68" ht="27" x14ac:dyDescent="0.25">
      <c r="A10" s="95">
        <v>3</v>
      </c>
      <c r="B10" s="96" t="s">
        <v>100</v>
      </c>
      <c r="C10" s="96"/>
      <c r="D10" s="138" t="s">
        <v>101</v>
      </c>
      <c r="E10" s="138" t="s">
        <v>101</v>
      </c>
      <c r="F10" s="138" t="s">
        <v>101</v>
      </c>
      <c r="G10" s="139" t="s">
        <v>101</v>
      </c>
      <c r="H10" s="140" t="s">
        <v>101</v>
      </c>
      <c r="I10" s="141" t="s">
        <v>101</v>
      </c>
      <c r="J10" s="142" t="s">
        <v>101</v>
      </c>
      <c r="K10" s="143" t="s">
        <v>101</v>
      </c>
      <c r="L10" s="144"/>
      <c r="M10" s="143" t="s">
        <v>101</v>
      </c>
      <c r="N10" s="144"/>
      <c r="O10" s="145" t="s">
        <v>101</v>
      </c>
      <c r="P10" s="141" t="s">
        <v>101</v>
      </c>
      <c r="Q10" s="141" t="s">
        <v>101</v>
      </c>
      <c r="R10" s="142" t="s">
        <v>101</v>
      </c>
      <c r="S10" s="142" t="s">
        <v>101</v>
      </c>
      <c r="T10" s="142" t="s">
        <v>101</v>
      </c>
      <c r="U10" s="142" t="s">
        <v>101</v>
      </c>
      <c r="V10" s="142" t="s">
        <v>101</v>
      </c>
      <c r="W10" s="146" t="s">
        <v>101</v>
      </c>
      <c r="X10" s="142" t="s">
        <v>101</v>
      </c>
      <c r="Y10" s="142" t="s">
        <v>101</v>
      </c>
      <c r="Z10" s="141" t="s">
        <v>101</v>
      </c>
      <c r="AA10" s="141" t="s">
        <v>101</v>
      </c>
      <c r="AB10" s="141" t="s">
        <v>101</v>
      </c>
      <c r="AC10" s="141" t="s">
        <v>101</v>
      </c>
      <c r="AD10" s="147" t="s">
        <v>101</v>
      </c>
      <c r="AE10" s="148"/>
      <c r="AF10" s="149" t="s">
        <v>101</v>
      </c>
      <c r="AG10" s="149" t="s">
        <v>101</v>
      </c>
      <c r="AH10" s="150" t="s">
        <v>101</v>
      </c>
      <c r="AI10" s="151" t="s">
        <v>101</v>
      </c>
      <c r="AJ10" s="149" t="s">
        <v>101</v>
      </c>
      <c r="AK10" s="149" t="s">
        <v>101</v>
      </c>
      <c r="AL10" s="149" t="s">
        <v>101</v>
      </c>
      <c r="AM10" s="149" t="s">
        <v>101</v>
      </c>
      <c r="AN10" s="149" t="s">
        <v>101</v>
      </c>
      <c r="AO10" s="142" t="s">
        <v>101</v>
      </c>
      <c r="AP10" s="139" t="s">
        <v>101</v>
      </c>
      <c r="AQ10" s="125" t="s">
        <v>101</v>
      </c>
      <c r="AR10" s="152" t="s">
        <v>101</v>
      </c>
      <c r="AS10" s="125" t="s">
        <v>101</v>
      </c>
      <c r="AT10" s="152" t="s">
        <v>101</v>
      </c>
      <c r="AU10" s="125" t="s">
        <v>101</v>
      </c>
      <c r="AV10" s="153" t="s">
        <v>101</v>
      </c>
      <c r="AW10" s="125" t="s">
        <v>101</v>
      </c>
      <c r="AX10" s="153" t="s">
        <v>101</v>
      </c>
      <c r="AY10" s="154" t="s">
        <v>101</v>
      </c>
      <c r="AZ10" s="155" t="s">
        <v>101</v>
      </c>
      <c r="BA10" s="156" t="s">
        <v>101</v>
      </c>
      <c r="BB10" s="157" t="s">
        <v>101</v>
      </c>
      <c r="BC10" s="157" t="s">
        <v>101</v>
      </c>
      <c r="BD10" s="157" t="s">
        <v>101</v>
      </c>
      <c r="BE10" s="157" t="s">
        <v>101</v>
      </c>
      <c r="BF10" s="157" t="s">
        <v>101</v>
      </c>
      <c r="BG10" s="157" t="s">
        <v>101</v>
      </c>
      <c r="BH10" s="157" t="s">
        <v>101</v>
      </c>
      <c r="BI10" s="157" t="s">
        <v>101</v>
      </c>
      <c r="BJ10" s="158" t="s">
        <v>101</v>
      </c>
      <c r="BK10" s="155" t="s">
        <v>101</v>
      </c>
      <c r="BL10" s="155" t="s">
        <v>101</v>
      </c>
      <c r="BM10" s="159"/>
      <c r="BN10" s="139" t="s">
        <v>101</v>
      </c>
      <c r="BO10" s="160" t="s">
        <v>101</v>
      </c>
      <c r="BP10" s="160" t="s">
        <v>101</v>
      </c>
    </row>
    <row r="11" spans="1:68" ht="126" x14ac:dyDescent="0.25">
      <c r="A11" s="95">
        <v>4</v>
      </c>
      <c r="B11" s="96" t="s">
        <v>102</v>
      </c>
      <c r="C11" s="96"/>
      <c r="D11" s="138" t="s">
        <v>90</v>
      </c>
      <c r="E11" s="138" t="s">
        <v>90</v>
      </c>
      <c r="F11" s="138" t="s">
        <v>90</v>
      </c>
      <c r="G11" s="139" t="s">
        <v>90</v>
      </c>
      <c r="H11" s="161" t="s">
        <v>90</v>
      </c>
      <c r="I11" s="141" t="s">
        <v>90</v>
      </c>
      <c r="J11" s="162" t="s">
        <v>90</v>
      </c>
      <c r="K11" s="141" t="s">
        <v>90</v>
      </c>
      <c r="L11" s="162" t="s">
        <v>90</v>
      </c>
      <c r="M11" s="141" t="s">
        <v>90</v>
      </c>
      <c r="N11" s="162" t="s">
        <v>90</v>
      </c>
      <c r="O11" s="161" t="s">
        <v>90</v>
      </c>
      <c r="P11" s="141" t="s">
        <v>90</v>
      </c>
      <c r="Q11" s="141" t="s">
        <v>90</v>
      </c>
      <c r="R11" s="162" t="s">
        <v>90</v>
      </c>
      <c r="S11" s="163" t="s">
        <v>90</v>
      </c>
      <c r="T11" s="164" t="s">
        <v>103</v>
      </c>
      <c r="U11" s="165" t="s">
        <v>90</v>
      </c>
      <c r="V11" s="165" t="s">
        <v>90</v>
      </c>
      <c r="W11" s="166" t="s">
        <v>98</v>
      </c>
      <c r="X11" s="167" t="s">
        <v>90</v>
      </c>
      <c r="Y11" s="167" t="s">
        <v>90</v>
      </c>
      <c r="Z11" s="162" t="s">
        <v>90</v>
      </c>
      <c r="AA11" s="162" t="s">
        <v>90</v>
      </c>
      <c r="AB11" s="146" t="s">
        <v>90</v>
      </c>
      <c r="AC11" s="146" t="s">
        <v>90</v>
      </c>
      <c r="AD11" s="168" t="s">
        <v>91</v>
      </c>
      <c r="AE11" s="168"/>
      <c r="AF11" s="169" t="s">
        <v>91</v>
      </c>
      <c r="AG11" s="170" t="s">
        <v>104</v>
      </c>
      <c r="AH11" s="171" t="s">
        <v>105</v>
      </c>
      <c r="AI11" s="172" t="s">
        <v>91</v>
      </c>
      <c r="AJ11" s="173" t="s">
        <v>90</v>
      </c>
      <c r="AK11" s="174" t="s">
        <v>90</v>
      </c>
      <c r="AL11" s="175" t="s">
        <v>91</v>
      </c>
      <c r="AM11" s="176" t="s">
        <v>90</v>
      </c>
      <c r="AN11" s="177" t="s">
        <v>91</v>
      </c>
      <c r="AO11" s="165" t="s">
        <v>90</v>
      </c>
      <c r="AP11" s="139" t="s">
        <v>90</v>
      </c>
      <c r="AQ11" s="125" t="s">
        <v>90</v>
      </c>
      <c r="AR11" s="178" t="s">
        <v>90</v>
      </c>
      <c r="AS11" s="125" t="s">
        <v>101</v>
      </c>
      <c r="AT11" s="178" t="s">
        <v>90</v>
      </c>
      <c r="AU11" s="125" t="s">
        <v>90</v>
      </c>
      <c r="AV11" s="179" t="s">
        <v>90</v>
      </c>
      <c r="AW11" s="125" t="s">
        <v>90</v>
      </c>
      <c r="AX11" s="179" t="s">
        <v>90</v>
      </c>
      <c r="AY11" s="154" t="s">
        <v>91</v>
      </c>
      <c r="AZ11" s="155" t="s">
        <v>91</v>
      </c>
      <c r="BA11" s="156" t="s">
        <v>91</v>
      </c>
      <c r="BB11" s="180" t="s">
        <v>91</v>
      </c>
      <c r="BC11" s="180" t="s">
        <v>91</v>
      </c>
      <c r="BD11" s="180" t="s">
        <v>91</v>
      </c>
      <c r="BE11" s="180" t="s">
        <v>91</v>
      </c>
      <c r="BF11" s="180" t="s">
        <v>91</v>
      </c>
      <c r="BG11" s="180" t="s">
        <v>91</v>
      </c>
      <c r="BH11" s="180" t="s">
        <v>91</v>
      </c>
      <c r="BI11" s="181" t="s">
        <v>90</v>
      </c>
      <c r="BJ11" s="182" t="s">
        <v>90</v>
      </c>
      <c r="BK11" s="183" t="s">
        <v>106</v>
      </c>
      <c r="BL11" s="183" t="s">
        <v>106</v>
      </c>
      <c r="BM11" s="184" t="s">
        <v>91</v>
      </c>
      <c r="BN11" s="139" t="s">
        <v>90</v>
      </c>
      <c r="BO11" s="160" t="s">
        <v>90</v>
      </c>
      <c r="BP11" s="160" t="s">
        <v>90</v>
      </c>
    </row>
    <row r="12" spans="1:68" ht="409.5" x14ac:dyDescent="0.25">
      <c r="A12" s="95">
        <v>5</v>
      </c>
      <c r="B12" s="96" t="s">
        <v>107</v>
      </c>
      <c r="C12" s="96"/>
      <c r="D12" s="185" t="s">
        <v>108</v>
      </c>
      <c r="E12" s="186" t="s">
        <v>90</v>
      </c>
      <c r="F12" s="185" t="s">
        <v>108</v>
      </c>
      <c r="G12" s="187" t="s">
        <v>90</v>
      </c>
      <c r="H12" s="161" t="s">
        <v>90</v>
      </c>
      <c r="I12" s="188" t="s">
        <v>109</v>
      </c>
      <c r="J12" s="189" t="s">
        <v>90</v>
      </c>
      <c r="K12" s="188" t="s">
        <v>109</v>
      </c>
      <c r="L12" s="189" t="s">
        <v>90</v>
      </c>
      <c r="M12" s="141" t="s">
        <v>90</v>
      </c>
      <c r="N12" s="162" t="s">
        <v>90</v>
      </c>
      <c r="O12" s="161" t="s">
        <v>108</v>
      </c>
      <c r="P12" s="164" t="s">
        <v>108</v>
      </c>
      <c r="Q12" s="141" t="s">
        <v>90</v>
      </c>
      <c r="R12" s="190" t="s">
        <v>108</v>
      </c>
      <c r="S12" s="164" t="s">
        <v>108</v>
      </c>
      <c r="T12" s="164" t="s">
        <v>108</v>
      </c>
      <c r="U12" s="164" t="s">
        <v>108</v>
      </c>
      <c r="V12" s="164" t="s">
        <v>108</v>
      </c>
      <c r="W12" s="191" t="s">
        <v>90</v>
      </c>
      <c r="X12" s="164" t="s">
        <v>90</v>
      </c>
      <c r="Y12" s="164" t="s">
        <v>90</v>
      </c>
      <c r="Z12" s="95" t="s">
        <v>90</v>
      </c>
      <c r="AA12" s="164" t="s">
        <v>108</v>
      </c>
      <c r="AB12" s="140" t="s">
        <v>108</v>
      </c>
      <c r="AC12" s="164" t="s">
        <v>90</v>
      </c>
      <c r="AD12" s="70" t="s">
        <v>91</v>
      </c>
      <c r="AE12" s="70"/>
      <c r="AF12" s="192" t="s">
        <v>91</v>
      </c>
      <c r="AG12" s="192" t="s">
        <v>104</v>
      </c>
      <c r="AH12" s="193" t="s">
        <v>108</v>
      </c>
      <c r="AI12" s="172" t="s">
        <v>108</v>
      </c>
      <c r="AJ12" s="164" t="s">
        <v>90</v>
      </c>
      <c r="AK12" s="174" t="s">
        <v>90</v>
      </c>
      <c r="AL12" s="164" t="s">
        <v>108</v>
      </c>
      <c r="AM12" s="164" t="s">
        <v>90</v>
      </c>
      <c r="AN12" s="164" t="s">
        <v>108</v>
      </c>
      <c r="AO12" s="164" t="s">
        <v>90</v>
      </c>
      <c r="AP12" s="187" t="s">
        <v>110</v>
      </c>
      <c r="AQ12" s="194" t="s">
        <v>110</v>
      </c>
      <c r="AR12" s="194" t="s">
        <v>110</v>
      </c>
      <c r="AS12" s="194" t="s">
        <v>110</v>
      </c>
      <c r="AT12" s="178" t="s">
        <v>90</v>
      </c>
      <c r="AU12" s="125" t="s">
        <v>90</v>
      </c>
      <c r="AV12" s="125" t="s">
        <v>90</v>
      </c>
      <c r="AW12" s="194" t="s">
        <v>110</v>
      </c>
      <c r="AX12" s="187" t="s">
        <v>110</v>
      </c>
      <c r="AY12" s="195" t="s">
        <v>91</v>
      </c>
      <c r="AZ12" s="196" t="s">
        <v>110</v>
      </c>
      <c r="BA12" s="197" t="s">
        <v>91</v>
      </c>
      <c r="BB12" s="198" t="s">
        <v>111</v>
      </c>
      <c r="BC12" s="198" t="s">
        <v>111</v>
      </c>
      <c r="BD12" s="198" t="s">
        <v>111</v>
      </c>
      <c r="BE12" s="180" t="s">
        <v>91</v>
      </c>
      <c r="BF12" s="198" t="s">
        <v>91</v>
      </c>
      <c r="BG12" s="194" t="s">
        <v>110</v>
      </c>
      <c r="BH12" s="194" t="s">
        <v>110</v>
      </c>
      <c r="BI12" s="194" t="s">
        <v>112</v>
      </c>
      <c r="BJ12" s="187" t="s">
        <v>112</v>
      </c>
      <c r="BK12" s="196" t="s">
        <v>113</v>
      </c>
      <c r="BL12" s="196" t="s">
        <v>91</v>
      </c>
      <c r="BM12" s="196" t="s">
        <v>113</v>
      </c>
      <c r="BN12" s="139" t="s">
        <v>90</v>
      </c>
      <c r="BO12" s="196" t="s">
        <v>110</v>
      </c>
      <c r="BP12" s="196" t="s">
        <v>110</v>
      </c>
    </row>
    <row r="13" spans="1:68" ht="27" x14ac:dyDescent="0.35">
      <c r="A13" s="95">
        <v>6</v>
      </c>
      <c r="B13" s="96" t="s">
        <v>114</v>
      </c>
      <c r="C13" s="96"/>
      <c r="D13" s="97" t="s">
        <v>90</v>
      </c>
      <c r="E13" s="98"/>
      <c r="F13" s="99"/>
      <c r="G13" s="100" t="s">
        <v>101</v>
      </c>
      <c r="H13" s="101" t="s">
        <v>101</v>
      </c>
      <c r="I13" s="104" t="s">
        <v>90</v>
      </c>
      <c r="J13" s="199"/>
      <c r="K13" s="104" t="s">
        <v>90</v>
      </c>
      <c r="L13" s="105"/>
      <c r="M13" s="104" t="s">
        <v>90</v>
      </c>
      <c r="N13" s="105"/>
      <c r="O13" s="101" t="s">
        <v>101</v>
      </c>
      <c r="P13" s="101" t="s">
        <v>101</v>
      </c>
      <c r="Q13" s="104" t="s">
        <v>90</v>
      </c>
      <c r="R13" s="105"/>
      <c r="S13" s="101" t="s">
        <v>101</v>
      </c>
      <c r="T13" s="101" t="s">
        <v>101</v>
      </c>
      <c r="U13" s="200" t="s">
        <v>90</v>
      </c>
      <c r="V13" s="201"/>
      <c r="W13" s="202" t="s">
        <v>101</v>
      </c>
      <c r="X13" s="66" t="s">
        <v>90</v>
      </c>
      <c r="Y13" s="203"/>
      <c r="Z13" s="204" t="s">
        <v>90</v>
      </c>
      <c r="AA13" s="205"/>
      <c r="AB13" s="206" t="s">
        <v>101</v>
      </c>
      <c r="AC13" s="206" t="s">
        <v>101</v>
      </c>
      <c r="AD13" s="71" t="s">
        <v>101</v>
      </c>
      <c r="AE13" s="207"/>
      <c r="AF13" s="119" t="s">
        <v>91</v>
      </c>
      <c r="AG13" s="120"/>
      <c r="AH13" s="69" t="s">
        <v>101</v>
      </c>
      <c r="AI13" s="151" t="s">
        <v>101</v>
      </c>
      <c r="AJ13" s="208" t="s">
        <v>90</v>
      </c>
      <c r="AK13" s="209"/>
      <c r="AL13" s="119" t="s">
        <v>91</v>
      </c>
      <c r="AM13" s="123"/>
      <c r="AN13" s="120"/>
      <c r="AO13" s="101" t="s">
        <v>101</v>
      </c>
      <c r="AP13" s="139" t="s">
        <v>101</v>
      </c>
      <c r="AQ13" s="126" t="s">
        <v>90</v>
      </c>
      <c r="AR13" s="127"/>
      <c r="AS13" s="210" t="s">
        <v>90</v>
      </c>
      <c r="AT13" s="211"/>
      <c r="AU13" s="210" t="s">
        <v>90</v>
      </c>
      <c r="AV13" s="212"/>
      <c r="AW13" s="210" t="s">
        <v>90</v>
      </c>
      <c r="AX13" s="212"/>
      <c r="AY13" s="213" t="s">
        <v>91</v>
      </c>
      <c r="AZ13" s="90"/>
      <c r="BA13" s="133"/>
      <c r="BB13" s="87" t="s">
        <v>91</v>
      </c>
      <c r="BC13" s="88"/>
      <c r="BD13" s="87" t="s">
        <v>91</v>
      </c>
      <c r="BE13" s="88"/>
      <c r="BF13" s="213" t="s">
        <v>90</v>
      </c>
      <c r="BG13" s="90"/>
      <c r="BH13" s="133"/>
      <c r="BI13" s="87" t="s">
        <v>91</v>
      </c>
      <c r="BJ13" s="92"/>
      <c r="BK13" s="214" t="s">
        <v>115</v>
      </c>
      <c r="BL13" s="214"/>
      <c r="BM13" s="214"/>
      <c r="BN13" s="139" t="s">
        <v>101</v>
      </c>
      <c r="BO13" s="94" t="s">
        <v>90</v>
      </c>
      <c r="BP13" s="94"/>
    </row>
    <row r="14" spans="1:68" ht="409.5" x14ac:dyDescent="0.25">
      <c r="A14" s="95">
        <v>7</v>
      </c>
      <c r="B14" s="96" t="s">
        <v>116</v>
      </c>
      <c r="C14" s="96"/>
      <c r="D14" s="138" t="s">
        <v>101</v>
      </c>
      <c r="E14" s="138" t="s">
        <v>101</v>
      </c>
      <c r="F14" s="138" t="s">
        <v>101</v>
      </c>
      <c r="G14" s="139" t="s">
        <v>101</v>
      </c>
      <c r="H14" s="145" t="s">
        <v>101</v>
      </c>
      <c r="I14" s="215" t="s">
        <v>101</v>
      </c>
      <c r="J14" s="67"/>
      <c r="K14" s="215" t="s">
        <v>101</v>
      </c>
      <c r="L14" s="67"/>
      <c r="M14" s="215" t="s">
        <v>101</v>
      </c>
      <c r="N14" s="67"/>
      <c r="O14" s="145" t="s">
        <v>101</v>
      </c>
      <c r="P14" s="141" t="s">
        <v>101</v>
      </c>
      <c r="Q14" s="141" t="s">
        <v>101</v>
      </c>
      <c r="R14" s="142" t="s">
        <v>101</v>
      </c>
      <c r="S14" s="101" t="s">
        <v>101</v>
      </c>
      <c r="T14" s="101" t="s">
        <v>101</v>
      </c>
      <c r="U14" s="101" t="s">
        <v>101</v>
      </c>
      <c r="V14" s="101" t="s">
        <v>101</v>
      </c>
      <c r="W14" s="216" t="s">
        <v>101</v>
      </c>
      <c r="X14" s="142" t="s">
        <v>101</v>
      </c>
      <c r="Y14" s="142" t="s">
        <v>101</v>
      </c>
      <c r="Z14" s="142" t="s">
        <v>101</v>
      </c>
      <c r="AA14" s="142" t="s">
        <v>101</v>
      </c>
      <c r="AB14" s="146" t="s">
        <v>101</v>
      </c>
      <c r="AC14" s="164" t="s">
        <v>90</v>
      </c>
      <c r="AD14" s="147" t="s">
        <v>101</v>
      </c>
      <c r="AE14" s="148"/>
      <c r="AF14" s="149" t="s">
        <v>101</v>
      </c>
      <c r="AG14" s="149" t="s">
        <v>101</v>
      </c>
      <c r="AH14" s="150" t="s">
        <v>101</v>
      </c>
      <c r="AI14" s="151" t="s">
        <v>101</v>
      </c>
      <c r="AJ14" s="149" t="s">
        <v>101</v>
      </c>
      <c r="AK14" s="149" t="s">
        <v>101</v>
      </c>
      <c r="AL14" s="149" t="s">
        <v>101</v>
      </c>
      <c r="AM14" s="149" t="s">
        <v>101</v>
      </c>
      <c r="AN14" s="149" t="s">
        <v>101</v>
      </c>
      <c r="AO14" s="101" t="s">
        <v>101</v>
      </c>
      <c r="AP14" s="125" t="s">
        <v>101</v>
      </c>
      <c r="AQ14" s="125" t="s">
        <v>101</v>
      </c>
      <c r="AR14" s="152" t="s">
        <v>101</v>
      </c>
      <c r="AS14" s="125" t="s">
        <v>101</v>
      </c>
      <c r="AT14" s="217" t="s">
        <v>117</v>
      </c>
      <c r="AU14" s="125" t="s">
        <v>101</v>
      </c>
      <c r="AV14" s="153" t="s">
        <v>101</v>
      </c>
      <c r="AW14" s="125" t="s">
        <v>101</v>
      </c>
      <c r="AX14" s="153" t="s">
        <v>101</v>
      </c>
      <c r="AY14" s="154" t="s">
        <v>101</v>
      </c>
      <c r="AZ14" s="155" t="s">
        <v>101</v>
      </c>
      <c r="BA14" s="156" t="s">
        <v>101</v>
      </c>
      <c r="BB14" s="157" t="s">
        <v>101</v>
      </c>
      <c r="BC14" s="157" t="s">
        <v>101</v>
      </c>
      <c r="BD14" s="157" t="s">
        <v>101</v>
      </c>
      <c r="BE14" s="157" t="s">
        <v>101</v>
      </c>
      <c r="BF14" s="157" t="s">
        <v>101</v>
      </c>
      <c r="BG14" s="157" t="s">
        <v>101</v>
      </c>
      <c r="BH14" s="157" t="s">
        <v>101</v>
      </c>
      <c r="BI14" s="157" t="s">
        <v>101</v>
      </c>
      <c r="BJ14" s="158" t="s">
        <v>101</v>
      </c>
      <c r="BK14" s="218" t="s">
        <v>118</v>
      </c>
      <c r="BL14" s="218" t="s">
        <v>118</v>
      </c>
      <c r="BM14" s="155" t="s">
        <v>101</v>
      </c>
      <c r="BN14" s="139" t="s">
        <v>101</v>
      </c>
      <c r="BO14" s="160" t="s">
        <v>101</v>
      </c>
      <c r="BP14" s="160" t="s">
        <v>101</v>
      </c>
    </row>
    <row r="15" spans="1:68" ht="409.6" thickBot="1" x14ac:dyDescent="0.3">
      <c r="A15" s="95">
        <v>8</v>
      </c>
      <c r="B15" s="96" t="s">
        <v>119</v>
      </c>
      <c r="C15" s="96"/>
      <c r="D15" s="186" t="s">
        <v>90</v>
      </c>
      <c r="E15" s="186" t="s">
        <v>90</v>
      </c>
      <c r="F15" s="219" t="s">
        <v>120</v>
      </c>
      <c r="G15" s="187" t="s">
        <v>90</v>
      </c>
      <c r="H15" s="145" t="s">
        <v>90</v>
      </c>
      <c r="I15" s="124" t="s">
        <v>90</v>
      </c>
      <c r="J15" s="220" t="s">
        <v>98</v>
      </c>
      <c r="K15" s="200" t="s">
        <v>91</v>
      </c>
      <c r="L15" s="144"/>
      <c r="M15" s="124" t="s">
        <v>90</v>
      </c>
      <c r="N15" s="220" t="s">
        <v>98</v>
      </c>
      <c r="O15" s="145" t="s">
        <v>90</v>
      </c>
      <c r="P15" s="221" t="s">
        <v>90</v>
      </c>
      <c r="Q15" s="164" t="s">
        <v>90</v>
      </c>
      <c r="R15" s="222" t="s">
        <v>90</v>
      </c>
      <c r="S15" s="222" t="s">
        <v>90</v>
      </c>
      <c r="T15" s="222" t="s">
        <v>90</v>
      </c>
      <c r="U15" s="223" t="s">
        <v>99</v>
      </c>
      <c r="V15" s="165" t="s">
        <v>90</v>
      </c>
      <c r="W15" s="202" t="s">
        <v>90</v>
      </c>
      <c r="X15" s="222" t="s">
        <v>90</v>
      </c>
      <c r="Y15" s="222" t="s">
        <v>90</v>
      </c>
      <c r="Z15" s="224" t="s">
        <v>90</v>
      </c>
      <c r="AA15" s="225" t="s">
        <v>98</v>
      </c>
      <c r="AB15" s="226" t="s">
        <v>90</v>
      </c>
      <c r="AC15" s="164" t="s">
        <v>90</v>
      </c>
      <c r="AD15" s="227" t="s">
        <v>91</v>
      </c>
      <c r="AE15" s="228"/>
      <c r="AF15" s="229" t="s">
        <v>91</v>
      </c>
      <c r="AG15" s="229" t="s">
        <v>104</v>
      </c>
      <c r="AH15" s="230" t="s">
        <v>91</v>
      </c>
      <c r="AI15" s="151" t="s">
        <v>91</v>
      </c>
      <c r="AJ15" s="173" t="s">
        <v>90</v>
      </c>
      <c r="AK15" s="231" t="s">
        <v>121</v>
      </c>
      <c r="AL15" s="173" t="s">
        <v>90</v>
      </c>
      <c r="AM15" s="232" t="s">
        <v>105</v>
      </c>
      <c r="AN15" s="231" t="s">
        <v>105</v>
      </c>
      <c r="AO15" s="222" t="s">
        <v>90</v>
      </c>
      <c r="AP15" s="187" t="s">
        <v>90</v>
      </c>
      <c r="AQ15" s="194" t="s">
        <v>90</v>
      </c>
      <c r="AR15" s="233" t="s">
        <v>90</v>
      </c>
      <c r="AS15" s="234" t="s">
        <v>90</v>
      </c>
      <c r="AT15" s="234" t="s">
        <v>90</v>
      </c>
      <c r="AU15" s="235" t="s">
        <v>90</v>
      </c>
      <c r="AV15" s="235" t="s">
        <v>90</v>
      </c>
      <c r="AW15" s="194" t="s">
        <v>90</v>
      </c>
      <c r="AX15" s="236" t="s">
        <v>90</v>
      </c>
      <c r="AY15" s="195" t="s">
        <v>91</v>
      </c>
      <c r="AZ15" s="218" t="s">
        <v>91</v>
      </c>
      <c r="BA15" s="197" t="s">
        <v>91</v>
      </c>
      <c r="BB15" s="237" t="s">
        <v>91</v>
      </c>
      <c r="BC15" s="237" t="s">
        <v>91</v>
      </c>
      <c r="BD15" s="237" t="s">
        <v>91</v>
      </c>
      <c r="BE15" s="237" t="s">
        <v>91</v>
      </c>
      <c r="BF15" s="237" t="s">
        <v>91</v>
      </c>
      <c r="BG15" s="237" t="s">
        <v>91</v>
      </c>
      <c r="BH15" s="237" t="s">
        <v>91</v>
      </c>
      <c r="BI15" s="181" t="s">
        <v>90</v>
      </c>
      <c r="BJ15" s="182" t="s">
        <v>90</v>
      </c>
      <c r="BK15" s="184" t="s">
        <v>122</v>
      </c>
      <c r="BL15" s="238" t="s">
        <v>123</v>
      </c>
      <c r="BM15" s="238" t="s">
        <v>123</v>
      </c>
      <c r="BN15" s="187" t="s">
        <v>90</v>
      </c>
      <c r="BO15" s="196" t="s">
        <v>90</v>
      </c>
      <c r="BP15" s="196" t="s">
        <v>90</v>
      </c>
    </row>
    <row r="16" spans="1:68" ht="108" x14ac:dyDescent="0.35">
      <c r="A16" s="95">
        <v>9</v>
      </c>
      <c r="B16" s="96" t="s">
        <v>124</v>
      </c>
      <c r="C16" s="96"/>
      <c r="D16" s="239" t="s">
        <v>90</v>
      </c>
      <c r="E16" s="239"/>
      <c r="F16" s="239"/>
      <c r="G16" s="100" t="s">
        <v>90</v>
      </c>
      <c r="H16" s="101" t="s">
        <v>90</v>
      </c>
      <c r="I16" s="104" t="s">
        <v>90</v>
      </c>
      <c r="J16" s="199"/>
      <c r="K16" s="143" t="s">
        <v>90</v>
      </c>
      <c r="L16" s="144"/>
      <c r="M16" s="104" t="s">
        <v>90</v>
      </c>
      <c r="N16" s="199"/>
      <c r="O16" s="101" t="s">
        <v>90</v>
      </c>
      <c r="P16" s="101" t="s">
        <v>90</v>
      </c>
      <c r="Q16" s="104" t="s">
        <v>90</v>
      </c>
      <c r="R16" s="199"/>
      <c r="S16" s="222" t="s">
        <v>90</v>
      </c>
      <c r="T16" s="222" t="s">
        <v>125</v>
      </c>
      <c r="U16" s="240" t="s">
        <v>90</v>
      </c>
      <c r="V16" s="241"/>
      <c r="W16" s="140" t="s">
        <v>90</v>
      </c>
      <c r="X16" s="242" t="s">
        <v>90</v>
      </c>
      <c r="Y16" s="242"/>
      <c r="Z16" s="204" t="s">
        <v>90</v>
      </c>
      <c r="AA16" s="205"/>
      <c r="AB16" s="226" t="s">
        <v>90</v>
      </c>
      <c r="AC16" s="226" t="s">
        <v>90</v>
      </c>
      <c r="AD16" s="243" t="s">
        <v>91</v>
      </c>
      <c r="AE16" s="244"/>
      <c r="AF16" s="243" t="s">
        <v>91</v>
      </c>
      <c r="AG16" s="245"/>
      <c r="AH16" s="246" t="s">
        <v>90</v>
      </c>
      <c r="AI16" s="247" t="s">
        <v>91</v>
      </c>
      <c r="AJ16" s="208" t="s">
        <v>90</v>
      </c>
      <c r="AK16" s="209"/>
      <c r="AL16" s="208" t="s">
        <v>90</v>
      </c>
      <c r="AM16" s="248"/>
      <c r="AN16" s="209"/>
      <c r="AO16" s="222" t="s">
        <v>90</v>
      </c>
      <c r="AP16" s="100" t="s">
        <v>91</v>
      </c>
      <c r="AQ16" s="126" t="s">
        <v>91</v>
      </c>
      <c r="AR16" s="127"/>
      <c r="AS16" s="249" t="s">
        <v>90</v>
      </c>
      <c r="AT16" s="250"/>
      <c r="AU16" s="251" t="s">
        <v>126</v>
      </c>
      <c r="AV16" s="252"/>
      <c r="AW16" s="210" t="s">
        <v>126</v>
      </c>
      <c r="AX16" s="211"/>
      <c r="AY16" s="253" t="s">
        <v>91</v>
      </c>
      <c r="AZ16" s="254"/>
      <c r="BA16" s="255"/>
      <c r="BB16" s="87" t="s">
        <v>91</v>
      </c>
      <c r="BC16" s="88"/>
      <c r="BD16" s="87" t="s">
        <v>91</v>
      </c>
      <c r="BE16" s="88"/>
      <c r="BF16" s="213" t="s">
        <v>90</v>
      </c>
      <c r="BG16" s="90"/>
      <c r="BH16" s="133"/>
      <c r="BI16" s="256" t="s">
        <v>127</v>
      </c>
      <c r="BJ16" s="135"/>
      <c r="BK16" s="85" t="s">
        <v>128</v>
      </c>
      <c r="BL16" s="85"/>
      <c r="BM16" s="257"/>
      <c r="BN16" s="160" t="s">
        <v>91</v>
      </c>
      <c r="BO16" s="94" t="s">
        <v>91</v>
      </c>
      <c r="BP16" s="94"/>
    </row>
    <row r="17" spans="1:68 16354:16354" ht="54.75" thickBot="1" x14ac:dyDescent="0.3">
      <c r="A17" s="95">
        <v>10</v>
      </c>
      <c r="B17" s="96" t="s">
        <v>129</v>
      </c>
      <c r="C17" s="96"/>
      <c r="D17" s="239" t="s">
        <v>90</v>
      </c>
      <c r="E17" s="239"/>
      <c r="F17" s="239"/>
      <c r="G17" s="187" t="s">
        <v>90</v>
      </c>
      <c r="H17" s="161" t="s">
        <v>90</v>
      </c>
      <c r="I17" s="215" t="s">
        <v>90</v>
      </c>
      <c r="J17" s="258"/>
      <c r="K17" s="215" t="s">
        <v>91</v>
      </c>
      <c r="L17" s="67"/>
      <c r="M17" s="104" t="s">
        <v>90</v>
      </c>
      <c r="N17" s="105"/>
      <c r="O17" s="259" t="s">
        <v>98</v>
      </c>
      <c r="P17" s="161" t="s">
        <v>90</v>
      </c>
      <c r="Q17" s="240" t="s">
        <v>90</v>
      </c>
      <c r="R17" s="260"/>
      <c r="S17" s="222" t="s">
        <v>90</v>
      </c>
      <c r="T17" s="222" t="s">
        <v>90</v>
      </c>
      <c r="U17" s="215" t="s">
        <v>90</v>
      </c>
      <c r="V17" s="203"/>
      <c r="W17" s="166" t="s">
        <v>98</v>
      </c>
      <c r="X17" s="222" t="s">
        <v>90</v>
      </c>
      <c r="Y17" s="222" t="s">
        <v>90</v>
      </c>
      <c r="Z17" s="95" t="s">
        <v>90</v>
      </c>
      <c r="AA17" s="95" t="s">
        <v>90</v>
      </c>
      <c r="AB17" s="206" t="s">
        <v>90</v>
      </c>
      <c r="AC17" s="164" t="s">
        <v>90</v>
      </c>
      <c r="AD17" s="261" t="s">
        <v>91</v>
      </c>
      <c r="AE17" s="262"/>
      <c r="AF17" s="229" t="s">
        <v>91</v>
      </c>
      <c r="AG17" s="230" t="s">
        <v>91</v>
      </c>
      <c r="AH17" s="263" t="s">
        <v>91</v>
      </c>
      <c r="AI17" s="232" t="s">
        <v>91</v>
      </c>
      <c r="AJ17" s="175" t="s">
        <v>91</v>
      </c>
      <c r="AK17" s="177" t="s">
        <v>91</v>
      </c>
      <c r="AL17" s="175" t="s">
        <v>91</v>
      </c>
      <c r="AM17" s="176"/>
      <c r="AN17" s="177" t="s">
        <v>91</v>
      </c>
      <c r="AO17" s="222" t="s">
        <v>90</v>
      </c>
      <c r="AP17" s="187" t="s">
        <v>90</v>
      </c>
      <c r="AQ17" s="194" t="s">
        <v>90</v>
      </c>
      <c r="AR17" s="233" t="s">
        <v>90</v>
      </c>
      <c r="AS17" s="249" t="s">
        <v>90</v>
      </c>
      <c r="AT17" s="250"/>
      <c r="AU17" s="249" t="s">
        <v>90</v>
      </c>
      <c r="AV17" s="264"/>
      <c r="AW17" s="265" t="s">
        <v>90</v>
      </c>
      <c r="AX17" s="266"/>
      <c r="AY17" s="195" t="s">
        <v>91</v>
      </c>
      <c r="AZ17" s="218" t="s">
        <v>91</v>
      </c>
      <c r="BA17" s="267" t="s">
        <v>91</v>
      </c>
      <c r="BB17" s="237" t="s">
        <v>91</v>
      </c>
      <c r="BC17" s="268" t="s">
        <v>91</v>
      </c>
      <c r="BD17" s="237" t="s">
        <v>91</v>
      </c>
      <c r="BE17" s="268" t="s">
        <v>91</v>
      </c>
      <c r="BF17" s="218" t="s">
        <v>91</v>
      </c>
      <c r="BG17" s="218" t="s">
        <v>91</v>
      </c>
      <c r="BH17" s="218" t="s">
        <v>91</v>
      </c>
      <c r="BI17" s="269" t="s">
        <v>91</v>
      </c>
      <c r="BJ17" s="270" t="s">
        <v>91</v>
      </c>
      <c r="BK17" s="184" t="s">
        <v>91</v>
      </c>
      <c r="BL17" s="184" t="s">
        <v>91</v>
      </c>
      <c r="BM17" s="184" t="s">
        <v>91</v>
      </c>
      <c r="BN17" s="187" t="s">
        <v>90</v>
      </c>
      <c r="BO17" s="196" t="s">
        <v>90</v>
      </c>
      <c r="BP17" s="196" t="s">
        <v>90</v>
      </c>
    </row>
    <row r="18" spans="1:68 16354:16354" ht="54.75" customHeight="1" thickBot="1" x14ac:dyDescent="0.3">
      <c r="A18" s="95">
        <v>11</v>
      </c>
      <c r="B18" s="96" t="s">
        <v>130</v>
      </c>
      <c r="C18" s="96"/>
      <c r="D18" s="239" t="s">
        <v>90</v>
      </c>
      <c r="E18" s="239"/>
      <c r="F18" s="239"/>
      <c r="G18" s="187" t="s">
        <v>90</v>
      </c>
      <c r="H18" s="161" t="s">
        <v>90</v>
      </c>
      <c r="I18" s="215" t="s">
        <v>90</v>
      </c>
      <c r="J18" s="258"/>
      <c r="K18" s="215" t="s">
        <v>91</v>
      </c>
      <c r="L18" s="67"/>
      <c r="M18" s="104" t="s">
        <v>90</v>
      </c>
      <c r="N18" s="105"/>
      <c r="O18" s="259" t="s">
        <v>98</v>
      </c>
      <c r="P18" s="161" t="s">
        <v>90</v>
      </c>
      <c r="Q18" s="240" t="s">
        <v>90</v>
      </c>
      <c r="R18" s="260"/>
      <c r="S18" s="222" t="s">
        <v>90</v>
      </c>
      <c r="T18" s="222" t="s">
        <v>90</v>
      </c>
      <c r="U18" s="215" t="s">
        <v>90</v>
      </c>
      <c r="V18" s="203"/>
      <c r="W18" s="166" t="s">
        <v>98</v>
      </c>
      <c r="X18" s="222" t="s">
        <v>90</v>
      </c>
      <c r="Y18" s="222" t="s">
        <v>90</v>
      </c>
      <c r="Z18" s="95" t="s">
        <v>90</v>
      </c>
      <c r="AA18" s="95" t="s">
        <v>90</v>
      </c>
      <c r="AB18" s="206" t="s">
        <v>90</v>
      </c>
      <c r="AC18" s="164" t="s">
        <v>90</v>
      </c>
      <c r="AD18" s="261" t="s">
        <v>91</v>
      </c>
      <c r="AE18" s="262"/>
      <c r="AF18" s="229" t="s">
        <v>91</v>
      </c>
      <c r="AG18" s="230" t="s">
        <v>91</v>
      </c>
      <c r="AH18" s="263" t="s">
        <v>91</v>
      </c>
      <c r="AI18" s="232" t="s">
        <v>91</v>
      </c>
      <c r="AJ18" s="175" t="s">
        <v>91</v>
      </c>
      <c r="AK18" s="177" t="s">
        <v>91</v>
      </c>
      <c r="AL18" s="175" t="s">
        <v>91</v>
      </c>
      <c r="AM18" s="176"/>
      <c r="AN18" s="177" t="s">
        <v>91</v>
      </c>
      <c r="AO18" s="222" t="s">
        <v>90</v>
      </c>
      <c r="AP18" s="187" t="s">
        <v>90</v>
      </c>
      <c r="AQ18" s="194" t="s">
        <v>90</v>
      </c>
      <c r="AR18" s="233" t="s">
        <v>90</v>
      </c>
      <c r="AS18" s="249" t="s">
        <v>90</v>
      </c>
      <c r="AT18" s="250"/>
      <c r="AU18" s="249" t="s">
        <v>90</v>
      </c>
      <c r="AV18" s="264"/>
      <c r="AW18" s="265" t="s">
        <v>90</v>
      </c>
      <c r="AX18" s="266"/>
      <c r="AY18" s="195" t="s">
        <v>91</v>
      </c>
      <c r="AZ18" s="218" t="s">
        <v>91</v>
      </c>
      <c r="BA18" s="267" t="s">
        <v>91</v>
      </c>
      <c r="BB18" s="237" t="s">
        <v>91</v>
      </c>
      <c r="BC18" s="268" t="s">
        <v>91</v>
      </c>
      <c r="BD18" s="237" t="s">
        <v>91</v>
      </c>
      <c r="BE18" s="268" t="s">
        <v>91</v>
      </c>
      <c r="BF18" s="218" t="s">
        <v>91</v>
      </c>
      <c r="BG18" s="218" t="s">
        <v>91</v>
      </c>
      <c r="BH18" s="218" t="s">
        <v>91</v>
      </c>
      <c r="BI18" s="269" t="s">
        <v>91</v>
      </c>
      <c r="BJ18" s="270" t="s">
        <v>91</v>
      </c>
      <c r="BK18" s="184" t="s">
        <v>91</v>
      </c>
      <c r="BL18" s="184" t="s">
        <v>91</v>
      </c>
      <c r="BM18" s="184" t="s">
        <v>91</v>
      </c>
      <c r="BN18" s="187" t="s">
        <v>90</v>
      </c>
      <c r="BO18" s="196" t="s">
        <v>90</v>
      </c>
      <c r="BP18" s="196" t="s">
        <v>90</v>
      </c>
    </row>
    <row r="19" spans="1:68 16354:16354" ht="54.75" thickBot="1" x14ac:dyDescent="0.3">
      <c r="A19" s="95">
        <v>12</v>
      </c>
      <c r="B19" s="96" t="s">
        <v>131</v>
      </c>
      <c r="C19" s="96"/>
      <c r="D19" s="239" t="s">
        <v>90</v>
      </c>
      <c r="E19" s="239"/>
      <c r="F19" s="239"/>
      <c r="G19" s="187" t="s">
        <v>90</v>
      </c>
      <c r="H19" s="161" t="s">
        <v>90</v>
      </c>
      <c r="I19" s="215" t="s">
        <v>90</v>
      </c>
      <c r="J19" s="258"/>
      <c r="K19" s="215" t="s">
        <v>91</v>
      </c>
      <c r="L19" s="67"/>
      <c r="M19" s="104" t="s">
        <v>90</v>
      </c>
      <c r="N19" s="105"/>
      <c r="O19" s="259" t="s">
        <v>98</v>
      </c>
      <c r="P19" s="161" t="s">
        <v>90</v>
      </c>
      <c r="Q19" s="240" t="s">
        <v>90</v>
      </c>
      <c r="R19" s="260"/>
      <c r="S19" s="222" t="s">
        <v>90</v>
      </c>
      <c r="T19" s="222" t="s">
        <v>90</v>
      </c>
      <c r="U19" s="215" t="s">
        <v>90</v>
      </c>
      <c r="V19" s="203"/>
      <c r="W19" s="166" t="s">
        <v>98</v>
      </c>
      <c r="X19" s="222" t="s">
        <v>90</v>
      </c>
      <c r="Y19" s="222" t="s">
        <v>90</v>
      </c>
      <c r="Z19" s="95" t="s">
        <v>90</v>
      </c>
      <c r="AA19" s="95" t="s">
        <v>90</v>
      </c>
      <c r="AB19" s="206" t="s">
        <v>90</v>
      </c>
      <c r="AC19" s="164" t="s">
        <v>90</v>
      </c>
      <c r="AD19" s="261" t="s">
        <v>91</v>
      </c>
      <c r="AE19" s="262"/>
      <c r="AF19" s="229" t="s">
        <v>91</v>
      </c>
      <c r="AG19" s="230" t="s">
        <v>91</v>
      </c>
      <c r="AH19" s="263" t="s">
        <v>91</v>
      </c>
      <c r="AI19" s="232" t="s">
        <v>91</v>
      </c>
      <c r="AJ19" s="175" t="s">
        <v>91</v>
      </c>
      <c r="AK19" s="177" t="s">
        <v>91</v>
      </c>
      <c r="AL19" s="175" t="s">
        <v>91</v>
      </c>
      <c r="AM19" s="176"/>
      <c r="AN19" s="177" t="s">
        <v>91</v>
      </c>
      <c r="AO19" s="222" t="s">
        <v>90</v>
      </c>
      <c r="AP19" s="187" t="s">
        <v>90</v>
      </c>
      <c r="AQ19" s="194" t="s">
        <v>90</v>
      </c>
      <c r="AR19" s="233" t="s">
        <v>90</v>
      </c>
      <c r="AS19" s="249" t="s">
        <v>90</v>
      </c>
      <c r="AT19" s="250"/>
      <c r="AU19" s="249" t="s">
        <v>90</v>
      </c>
      <c r="AV19" s="264"/>
      <c r="AW19" s="265" t="s">
        <v>90</v>
      </c>
      <c r="AX19" s="266"/>
      <c r="AY19" s="195" t="s">
        <v>91</v>
      </c>
      <c r="AZ19" s="218" t="s">
        <v>91</v>
      </c>
      <c r="BA19" s="267" t="s">
        <v>91</v>
      </c>
      <c r="BB19" s="237" t="s">
        <v>91</v>
      </c>
      <c r="BC19" s="268" t="s">
        <v>91</v>
      </c>
      <c r="BD19" s="237" t="s">
        <v>91</v>
      </c>
      <c r="BE19" s="268" t="s">
        <v>91</v>
      </c>
      <c r="BF19" s="218" t="s">
        <v>91</v>
      </c>
      <c r="BG19" s="218" t="s">
        <v>91</v>
      </c>
      <c r="BH19" s="218" t="s">
        <v>91</v>
      </c>
      <c r="BI19" s="269" t="s">
        <v>91</v>
      </c>
      <c r="BJ19" s="270" t="s">
        <v>91</v>
      </c>
      <c r="BK19" s="184" t="s">
        <v>91</v>
      </c>
      <c r="BL19" s="184" t="s">
        <v>91</v>
      </c>
      <c r="BM19" s="184" t="s">
        <v>91</v>
      </c>
      <c r="BN19" s="187" t="s">
        <v>90</v>
      </c>
      <c r="BO19" s="196" t="s">
        <v>90</v>
      </c>
      <c r="BP19" s="196" t="s">
        <v>90</v>
      </c>
    </row>
    <row r="20" spans="1:68 16354:16354" ht="54.75" thickBot="1" x14ac:dyDescent="0.3">
      <c r="A20" s="95">
        <v>13</v>
      </c>
      <c r="B20" s="96" t="s">
        <v>132</v>
      </c>
      <c r="C20" s="96"/>
      <c r="D20" s="239" t="s">
        <v>90</v>
      </c>
      <c r="E20" s="239"/>
      <c r="F20" s="239"/>
      <c r="G20" s="187" t="s">
        <v>90</v>
      </c>
      <c r="H20" s="161" t="s">
        <v>90</v>
      </c>
      <c r="I20" s="215" t="s">
        <v>90</v>
      </c>
      <c r="J20" s="258"/>
      <c r="K20" s="215" t="s">
        <v>91</v>
      </c>
      <c r="L20" s="67"/>
      <c r="M20" s="104" t="s">
        <v>90</v>
      </c>
      <c r="N20" s="105"/>
      <c r="O20" s="259" t="s">
        <v>98</v>
      </c>
      <c r="P20" s="161" t="s">
        <v>90</v>
      </c>
      <c r="Q20" s="240" t="s">
        <v>90</v>
      </c>
      <c r="R20" s="260"/>
      <c r="S20" s="222" t="s">
        <v>90</v>
      </c>
      <c r="T20" s="222" t="s">
        <v>90</v>
      </c>
      <c r="U20" s="215" t="s">
        <v>90</v>
      </c>
      <c r="V20" s="203"/>
      <c r="W20" s="166" t="s">
        <v>98</v>
      </c>
      <c r="X20" s="222" t="s">
        <v>90</v>
      </c>
      <c r="Y20" s="222" t="s">
        <v>90</v>
      </c>
      <c r="Z20" s="95" t="s">
        <v>90</v>
      </c>
      <c r="AA20" s="95" t="s">
        <v>90</v>
      </c>
      <c r="AB20" s="206" t="s">
        <v>90</v>
      </c>
      <c r="AC20" s="164" t="s">
        <v>90</v>
      </c>
      <c r="AD20" s="261" t="s">
        <v>91</v>
      </c>
      <c r="AE20" s="262"/>
      <c r="AF20" s="229" t="s">
        <v>91</v>
      </c>
      <c r="AG20" s="230" t="s">
        <v>91</v>
      </c>
      <c r="AH20" s="263" t="s">
        <v>91</v>
      </c>
      <c r="AI20" s="232" t="s">
        <v>91</v>
      </c>
      <c r="AJ20" s="175" t="s">
        <v>91</v>
      </c>
      <c r="AK20" s="177" t="s">
        <v>91</v>
      </c>
      <c r="AL20" s="175" t="s">
        <v>91</v>
      </c>
      <c r="AM20" s="176"/>
      <c r="AN20" s="177" t="s">
        <v>91</v>
      </c>
      <c r="AO20" s="222" t="s">
        <v>90</v>
      </c>
      <c r="AP20" s="187" t="s">
        <v>90</v>
      </c>
      <c r="AQ20" s="194" t="s">
        <v>90</v>
      </c>
      <c r="AR20" s="233" t="s">
        <v>90</v>
      </c>
      <c r="AS20" s="249" t="s">
        <v>90</v>
      </c>
      <c r="AT20" s="250"/>
      <c r="AU20" s="249" t="s">
        <v>90</v>
      </c>
      <c r="AV20" s="264"/>
      <c r="AW20" s="265" t="s">
        <v>90</v>
      </c>
      <c r="AX20" s="266"/>
      <c r="AY20" s="195" t="s">
        <v>91</v>
      </c>
      <c r="AZ20" s="218" t="s">
        <v>91</v>
      </c>
      <c r="BA20" s="267" t="s">
        <v>91</v>
      </c>
      <c r="BB20" s="237" t="s">
        <v>91</v>
      </c>
      <c r="BC20" s="268" t="s">
        <v>91</v>
      </c>
      <c r="BD20" s="237" t="s">
        <v>91</v>
      </c>
      <c r="BE20" s="268" t="s">
        <v>91</v>
      </c>
      <c r="BF20" s="218" t="s">
        <v>91</v>
      </c>
      <c r="BG20" s="218" t="s">
        <v>91</v>
      </c>
      <c r="BH20" s="218" t="s">
        <v>91</v>
      </c>
      <c r="BI20" s="269" t="s">
        <v>91</v>
      </c>
      <c r="BJ20" s="270" t="s">
        <v>91</v>
      </c>
      <c r="BK20" s="184" t="s">
        <v>91</v>
      </c>
      <c r="BL20" s="184" t="s">
        <v>91</v>
      </c>
      <c r="BM20" s="184" t="s">
        <v>91</v>
      </c>
      <c r="BN20" s="187" t="s">
        <v>90</v>
      </c>
      <c r="BO20" s="196" t="s">
        <v>90</v>
      </c>
      <c r="BP20" s="196" t="s">
        <v>90</v>
      </c>
    </row>
    <row r="21" spans="1:68 16354:16354" ht="54.75" thickBot="1" x14ac:dyDescent="0.3">
      <c r="A21" s="95">
        <v>14</v>
      </c>
      <c r="B21" s="96" t="s">
        <v>133</v>
      </c>
      <c r="C21" s="96"/>
      <c r="D21" s="239" t="s">
        <v>90</v>
      </c>
      <c r="E21" s="239"/>
      <c r="F21" s="239"/>
      <c r="G21" s="187" t="s">
        <v>90</v>
      </c>
      <c r="H21" s="161" t="s">
        <v>90</v>
      </c>
      <c r="I21" s="271" t="s">
        <v>90</v>
      </c>
      <c r="J21" s="272"/>
      <c r="K21" s="215" t="s">
        <v>91</v>
      </c>
      <c r="L21" s="67"/>
      <c r="M21" s="104" t="s">
        <v>90</v>
      </c>
      <c r="N21" s="105"/>
      <c r="O21" s="161" t="s">
        <v>90</v>
      </c>
      <c r="P21" s="161" t="s">
        <v>90</v>
      </c>
      <c r="Q21" s="273" t="s">
        <v>90</v>
      </c>
      <c r="R21" s="274"/>
      <c r="S21" s="222" t="s">
        <v>90</v>
      </c>
      <c r="T21" s="222" t="s">
        <v>90</v>
      </c>
      <c r="U21" s="215" t="s">
        <v>90</v>
      </c>
      <c r="V21" s="203"/>
      <c r="W21" s="166" t="s">
        <v>98</v>
      </c>
      <c r="X21" s="222" t="s">
        <v>90</v>
      </c>
      <c r="Y21" s="222" t="s">
        <v>90</v>
      </c>
      <c r="Z21" s="95" t="s">
        <v>90</v>
      </c>
      <c r="AA21" s="95" t="s">
        <v>90</v>
      </c>
      <c r="AB21" s="206" t="s">
        <v>90</v>
      </c>
      <c r="AC21" s="164" t="s">
        <v>90</v>
      </c>
      <c r="AD21" s="227" t="s">
        <v>91</v>
      </c>
      <c r="AE21" s="228"/>
      <c r="AF21" s="229" t="s">
        <v>91</v>
      </c>
      <c r="AG21" s="230" t="s">
        <v>91</v>
      </c>
      <c r="AH21" s="263" t="s">
        <v>91</v>
      </c>
      <c r="AI21" s="232" t="s">
        <v>91</v>
      </c>
      <c r="AJ21" s="229" t="s">
        <v>91</v>
      </c>
      <c r="AK21" s="229" t="s">
        <v>91</v>
      </c>
      <c r="AL21" s="275" t="s">
        <v>91</v>
      </c>
      <c r="AM21" s="275"/>
      <c r="AN21" s="275" t="s">
        <v>91</v>
      </c>
      <c r="AO21" s="222" t="s">
        <v>90</v>
      </c>
      <c r="AP21" s="276" t="s">
        <v>90</v>
      </c>
      <c r="AQ21" s="194" t="s">
        <v>90</v>
      </c>
      <c r="AR21" s="233" t="s">
        <v>90</v>
      </c>
      <c r="AS21" s="277" t="s">
        <v>90</v>
      </c>
      <c r="AT21" s="278"/>
      <c r="AU21" s="249" t="s">
        <v>90</v>
      </c>
      <c r="AV21" s="264"/>
      <c r="AW21" s="279" t="s">
        <v>90</v>
      </c>
      <c r="AX21" s="280"/>
      <c r="AY21" s="195" t="s">
        <v>91</v>
      </c>
      <c r="AZ21" s="218" t="s">
        <v>91</v>
      </c>
      <c r="BA21" s="281" t="s">
        <v>91</v>
      </c>
      <c r="BB21" s="237" t="s">
        <v>91</v>
      </c>
      <c r="BC21" s="268" t="s">
        <v>91</v>
      </c>
      <c r="BD21" s="237" t="s">
        <v>91</v>
      </c>
      <c r="BE21" s="268" t="s">
        <v>91</v>
      </c>
      <c r="BF21" s="218" t="s">
        <v>91</v>
      </c>
      <c r="BG21" s="218" t="s">
        <v>91</v>
      </c>
      <c r="BH21" s="218" t="s">
        <v>91</v>
      </c>
      <c r="BI21" s="237" t="s">
        <v>91</v>
      </c>
      <c r="BJ21" s="268" t="s">
        <v>91</v>
      </c>
      <c r="BK21" s="184" t="s">
        <v>91</v>
      </c>
      <c r="BL21" s="184" t="s">
        <v>91</v>
      </c>
      <c r="BM21" s="184" t="s">
        <v>91</v>
      </c>
      <c r="BN21" s="276" t="s">
        <v>90</v>
      </c>
      <c r="BO21" s="196" t="s">
        <v>90</v>
      </c>
      <c r="BP21" s="196" t="s">
        <v>90</v>
      </c>
    </row>
    <row r="22" spans="1:68 16354:16354" ht="158.25" thickBot="1" x14ac:dyDescent="0.3">
      <c r="A22" s="95">
        <v>15</v>
      </c>
      <c r="B22" s="96" t="s">
        <v>134</v>
      </c>
      <c r="C22" s="96"/>
      <c r="D22" s="282" t="s">
        <v>104</v>
      </c>
      <c r="E22" s="282" t="s">
        <v>104</v>
      </c>
      <c r="F22" s="282" t="s">
        <v>104</v>
      </c>
      <c r="G22" s="276" t="s">
        <v>90</v>
      </c>
      <c r="H22" s="283" t="s">
        <v>90</v>
      </c>
      <c r="I22" s="271" t="s">
        <v>90</v>
      </c>
      <c r="J22" s="272"/>
      <c r="K22" s="284" t="s">
        <v>90</v>
      </c>
      <c r="L22" s="285"/>
      <c r="M22" s="284" t="s">
        <v>90</v>
      </c>
      <c r="N22" s="285"/>
      <c r="O22" s="286" t="s">
        <v>98</v>
      </c>
      <c r="P22" s="287" t="s">
        <v>90</v>
      </c>
      <c r="Q22" s="273" t="s">
        <v>90</v>
      </c>
      <c r="R22" s="274"/>
      <c r="S22" s="222" t="s">
        <v>90</v>
      </c>
      <c r="T22" s="222" t="s">
        <v>90</v>
      </c>
      <c r="U22" s="273" t="s">
        <v>90</v>
      </c>
      <c r="V22" s="274"/>
      <c r="W22" s="288" t="s">
        <v>98</v>
      </c>
      <c r="X22" s="289" t="s">
        <v>90</v>
      </c>
      <c r="Y22" s="289" t="s">
        <v>90</v>
      </c>
      <c r="Z22" s="225" t="s">
        <v>98</v>
      </c>
      <c r="AA22" s="225" t="s">
        <v>98</v>
      </c>
      <c r="AB22" s="289" t="s">
        <v>90</v>
      </c>
      <c r="AC22" s="164" t="s">
        <v>90</v>
      </c>
      <c r="AD22" s="290" t="s">
        <v>90</v>
      </c>
      <c r="AE22" s="291"/>
      <c r="AF22" s="229" t="s">
        <v>91</v>
      </c>
      <c r="AG22" s="230" t="s">
        <v>91</v>
      </c>
      <c r="AH22" s="263" t="s">
        <v>91</v>
      </c>
      <c r="AI22" s="292" t="s">
        <v>91</v>
      </c>
      <c r="AJ22" s="229" t="s">
        <v>135</v>
      </c>
      <c r="AK22" s="229" t="s">
        <v>121</v>
      </c>
      <c r="AL22" s="275" t="s">
        <v>105</v>
      </c>
      <c r="AM22" s="275" t="s">
        <v>105</v>
      </c>
      <c r="AN22" s="275" t="s">
        <v>105</v>
      </c>
      <c r="AO22" s="222" t="s">
        <v>90</v>
      </c>
      <c r="AP22" s="276" t="s">
        <v>90</v>
      </c>
      <c r="AQ22" s="293" t="s">
        <v>104</v>
      </c>
      <c r="AR22" s="293" t="s">
        <v>104</v>
      </c>
      <c r="AS22" s="277" t="s">
        <v>104</v>
      </c>
      <c r="AT22" s="278"/>
      <c r="AU22" s="294" t="s">
        <v>90</v>
      </c>
      <c r="AV22" s="295" t="s">
        <v>90</v>
      </c>
      <c r="AW22" s="194" t="s">
        <v>90</v>
      </c>
      <c r="AX22" s="296" t="s">
        <v>90</v>
      </c>
      <c r="AY22" s="195" t="s">
        <v>91</v>
      </c>
      <c r="AZ22" s="218" t="s">
        <v>91</v>
      </c>
      <c r="BA22" s="281" t="s">
        <v>91</v>
      </c>
      <c r="BB22" s="237" t="s">
        <v>91</v>
      </c>
      <c r="BC22" s="268" t="s">
        <v>91</v>
      </c>
      <c r="BD22" s="237" t="s">
        <v>91</v>
      </c>
      <c r="BE22" s="237" t="s">
        <v>91</v>
      </c>
      <c r="BF22" s="218" t="s">
        <v>136</v>
      </c>
      <c r="BG22" s="218" t="s">
        <v>136</v>
      </c>
      <c r="BH22" s="218" t="s">
        <v>136</v>
      </c>
      <c r="BI22" s="237" t="s">
        <v>91</v>
      </c>
      <c r="BJ22" s="268" t="s">
        <v>137</v>
      </c>
      <c r="BK22" s="184" t="s">
        <v>91</v>
      </c>
      <c r="BL22" s="184" t="s">
        <v>138</v>
      </c>
      <c r="BM22" s="184" t="s">
        <v>138</v>
      </c>
      <c r="BN22" s="276" t="s">
        <v>90</v>
      </c>
      <c r="BO22" s="196" t="s">
        <v>90</v>
      </c>
      <c r="BP22" s="196" t="s">
        <v>90</v>
      </c>
    </row>
    <row r="23" spans="1:68 16354:16354" ht="270.75" thickBot="1" x14ac:dyDescent="0.3">
      <c r="A23" s="95">
        <v>16</v>
      </c>
      <c r="B23" s="96" t="s">
        <v>139</v>
      </c>
      <c r="C23" s="96"/>
      <c r="D23" s="239" t="s">
        <v>90</v>
      </c>
      <c r="E23" s="239"/>
      <c r="F23" s="239"/>
      <c r="G23" s="297" t="s">
        <v>104</v>
      </c>
      <c r="H23" s="283" t="s">
        <v>90</v>
      </c>
      <c r="I23" s="271" t="s">
        <v>90</v>
      </c>
      <c r="J23" s="272"/>
      <c r="K23" s="284" t="s">
        <v>90</v>
      </c>
      <c r="L23" s="285"/>
      <c r="M23" s="284" t="s">
        <v>90</v>
      </c>
      <c r="N23" s="285"/>
      <c r="O23" s="298" t="s">
        <v>98</v>
      </c>
      <c r="P23" s="299" t="s">
        <v>98</v>
      </c>
      <c r="Q23" s="300" t="s">
        <v>98</v>
      </c>
      <c r="R23" s="301"/>
      <c r="S23" s="302" t="s">
        <v>98</v>
      </c>
      <c r="T23" s="302" t="s">
        <v>140</v>
      </c>
      <c r="U23" s="300" t="s">
        <v>98</v>
      </c>
      <c r="V23" s="301"/>
      <c r="W23" s="299" t="s">
        <v>98</v>
      </c>
      <c r="X23" s="289" t="s">
        <v>90</v>
      </c>
      <c r="Y23" s="289" t="s">
        <v>90</v>
      </c>
      <c r="Z23" s="225" t="s">
        <v>98</v>
      </c>
      <c r="AA23" s="225" t="s">
        <v>98</v>
      </c>
      <c r="AB23" s="303" t="s">
        <v>90</v>
      </c>
      <c r="AC23" s="304" t="s">
        <v>141</v>
      </c>
      <c r="AD23" s="300" t="s">
        <v>98</v>
      </c>
      <c r="AE23" s="301"/>
      <c r="AF23" s="304" t="s">
        <v>104</v>
      </c>
      <c r="AG23" s="304" t="s">
        <v>104</v>
      </c>
      <c r="AH23" s="263" t="s">
        <v>91</v>
      </c>
      <c r="AI23" s="292" t="s">
        <v>142</v>
      </c>
      <c r="AJ23" s="229" t="s">
        <v>135</v>
      </c>
      <c r="AK23" s="229" t="s">
        <v>135</v>
      </c>
      <c r="AL23" s="275" t="s">
        <v>105</v>
      </c>
      <c r="AM23" s="275" t="s">
        <v>105</v>
      </c>
      <c r="AN23" s="275" t="s">
        <v>105</v>
      </c>
      <c r="AO23" s="222" t="s">
        <v>143</v>
      </c>
      <c r="AP23" s="276" t="s">
        <v>90</v>
      </c>
      <c r="AQ23" s="293" t="s">
        <v>104</v>
      </c>
      <c r="AR23" s="293" t="s">
        <v>104</v>
      </c>
      <c r="AS23" s="277" t="s">
        <v>90</v>
      </c>
      <c r="AT23" s="278"/>
      <c r="AU23" s="305" t="s">
        <v>144</v>
      </c>
      <c r="AV23" s="306"/>
      <c r="AW23" s="194" t="s">
        <v>90</v>
      </c>
      <c r="AX23" s="296" t="s">
        <v>90</v>
      </c>
      <c r="AY23" s="236" t="s">
        <v>104</v>
      </c>
      <c r="AZ23" s="196" t="s">
        <v>104</v>
      </c>
      <c r="BA23" s="307" t="s">
        <v>104</v>
      </c>
      <c r="BB23" s="276" t="s">
        <v>104</v>
      </c>
      <c r="BC23" s="276" t="s">
        <v>104</v>
      </c>
      <c r="BD23" s="276" t="s">
        <v>104</v>
      </c>
      <c r="BE23" s="276" t="s">
        <v>104</v>
      </c>
      <c r="BF23" s="218" t="s">
        <v>136</v>
      </c>
      <c r="BG23" s="218" t="s">
        <v>136</v>
      </c>
      <c r="BH23" s="218" t="s">
        <v>136</v>
      </c>
      <c r="BI23" s="237" t="s">
        <v>145</v>
      </c>
      <c r="BJ23" s="268" t="s">
        <v>145</v>
      </c>
      <c r="BK23" s="184" t="s">
        <v>138</v>
      </c>
      <c r="BL23" s="184" t="s">
        <v>138</v>
      </c>
      <c r="BM23" s="184" t="s">
        <v>138</v>
      </c>
      <c r="BN23" s="276" t="s">
        <v>146</v>
      </c>
      <c r="BO23" s="196" t="s">
        <v>90</v>
      </c>
      <c r="BP23" s="196" t="s">
        <v>90</v>
      </c>
      <c r="XDZ23" s="308"/>
    </row>
    <row r="24" spans="1:68 16354:16354" ht="15.75" thickBot="1" x14ac:dyDescent="0.3">
      <c r="A24" s="309"/>
      <c r="B24" s="310"/>
      <c r="C24" s="310"/>
      <c r="D24" s="310"/>
      <c r="E24" s="310"/>
      <c r="F24" s="310"/>
      <c r="G24" s="310"/>
      <c r="H24" s="310"/>
      <c r="I24" s="310"/>
      <c r="J24" s="310"/>
      <c r="K24" s="310"/>
      <c r="L24" s="310"/>
      <c r="M24" s="310"/>
      <c r="N24" s="310"/>
      <c r="O24" s="310"/>
      <c r="P24" s="310"/>
      <c r="Q24" s="310"/>
      <c r="R24" s="310"/>
      <c r="S24" s="310"/>
      <c r="T24" s="310"/>
      <c r="U24" s="310"/>
      <c r="V24" s="310"/>
      <c r="W24" s="310"/>
      <c r="X24" s="310"/>
      <c r="Y24" s="310"/>
      <c r="Z24" s="310"/>
      <c r="AA24" s="310"/>
      <c r="AB24" s="310"/>
      <c r="AC24" s="310"/>
    </row>
    <row r="25" spans="1:68 16354:16354" ht="27" x14ac:dyDescent="0.25">
      <c r="A25" s="311" t="s">
        <v>147</v>
      </c>
      <c r="B25" s="312"/>
      <c r="C25" s="313" t="s">
        <v>148</v>
      </c>
      <c r="D25" s="314"/>
      <c r="E25" s="314"/>
      <c r="F25" s="315" t="s">
        <v>149</v>
      </c>
      <c r="G25" s="316"/>
      <c r="H25" s="316"/>
      <c r="I25" s="316"/>
      <c r="J25" s="316"/>
      <c r="K25" s="316"/>
      <c r="L25" s="316"/>
      <c r="M25" s="316"/>
      <c r="N25" s="316"/>
      <c r="O25" s="316"/>
      <c r="P25" s="316"/>
      <c r="Q25" s="316"/>
      <c r="R25" s="316"/>
      <c r="S25" s="316"/>
      <c r="T25" s="314"/>
      <c r="U25" s="314"/>
      <c r="V25" s="314"/>
      <c r="W25" s="314"/>
      <c r="X25" s="314"/>
      <c r="Y25" s="314"/>
      <c r="Z25" s="314"/>
      <c r="AA25" s="314"/>
      <c r="AB25" s="314"/>
      <c r="AC25" s="314"/>
    </row>
    <row r="26" spans="1:68 16354:16354" ht="27" x14ac:dyDescent="0.25">
      <c r="A26" s="317">
        <v>1</v>
      </c>
      <c r="B26" s="318" t="str">
        <f>+D6</f>
        <v>CONSORCIO INTERSEGURIDAD VIAL</v>
      </c>
      <c r="C26" s="319" t="s">
        <v>150</v>
      </c>
      <c r="D26" s="320"/>
      <c r="E26" s="320"/>
      <c r="F26" s="316"/>
      <c r="G26" s="316"/>
      <c r="H26" s="316"/>
      <c r="I26" s="316"/>
      <c r="J26" s="316"/>
      <c r="K26" s="316"/>
      <c r="L26" s="316"/>
      <c r="M26" s="316"/>
      <c r="N26" s="316"/>
      <c r="O26" s="316"/>
      <c r="P26" s="316"/>
      <c r="Q26" s="316"/>
      <c r="R26" s="316"/>
      <c r="S26" s="316"/>
      <c r="T26" s="320"/>
      <c r="U26" s="320"/>
      <c r="V26" s="320"/>
      <c r="W26" s="320"/>
      <c r="X26" s="320"/>
      <c r="Y26" s="320"/>
      <c r="Z26" s="320"/>
      <c r="AA26" s="320"/>
      <c r="AB26" s="320"/>
      <c r="AC26" s="320"/>
      <c r="AG26" s="321"/>
      <c r="AH26" s="321"/>
      <c r="AI26" s="321"/>
      <c r="AJ26" s="321"/>
      <c r="AK26" s="321"/>
      <c r="AL26" s="321"/>
      <c r="AM26" s="321"/>
      <c r="AN26" s="321"/>
      <c r="AO26" s="321"/>
      <c r="AP26" s="321"/>
      <c r="AQ26" s="321"/>
      <c r="AR26" s="321"/>
      <c r="AS26" s="321"/>
    </row>
    <row r="27" spans="1:68 16354:16354" ht="27" x14ac:dyDescent="0.25">
      <c r="A27" s="317">
        <v>2</v>
      </c>
      <c r="B27" s="318" t="str">
        <f>G6</f>
        <v xml:space="preserve"> GRUPO METRO 
COLOMBIA SAS
</v>
      </c>
      <c r="C27" s="319" t="s">
        <v>150</v>
      </c>
      <c r="D27" s="320"/>
      <c r="E27" s="320"/>
      <c r="F27" s="320"/>
      <c r="G27" s="320"/>
      <c r="H27" s="320"/>
      <c r="I27" s="320"/>
      <c r="J27" s="320"/>
      <c r="K27" s="320"/>
      <c r="L27" s="320"/>
      <c r="M27" s="320"/>
      <c r="N27" s="320"/>
      <c r="O27" s="320"/>
      <c r="P27" s="320"/>
      <c r="Q27" s="320"/>
      <c r="R27" s="320"/>
      <c r="S27" s="320"/>
      <c r="T27" s="320"/>
      <c r="U27" s="320"/>
      <c r="V27" s="320"/>
      <c r="W27" s="320"/>
      <c r="X27" s="320"/>
      <c r="Y27" s="320"/>
      <c r="Z27" s="320"/>
      <c r="AA27" s="320"/>
      <c r="AB27" s="320"/>
      <c r="AC27" s="320"/>
      <c r="AG27" s="321"/>
      <c r="AH27" s="321"/>
      <c r="AI27" s="321"/>
      <c r="AJ27" s="321"/>
      <c r="AK27" s="321"/>
      <c r="AL27" s="321"/>
      <c r="AM27" s="321"/>
      <c r="AN27" s="321"/>
      <c r="AO27" s="321"/>
      <c r="AP27" s="321"/>
      <c r="AQ27" s="321"/>
      <c r="AR27" s="321"/>
      <c r="AS27" s="321"/>
    </row>
    <row r="28" spans="1:68 16354:16354" ht="54" x14ac:dyDescent="0.25">
      <c r="A28" s="317">
        <v>3</v>
      </c>
      <c r="B28" s="322" t="s">
        <v>5</v>
      </c>
      <c r="C28" s="319" t="s">
        <v>151</v>
      </c>
      <c r="D28" s="320"/>
      <c r="E28" s="320"/>
      <c r="F28" s="320"/>
      <c r="G28" s="320"/>
      <c r="H28" s="320"/>
      <c r="I28" s="320"/>
      <c r="J28" s="320"/>
      <c r="K28" s="320"/>
      <c r="L28" s="320"/>
      <c r="M28" s="320"/>
      <c r="N28" s="320"/>
      <c r="O28" s="320"/>
      <c r="P28" s="320"/>
      <c r="Q28" s="320"/>
      <c r="R28" s="320"/>
      <c r="S28" s="320"/>
      <c r="T28" s="320"/>
      <c r="U28" s="320"/>
      <c r="V28" s="320"/>
      <c r="W28" s="320"/>
      <c r="X28" s="320"/>
      <c r="Y28" s="320"/>
      <c r="Z28" s="320"/>
      <c r="AA28" s="320"/>
      <c r="AB28" s="320"/>
      <c r="AC28" s="320"/>
      <c r="AG28" s="321"/>
      <c r="AH28" s="321"/>
      <c r="AI28" s="321"/>
      <c r="AJ28" s="321"/>
      <c r="AK28" s="321"/>
      <c r="AL28" s="321"/>
      <c r="AM28" s="321"/>
      <c r="AN28" s="321"/>
      <c r="AO28" s="321"/>
      <c r="AP28" s="321"/>
      <c r="AQ28" s="321"/>
      <c r="AR28" s="321"/>
      <c r="AS28" s="321"/>
    </row>
    <row r="29" spans="1:68 16354:16354" ht="54" x14ac:dyDescent="0.25">
      <c r="A29" s="317">
        <v>4</v>
      </c>
      <c r="B29" s="322" t="str">
        <f>I6</f>
        <v>CONSORCIO INTERSEÑALIZACION 
GAB,</v>
      </c>
      <c r="C29" s="319" t="s">
        <v>152</v>
      </c>
      <c r="D29" s="320"/>
      <c r="E29" s="320"/>
      <c r="F29" s="320"/>
      <c r="G29" s="320"/>
      <c r="H29" s="320"/>
      <c r="I29" s="320"/>
      <c r="J29" s="320"/>
      <c r="K29" s="320"/>
      <c r="L29" s="320"/>
      <c r="M29" s="320"/>
      <c r="N29" s="320"/>
      <c r="O29" s="320"/>
      <c r="P29" s="320"/>
      <c r="Q29" s="320"/>
      <c r="R29" s="320"/>
      <c r="S29" s="320"/>
      <c r="T29" s="320"/>
      <c r="U29" s="320"/>
      <c r="V29" s="320"/>
      <c r="W29" s="320"/>
      <c r="X29" s="320"/>
      <c r="Y29" s="320"/>
      <c r="Z29" s="320"/>
      <c r="AA29" s="320"/>
      <c r="AB29" s="320"/>
      <c r="AC29" s="320"/>
      <c r="AG29" s="321"/>
      <c r="AH29" s="321"/>
      <c r="AI29" s="321"/>
      <c r="AJ29" s="321"/>
      <c r="AK29" s="321"/>
      <c r="AL29" s="321"/>
      <c r="AM29" s="321"/>
      <c r="AN29" s="321"/>
      <c r="AO29" s="321"/>
      <c r="AP29" s="321"/>
      <c r="AQ29" s="321"/>
      <c r="AR29" s="321"/>
      <c r="AS29" s="321"/>
    </row>
    <row r="30" spans="1:68 16354:16354" ht="54" x14ac:dyDescent="0.25">
      <c r="A30" s="317">
        <v>5</v>
      </c>
      <c r="B30" s="322" t="str">
        <f>K6</f>
        <v>CONSORCIO 
INTERVIAL STM</v>
      </c>
      <c r="C30" s="319" t="s">
        <v>150</v>
      </c>
      <c r="D30" s="320"/>
      <c r="E30" s="320"/>
      <c r="F30" s="320"/>
      <c r="G30" s="320"/>
      <c r="H30" s="320"/>
      <c r="I30" s="320"/>
      <c r="J30" s="320"/>
      <c r="K30" s="320"/>
      <c r="L30" s="320"/>
      <c r="M30" s="320"/>
      <c r="N30" s="320"/>
      <c r="O30" s="320"/>
      <c r="P30" s="320"/>
      <c r="Q30" s="320"/>
      <c r="R30" s="320"/>
      <c r="S30" s="320"/>
      <c r="T30" s="320"/>
      <c r="U30" s="320"/>
      <c r="V30" s="320"/>
      <c r="W30" s="320"/>
      <c r="X30" s="320"/>
      <c r="Y30" s="320"/>
      <c r="Z30" s="320"/>
      <c r="AA30" s="320"/>
      <c r="AB30" s="320"/>
      <c r="AC30" s="320"/>
      <c r="AG30" s="321"/>
      <c r="AH30" s="321"/>
      <c r="AI30" s="321"/>
      <c r="AJ30" s="321"/>
      <c r="AK30" s="321"/>
      <c r="AL30" s="321"/>
      <c r="AM30" s="321"/>
      <c r="AN30" s="321"/>
      <c r="AO30" s="321"/>
      <c r="AP30" s="321"/>
      <c r="AQ30" s="321"/>
      <c r="AR30" s="321"/>
      <c r="AS30" s="321"/>
    </row>
    <row r="31" spans="1:68 16354:16354" ht="54" x14ac:dyDescent="0.25">
      <c r="A31" s="317">
        <v>6</v>
      </c>
      <c r="B31" s="322" t="str">
        <f>M6</f>
        <v>CONSORCIO INTER 
SEÑALES G&amp;G</v>
      </c>
      <c r="C31" s="319" t="s">
        <v>150</v>
      </c>
      <c r="D31" s="320"/>
      <c r="E31" s="320"/>
      <c r="F31" s="320"/>
      <c r="G31" s="320"/>
      <c r="H31" s="320"/>
      <c r="I31" s="320"/>
      <c r="J31" s="320"/>
      <c r="K31" s="320"/>
      <c r="L31" s="320"/>
      <c r="M31" s="320"/>
      <c r="N31" s="320"/>
      <c r="O31" s="320"/>
      <c r="P31" s="320"/>
      <c r="Q31" s="320"/>
      <c r="R31" s="320"/>
      <c r="S31" s="320"/>
      <c r="T31" s="320"/>
      <c r="U31" s="320"/>
      <c r="V31" s="320"/>
      <c r="W31" s="320"/>
      <c r="X31" s="320"/>
      <c r="Y31" s="320"/>
      <c r="Z31" s="320"/>
      <c r="AA31" s="320"/>
      <c r="AB31" s="320"/>
      <c r="AC31" s="320"/>
      <c r="AG31" s="321"/>
      <c r="AH31" s="321"/>
      <c r="AI31" s="321"/>
      <c r="AJ31" s="321"/>
      <c r="AK31" s="321"/>
      <c r="AL31" s="321"/>
      <c r="AM31" s="321"/>
      <c r="AN31" s="321"/>
      <c r="AO31" s="321"/>
      <c r="AP31" s="321"/>
      <c r="AQ31" s="321"/>
      <c r="AR31" s="321"/>
      <c r="AS31" s="321"/>
    </row>
    <row r="32" spans="1:68 16354:16354" ht="54" x14ac:dyDescent="0.25">
      <c r="A32" s="317">
        <v>7</v>
      </c>
      <c r="B32" s="322" t="str">
        <f>O6</f>
        <v>ALIANZA INTEGRAL DE 
PROYECTOS SAS BIC</v>
      </c>
      <c r="C32" s="319" t="s">
        <v>150</v>
      </c>
      <c r="D32" s="320"/>
      <c r="E32" s="320"/>
      <c r="F32" s="320"/>
      <c r="G32" s="320"/>
      <c r="H32" s="320"/>
      <c r="I32" s="320"/>
      <c r="J32" s="320"/>
      <c r="K32" s="320"/>
      <c r="L32" s="320"/>
      <c r="M32" s="320"/>
      <c r="N32" s="320"/>
      <c r="O32" s="320"/>
      <c r="P32" s="320"/>
      <c r="Q32" s="320"/>
      <c r="R32" s="320"/>
      <c r="S32" s="320"/>
      <c r="T32" s="320"/>
      <c r="U32" s="320"/>
      <c r="V32" s="320"/>
      <c r="W32" s="320"/>
      <c r="X32" s="320"/>
      <c r="Y32" s="320"/>
      <c r="Z32" s="320"/>
      <c r="AA32" s="320"/>
      <c r="AB32" s="320"/>
      <c r="AC32" s="320"/>
      <c r="AG32" s="321"/>
      <c r="AH32" s="321"/>
      <c r="AI32" s="321"/>
      <c r="AJ32" s="321"/>
      <c r="AK32" s="321"/>
      <c r="AL32" s="321"/>
      <c r="AM32" s="321"/>
      <c r="AN32" s="321"/>
      <c r="AO32" s="321"/>
      <c r="AP32" s="321"/>
      <c r="AQ32" s="321"/>
      <c r="AR32" s="321"/>
      <c r="AS32" s="321"/>
    </row>
    <row r="33" spans="1:45" ht="27" x14ac:dyDescent="0.25">
      <c r="A33" s="317">
        <v>8</v>
      </c>
      <c r="B33" s="322" t="str">
        <f>P6</f>
        <v>EMPROCIV SAS</v>
      </c>
      <c r="C33" s="319" t="s">
        <v>150</v>
      </c>
      <c r="D33" s="320"/>
      <c r="E33" s="320"/>
      <c r="F33" s="320"/>
      <c r="G33" s="320"/>
      <c r="H33" s="320"/>
      <c r="I33" s="320"/>
      <c r="J33" s="320"/>
      <c r="K33" s="320"/>
      <c r="L33" s="320"/>
      <c r="M33" s="320"/>
      <c r="N33" s="320"/>
      <c r="O33" s="320"/>
      <c r="P33" s="320"/>
      <c r="Q33" s="320"/>
      <c r="R33" s="320"/>
      <c r="S33" s="320"/>
      <c r="T33" s="320"/>
      <c r="U33" s="320"/>
      <c r="V33" s="320"/>
      <c r="W33" s="320"/>
      <c r="X33" s="320"/>
      <c r="Y33" s="320"/>
      <c r="Z33" s="320"/>
      <c r="AA33" s="320"/>
      <c r="AB33" s="320"/>
      <c r="AC33" s="320"/>
      <c r="AG33" s="323"/>
      <c r="AH33" s="323"/>
      <c r="AI33" s="323"/>
      <c r="AJ33" s="323"/>
      <c r="AK33" s="323"/>
      <c r="AL33" s="323"/>
      <c r="AM33" s="323"/>
      <c r="AN33" s="323"/>
      <c r="AO33" s="323"/>
      <c r="AP33" s="323"/>
      <c r="AQ33" s="323"/>
      <c r="AR33" s="323"/>
      <c r="AS33" s="323"/>
    </row>
    <row r="34" spans="1:45" ht="27" x14ac:dyDescent="0.25">
      <c r="A34" s="317">
        <v>9</v>
      </c>
      <c r="B34" s="322" t="str">
        <f>Q6</f>
        <v>CONSORCIO SEGURIDAD VIAL CUNDINAMARCA</v>
      </c>
      <c r="C34" s="319" t="s">
        <v>150</v>
      </c>
      <c r="D34" s="320"/>
      <c r="E34" s="320"/>
      <c r="F34" s="320"/>
      <c r="G34" s="320"/>
      <c r="H34" s="320"/>
      <c r="I34" s="320"/>
      <c r="J34" s="320"/>
      <c r="K34" s="320"/>
      <c r="L34" s="320"/>
      <c r="M34" s="320"/>
      <c r="N34" s="320"/>
      <c r="O34" s="320"/>
      <c r="P34" s="320"/>
      <c r="Q34" s="320"/>
      <c r="R34" s="320"/>
      <c r="S34" s="320"/>
      <c r="T34" s="320"/>
      <c r="U34" s="320"/>
      <c r="V34" s="320"/>
      <c r="W34" s="320"/>
      <c r="X34" s="320"/>
      <c r="Y34" s="320"/>
      <c r="Z34" s="320"/>
      <c r="AA34" s="320"/>
      <c r="AB34" s="320"/>
      <c r="AC34" s="320"/>
      <c r="AG34" s="324"/>
      <c r="AH34" s="324"/>
      <c r="AI34" s="324"/>
      <c r="AJ34" s="324"/>
      <c r="AK34" s="324"/>
      <c r="AL34" s="324"/>
      <c r="AM34" s="324"/>
      <c r="AN34" s="324"/>
      <c r="AO34" s="324"/>
      <c r="AP34" s="324"/>
      <c r="AQ34" s="324"/>
      <c r="AR34" s="324"/>
      <c r="AS34" s="324"/>
    </row>
    <row r="35" spans="1:45" ht="27" x14ac:dyDescent="0.25">
      <c r="A35" s="317">
        <v>10</v>
      </c>
      <c r="B35" s="322" t="str">
        <f>S6</f>
        <v>ING INGENIERIA SAS</v>
      </c>
      <c r="C35" s="319" t="s">
        <v>150</v>
      </c>
      <c r="D35" s="320"/>
      <c r="E35" s="320"/>
      <c r="F35" s="320"/>
      <c r="G35" s="320"/>
      <c r="H35" s="320"/>
      <c r="I35" s="320"/>
      <c r="J35" s="320"/>
      <c r="K35" s="320"/>
      <c r="L35" s="320"/>
      <c r="M35" s="320"/>
      <c r="N35" s="320"/>
      <c r="O35" s="320"/>
      <c r="P35" s="320"/>
      <c r="Q35" s="320"/>
      <c r="R35" s="320"/>
      <c r="S35" s="320"/>
      <c r="T35" s="320"/>
      <c r="U35" s="320"/>
      <c r="V35" s="320"/>
      <c r="W35" s="320"/>
      <c r="X35" s="320"/>
      <c r="Y35" s="320"/>
      <c r="Z35" s="320"/>
      <c r="AA35" s="320"/>
      <c r="AB35" s="320"/>
      <c r="AC35" s="320"/>
      <c r="AG35" s="325"/>
      <c r="AH35" s="325"/>
      <c r="AI35" s="325"/>
      <c r="AJ35" s="325"/>
      <c r="AK35" s="325"/>
      <c r="AL35" s="325"/>
      <c r="AM35" s="325"/>
      <c r="AN35" s="325"/>
      <c r="AO35" s="325"/>
      <c r="AP35" s="325"/>
      <c r="AQ35" s="325"/>
      <c r="AR35" s="325"/>
      <c r="AS35" s="325"/>
    </row>
    <row r="36" spans="1:45" ht="27" x14ac:dyDescent="0.25">
      <c r="A36" s="317">
        <v>11</v>
      </c>
      <c r="B36" s="322" t="str">
        <f>T6</f>
        <v>NSP DE COLOMBIA SAS</v>
      </c>
      <c r="C36" s="319" t="s">
        <v>150</v>
      </c>
      <c r="D36" s="320"/>
      <c r="E36" s="320"/>
      <c r="F36" s="320"/>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G36" s="326"/>
      <c r="AH36" s="326"/>
      <c r="AI36" s="326"/>
      <c r="AJ36" s="326"/>
      <c r="AK36" s="326"/>
      <c r="AL36" s="326"/>
      <c r="AM36" s="326"/>
      <c r="AN36" s="326"/>
      <c r="AO36" s="326"/>
      <c r="AP36" s="326"/>
      <c r="AQ36" s="326"/>
      <c r="AR36" s="326"/>
      <c r="AS36" s="326"/>
    </row>
    <row r="37" spans="1:45" ht="27" x14ac:dyDescent="0.25">
      <c r="A37" s="317">
        <v>12</v>
      </c>
      <c r="B37" s="322" t="str">
        <f>U6</f>
        <v xml:space="preserve">CONSORCIO SMA INFRAESTRUCTURA </v>
      </c>
      <c r="C37" s="319" t="s">
        <v>150</v>
      </c>
      <c r="D37" s="320"/>
      <c r="E37" s="320"/>
      <c r="F37" s="320"/>
      <c r="G37" s="320"/>
      <c r="H37" s="320"/>
      <c r="I37" s="320"/>
      <c r="J37" s="320"/>
      <c r="K37" s="320"/>
      <c r="L37" s="320"/>
      <c r="M37" s="320"/>
      <c r="N37" s="320"/>
      <c r="O37" s="320"/>
      <c r="P37" s="320"/>
      <c r="Q37" s="320"/>
      <c r="R37" s="320"/>
      <c r="S37" s="320"/>
      <c r="T37" s="320"/>
      <c r="U37" s="320"/>
      <c r="V37" s="320"/>
      <c r="W37" s="320"/>
      <c r="X37" s="320"/>
      <c r="Y37" s="320"/>
      <c r="Z37" s="320"/>
      <c r="AA37" s="320"/>
      <c r="AB37" s="320"/>
      <c r="AC37" s="320"/>
      <c r="AG37" s="327"/>
      <c r="AH37" s="327"/>
      <c r="AI37" s="327"/>
      <c r="AJ37" s="327"/>
      <c r="AK37" s="327"/>
      <c r="AL37" s="327"/>
      <c r="AM37" s="327"/>
      <c r="AN37" s="327"/>
      <c r="AO37" s="327"/>
      <c r="AP37" s="327"/>
      <c r="AQ37" s="327"/>
      <c r="AR37" s="327"/>
      <c r="AS37" s="327"/>
    </row>
    <row r="38" spans="1:45" ht="27" x14ac:dyDescent="0.25">
      <c r="A38" s="317">
        <v>13</v>
      </c>
      <c r="B38" s="322" t="str">
        <f>W6</f>
        <v>JASEN CONSULTORES S.A.S.</v>
      </c>
      <c r="C38" s="319" t="s">
        <v>150</v>
      </c>
      <c r="D38" s="320"/>
      <c r="E38" s="320"/>
      <c r="F38" s="320"/>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G38" s="325"/>
      <c r="AH38" s="325"/>
      <c r="AI38" s="325"/>
      <c r="AJ38" s="325"/>
      <c r="AK38" s="325"/>
      <c r="AL38" s="325"/>
      <c r="AM38" s="325"/>
      <c r="AN38" s="325"/>
      <c r="AO38" s="325"/>
      <c r="AP38" s="325"/>
      <c r="AQ38" s="325"/>
      <c r="AR38" s="325"/>
      <c r="AS38" s="325"/>
    </row>
    <row r="39" spans="1:45" ht="54" x14ac:dyDescent="0.25">
      <c r="A39" s="317">
        <v>14</v>
      </c>
      <c r="B39" s="322" t="str">
        <f>X6</f>
        <v>CONSORCIO CIMA 
ACTING</v>
      </c>
      <c r="C39" s="319" t="s">
        <v>151</v>
      </c>
      <c r="D39" s="320"/>
      <c r="E39" s="320"/>
      <c r="F39" s="320"/>
      <c r="G39" s="320"/>
      <c r="H39" s="320"/>
      <c r="I39" s="320"/>
      <c r="J39" s="320"/>
      <c r="K39" s="320"/>
      <c r="L39" s="320"/>
      <c r="M39" s="320"/>
      <c r="N39" s="320"/>
      <c r="O39" s="320"/>
      <c r="P39" s="320"/>
      <c r="Q39" s="320"/>
      <c r="R39" s="320"/>
      <c r="S39" s="320"/>
      <c r="T39" s="320"/>
      <c r="U39" s="320"/>
      <c r="V39" s="320"/>
      <c r="W39" s="320"/>
      <c r="X39" s="320"/>
      <c r="Y39" s="320"/>
      <c r="Z39" s="320"/>
      <c r="AA39" s="320"/>
      <c r="AB39" s="320"/>
      <c r="AC39" s="320"/>
      <c r="AG39" s="325"/>
      <c r="AH39" s="325"/>
      <c r="AI39" s="325"/>
      <c r="AJ39" s="325"/>
      <c r="AK39" s="325"/>
      <c r="AL39" s="325"/>
      <c r="AM39" s="325"/>
      <c r="AN39" s="325"/>
      <c r="AO39" s="325"/>
      <c r="AP39" s="325"/>
      <c r="AQ39" s="325"/>
      <c r="AR39" s="325"/>
      <c r="AS39" s="325"/>
    </row>
    <row r="40" spans="1:45" ht="81" x14ac:dyDescent="0.25">
      <c r="A40" s="317">
        <v>15</v>
      </c>
      <c r="B40" s="322" t="str">
        <f>Z6</f>
        <v xml:space="preserve">CONSORCIO 
SEGURIDAD VIAL SB
</v>
      </c>
      <c r="C40" s="319" t="s">
        <v>150</v>
      </c>
      <c r="S40" s="326"/>
      <c r="T40" s="326"/>
      <c r="U40" s="326"/>
      <c r="V40" s="326"/>
      <c r="W40" s="326"/>
      <c r="X40" s="326"/>
      <c r="Y40" s="326"/>
      <c r="Z40" s="326"/>
      <c r="AA40" s="326"/>
      <c r="AB40" s="326"/>
      <c r="AC40" s="326"/>
      <c r="AD40" s="326"/>
    </row>
    <row r="41" spans="1:45" ht="54" x14ac:dyDescent="0.25">
      <c r="A41" s="317">
        <v>16</v>
      </c>
      <c r="B41" s="322" t="str">
        <f>AB6</f>
        <v>CONSORCIO SEGURIVIAL SM INGENIEROS 
CONSTRUCTORES Y ASESORES SAS</v>
      </c>
      <c r="C41" s="319" t="s">
        <v>150</v>
      </c>
      <c r="D41" s="320"/>
      <c r="E41" s="320"/>
      <c r="F41" s="320"/>
      <c r="G41" s="320"/>
      <c r="H41" s="320"/>
      <c r="I41" s="320"/>
      <c r="J41" s="320"/>
      <c r="K41" s="320"/>
      <c r="L41" s="320"/>
      <c r="M41" s="320"/>
      <c r="N41" s="320"/>
      <c r="O41" s="1"/>
      <c r="P41" s="1"/>
      <c r="Q41" s="1"/>
      <c r="R41" s="326"/>
      <c r="S41" s="326"/>
      <c r="T41" s="326"/>
      <c r="U41" s="326"/>
      <c r="V41" s="326"/>
      <c r="W41" s="326"/>
      <c r="X41" s="326"/>
      <c r="Y41" s="326"/>
      <c r="Z41" s="326"/>
      <c r="AA41" s="326"/>
      <c r="AB41" s="326"/>
      <c r="AC41" s="326"/>
      <c r="AD41" s="326"/>
    </row>
    <row r="42" spans="1:45" ht="27" x14ac:dyDescent="0.25">
      <c r="A42" s="317">
        <v>17</v>
      </c>
      <c r="B42" s="322" t="str">
        <f>AC6</f>
        <v xml:space="preserve">CONSORCIO ESENDA </v>
      </c>
      <c r="C42" s="319" t="s">
        <v>150</v>
      </c>
      <c r="D42" s="320"/>
      <c r="E42" s="320"/>
      <c r="F42" s="320"/>
      <c r="G42" s="320"/>
      <c r="H42" s="320"/>
      <c r="I42" s="320"/>
      <c r="J42" s="320"/>
      <c r="K42" s="320"/>
      <c r="L42" s="320"/>
      <c r="M42" s="320"/>
      <c r="N42" s="320"/>
      <c r="O42" s="1"/>
      <c r="P42" s="1"/>
      <c r="Q42" s="1"/>
      <c r="R42" s="326"/>
      <c r="S42" s="3"/>
      <c r="T42" s="3"/>
      <c r="U42" s="3"/>
      <c r="V42" s="3"/>
      <c r="W42" s="3"/>
      <c r="X42" s="3"/>
      <c r="Y42" s="3"/>
      <c r="Z42" s="3"/>
      <c r="AA42" s="3"/>
      <c r="AB42" s="3"/>
      <c r="AC42" s="3"/>
      <c r="AD42" s="3"/>
    </row>
    <row r="43" spans="1:45" ht="54" x14ac:dyDescent="0.25">
      <c r="A43" s="317">
        <v>18</v>
      </c>
      <c r="B43" s="322" t="str">
        <f>+AD6</f>
        <v>PROYECTOS TECNICOS DE 
COLOMBIA S.A.S</v>
      </c>
      <c r="C43" s="319" t="s">
        <v>150</v>
      </c>
      <c r="D43" s="320"/>
      <c r="E43" s="320"/>
      <c r="F43" s="320"/>
      <c r="G43" s="320"/>
      <c r="H43" s="320"/>
      <c r="I43" s="320"/>
      <c r="J43" s="320"/>
      <c r="K43" s="320"/>
      <c r="L43" s="320"/>
      <c r="M43" s="320"/>
      <c r="N43" s="320"/>
      <c r="O43" s="1"/>
      <c r="P43" s="1"/>
      <c r="Q43" s="1"/>
      <c r="R43" s="3"/>
      <c r="S43" s="328"/>
      <c r="T43" s="328"/>
      <c r="U43" s="328"/>
      <c r="V43" s="328"/>
      <c r="W43" s="328"/>
      <c r="X43" s="328"/>
      <c r="Y43" s="328"/>
      <c r="Z43" s="328"/>
      <c r="AA43" s="328"/>
      <c r="AB43" s="328"/>
      <c r="AC43" s="328"/>
      <c r="AD43" s="328"/>
    </row>
    <row r="44" spans="1:45" ht="27" x14ac:dyDescent="0.25">
      <c r="A44" s="317">
        <v>19</v>
      </c>
      <c r="B44" s="322" t="str">
        <f>AF6</f>
        <v>CONSORCIO ARQUÍMEDE</v>
      </c>
      <c r="C44" s="319" t="s">
        <v>150</v>
      </c>
      <c r="D44" s="320"/>
      <c r="E44" s="320"/>
      <c r="F44" s="320"/>
      <c r="G44" s="320"/>
      <c r="H44" s="320"/>
      <c r="I44" s="320"/>
      <c r="J44" s="320"/>
      <c r="K44" s="320"/>
      <c r="L44" s="320"/>
      <c r="M44" s="320"/>
      <c r="N44" s="320"/>
      <c r="O44" s="1"/>
      <c r="P44" s="1"/>
      <c r="Q44" s="1"/>
      <c r="R44" s="328"/>
      <c r="S44" s="328"/>
      <c r="T44" s="328"/>
      <c r="U44" s="328"/>
      <c r="V44" s="328"/>
      <c r="W44" s="328"/>
      <c r="X44" s="328"/>
      <c r="Y44" s="328"/>
      <c r="Z44" s="328"/>
      <c r="AA44" s="328"/>
      <c r="AB44" s="328"/>
      <c r="AC44" s="328"/>
      <c r="AD44" s="328"/>
    </row>
    <row r="45" spans="1:45" ht="27" x14ac:dyDescent="0.25">
      <c r="A45" s="317">
        <v>20</v>
      </c>
      <c r="B45" s="322" t="str">
        <f>AH6</f>
        <v>GERMÁN RAMÍREZ BARBOSA</v>
      </c>
      <c r="C45" s="319" t="s">
        <v>150</v>
      </c>
      <c r="D45" s="320"/>
      <c r="E45" s="320"/>
      <c r="F45" s="320"/>
      <c r="G45" s="320"/>
      <c r="H45" s="320"/>
      <c r="I45" s="320"/>
      <c r="J45" s="320"/>
      <c r="K45" s="320"/>
      <c r="L45" s="320"/>
      <c r="M45" s="320"/>
      <c r="N45" s="320"/>
      <c r="O45" s="1"/>
      <c r="P45" s="1"/>
      <c r="Q45" s="1"/>
      <c r="R45" s="328"/>
      <c r="S45" s="3"/>
      <c r="T45" s="3"/>
      <c r="U45" s="3"/>
      <c r="V45" s="3"/>
      <c r="W45" s="3"/>
      <c r="X45" s="3"/>
      <c r="Y45" s="3"/>
      <c r="Z45" s="3"/>
      <c r="AA45" s="3"/>
      <c r="AB45" s="3"/>
      <c r="AC45" s="3"/>
      <c r="AD45" s="3"/>
    </row>
    <row r="46" spans="1:45" ht="54" x14ac:dyDescent="0.25">
      <c r="A46" s="317">
        <v>21</v>
      </c>
      <c r="B46" s="322" t="str">
        <f>AI6</f>
        <v xml:space="preserve"> COBA B&amp;C 
S.A.S</v>
      </c>
      <c r="C46" s="319" t="s">
        <v>150</v>
      </c>
      <c r="D46" s="320"/>
      <c r="E46" s="320"/>
      <c r="F46" s="320"/>
      <c r="G46" s="320"/>
      <c r="H46" s="320"/>
      <c r="I46" s="320"/>
      <c r="J46" s="320"/>
      <c r="K46" s="320"/>
      <c r="L46" s="320"/>
      <c r="M46" s="320"/>
      <c r="N46" s="320"/>
      <c r="O46" s="1"/>
      <c r="P46" s="1"/>
      <c r="Q46" s="1"/>
      <c r="R46" s="3"/>
      <c r="S46" s="3"/>
      <c r="T46" s="3"/>
      <c r="U46" s="3"/>
      <c r="V46" s="3"/>
      <c r="W46" s="3"/>
      <c r="X46" s="3"/>
      <c r="Y46" s="3"/>
      <c r="Z46" s="3"/>
      <c r="AA46" s="3"/>
      <c r="AB46" s="3"/>
      <c r="AC46" s="3"/>
      <c r="AD46" s="3"/>
    </row>
    <row r="47" spans="1:45" ht="54" x14ac:dyDescent="0.25">
      <c r="A47" s="317">
        <v>22</v>
      </c>
      <c r="B47" s="322" t="str">
        <f>AJ6</f>
        <v>CONSORCIO ECO 
INFRAESTRUCTURA</v>
      </c>
      <c r="C47" s="319" t="s">
        <v>150</v>
      </c>
      <c r="D47" s="320"/>
      <c r="E47" s="320"/>
      <c r="F47" s="320"/>
      <c r="G47" s="320"/>
      <c r="H47" s="320"/>
      <c r="I47" s="320"/>
      <c r="J47" s="320"/>
      <c r="K47" s="320"/>
      <c r="L47" s="320"/>
      <c r="M47" s="320"/>
      <c r="N47" s="320"/>
      <c r="O47" s="1"/>
      <c r="P47" s="1"/>
      <c r="Q47" s="1"/>
      <c r="R47" s="3"/>
      <c r="S47" s="3"/>
      <c r="T47" s="3"/>
      <c r="U47" s="3"/>
      <c r="V47" s="3"/>
      <c r="W47" s="3"/>
      <c r="X47" s="3"/>
      <c r="Y47" s="3"/>
      <c r="Z47" s="3"/>
      <c r="AA47" s="3"/>
      <c r="AB47" s="3"/>
      <c r="AC47" s="3"/>
      <c r="AD47" s="3"/>
    </row>
    <row r="48" spans="1:45" ht="54" x14ac:dyDescent="0.25">
      <c r="A48" s="317">
        <v>23</v>
      </c>
      <c r="B48" s="322" t="str">
        <f>AL6</f>
        <v>CONSORCIO OBRAS 
URBANAS</v>
      </c>
      <c r="C48" s="319" t="s">
        <v>150</v>
      </c>
      <c r="D48" s="320"/>
      <c r="E48" s="320"/>
      <c r="F48" s="320"/>
      <c r="G48" s="320"/>
      <c r="H48" s="320"/>
      <c r="I48" s="320"/>
      <c r="J48" s="320"/>
      <c r="K48" s="320"/>
      <c r="L48" s="320"/>
      <c r="M48" s="320"/>
      <c r="N48" s="320"/>
      <c r="O48" s="1"/>
      <c r="P48" s="1"/>
      <c r="Q48" s="1"/>
      <c r="R48" s="3"/>
      <c r="S48" s="3"/>
      <c r="T48" s="3"/>
      <c r="U48" s="3"/>
      <c r="V48" s="3"/>
      <c r="W48" s="3"/>
      <c r="X48" s="3"/>
      <c r="Y48" s="3"/>
      <c r="Z48" s="3"/>
      <c r="AA48" s="3"/>
      <c r="AB48" s="3"/>
      <c r="AC48" s="3"/>
      <c r="AD48" s="3"/>
    </row>
    <row r="49" spans="1:45" ht="54" x14ac:dyDescent="0.25">
      <c r="A49" s="317">
        <v>24</v>
      </c>
      <c r="B49" s="322" t="str">
        <f>AL6</f>
        <v>CONSORCIO OBRAS 
URBANAS</v>
      </c>
      <c r="C49" s="319" t="s">
        <v>150</v>
      </c>
      <c r="D49" s="320"/>
      <c r="E49" s="320"/>
      <c r="F49" s="320"/>
      <c r="G49" s="320"/>
      <c r="H49" s="320"/>
      <c r="I49" s="320"/>
      <c r="J49" s="320"/>
      <c r="K49" s="320"/>
      <c r="L49" s="320"/>
      <c r="M49" s="320"/>
      <c r="N49" s="320"/>
      <c r="O49" s="1"/>
      <c r="P49" s="1"/>
      <c r="Q49" s="1"/>
      <c r="R49" s="3"/>
      <c r="S49" s="320"/>
      <c r="T49" s="320"/>
      <c r="U49" s="320"/>
      <c r="V49" s="320"/>
      <c r="W49" s="320"/>
      <c r="X49" s="320"/>
      <c r="Y49" s="320"/>
      <c r="Z49" s="320"/>
      <c r="AA49" s="320"/>
      <c r="AB49" s="320"/>
      <c r="AC49" s="320"/>
      <c r="AG49" s="3"/>
      <c r="AH49" s="3"/>
      <c r="AI49" s="3"/>
      <c r="AJ49" s="3"/>
      <c r="AK49" s="3"/>
      <c r="AL49" s="3"/>
      <c r="AM49" s="3"/>
      <c r="AN49" s="3"/>
      <c r="AO49" s="3"/>
      <c r="AP49" s="3"/>
      <c r="AQ49" s="3"/>
      <c r="AR49" s="3"/>
      <c r="AS49" s="3"/>
    </row>
    <row r="50" spans="1:45" ht="54" x14ac:dyDescent="0.25">
      <c r="A50" s="317">
        <v>25</v>
      </c>
      <c r="B50" s="322" t="str">
        <f>AO6</f>
        <v>PROYECTOS CONSTRUCCIONES CIVILES Y VIALES S.A.S - PIV INGENIERÍA S.A.S.</v>
      </c>
      <c r="C50" s="319" t="s">
        <v>150</v>
      </c>
      <c r="D50" s="320"/>
      <c r="E50" s="320"/>
      <c r="F50" s="320"/>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G50" s="3"/>
      <c r="AH50" s="3"/>
      <c r="AI50" s="3"/>
      <c r="AJ50" s="3"/>
      <c r="AK50" s="3"/>
      <c r="AL50" s="3"/>
      <c r="AM50" s="3"/>
      <c r="AN50" s="3"/>
      <c r="AO50" s="3"/>
      <c r="AP50" s="3"/>
      <c r="AQ50" s="3"/>
      <c r="AR50" s="3"/>
      <c r="AS50" s="3"/>
    </row>
    <row r="51" spans="1:45" ht="54" x14ac:dyDescent="0.25">
      <c r="A51" s="317">
        <v>26</v>
      </c>
      <c r="B51" s="322" t="str">
        <f>AQ6</f>
        <v xml:space="preserve">CONSORCIO ALMA - INTERNOVAC
</v>
      </c>
      <c r="C51" s="319" t="s">
        <v>150</v>
      </c>
      <c r="D51" s="320"/>
      <c r="E51" s="320"/>
      <c r="F51" s="320"/>
      <c r="G51" s="320"/>
      <c r="H51" s="320"/>
      <c r="I51" s="320"/>
      <c r="J51" s="320"/>
      <c r="K51" s="320"/>
      <c r="L51" s="320"/>
      <c r="M51" s="320"/>
      <c r="N51" s="320"/>
      <c r="O51" s="320"/>
      <c r="P51" s="320"/>
      <c r="Q51" s="320"/>
      <c r="R51" s="320"/>
      <c r="S51" s="320"/>
      <c r="T51" s="320"/>
      <c r="U51" s="320"/>
      <c r="V51" s="320"/>
      <c r="W51" s="320"/>
      <c r="X51" s="320"/>
      <c r="Y51" s="320"/>
      <c r="Z51" s="320"/>
      <c r="AA51" s="320"/>
      <c r="AB51" s="320"/>
      <c r="AC51" s="320"/>
      <c r="AG51" s="3"/>
      <c r="AH51" s="3"/>
      <c r="AI51" s="3"/>
      <c r="AJ51" s="3"/>
      <c r="AK51" s="3"/>
      <c r="AL51" s="3"/>
      <c r="AM51" s="3"/>
      <c r="AN51" s="3"/>
      <c r="AO51" s="3"/>
      <c r="AP51" s="3"/>
      <c r="AQ51" s="3"/>
      <c r="AR51" s="3"/>
      <c r="AS51" s="3"/>
    </row>
    <row r="52" spans="1:45" ht="27" x14ac:dyDescent="0.25">
      <c r="A52" s="317">
        <v>27</v>
      </c>
      <c r="B52" s="322" t="str">
        <f>AS6</f>
        <v>CONSORCIO CIVILPROJECT II</v>
      </c>
      <c r="C52" s="319" t="s">
        <v>150</v>
      </c>
      <c r="D52" s="320"/>
      <c r="E52" s="320"/>
      <c r="F52" s="320"/>
      <c r="G52" s="320"/>
      <c r="H52" s="320"/>
      <c r="I52" s="320"/>
      <c r="J52" s="320"/>
      <c r="K52" s="320"/>
      <c r="L52" s="320"/>
      <c r="M52" s="320"/>
      <c r="N52" s="320"/>
      <c r="O52" s="320"/>
      <c r="P52" s="320"/>
      <c r="Q52" s="320"/>
      <c r="R52" s="320"/>
      <c r="S52" s="320"/>
      <c r="T52" s="320"/>
      <c r="U52" s="320"/>
      <c r="V52" s="320"/>
      <c r="W52" s="320"/>
      <c r="X52" s="320"/>
      <c r="Y52" s="320"/>
      <c r="Z52" s="320"/>
      <c r="AA52" s="320"/>
      <c r="AB52" s="320"/>
      <c r="AC52" s="320"/>
      <c r="AG52" s="3"/>
      <c r="AH52" s="3"/>
      <c r="AI52" s="3"/>
      <c r="AJ52" s="3"/>
      <c r="AK52" s="3"/>
      <c r="AL52" s="3"/>
      <c r="AM52" s="3"/>
      <c r="AN52" s="3"/>
      <c r="AO52" s="3"/>
      <c r="AP52" s="3"/>
      <c r="AQ52" s="3"/>
      <c r="AR52" s="3"/>
      <c r="AS52" s="3"/>
    </row>
    <row r="53" spans="1:45" ht="27" x14ac:dyDescent="0.25">
      <c r="A53" s="317">
        <v>28</v>
      </c>
      <c r="B53" s="322" t="str">
        <f>AU6</f>
        <v>CONSORCIO CONSTRUGAVI 293</v>
      </c>
      <c r="C53" s="319" t="s">
        <v>150</v>
      </c>
      <c r="D53" s="320"/>
      <c r="E53" s="320"/>
      <c r="F53" s="320"/>
      <c r="G53" s="320"/>
      <c r="H53" s="320"/>
      <c r="I53" s="320"/>
      <c r="J53" s="320"/>
      <c r="K53" s="320"/>
      <c r="L53" s="320"/>
      <c r="M53" s="320"/>
      <c r="N53" s="320"/>
      <c r="O53" s="320"/>
      <c r="P53" s="320"/>
      <c r="Q53" s="320"/>
      <c r="R53" s="320"/>
      <c r="S53" s="320"/>
      <c r="T53" s="320"/>
      <c r="U53" s="320"/>
      <c r="V53" s="320"/>
      <c r="W53" s="320"/>
      <c r="X53" s="320"/>
      <c r="Y53" s="320"/>
      <c r="Z53" s="320"/>
      <c r="AA53" s="320"/>
      <c r="AB53" s="320"/>
      <c r="AC53" s="320"/>
      <c r="AG53" s="3"/>
      <c r="AH53" s="3"/>
      <c r="AI53" s="3"/>
      <c r="AJ53" s="3"/>
      <c r="AK53" s="3"/>
      <c r="AL53" s="3"/>
      <c r="AM53" s="3"/>
      <c r="AN53" s="3"/>
      <c r="AO53" s="3"/>
      <c r="AP53" s="3"/>
      <c r="AQ53" s="3"/>
      <c r="AR53" s="3"/>
      <c r="AS53" s="3"/>
    </row>
    <row r="54" spans="1:45" ht="27" x14ac:dyDescent="0.25">
      <c r="A54" s="317">
        <v>29</v>
      </c>
      <c r="B54" s="322" t="str">
        <f>AW6</f>
        <v>CONSORCIO SEGVIAL CUNDINAMARCA</v>
      </c>
      <c r="C54" s="319" t="s">
        <v>150</v>
      </c>
      <c r="D54" s="320"/>
      <c r="E54" s="320"/>
      <c r="F54" s="320"/>
      <c r="G54" s="320"/>
      <c r="H54" s="320"/>
      <c r="I54" s="320"/>
      <c r="J54" s="320"/>
      <c r="K54" s="320"/>
      <c r="L54" s="320"/>
      <c r="M54" s="320"/>
      <c r="N54" s="320"/>
      <c r="O54" s="320"/>
      <c r="P54" s="320"/>
      <c r="Q54" s="320"/>
      <c r="R54" s="320"/>
      <c r="S54" s="320"/>
      <c r="T54" s="320"/>
      <c r="U54" s="320"/>
      <c r="V54" s="320"/>
      <c r="W54" s="320"/>
      <c r="X54" s="320"/>
      <c r="Y54" s="320"/>
      <c r="Z54" s="320"/>
      <c r="AA54" s="320"/>
      <c r="AB54" s="320"/>
      <c r="AC54" s="320"/>
      <c r="AG54" s="3"/>
      <c r="AH54" s="3"/>
      <c r="AI54" s="3"/>
      <c r="AJ54" s="3"/>
      <c r="AK54" s="3"/>
      <c r="AL54" s="3"/>
      <c r="AM54" s="3"/>
      <c r="AN54" s="3"/>
      <c r="AO54" s="3"/>
      <c r="AP54" s="3"/>
      <c r="AQ54" s="3"/>
      <c r="AR54" s="3"/>
      <c r="AS54" s="3"/>
    </row>
    <row r="55" spans="1:45" ht="27" x14ac:dyDescent="0.25">
      <c r="A55" s="317">
        <v>30</v>
      </c>
      <c r="B55" s="322" t="str">
        <f>AY6</f>
        <v>CONSORCIO VIAL 2024.</v>
      </c>
      <c r="C55" s="319" t="s">
        <v>150</v>
      </c>
      <c r="D55" s="320"/>
      <c r="E55" s="320"/>
      <c r="F55" s="320"/>
      <c r="G55" s="320"/>
      <c r="H55" s="320"/>
      <c r="I55" s="320"/>
      <c r="J55" s="320"/>
      <c r="K55" s="320"/>
      <c r="L55" s="320"/>
      <c r="M55" s="320"/>
      <c r="N55" s="320"/>
      <c r="O55" s="320"/>
      <c r="P55" s="320"/>
      <c r="Q55" s="320"/>
      <c r="R55" s="320"/>
      <c r="S55" s="320"/>
      <c r="T55" s="320"/>
      <c r="U55" s="320"/>
      <c r="V55" s="320"/>
      <c r="W55" s="320"/>
      <c r="X55" s="320"/>
      <c r="Y55" s="320"/>
      <c r="Z55" s="320"/>
      <c r="AA55" s="320"/>
      <c r="AB55" s="320"/>
      <c r="AC55" s="320"/>
      <c r="AG55" s="3"/>
      <c r="AH55" s="3"/>
      <c r="AI55" s="3"/>
      <c r="AJ55" s="3"/>
      <c r="AK55" s="3"/>
      <c r="AL55" s="3"/>
      <c r="AM55" s="3"/>
      <c r="AN55" s="3"/>
      <c r="AO55" s="3"/>
      <c r="AP55" s="3"/>
      <c r="AQ55" s="3"/>
      <c r="AR55" s="3"/>
      <c r="AS55" s="3"/>
    </row>
    <row r="56" spans="1:45" ht="27" x14ac:dyDescent="0.25">
      <c r="A56" s="317">
        <v>31</v>
      </c>
      <c r="B56" s="322" t="str">
        <f>BB6</f>
        <v>CONSORCIO INTERVENTOR 25</v>
      </c>
      <c r="C56" s="319" t="s">
        <v>150</v>
      </c>
      <c r="D56" s="320"/>
      <c r="E56" s="320"/>
      <c r="F56" s="320"/>
      <c r="G56" s="320"/>
      <c r="H56" s="320"/>
      <c r="I56" s="320"/>
      <c r="J56" s="320"/>
      <c r="K56" s="320"/>
      <c r="L56" s="320"/>
      <c r="M56" s="320"/>
      <c r="N56" s="320"/>
      <c r="O56" s="320"/>
      <c r="P56" s="320"/>
      <c r="Q56" s="320"/>
      <c r="R56" s="320"/>
      <c r="S56" s="320"/>
      <c r="T56" s="320"/>
      <c r="U56" s="320"/>
      <c r="V56" s="320"/>
      <c r="W56" s="320"/>
      <c r="X56" s="320"/>
      <c r="Y56" s="320"/>
      <c r="Z56" s="320"/>
      <c r="AA56" s="320"/>
      <c r="AB56" s="320"/>
      <c r="AC56" s="320"/>
      <c r="AG56" s="3"/>
      <c r="AH56" s="3"/>
      <c r="AI56" s="3"/>
      <c r="AJ56" s="3"/>
      <c r="AK56" s="3"/>
      <c r="AL56" s="3"/>
      <c r="AM56" s="3"/>
      <c r="AN56" s="3"/>
      <c r="AO56" s="3"/>
      <c r="AP56" s="3"/>
      <c r="AQ56" s="3"/>
      <c r="AR56" s="3"/>
      <c r="AS56" s="3"/>
    </row>
    <row r="57" spans="1:45" ht="27" x14ac:dyDescent="0.25">
      <c r="A57" s="317">
        <v>32</v>
      </c>
      <c r="B57" s="322" t="str">
        <f>BD6</f>
        <v>CONSORCIO INCOPLAN - JCS</v>
      </c>
      <c r="C57" s="319" t="s">
        <v>150</v>
      </c>
      <c r="D57" s="320"/>
      <c r="E57" s="320"/>
      <c r="F57" s="320"/>
      <c r="G57" s="320"/>
      <c r="H57" s="320"/>
      <c r="I57" s="320"/>
      <c r="J57" s="320"/>
      <c r="K57" s="320"/>
      <c r="L57" s="320"/>
      <c r="M57" s="320"/>
      <c r="N57" s="320"/>
      <c r="O57" s="320"/>
      <c r="P57" s="320"/>
      <c r="Q57" s="320"/>
      <c r="R57" s="320"/>
      <c r="S57" s="320"/>
      <c r="T57" s="320"/>
      <c r="U57" s="320"/>
      <c r="V57" s="320"/>
      <c r="W57" s="320"/>
      <c r="X57" s="320"/>
      <c r="Y57" s="320"/>
      <c r="Z57" s="320"/>
      <c r="AA57" s="320"/>
      <c r="AB57" s="320"/>
      <c r="AC57" s="320"/>
      <c r="AG57" s="3"/>
      <c r="AH57" s="3"/>
      <c r="AI57" s="3"/>
      <c r="AJ57" s="3"/>
      <c r="AK57" s="3"/>
      <c r="AL57" s="3"/>
      <c r="AM57" s="3"/>
      <c r="AN57" s="3"/>
      <c r="AO57" s="3"/>
      <c r="AP57" s="3"/>
      <c r="AQ57" s="3"/>
      <c r="AR57" s="3"/>
      <c r="AS57" s="3"/>
    </row>
    <row r="58" spans="1:45" ht="27" x14ac:dyDescent="0.25">
      <c r="A58" s="317">
        <v>33</v>
      </c>
      <c r="B58" s="322" t="str">
        <f>BF6</f>
        <v>CONSORCIO INT SEGURIDAD VIAL.</v>
      </c>
      <c r="C58" s="319" t="s">
        <v>150</v>
      </c>
      <c r="D58" s="320"/>
      <c r="E58" s="320"/>
      <c r="F58" s="320"/>
      <c r="G58" s="320"/>
      <c r="H58" s="320"/>
      <c r="I58" s="320"/>
      <c r="J58" s="320"/>
      <c r="K58" s="320"/>
      <c r="L58" s="320"/>
      <c r="M58" s="320"/>
      <c r="N58" s="320"/>
      <c r="O58" s="320"/>
      <c r="P58" s="320"/>
      <c r="Q58" s="320"/>
      <c r="R58" s="320"/>
      <c r="S58" s="320"/>
      <c r="T58" s="320"/>
      <c r="U58" s="320"/>
      <c r="V58" s="320"/>
      <c r="W58" s="320"/>
      <c r="X58" s="320"/>
      <c r="Y58" s="320"/>
      <c r="Z58" s="320"/>
      <c r="AA58" s="320"/>
      <c r="AB58" s="320"/>
      <c r="AC58" s="320"/>
      <c r="AG58" s="3"/>
      <c r="AH58" s="3"/>
      <c r="AI58" s="3"/>
      <c r="AJ58" s="3"/>
      <c r="AK58" s="3"/>
      <c r="AL58" s="3"/>
      <c r="AM58" s="3"/>
      <c r="AN58" s="3"/>
      <c r="AO58" s="3"/>
      <c r="AP58" s="3"/>
      <c r="AQ58" s="3"/>
      <c r="AR58" s="3"/>
      <c r="AS58" s="3"/>
    </row>
    <row r="59" spans="1:45" ht="27" x14ac:dyDescent="0.25">
      <c r="A59" s="317">
        <v>34</v>
      </c>
      <c r="B59" s="322" t="str">
        <f>BI6</f>
        <v>INTERVENTORIA MOVIL</v>
      </c>
      <c r="C59" s="319" t="s">
        <v>150</v>
      </c>
      <c r="D59" s="320"/>
      <c r="E59" s="320"/>
      <c r="F59" s="320"/>
      <c r="G59" s="320"/>
      <c r="H59" s="320"/>
      <c r="I59" s="320"/>
      <c r="J59" s="320"/>
      <c r="K59" s="320"/>
      <c r="L59" s="320"/>
      <c r="M59" s="320"/>
      <c r="N59" s="320"/>
      <c r="O59" s="320"/>
      <c r="P59" s="320"/>
      <c r="Q59" s="320"/>
      <c r="R59" s="320"/>
      <c r="S59" s="320"/>
      <c r="T59" s="320"/>
      <c r="U59" s="320"/>
      <c r="V59" s="320"/>
      <c r="W59" s="320"/>
      <c r="X59" s="320"/>
      <c r="Y59" s="320"/>
      <c r="Z59" s="320"/>
      <c r="AA59" s="320"/>
      <c r="AB59" s="320"/>
      <c r="AC59" s="320"/>
      <c r="AG59" s="3"/>
      <c r="AH59" s="3"/>
      <c r="AI59" s="3"/>
      <c r="AJ59" s="3"/>
      <c r="AK59" s="3"/>
      <c r="AL59" s="3"/>
      <c r="AM59" s="3"/>
      <c r="AN59" s="3"/>
      <c r="AO59" s="3"/>
      <c r="AP59" s="3"/>
      <c r="AQ59" s="3"/>
      <c r="AR59" s="3"/>
      <c r="AS59" s="3"/>
    </row>
    <row r="60" spans="1:45" ht="27" x14ac:dyDescent="0.25">
      <c r="A60" s="317">
        <v>35</v>
      </c>
      <c r="B60" s="322" t="str">
        <f>BK6</f>
        <v>CONSORCIO INTERVAL2</v>
      </c>
      <c r="C60" s="319" t="s">
        <v>150</v>
      </c>
      <c r="D60" s="320"/>
      <c r="E60" s="320"/>
      <c r="F60" s="320"/>
      <c r="G60" s="320"/>
      <c r="H60" s="320"/>
      <c r="I60" s="320"/>
      <c r="J60" s="320"/>
      <c r="K60" s="320"/>
      <c r="L60" s="320"/>
      <c r="M60" s="320"/>
      <c r="N60" s="320"/>
      <c r="O60" s="320"/>
      <c r="P60" s="320"/>
      <c r="Q60" s="320"/>
      <c r="R60" s="320"/>
      <c r="S60" s="320"/>
      <c r="T60" s="320"/>
      <c r="U60" s="320"/>
      <c r="V60" s="320"/>
      <c r="W60" s="320"/>
      <c r="X60" s="320"/>
      <c r="Y60" s="320"/>
      <c r="Z60" s="320"/>
      <c r="AA60" s="320"/>
      <c r="AB60" s="320"/>
      <c r="AC60" s="320"/>
      <c r="AG60" s="3"/>
      <c r="AH60" s="3"/>
      <c r="AI60" s="3"/>
      <c r="AJ60" s="3"/>
      <c r="AK60" s="3"/>
      <c r="AL60" s="3"/>
      <c r="AM60" s="3"/>
      <c r="AN60" s="3"/>
      <c r="AO60" s="3"/>
      <c r="AP60" s="3"/>
      <c r="AQ60" s="3"/>
      <c r="AR60" s="3"/>
      <c r="AS60" s="3"/>
    </row>
    <row r="61" spans="1:45" ht="27" x14ac:dyDescent="0.25">
      <c r="A61" s="317">
        <v>36</v>
      </c>
      <c r="B61" s="322" t="str">
        <f>BN6</f>
        <v>VELNEC S.A.</v>
      </c>
      <c r="C61" s="319" t="s">
        <v>150</v>
      </c>
      <c r="D61" s="320"/>
      <c r="E61" s="320"/>
      <c r="F61" s="320"/>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G61" s="3"/>
      <c r="AH61" s="3"/>
      <c r="AI61" s="3"/>
      <c r="AJ61" s="3"/>
      <c r="AK61" s="3"/>
      <c r="AL61" s="3"/>
      <c r="AM61" s="3"/>
      <c r="AN61" s="3"/>
      <c r="AO61" s="3"/>
      <c r="AP61" s="3"/>
      <c r="AQ61" s="3"/>
      <c r="AR61" s="3"/>
      <c r="AS61" s="3"/>
    </row>
    <row r="62" spans="1:45" ht="27.75" thickBot="1" x14ac:dyDescent="0.3">
      <c r="A62" s="317">
        <v>37</v>
      </c>
      <c r="B62" s="322" t="str">
        <f>BO6</f>
        <v xml:space="preserve">UNION TEMPORAL LOS TREBOLES 
</v>
      </c>
      <c r="C62" s="319" t="s">
        <v>150</v>
      </c>
      <c r="D62" s="320"/>
      <c r="E62" s="320"/>
      <c r="F62" s="320"/>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G62" s="3"/>
      <c r="AH62" s="3"/>
      <c r="AI62" s="3"/>
      <c r="AJ62" s="3"/>
      <c r="AK62" s="3"/>
      <c r="AL62" s="3"/>
      <c r="AM62" s="3"/>
      <c r="AN62" s="3"/>
      <c r="AO62" s="3"/>
      <c r="AP62" s="3"/>
      <c r="AQ62" s="3"/>
      <c r="AR62" s="3"/>
      <c r="AS62" s="3"/>
    </row>
    <row r="63" spans="1:45" ht="15" x14ac:dyDescent="0.25">
      <c r="A63" s="329"/>
      <c r="B63" s="330"/>
      <c r="C63" s="331"/>
      <c r="D63" s="332"/>
      <c r="E63" s="332"/>
      <c r="F63"/>
      <c r="G63" s="332"/>
      <c r="H63" s="332"/>
      <c r="I63" s="332"/>
      <c r="J63" s="332"/>
      <c r="K63" s="332"/>
      <c r="L63" s="332"/>
      <c r="M63" s="332"/>
      <c r="N63" s="332"/>
      <c r="O63" s="332"/>
      <c r="P63" s="332"/>
      <c r="Q63" s="332"/>
      <c r="R63" s="332"/>
      <c r="S63" s="332"/>
      <c r="T63" s="332"/>
      <c r="U63" s="332"/>
      <c r="V63" s="332"/>
      <c r="W63" s="332"/>
      <c r="X63" s="332"/>
      <c r="Y63" s="332"/>
      <c r="Z63" s="332"/>
      <c r="AA63" s="332"/>
      <c r="AB63" s="332"/>
      <c r="AC63" s="332"/>
      <c r="AG63" s="3"/>
      <c r="AH63" s="3"/>
      <c r="AI63" s="3"/>
      <c r="AJ63" s="3"/>
      <c r="AK63" s="3"/>
      <c r="AL63" s="3"/>
      <c r="AM63" s="3"/>
      <c r="AN63" s="3"/>
      <c r="AO63" s="3"/>
      <c r="AP63" s="3"/>
      <c r="AQ63" s="3"/>
      <c r="AR63" s="3"/>
      <c r="AS63" s="3"/>
    </row>
    <row r="64" spans="1:45" x14ac:dyDescent="0.25">
      <c r="AG64" s="3"/>
      <c r="AH64" s="3"/>
      <c r="AI64" s="3"/>
      <c r="AJ64" s="3"/>
      <c r="AK64" s="3"/>
      <c r="AL64" s="3"/>
      <c r="AM64" s="3"/>
      <c r="AN64" s="3"/>
      <c r="AO64" s="3"/>
      <c r="AP64" s="3"/>
      <c r="AQ64" s="3"/>
      <c r="AR64" s="3"/>
      <c r="AS64" s="3"/>
    </row>
    <row r="65" spans="33:45" x14ac:dyDescent="0.25">
      <c r="AG65" s="3"/>
      <c r="AH65" s="3"/>
      <c r="AI65" s="3"/>
      <c r="AJ65" s="3"/>
      <c r="AK65" s="3"/>
      <c r="AL65" s="3"/>
      <c r="AM65" s="3"/>
      <c r="AN65" s="3"/>
      <c r="AO65" s="3"/>
      <c r="AP65" s="3"/>
      <c r="AQ65" s="3"/>
      <c r="AR65" s="3"/>
      <c r="AS65" s="3"/>
    </row>
    <row r="66" spans="33:45" x14ac:dyDescent="0.25">
      <c r="AG66" s="3"/>
      <c r="AH66" s="3"/>
      <c r="AI66" s="3"/>
      <c r="AJ66" s="3"/>
      <c r="AK66" s="3"/>
      <c r="AL66" s="3"/>
      <c r="AM66" s="3"/>
      <c r="AN66" s="3"/>
      <c r="AO66" s="3"/>
      <c r="AP66" s="3"/>
      <c r="AQ66" s="3"/>
      <c r="AR66" s="3"/>
      <c r="AS66" s="3"/>
    </row>
    <row r="67" spans="33:45" x14ac:dyDescent="0.25">
      <c r="AG67" s="3"/>
      <c r="AH67" s="3"/>
      <c r="AI67" s="3"/>
      <c r="AJ67" s="3"/>
      <c r="AK67" s="3"/>
      <c r="AL67" s="3"/>
      <c r="AM67" s="3"/>
      <c r="AN67" s="3"/>
      <c r="AO67" s="3"/>
      <c r="AP67" s="3"/>
      <c r="AQ67" s="3"/>
      <c r="AR67" s="3"/>
      <c r="AS67" s="3"/>
    </row>
    <row r="68" spans="33:45" x14ac:dyDescent="0.25">
      <c r="AG68" s="3"/>
      <c r="AH68" s="3"/>
      <c r="AI68" s="3"/>
      <c r="AJ68" s="3"/>
      <c r="AK68" s="3"/>
      <c r="AL68" s="3"/>
      <c r="AM68" s="3"/>
      <c r="AN68" s="3"/>
      <c r="AO68" s="3"/>
      <c r="AP68" s="3"/>
      <c r="AQ68" s="3"/>
      <c r="AR68" s="3"/>
      <c r="AS68" s="3"/>
    </row>
    <row r="69" spans="33:45" x14ac:dyDescent="0.25">
      <c r="AG69" s="3"/>
      <c r="AH69" s="3"/>
      <c r="AI69" s="3"/>
      <c r="AJ69" s="3"/>
      <c r="AK69" s="3"/>
      <c r="AL69" s="3"/>
      <c r="AM69" s="3"/>
      <c r="AN69" s="3"/>
      <c r="AO69" s="3"/>
      <c r="AP69" s="3"/>
      <c r="AQ69" s="3"/>
      <c r="AR69" s="3"/>
      <c r="AS69" s="3"/>
    </row>
    <row r="70" spans="33:45" x14ac:dyDescent="0.25">
      <c r="AG70" s="3"/>
      <c r="AH70" s="3"/>
      <c r="AI70" s="3"/>
      <c r="AJ70" s="3"/>
      <c r="AK70" s="3"/>
      <c r="AL70" s="3"/>
      <c r="AM70" s="3"/>
      <c r="AN70" s="3"/>
      <c r="AO70" s="3"/>
      <c r="AP70" s="3"/>
      <c r="AQ70" s="3"/>
      <c r="AR70" s="3"/>
      <c r="AS70" s="3"/>
    </row>
    <row r="71" spans="33:45" x14ac:dyDescent="0.25">
      <c r="AG71" s="3"/>
      <c r="AH71" s="3"/>
      <c r="AI71" s="3"/>
      <c r="AJ71" s="3"/>
      <c r="AK71" s="3"/>
      <c r="AL71" s="3"/>
      <c r="AM71" s="3"/>
      <c r="AN71" s="3"/>
      <c r="AO71" s="3"/>
      <c r="AP71" s="3"/>
      <c r="AQ71" s="3"/>
      <c r="AR71" s="3"/>
      <c r="AS71" s="3"/>
    </row>
    <row r="72" spans="33:45" x14ac:dyDescent="0.25">
      <c r="AG72" s="3"/>
      <c r="AH72" s="3"/>
      <c r="AI72" s="3"/>
      <c r="AJ72" s="3"/>
      <c r="AK72" s="3"/>
      <c r="AL72" s="3"/>
      <c r="AM72" s="3"/>
      <c r="AN72" s="3"/>
      <c r="AO72" s="3"/>
      <c r="AP72" s="3"/>
      <c r="AQ72" s="3"/>
      <c r="AR72" s="3"/>
      <c r="AS72" s="3"/>
    </row>
    <row r="73" spans="33:45" x14ac:dyDescent="0.25">
      <c r="AG73" s="3"/>
      <c r="AH73" s="3"/>
      <c r="AI73" s="3"/>
      <c r="AJ73" s="3"/>
      <c r="AK73" s="3"/>
      <c r="AL73" s="3"/>
      <c r="AM73" s="3"/>
      <c r="AN73" s="3"/>
      <c r="AO73" s="3"/>
      <c r="AP73" s="3"/>
      <c r="AQ73" s="3"/>
      <c r="AR73" s="3"/>
      <c r="AS73" s="3"/>
    </row>
    <row r="74" spans="33:45" x14ac:dyDescent="0.25">
      <c r="AG74" s="3"/>
      <c r="AH74" s="3"/>
      <c r="AI74" s="3"/>
      <c r="AJ74" s="3"/>
      <c r="AK74" s="3"/>
      <c r="AL74" s="3"/>
      <c r="AM74" s="3"/>
      <c r="AN74" s="3"/>
      <c r="AO74" s="3"/>
      <c r="AP74" s="3"/>
      <c r="AQ74" s="3"/>
      <c r="AR74" s="3"/>
      <c r="AS74" s="3"/>
    </row>
    <row r="75" spans="33:45" x14ac:dyDescent="0.25">
      <c r="AG75" s="3"/>
      <c r="AH75" s="3"/>
      <c r="AI75" s="3"/>
      <c r="AJ75" s="3"/>
      <c r="AK75" s="3"/>
      <c r="AL75" s="3"/>
      <c r="AM75" s="3"/>
      <c r="AN75" s="3"/>
      <c r="AO75" s="3"/>
      <c r="AP75" s="3"/>
      <c r="AQ75" s="3"/>
      <c r="AR75" s="3"/>
      <c r="AS75" s="3"/>
    </row>
    <row r="76" spans="33:45" x14ac:dyDescent="0.25">
      <c r="AG76" s="3"/>
      <c r="AH76" s="3"/>
      <c r="AI76" s="3"/>
      <c r="AJ76" s="3"/>
      <c r="AK76" s="3"/>
      <c r="AL76" s="3"/>
      <c r="AM76" s="3"/>
      <c r="AN76" s="3"/>
      <c r="AO76" s="3"/>
      <c r="AP76" s="3"/>
      <c r="AQ76" s="3"/>
      <c r="AR76" s="3"/>
      <c r="AS76" s="3"/>
    </row>
    <row r="77" spans="33:45" x14ac:dyDescent="0.25">
      <c r="AG77" s="3"/>
      <c r="AH77" s="3"/>
      <c r="AI77" s="3"/>
      <c r="AJ77" s="3"/>
      <c r="AK77" s="3"/>
      <c r="AL77" s="3"/>
      <c r="AM77" s="3"/>
      <c r="AN77" s="3"/>
      <c r="AO77" s="3"/>
      <c r="AP77" s="3"/>
      <c r="AQ77" s="3"/>
      <c r="AR77" s="3"/>
      <c r="AS77" s="3"/>
    </row>
    <row r="78" spans="33:45" x14ac:dyDescent="0.25">
      <c r="AG78" s="3"/>
      <c r="AH78" s="3"/>
      <c r="AI78" s="3"/>
      <c r="AJ78" s="3"/>
      <c r="AK78" s="3"/>
      <c r="AL78" s="3"/>
      <c r="AM78" s="3"/>
      <c r="AN78" s="3"/>
      <c r="AO78" s="3"/>
      <c r="AP78" s="3"/>
      <c r="AQ78" s="3"/>
      <c r="AR78" s="3"/>
      <c r="AS78" s="3"/>
    </row>
    <row r="79" spans="33:45" x14ac:dyDescent="0.25">
      <c r="AG79" s="3"/>
      <c r="AH79" s="3"/>
      <c r="AI79" s="3"/>
      <c r="AJ79" s="3"/>
      <c r="AK79" s="3"/>
      <c r="AL79" s="3"/>
      <c r="AM79" s="3"/>
      <c r="AN79" s="3"/>
      <c r="AO79" s="3"/>
      <c r="AP79" s="3"/>
      <c r="AQ79" s="3"/>
      <c r="AR79" s="3"/>
      <c r="AS79" s="3"/>
    </row>
    <row r="80" spans="33:45" x14ac:dyDescent="0.25">
      <c r="AG80" s="3"/>
      <c r="AH80" s="3"/>
      <c r="AI80" s="3"/>
      <c r="AJ80" s="3"/>
      <c r="AK80" s="3"/>
      <c r="AL80" s="3"/>
      <c r="AM80" s="3"/>
      <c r="AN80" s="3"/>
      <c r="AO80" s="3"/>
      <c r="AP80" s="3"/>
      <c r="AQ80" s="3"/>
      <c r="AR80" s="3"/>
      <c r="AS80" s="3"/>
    </row>
    <row r="81" spans="33:45" x14ac:dyDescent="0.25">
      <c r="AG81" s="3"/>
      <c r="AH81" s="3"/>
      <c r="AI81" s="3"/>
      <c r="AJ81" s="3"/>
      <c r="AK81" s="3"/>
      <c r="AL81" s="3"/>
      <c r="AM81" s="3"/>
      <c r="AN81" s="3"/>
      <c r="AO81" s="3"/>
      <c r="AP81" s="3"/>
      <c r="AQ81" s="3"/>
      <c r="AR81" s="3"/>
      <c r="AS81" s="3"/>
    </row>
    <row r="82" spans="33:45" x14ac:dyDescent="0.25">
      <c r="AG82" s="3"/>
      <c r="AH82" s="3"/>
      <c r="AI82" s="3"/>
      <c r="AJ82" s="3"/>
      <c r="AK82" s="3"/>
      <c r="AL82" s="3"/>
      <c r="AM82" s="3"/>
      <c r="AN82" s="3"/>
      <c r="AO82" s="3"/>
      <c r="AP82" s="3"/>
      <c r="AQ82" s="3"/>
      <c r="AR82" s="3"/>
      <c r="AS82" s="3"/>
    </row>
    <row r="83" spans="33:45" x14ac:dyDescent="0.25">
      <c r="AG83" s="3"/>
      <c r="AH83" s="3"/>
      <c r="AI83" s="3"/>
      <c r="AJ83" s="3"/>
      <c r="AK83" s="3"/>
      <c r="AL83" s="3"/>
      <c r="AM83" s="3"/>
      <c r="AN83" s="3"/>
      <c r="AO83" s="3"/>
      <c r="AP83" s="3"/>
      <c r="AQ83" s="3"/>
      <c r="AR83" s="3"/>
      <c r="AS83" s="3"/>
    </row>
    <row r="84" spans="33:45" x14ac:dyDescent="0.25">
      <c r="AG84" s="3"/>
      <c r="AH84" s="3"/>
      <c r="AI84" s="3"/>
      <c r="AJ84" s="3"/>
      <c r="AK84" s="3"/>
      <c r="AL84" s="3"/>
      <c r="AM84" s="3"/>
      <c r="AN84" s="3"/>
      <c r="AO84" s="3"/>
      <c r="AP84" s="3"/>
      <c r="AQ84" s="3"/>
      <c r="AR84" s="3"/>
      <c r="AS84" s="3"/>
    </row>
    <row r="85" spans="33:45" x14ac:dyDescent="0.25">
      <c r="AG85" s="3"/>
      <c r="AH85" s="3"/>
      <c r="AI85" s="3"/>
      <c r="AJ85" s="3"/>
      <c r="AK85" s="3"/>
      <c r="AL85" s="3"/>
      <c r="AM85" s="3"/>
      <c r="AN85" s="3"/>
      <c r="AO85" s="3"/>
      <c r="AP85" s="3"/>
      <c r="AQ85" s="3"/>
      <c r="AR85" s="3"/>
      <c r="AS85" s="3"/>
    </row>
    <row r="86" spans="33:45" x14ac:dyDescent="0.25">
      <c r="AG86" s="3"/>
      <c r="AH86" s="3"/>
      <c r="AI86" s="3"/>
      <c r="AJ86" s="3"/>
      <c r="AK86" s="3"/>
      <c r="AL86" s="3"/>
      <c r="AM86" s="3"/>
      <c r="AN86" s="3"/>
      <c r="AO86" s="3"/>
      <c r="AP86" s="3"/>
      <c r="AQ86" s="3"/>
      <c r="AR86" s="3"/>
      <c r="AS86" s="3"/>
    </row>
    <row r="87" spans="33:45" x14ac:dyDescent="0.25">
      <c r="AG87" s="3"/>
      <c r="AH87" s="3"/>
      <c r="AI87" s="3"/>
      <c r="AJ87" s="3"/>
      <c r="AK87" s="3"/>
      <c r="AL87" s="3"/>
      <c r="AM87" s="3"/>
      <c r="AN87" s="3"/>
      <c r="AO87" s="3"/>
      <c r="AP87" s="3"/>
      <c r="AQ87" s="3"/>
      <c r="AR87" s="3"/>
      <c r="AS87" s="3"/>
    </row>
    <row r="88" spans="33:45" x14ac:dyDescent="0.25">
      <c r="AG88" s="3"/>
      <c r="AH88" s="3"/>
      <c r="AI88" s="3"/>
      <c r="AJ88" s="3"/>
      <c r="AK88" s="3"/>
      <c r="AL88" s="3"/>
      <c r="AM88" s="3"/>
      <c r="AN88" s="3"/>
      <c r="AO88" s="3"/>
      <c r="AP88" s="3"/>
      <c r="AQ88" s="3"/>
      <c r="AR88" s="3"/>
      <c r="AS88" s="3"/>
    </row>
    <row r="89" spans="33:45" x14ac:dyDescent="0.25">
      <c r="AG89" s="3"/>
      <c r="AH89" s="3"/>
      <c r="AI89" s="3"/>
      <c r="AJ89" s="3"/>
      <c r="AK89" s="3"/>
      <c r="AL89" s="3"/>
      <c r="AM89" s="3"/>
      <c r="AN89" s="3"/>
      <c r="AO89" s="3"/>
      <c r="AP89" s="3"/>
      <c r="AQ89" s="3"/>
      <c r="AR89" s="3"/>
      <c r="AS89" s="3"/>
    </row>
    <row r="90" spans="33:45" x14ac:dyDescent="0.25">
      <c r="AG90" s="3"/>
      <c r="AH90" s="3"/>
      <c r="AI90" s="3"/>
      <c r="AJ90" s="3"/>
      <c r="AK90" s="3"/>
      <c r="AL90" s="3"/>
      <c r="AM90" s="3"/>
      <c r="AN90" s="3"/>
      <c r="AO90" s="3"/>
      <c r="AP90" s="3"/>
      <c r="AQ90" s="3"/>
      <c r="AR90" s="3"/>
      <c r="AS90" s="3"/>
    </row>
    <row r="91" spans="33:45" x14ac:dyDescent="0.25">
      <c r="AG91" s="3"/>
      <c r="AH91" s="3"/>
      <c r="AI91" s="3"/>
      <c r="AJ91" s="3"/>
      <c r="AK91" s="3"/>
      <c r="AL91" s="3"/>
      <c r="AM91" s="3"/>
      <c r="AN91" s="3"/>
      <c r="AO91" s="3"/>
      <c r="AP91" s="3"/>
      <c r="AQ91" s="3"/>
      <c r="AR91" s="3"/>
      <c r="AS91" s="3"/>
    </row>
    <row r="92" spans="33:45" x14ac:dyDescent="0.25">
      <c r="AG92" s="3"/>
      <c r="AH92" s="3"/>
      <c r="AI92" s="3"/>
      <c r="AJ92" s="3"/>
      <c r="AK92" s="3"/>
      <c r="AL92" s="3"/>
      <c r="AM92" s="3"/>
      <c r="AN92" s="3"/>
      <c r="AO92" s="3"/>
      <c r="AP92" s="3"/>
      <c r="AQ92" s="3"/>
      <c r="AR92" s="3"/>
      <c r="AS92" s="3"/>
    </row>
    <row r="93" spans="33:45" x14ac:dyDescent="0.25">
      <c r="AG93" s="3"/>
      <c r="AH93" s="3"/>
      <c r="AI93" s="3"/>
      <c r="AJ93" s="3"/>
      <c r="AK93" s="3"/>
      <c r="AL93" s="3"/>
      <c r="AM93" s="3"/>
      <c r="AN93" s="3"/>
      <c r="AO93" s="3"/>
      <c r="AP93" s="3"/>
      <c r="AQ93" s="3"/>
      <c r="AR93" s="3"/>
      <c r="AS93" s="3"/>
    </row>
    <row r="94" spans="33:45" x14ac:dyDescent="0.25">
      <c r="AG94" s="3"/>
      <c r="AH94" s="3"/>
      <c r="AI94" s="3"/>
      <c r="AJ94" s="3"/>
      <c r="AK94" s="3"/>
      <c r="AL94" s="3"/>
      <c r="AM94" s="3"/>
      <c r="AN94" s="3"/>
      <c r="AO94" s="3"/>
      <c r="AP94" s="3"/>
      <c r="AQ94" s="3"/>
      <c r="AR94" s="3"/>
      <c r="AS94" s="3"/>
    </row>
    <row r="95" spans="33:45" x14ac:dyDescent="0.25">
      <c r="AG95" s="3"/>
      <c r="AH95" s="3"/>
      <c r="AI95" s="3"/>
      <c r="AJ95" s="3"/>
      <c r="AK95" s="3"/>
      <c r="AL95" s="3"/>
      <c r="AM95" s="3"/>
      <c r="AN95" s="3"/>
      <c r="AO95" s="3"/>
      <c r="AP95" s="3"/>
      <c r="AQ95" s="3"/>
      <c r="AR95" s="3"/>
      <c r="AS95" s="3"/>
    </row>
    <row r="96" spans="33:45" x14ac:dyDescent="0.25">
      <c r="AG96" s="3"/>
      <c r="AH96" s="3"/>
      <c r="AI96" s="3"/>
      <c r="AJ96" s="3"/>
      <c r="AK96" s="3"/>
      <c r="AL96" s="3"/>
      <c r="AM96" s="3"/>
      <c r="AN96" s="3"/>
      <c r="AO96" s="3"/>
      <c r="AP96" s="3"/>
      <c r="AQ96" s="3"/>
      <c r="AR96" s="3"/>
      <c r="AS96" s="3"/>
    </row>
    <row r="97" spans="33:45" x14ac:dyDescent="0.25">
      <c r="AG97" s="3"/>
      <c r="AH97" s="3"/>
      <c r="AI97" s="3"/>
      <c r="AJ97" s="3"/>
      <c r="AK97" s="3"/>
      <c r="AL97" s="3"/>
      <c r="AM97" s="3"/>
      <c r="AN97" s="3"/>
      <c r="AO97" s="3"/>
      <c r="AP97" s="3"/>
      <c r="AQ97" s="3"/>
      <c r="AR97" s="3"/>
      <c r="AS97" s="3"/>
    </row>
    <row r="98" spans="33:45" x14ac:dyDescent="0.25">
      <c r="AG98" s="3"/>
      <c r="AH98" s="3"/>
      <c r="AI98" s="3"/>
      <c r="AJ98" s="3"/>
      <c r="AK98" s="3"/>
      <c r="AL98" s="3"/>
      <c r="AM98" s="3"/>
      <c r="AN98" s="3"/>
      <c r="AO98" s="3"/>
      <c r="AP98" s="3"/>
      <c r="AQ98" s="3"/>
      <c r="AR98" s="3"/>
      <c r="AS98" s="3"/>
    </row>
    <row r="99" spans="33:45" x14ac:dyDescent="0.25">
      <c r="AG99" s="3"/>
      <c r="AH99" s="3"/>
      <c r="AI99" s="3"/>
      <c r="AJ99" s="3"/>
      <c r="AK99" s="3"/>
      <c r="AL99" s="3"/>
      <c r="AM99" s="3"/>
      <c r="AN99" s="3"/>
      <c r="AO99" s="3"/>
      <c r="AP99" s="3"/>
      <c r="AQ99" s="3"/>
      <c r="AR99" s="3"/>
      <c r="AS99" s="3"/>
    </row>
    <row r="100" spans="33:45" x14ac:dyDescent="0.25">
      <c r="AG100" s="3"/>
      <c r="AH100" s="3"/>
      <c r="AI100" s="3"/>
      <c r="AJ100" s="3"/>
      <c r="AK100" s="3"/>
      <c r="AL100" s="3"/>
      <c r="AM100" s="3"/>
      <c r="AN100" s="3"/>
      <c r="AO100" s="3"/>
      <c r="AP100" s="3"/>
      <c r="AQ100" s="3"/>
      <c r="AR100" s="3"/>
      <c r="AS100" s="3"/>
    </row>
    <row r="101" spans="33:45" x14ac:dyDescent="0.25">
      <c r="AG101" s="3"/>
      <c r="AH101" s="3"/>
      <c r="AI101" s="3"/>
      <c r="AJ101" s="3"/>
      <c r="AK101" s="3"/>
      <c r="AL101" s="3"/>
      <c r="AM101" s="3"/>
      <c r="AN101" s="3"/>
      <c r="AO101" s="3"/>
      <c r="AP101" s="3"/>
      <c r="AQ101" s="3"/>
      <c r="AR101" s="3"/>
      <c r="AS101" s="3"/>
    </row>
    <row r="102" spans="33:45" x14ac:dyDescent="0.25">
      <c r="AG102" s="3"/>
      <c r="AH102" s="3"/>
      <c r="AI102" s="3"/>
      <c r="AJ102" s="3"/>
      <c r="AK102" s="3"/>
      <c r="AL102" s="3"/>
      <c r="AM102" s="3"/>
      <c r="AN102" s="3"/>
      <c r="AO102" s="3"/>
      <c r="AP102" s="3"/>
      <c r="AQ102" s="3"/>
      <c r="AR102" s="3"/>
      <c r="AS102" s="3"/>
    </row>
    <row r="103" spans="33:45" x14ac:dyDescent="0.25">
      <c r="AG103" s="3"/>
      <c r="AH103" s="3"/>
      <c r="AI103" s="3"/>
      <c r="AJ103" s="3"/>
      <c r="AK103" s="3"/>
      <c r="AL103" s="3"/>
      <c r="AM103" s="3"/>
      <c r="AN103" s="3"/>
      <c r="AO103" s="3"/>
      <c r="AP103" s="3"/>
      <c r="AQ103" s="3"/>
      <c r="AR103" s="3"/>
      <c r="AS103" s="3"/>
    </row>
    <row r="104" spans="33:45" x14ac:dyDescent="0.25">
      <c r="AG104" s="3"/>
      <c r="AH104" s="3"/>
      <c r="AI104" s="3"/>
      <c r="AJ104" s="3"/>
      <c r="AK104" s="3"/>
      <c r="AL104" s="3"/>
      <c r="AM104" s="3"/>
      <c r="AN104" s="3"/>
      <c r="AO104" s="3"/>
      <c r="AP104" s="3"/>
      <c r="AQ104" s="3"/>
      <c r="AR104" s="3"/>
      <c r="AS104" s="3"/>
    </row>
    <row r="105" spans="33:45" x14ac:dyDescent="0.25">
      <c r="AG105" s="3"/>
      <c r="AH105" s="3"/>
      <c r="AI105" s="3"/>
      <c r="AJ105" s="3"/>
      <c r="AK105" s="3"/>
      <c r="AL105" s="3"/>
      <c r="AM105" s="3"/>
      <c r="AN105" s="3"/>
      <c r="AO105" s="3"/>
      <c r="AP105" s="3"/>
      <c r="AQ105" s="3"/>
      <c r="AR105" s="3"/>
      <c r="AS105" s="3"/>
    </row>
    <row r="106" spans="33:45" x14ac:dyDescent="0.25">
      <c r="AG106" s="3"/>
      <c r="AH106" s="3"/>
      <c r="AI106" s="3"/>
      <c r="AJ106" s="3"/>
      <c r="AK106" s="3"/>
      <c r="AL106" s="3"/>
      <c r="AM106" s="3"/>
      <c r="AN106" s="3"/>
      <c r="AO106" s="3"/>
      <c r="AP106" s="3"/>
      <c r="AQ106" s="3"/>
      <c r="AR106" s="3"/>
      <c r="AS106" s="3"/>
    </row>
    <row r="107" spans="33:45" x14ac:dyDescent="0.25">
      <c r="AG107" s="3"/>
      <c r="AH107" s="3"/>
      <c r="AI107" s="3"/>
      <c r="AJ107" s="3"/>
      <c r="AK107" s="3"/>
      <c r="AL107" s="3"/>
      <c r="AM107" s="3"/>
      <c r="AN107" s="3"/>
      <c r="AO107" s="3"/>
      <c r="AP107" s="3"/>
      <c r="AQ107" s="3"/>
      <c r="AR107" s="3"/>
      <c r="AS107" s="3"/>
    </row>
    <row r="108" spans="33:45" x14ac:dyDescent="0.25">
      <c r="AG108" s="3"/>
      <c r="AH108" s="3"/>
      <c r="AI108" s="3"/>
      <c r="AJ108" s="3"/>
      <c r="AK108" s="3"/>
      <c r="AL108" s="3"/>
      <c r="AM108" s="3"/>
      <c r="AN108" s="3"/>
      <c r="AO108" s="3"/>
      <c r="AP108" s="3"/>
      <c r="AQ108" s="3"/>
      <c r="AR108" s="3"/>
      <c r="AS108" s="3"/>
    </row>
    <row r="109" spans="33:45" x14ac:dyDescent="0.25">
      <c r="AG109" s="3"/>
      <c r="AH109" s="3"/>
      <c r="AI109" s="3"/>
      <c r="AJ109" s="3"/>
      <c r="AK109" s="3"/>
      <c r="AL109" s="3"/>
      <c r="AM109" s="3"/>
      <c r="AN109" s="3"/>
      <c r="AO109" s="3"/>
      <c r="AP109" s="3"/>
      <c r="AQ109" s="3"/>
      <c r="AR109" s="3"/>
      <c r="AS109" s="3"/>
    </row>
    <row r="110" spans="33:45" x14ac:dyDescent="0.25">
      <c r="AG110" s="3"/>
      <c r="AH110" s="3"/>
      <c r="AI110" s="3"/>
      <c r="AJ110" s="3"/>
      <c r="AK110" s="3"/>
      <c r="AL110" s="3"/>
      <c r="AM110" s="3"/>
      <c r="AN110" s="3"/>
      <c r="AO110" s="3"/>
      <c r="AP110" s="3"/>
      <c r="AQ110" s="3"/>
      <c r="AR110" s="3"/>
      <c r="AS110" s="3"/>
    </row>
    <row r="111" spans="33:45" x14ac:dyDescent="0.25">
      <c r="AG111" s="3"/>
      <c r="AH111" s="3"/>
      <c r="AI111" s="3"/>
      <c r="AJ111" s="3"/>
      <c r="AK111" s="3"/>
      <c r="AL111" s="3"/>
      <c r="AM111" s="3"/>
      <c r="AN111" s="3"/>
      <c r="AO111" s="3"/>
      <c r="AP111" s="3"/>
      <c r="AQ111" s="3"/>
      <c r="AR111" s="3"/>
      <c r="AS111" s="3"/>
    </row>
    <row r="112" spans="33:45" x14ac:dyDescent="0.25">
      <c r="AG112" s="3"/>
      <c r="AH112" s="3"/>
      <c r="AI112" s="3"/>
      <c r="AJ112" s="3"/>
      <c r="AK112" s="3"/>
      <c r="AL112" s="3"/>
      <c r="AM112" s="3"/>
      <c r="AN112" s="3"/>
      <c r="AO112" s="3"/>
      <c r="AP112" s="3"/>
      <c r="AQ112" s="3"/>
      <c r="AR112" s="3"/>
      <c r="AS112" s="3"/>
    </row>
    <row r="113" spans="33:45" x14ac:dyDescent="0.25">
      <c r="AG113" s="3"/>
      <c r="AH113" s="3"/>
      <c r="AI113" s="3"/>
      <c r="AJ113" s="3"/>
      <c r="AK113" s="3"/>
      <c r="AL113" s="3"/>
      <c r="AM113" s="3"/>
      <c r="AN113" s="3"/>
      <c r="AO113" s="3"/>
      <c r="AP113" s="3"/>
      <c r="AQ113" s="3"/>
      <c r="AR113" s="3"/>
      <c r="AS113" s="3"/>
    </row>
    <row r="114" spans="33:45" x14ac:dyDescent="0.25">
      <c r="AG114" s="3"/>
      <c r="AH114" s="3"/>
      <c r="AI114" s="3"/>
      <c r="AJ114" s="3"/>
      <c r="AK114" s="3"/>
      <c r="AL114" s="3"/>
      <c r="AM114" s="3"/>
      <c r="AN114" s="3"/>
      <c r="AO114" s="3"/>
      <c r="AP114" s="3"/>
      <c r="AQ114" s="3"/>
      <c r="AR114" s="3"/>
      <c r="AS114" s="3"/>
    </row>
    <row r="115" spans="33:45" x14ac:dyDescent="0.25">
      <c r="AG115" s="3"/>
      <c r="AH115" s="3"/>
      <c r="AI115" s="3"/>
      <c r="AJ115" s="3"/>
      <c r="AK115" s="3"/>
      <c r="AL115" s="3"/>
      <c r="AM115" s="3"/>
      <c r="AN115" s="3"/>
      <c r="AO115" s="3"/>
      <c r="AP115" s="3"/>
      <c r="AQ115" s="3"/>
      <c r="AR115" s="3"/>
      <c r="AS115" s="3"/>
    </row>
    <row r="116" spans="33:45" x14ac:dyDescent="0.25">
      <c r="AG116" s="3"/>
      <c r="AH116" s="3"/>
      <c r="AI116" s="3"/>
      <c r="AJ116" s="3"/>
      <c r="AK116" s="3"/>
      <c r="AL116" s="3"/>
      <c r="AM116" s="3"/>
      <c r="AN116" s="3"/>
      <c r="AO116" s="3"/>
      <c r="AP116" s="3"/>
      <c r="AQ116" s="3"/>
      <c r="AR116" s="3"/>
      <c r="AS116" s="3"/>
    </row>
    <row r="117" spans="33:45" x14ac:dyDescent="0.25">
      <c r="AG117" s="3"/>
      <c r="AH117" s="3"/>
      <c r="AI117" s="3"/>
      <c r="AJ117" s="3"/>
      <c r="AK117" s="3"/>
      <c r="AL117" s="3"/>
      <c r="AM117" s="3"/>
      <c r="AN117" s="3"/>
      <c r="AO117" s="3"/>
      <c r="AP117" s="3"/>
      <c r="AQ117" s="3"/>
      <c r="AR117" s="3"/>
      <c r="AS117" s="3"/>
    </row>
    <row r="118" spans="33:45" x14ac:dyDescent="0.25">
      <c r="AG118" s="3"/>
      <c r="AH118" s="3"/>
      <c r="AI118" s="3"/>
      <c r="AJ118" s="3"/>
      <c r="AK118" s="3"/>
      <c r="AL118" s="3"/>
      <c r="AM118" s="3"/>
      <c r="AN118" s="3"/>
      <c r="AO118" s="3"/>
      <c r="AP118" s="3"/>
      <c r="AQ118" s="3"/>
      <c r="AR118" s="3"/>
      <c r="AS118" s="3"/>
    </row>
    <row r="119" spans="33:45" x14ac:dyDescent="0.25">
      <c r="AG119" s="3"/>
      <c r="AH119" s="3"/>
      <c r="AI119" s="3"/>
      <c r="AJ119" s="3"/>
      <c r="AK119" s="3"/>
      <c r="AL119" s="3"/>
      <c r="AM119" s="3"/>
      <c r="AN119" s="3"/>
      <c r="AO119" s="3"/>
      <c r="AP119" s="3"/>
      <c r="AQ119" s="3"/>
      <c r="AR119" s="3"/>
      <c r="AS119" s="3"/>
    </row>
    <row r="120" spans="33:45" x14ac:dyDescent="0.25">
      <c r="AG120" s="3"/>
      <c r="AH120" s="3"/>
      <c r="AI120" s="3"/>
      <c r="AJ120" s="3"/>
      <c r="AK120" s="3"/>
      <c r="AL120" s="3"/>
      <c r="AM120" s="3"/>
      <c r="AN120" s="3"/>
      <c r="AO120" s="3"/>
      <c r="AP120" s="3"/>
      <c r="AQ120" s="3"/>
      <c r="AR120" s="3"/>
      <c r="AS120" s="3"/>
    </row>
    <row r="121" spans="33:45" x14ac:dyDescent="0.25">
      <c r="AG121" s="3"/>
      <c r="AH121" s="3"/>
      <c r="AI121" s="3"/>
      <c r="AJ121" s="3"/>
      <c r="AK121" s="3"/>
      <c r="AL121" s="3"/>
      <c r="AM121" s="3"/>
      <c r="AN121" s="3"/>
      <c r="AO121" s="3"/>
      <c r="AP121" s="3"/>
      <c r="AQ121" s="3"/>
      <c r="AR121" s="3"/>
      <c r="AS121" s="3"/>
    </row>
    <row r="122" spans="33:45" x14ac:dyDescent="0.25">
      <c r="AG122" s="3"/>
      <c r="AH122" s="3"/>
      <c r="AI122" s="3"/>
      <c r="AJ122" s="3"/>
      <c r="AK122" s="3"/>
      <c r="AL122" s="3"/>
      <c r="AM122" s="3"/>
      <c r="AN122" s="3"/>
      <c r="AO122" s="3"/>
      <c r="AP122" s="3"/>
      <c r="AQ122" s="3"/>
      <c r="AR122" s="3"/>
      <c r="AS122" s="3"/>
    </row>
    <row r="123" spans="33:45" x14ac:dyDescent="0.25">
      <c r="AG123" s="3"/>
      <c r="AH123" s="3"/>
      <c r="AI123" s="3"/>
      <c r="AJ123" s="3"/>
      <c r="AK123" s="3"/>
      <c r="AL123" s="3"/>
      <c r="AM123" s="3"/>
      <c r="AN123" s="3"/>
      <c r="AO123" s="3"/>
      <c r="AP123" s="3"/>
      <c r="AQ123" s="3"/>
      <c r="AR123" s="3"/>
      <c r="AS123" s="3"/>
    </row>
    <row r="124" spans="33:45" x14ac:dyDescent="0.25">
      <c r="AG124" s="3"/>
      <c r="AH124" s="3"/>
      <c r="AI124" s="3"/>
      <c r="AJ124" s="3"/>
      <c r="AK124" s="3"/>
      <c r="AL124" s="3"/>
      <c r="AM124" s="3"/>
      <c r="AN124" s="3"/>
      <c r="AO124" s="3"/>
      <c r="AP124" s="3"/>
      <c r="AQ124" s="3"/>
      <c r="AR124" s="3"/>
      <c r="AS124" s="3"/>
    </row>
    <row r="125" spans="33:45" x14ac:dyDescent="0.25">
      <c r="AG125" s="3"/>
      <c r="AH125" s="3"/>
      <c r="AI125" s="3"/>
      <c r="AJ125" s="3"/>
      <c r="AK125" s="3"/>
      <c r="AL125" s="3"/>
      <c r="AM125" s="3"/>
      <c r="AN125" s="3"/>
      <c r="AO125" s="3"/>
      <c r="AP125" s="3"/>
      <c r="AQ125" s="3"/>
      <c r="AR125" s="3"/>
      <c r="AS125" s="3"/>
    </row>
    <row r="126" spans="33:45" x14ac:dyDescent="0.25">
      <c r="AG126" s="3"/>
      <c r="AH126" s="3"/>
      <c r="AI126" s="3"/>
      <c r="AJ126" s="3"/>
      <c r="AK126" s="3"/>
      <c r="AL126" s="3"/>
      <c r="AM126" s="3"/>
      <c r="AN126" s="3"/>
      <c r="AO126" s="3"/>
      <c r="AP126" s="3"/>
      <c r="AQ126" s="3"/>
      <c r="AR126" s="3"/>
      <c r="AS126" s="3"/>
    </row>
    <row r="127" spans="33:45" x14ac:dyDescent="0.25">
      <c r="AG127" s="3"/>
      <c r="AH127" s="3"/>
      <c r="AI127" s="3"/>
      <c r="AJ127" s="3"/>
      <c r="AK127" s="3"/>
      <c r="AL127" s="3"/>
      <c r="AM127" s="3"/>
      <c r="AN127" s="3"/>
      <c r="AO127" s="3"/>
      <c r="AP127" s="3"/>
      <c r="AQ127" s="3"/>
      <c r="AR127" s="3"/>
      <c r="AS127" s="3"/>
    </row>
    <row r="128" spans="33:45" x14ac:dyDescent="0.25">
      <c r="AG128" s="3"/>
      <c r="AH128" s="3"/>
      <c r="AI128" s="3"/>
      <c r="AJ128" s="3"/>
      <c r="AK128" s="3"/>
      <c r="AL128" s="3"/>
      <c r="AM128" s="3"/>
      <c r="AN128" s="3"/>
      <c r="AO128" s="3"/>
      <c r="AP128" s="3"/>
      <c r="AQ128" s="3"/>
      <c r="AR128" s="3"/>
      <c r="AS128" s="3"/>
    </row>
    <row r="129" spans="33:45" x14ac:dyDescent="0.25">
      <c r="AG129" s="3"/>
      <c r="AH129" s="3"/>
      <c r="AI129" s="3"/>
      <c r="AJ129" s="3"/>
      <c r="AK129" s="3"/>
      <c r="AL129" s="3"/>
      <c r="AM129" s="3"/>
      <c r="AN129" s="3"/>
      <c r="AO129" s="3"/>
      <c r="AP129" s="3"/>
      <c r="AQ129" s="3"/>
      <c r="AR129" s="3"/>
      <c r="AS129" s="3"/>
    </row>
    <row r="130" spans="33:45" x14ac:dyDescent="0.25">
      <c r="AG130" s="3"/>
      <c r="AH130" s="3"/>
      <c r="AI130" s="3"/>
      <c r="AJ130" s="3"/>
      <c r="AK130" s="3"/>
      <c r="AL130" s="3"/>
      <c r="AM130" s="3"/>
      <c r="AN130" s="3"/>
      <c r="AO130" s="3"/>
      <c r="AP130" s="3"/>
      <c r="AQ130" s="3"/>
      <c r="AR130" s="3"/>
      <c r="AS130" s="3"/>
    </row>
    <row r="131" spans="33:45" x14ac:dyDescent="0.25">
      <c r="AG131" s="3"/>
      <c r="AH131" s="3"/>
      <c r="AI131" s="3"/>
      <c r="AJ131" s="3"/>
      <c r="AK131" s="3"/>
      <c r="AL131" s="3"/>
      <c r="AM131" s="3"/>
      <c r="AN131" s="3"/>
      <c r="AO131" s="3"/>
      <c r="AP131" s="3"/>
      <c r="AQ131" s="3"/>
      <c r="AR131" s="3"/>
      <c r="AS131" s="3"/>
    </row>
    <row r="132" spans="33:45" x14ac:dyDescent="0.25">
      <c r="AG132" s="3"/>
      <c r="AH132" s="3"/>
      <c r="AI132" s="3"/>
      <c r="AJ132" s="3"/>
      <c r="AK132" s="3"/>
      <c r="AL132" s="3"/>
      <c r="AM132" s="3"/>
      <c r="AN132" s="3"/>
      <c r="AO132" s="3"/>
      <c r="AP132" s="3"/>
      <c r="AQ132" s="3"/>
      <c r="AR132" s="3"/>
      <c r="AS132" s="3"/>
    </row>
    <row r="133" spans="33:45" x14ac:dyDescent="0.25">
      <c r="AG133" s="3"/>
      <c r="AH133" s="3"/>
      <c r="AI133" s="3"/>
      <c r="AJ133" s="3"/>
      <c r="AK133" s="3"/>
      <c r="AL133" s="3"/>
      <c r="AM133" s="3"/>
      <c r="AN133" s="3"/>
      <c r="AO133" s="3"/>
      <c r="AP133" s="3"/>
      <c r="AQ133" s="3"/>
      <c r="AR133" s="3"/>
      <c r="AS133" s="3"/>
    </row>
    <row r="134" spans="33:45" x14ac:dyDescent="0.25">
      <c r="AG134" s="3"/>
      <c r="AH134" s="3"/>
      <c r="AI134" s="3"/>
      <c r="AJ134" s="3"/>
      <c r="AK134" s="3"/>
      <c r="AL134" s="3"/>
      <c r="AM134" s="3"/>
      <c r="AN134" s="3"/>
      <c r="AO134" s="3"/>
      <c r="AP134" s="3"/>
      <c r="AQ134" s="3"/>
      <c r="AR134" s="3"/>
      <c r="AS134" s="3"/>
    </row>
    <row r="135" spans="33:45" x14ac:dyDescent="0.25">
      <c r="AG135" s="3"/>
      <c r="AH135" s="3"/>
      <c r="AI135" s="3"/>
      <c r="AJ135" s="3"/>
      <c r="AK135" s="3"/>
      <c r="AL135" s="3"/>
      <c r="AM135" s="3"/>
      <c r="AN135" s="3"/>
      <c r="AO135" s="3"/>
      <c r="AP135" s="3"/>
      <c r="AQ135" s="3"/>
      <c r="AR135" s="3"/>
      <c r="AS135" s="3"/>
    </row>
    <row r="136" spans="33:45" x14ac:dyDescent="0.25">
      <c r="AG136" s="3"/>
      <c r="AH136" s="3"/>
      <c r="AI136" s="3"/>
      <c r="AJ136" s="3"/>
      <c r="AK136" s="3"/>
      <c r="AL136" s="3"/>
      <c r="AM136" s="3"/>
      <c r="AN136" s="3"/>
      <c r="AO136" s="3"/>
      <c r="AP136" s="3"/>
      <c r="AQ136" s="3"/>
      <c r="AR136" s="3"/>
      <c r="AS136" s="3"/>
    </row>
    <row r="137" spans="33:45" x14ac:dyDescent="0.25">
      <c r="AG137" s="3"/>
      <c r="AH137" s="3"/>
      <c r="AI137" s="3"/>
      <c r="AJ137" s="3"/>
      <c r="AK137" s="3"/>
      <c r="AL137" s="3"/>
      <c r="AM137" s="3"/>
      <c r="AN137" s="3"/>
      <c r="AO137" s="3"/>
      <c r="AP137" s="3"/>
      <c r="AQ137" s="3"/>
      <c r="AR137" s="3"/>
      <c r="AS137" s="3"/>
    </row>
    <row r="138" spans="33:45" x14ac:dyDescent="0.25">
      <c r="AG138" s="3"/>
      <c r="AH138" s="3"/>
      <c r="AI138" s="3"/>
      <c r="AJ138" s="3"/>
      <c r="AK138" s="3"/>
      <c r="AL138" s="3"/>
      <c r="AM138" s="3"/>
      <c r="AN138" s="3"/>
      <c r="AO138" s="3"/>
      <c r="AP138" s="3"/>
      <c r="AQ138" s="3"/>
      <c r="AR138" s="3"/>
      <c r="AS138" s="3"/>
    </row>
    <row r="139" spans="33:45" x14ac:dyDescent="0.25">
      <c r="AG139" s="3"/>
      <c r="AH139" s="3"/>
      <c r="AI139" s="3"/>
      <c r="AJ139" s="3"/>
      <c r="AK139" s="3"/>
      <c r="AL139" s="3"/>
      <c r="AM139" s="3"/>
      <c r="AN139" s="3"/>
      <c r="AO139" s="3"/>
      <c r="AP139" s="3"/>
      <c r="AQ139" s="3"/>
      <c r="AR139" s="3"/>
      <c r="AS139" s="3"/>
    </row>
    <row r="140" spans="33:45" x14ac:dyDescent="0.25">
      <c r="AG140" s="3"/>
      <c r="AH140" s="3"/>
      <c r="AI140" s="3"/>
      <c r="AJ140" s="3"/>
      <c r="AK140" s="3"/>
      <c r="AL140" s="3"/>
      <c r="AM140" s="3"/>
      <c r="AN140" s="3"/>
      <c r="AO140" s="3"/>
      <c r="AP140" s="3"/>
      <c r="AQ140" s="3"/>
      <c r="AR140" s="3"/>
      <c r="AS140" s="3"/>
    </row>
    <row r="141" spans="33:45" x14ac:dyDescent="0.25">
      <c r="AG141" s="3"/>
      <c r="AH141" s="3"/>
      <c r="AI141" s="3"/>
      <c r="AJ141" s="3"/>
      <c r="AK141" s="3"/>
      <c r="AL141" s="3"/>
      <c r="AM141" s="3"/>
      <c r="AN141" s="3"/>
      <c r="AO141" s="3"/>
      <c r="AP141" s="3"/>
      <c r="AQ141" s="3"/>
      <c r="AR141" s="3"/>
      <c r="AS141" s="3"/>
    </row>
    <row r="142" spans="33:45" x14ac:dyDescent="0.25">
      <c r="AG142" s="3"/>
      <c r="AH142" s="3"/>
      <c r="AI142" s="3"/>
      <c r="AJ142" s="3"/>
      <c r="AK142" s="3"/>
      <c r="AL142" s="3"/>
      <c r="AM142" s="3"/>
      <c r="AN142" s="3"/>
      <c r="AO142" s="3"/>
      <c r="AP142" s="3"/>
      <c r="AQ142" s="3"/>
      <c r="AR142" s="3"/>
      <c r="AS142" s="3"/>
    </row>
    <row r="143" spans="33:45" x14ac:dyDescent="0.25">
      <c r="AG143" s="3"/>
      <c r="AH143" s="3"/>
      <c r="AI143" s="3"/>
      <c r="AJ143" s="3"/>
      <c r="AK143" s="3"/>
      <c r="AL143" s="3"/>
      <c r="AM143" s="3"/>
      <c r="AN143" s="3"/>
      <c r="AO143" s="3"/>
      <c r="AP143" s="3"/>
      <c r="AQ143" s="3"/>
      <c r="AR143" s="3"/>
      <c r="AS143" s="3"/>
    </row>
    <row r="144" spans="33:45" x14ac:dyDescent="0.25">
      <c r="AG144" s="3"/>
      <c r="AH144" s="3"/>
      <c r="AI144" s="3"/>
      <c r="AJ144" s="3"/>
      <c r="AK144" s="3"/>
      <c r="AL144" s="3"/>
      <c r="AM144" s="3"/>
      <c r="AN144" s="3"/>
      <c r="AO144" s="3"/>
      <c r="AP144" s="3"/>
      <c r="AQ144" s="3"/>
      <c r="AR144" s="3"/>
      <c r="AS144" s="3"/>
    </row>
    <row r="145" spans="33:45" x14ac:dyDescent="0.25">
      <c r="AG145" s="3"/>
      <c r="AH145" s="3"/>
      <c r="AI145" s="3"/>
      <c r="AJ145" s="3"/>
      <c r="AK145" s="3"/>
      <c r="AL145" s="3"/>
      <c r="AM145" s="3"/>
      <c r="AN145" s="3"/>
      <c r="AO145" s="3"/>
      <c r="AP145" s="3"/>
      <c r="AQ145" s="3"/>
      <c r="AR145" s="3"/>
      <c r="AS145" s="3"/>
    </row>
    <row r="146" spans="33:45" x14ac:dyDescent="0.25">
      <c r="AG146" s="3"/>
      <c r="AH146" s="3"/>
      <c r="AI146" s="3"/>
      <c r="AJ146" s="3"/>
      <c r="AK146" s="3"/>
      <c r="AL146" s="3"/>
      <c r="AM146" s="3"/>
      <c r="AN146" s="3"/>
      <c r="AO146" s="3"/>
      <c r="AP146" s="3"/>
      <c r="AQ146" s="3"/>
      <c r="AR146" s="3"/>
      <c r="AS146" s="3"/>
    </row>
    <row r="147" spans="33:45" x14ac:dyDescent="0.25">
      <c r="AG147" s="3"/>
      <c r="AH147" s="3"/>
      <c r="AI147" s="3"/>
      <c r="AJ147" s="3"/>
      <c r="AK147" s="3"/>
      <c r="AL147" s="3"/>
      <c r="AM147" s="3"/>
      <c r="AN147" s="3"/>
      <c r="AO147" s="3"/>
      <c r="AP147" s="3"/>
      <c r="AQ147" s="3"/>
      <c r="AR147" s="3"/>
      <c r="AS147" s="3"/>
    </row>
    <row r="148" spans="33:45" x14ac:dyDescent="0.25">
      <c r="AG148" s="3"/>
      <c r="AH148" s="3"/>
      <c r="AI148" s="3"/>
      <c r="AJ148" s="3"/>
      <c r="AK148" s="3"/>
      <c r="AL148" s="3"/>
      <c r="AM148" s="3"/>
      <c r="AN148" s="3"/>
      <c r="AO148" s="3"/>
      <c r="AP148" s="3"/>
      <c r="AQ148" s="3"/>
      <c r="AR148" s="3"/>
      <c r="AS148" s="3"/>
    </row>
    <row r="149" spans="33:45" x14ac:dyDescent="0.25">
      <c r="AG149" s="3"/>
      <c r="AH149" s="3"/>
      <c r="AI149" s="3"/>
      <c r="AJ149" s="3"/>
      <c r="AK149" s="3"/>
      <c r="AL149" s="3"/>
      <c r="AM149" s="3"/>
      <c r="AN149" s="3"/>
      <c r="AO149" s="3"/>
      <c r="AP149" s="3"/>
      <c r="AQ149" s="3"/>
      <c r="AR149" s="3"/>
      <c r="AS149" s="3"/>
    </row>
    <row r="150" spans="33:45" x14ac:dyDescent="0.25">
      <c r="AG150" s="3"/>
      <c r="AH150" s="3"/>
      <c r="AI150" s="3"/>
      <c r="AJ150" s="3"/>
      <c r="AK150" s="3"/>
      <c r="AL150" s="3"/>
      <c r="AM150" s="3"/>
      <c r="AN150" s="3"/>
      <c r="AO150" s="3"/>
      <c r="AP150" s="3"/>
      <c r="AQ150" s="3"/>
      <c r="AR150" s="3"/>
      <c r="AS150" s="3"/>
    </row>
    <row r="151" spans="33:45" x14ac:dyDescent="0.25">
      <c r="AG151" s="3"/>
      <c r="AH151" s="3"/>
      <c r="AI151" s="3"/>
      <c r="AJ151" s="3"/>
      <c r="AK151" s="3"/>
      <c r="AL151" s="3"/>
      <c r="AM151" s="3"/>
      <c r="AN151" s="3"/>
      <c r="AO151" s="3"/>
      <c r="AP151" s="3"/>
      <c r="AQ151" s="3"/>
      <c r="AR151" s="3"/>
      <c r="AS151" s="3"/>
    </row>
    <row r="152" spans="33:45" x14ac:dyDescent="0.25">
      <c r="AG152" s="3"/>
      <c r="AH152" s="3"/>
      <c r="AI152" s="3"/>
      <c r="AJ152" s="3"/>
      <c r="AK152" s="3"/>
      <c r="AL152" s="3"/>
      <c r="AM152" s="3"/>
      <c r="AN152" s="3"/>
      <c r="AO152" s="3"/>
      <c r="AP152" s="3"/>
      <c r="AQ152" s="3"/>
      <c r="AR152" s="3"/>
      <c r="AS152" s="3"/>
    </row>
    <row r="153" spans="33:45" x14ac:dyDescent="0.25">
      <c r="AG153" s="3"/>
      <c r="AH153" s="3"/>
      <c r="AI153" s="3"/>
      <c r="AJ153" s="3"/>
      <c r="AK153" s="3"/>
      <c r="AL153" s="3"/>
      <c r="AM153" s="3"/>
      <c r="AN153" s="3"/>
      <c r="AO153" s="3"/>
      <c r="AP153" s="3"/>
      <c r="AQ153" s="3"/>
      <c r="AR153" s="3"/>
      <c r="AS153" s="3"/>
    </row>
    <row r="154" spans="33:45" x14ac:dyDescent="0.25">
      <c r="AG154" s="3"/>
      <c r="AH154" s="3"/>
      <c r="AI154" s="3"/>
      <c r="AJ154" s="3"/>
      <c r="AK154" s="3"/>
      <c r="AL154" s="3"/>
      <c r="AM154" s="3"/>
      <c r="AN154" s="3"/>
      <c r="AO154" s="3"/>
      <c r="AP154" s="3"/>
      <c r="AQ154" s="3"/>
      <c r="AR154" s="3"/>
      <c r="AS154" s="3"/>
    </row>
    <row r="155" spans="33:45" x14ac:dyDescent="0.25">
      <c r="AG155" s="3"/>
      <c r="AH155" s="3"/>
      <c r="AI155" s="3"/>
      <c r="AJ155" s="3"/>
      <c r="AK155" s="3"/>
      <c r="AL155" s="3"/>
      <c r="AM155" s="3"/>
      <c r="AN155" s="3"/>
      <c r="AO155" s="3"/>
      <c r="AP155" s="3"/>
      <c r="AQ155" s="3"/>
      <c r="AR155" s="3"/>
      <c r="AS155" s="3"/>
    </row>
    <row r="156" spans="33:45" x14ac:dyDescent="0.25">
      <c r="AG156" s="3"/>
      <c r="AH156" s="3"/>
      <c r="AI156" s="3"/>
      <c r="AJ156" s="3"/>
      <c r="AK156" s="3"/>
      <c r="AL156" s="3"/>
      <c r="AM156" s="3"/>
      <c r="AN156" s="3"/>
      <c r="AO156" s="3"/>
      <c r="AP156" s="3"/>
      <c r="AQ156" s="3"/>
      <c r="AR156" s="3"/>
      <c r="AS156" s="3"/>
    </row>
    <row r="157" spans="33:45" x14ac:dyDescent="0.25">
      <c r="AG157" s="3"/>
      <c r="AH157" s="3"/>
      <c r="AI157" s="3"/>
      <c r="AJ157" s="3"/>
      <c r="AK157" s="3"/>
      <c r="AL157" s="3"/>
      <c r="AM157" s="3"/>
      <c r="AN157" s="3"/>
      <c r="AO157" s="3"/>
      <c r="AP157" s="3"/>
      <c r="AQ157" s="3"/>
      <c r="AR157" s="3"/>
      <c r="AS157" s="3"/>
    </row>
    <row r="158" spans="33:45" x14ac:dyDescent="0.25">
      <c r="AG158" s="3"/>
      <c r="AH158" s="3"/>
      <c r="AI158" s="3"/>
      <c r="AJ158" s="3"/>
      <c r="AK158" s="3"/>
      <c r="AL158" s="3"/>
      <c r="AM158" s="3"/>
      <c r="AN158" s="3"/>
      <c r="AO158" s="3"/>
      <c r="AP158" s="3"/>
      <c r="AQ158" s="3"/>
      <c r="AR158" s="3"/>
      <c r="AS158" s="3"/>
    </row>
    <row r="159" spans="33:45" x14ac:dyDescent="0.25">
      <c r="AG159" s="3"/>
      <c r="AH159" s="3"/>
      <c r="AI159" s="3"/>
      <c r="AJ159" s="3"/>
      <c r="AK159" s="3"/>
      <c r="AL159" s="3"/>
      <c r="AM159" s="3"/>
      <c r="AN159" s="3"/>
      <c r="AO159" s="3"/>
      <c r="AP159" s="3"/>
      <c r="AQ159" s="3"/>
      <c r="AR159" s="3"/>
      <c r="AS159" s="3"/>
    </row>
    <row r="160" spans="33:45" x14ac:dyDescent="0.25">
      <c r="AG160" s="3"/>
      <c r="AH160" s="3"/>
      <c r="AI160" s="3"/>
      <c r="AJ160" s="3"/>
      <c r="AK160" s="3"/>
      <c r="AL160" s="3"/>
      <c r="AM160" s="3"/>
      <c r="AN160" s="3"/>
      <c r="AO160" s="3"/>
      <c r="AP160" s="3"/>
      <c r="AQ160" s="3"/>
      <c r="AR160" s="3"/>
      <c r="AS160" s="3"/>
    </row>
    <row r="161" spans="33:45" x14ac:dyDescent="0.25">
      <c r="AG161" s="3"/>
      <c r="AH161" s="3"/>
      <c r="AI161" s="3"/>
      <c r="AJ161" s="3"/>
      <c r="AK161" s="3"/>
      <c r="AL161" s="3"/>
      <c r="AM161" s="3"/>
      <c r="AN161" s="3"/>
      <c r="AO161" s="3"/>
      <c r="AP161" s="3"/>
      <c r="AQ161" s="3"/>
      <c r="AR161" s="3"/>
      <c r="AS161" s="3"/>
    </row>
    <row r="162" spans="33:45" x14ac:dyDescent="0.25">
      <c r="AG162" s="3"/>
      <c r="AH162" s="3"/>
      <c r="AI162" s="3"/>
      <c r="AJ162" s="3"/>
      <c r="AK162" s="3"/>
      <c r="AL162" s="3"/>
      <c r="AM162" s="3"/>
      <c r="AN162" s="3"/>
      <c r="AO162" s="3"/>
      <c r="AP162" s="3"/>
      <c r="AQ162" s="3"/>
      <c r="AR162" s="3"/>
      <c r="AS162" s="3"/>
    </row>
    <row r="163" spans="33:45" x14ac:dyDescent="0.25">
      <c r="AG163" s="3"/>
      <c r="AH163" s="3"/>
      <c r="AI163" s="3"/>
      <c r="AJ163" s="3"/>
      <c r="AK163" s="3"/>
      <c r="AL163" s="3"/>
      <c r="AM163" s="3"/>
      <c r="AN163" s="3"/>
      <c r="AO163" s="3"/>
      <c r="AP163" s="3"/>
      <c r="AQ163" s="3"/>
      <c r="AR163" s="3"/>
      <c r="AS163" s="3"/>
    </row>
    <row r="164" spans="33:45" x14ac:dyDescent="0.25">
      <c r="AG164" s="3"/>
      <c r="AH164" s="3"/>
      <c r="AI164" s="3"/>
      <c r="AJ164" s="3"/>
      <c r="AK164" s="3"/>
      <c r="AL164" s="3"/>
      <c r="AM164" s="3"/>
      <c r="AN164" s="3"/>
      <c r="AO164" s="3"/>
      <c r="AP164" s="3"/>
      <c r="AQ164" s="3"/>
      <c r="AR164" s="3"/>
      <c r="AS164" s="3"/>
    </row>
    <row r="165" spans="33:45" x14ac:dyDescent="0.25">
      <c r="AG165" s="3"/>
      <c r="AH165" s="3"/>
      <c r="AI165" s="3"/>
      <c r="AJ165" s="3"/>
      <c r="AK165" s="3"/>
      <c r="AL165" s="3"/>
      <c r="AM165" s="3"/>
      <c r="AN165" s="3"/>
      <c r="AO165" s="3"/>
      <c r="AP165" s="3"/>
      <c r="AQ165" s="3"/>
      <c r="AR165" s="3"/>
      <c r="AS165" s="3"/>
    </row>
    <row r="166" spans="33:45" x14ac:dyDescent="0.25">
      <c r="AG166" s="3"/>
      <c r="AH166" s="3"/>
      <c r="AI166" s="3"/>
      <c r="AJ166" s="3"/>
      <c r="AK166" s="3"/>
      <c r="AL166" s="3"/>
      <c r="AM166" s="3"/>
      <c r="AN166" s="3"/>
      <c r="AO166" s="3"/>
      <c r="AP166" s="3"/>
      <c r="AQ166" s="3"/>
      <c r="AR166" s="3"/>
      <c r="AS166" s="3"/>
    </row>
    <row r="167" spans="33:45" x14ac:dyDescent="0.25">
      <c r="AG167" s="3"/>
      <c r="AH167" s="3"/>
      <c r="AI167" s="3"/>
      <c r="AJ167" s="3"/>
      <c r="AK167" s="3"/>
      <c r="AL167" s="3"/>
      <c r="AM167" s="3"/>
      <c r="AN167" s="3"/>
      <c r="AO167" s="3"/>
      <c r="AP167" s="3"/>
      <c r="AQ167" s="3"/>
      <c r="AR167" s="3"/>
      <c r="AS167" s="3"/>
    </row>
    <row r="168" spans="33:45" x14ac:dyDescent="0.25">
      <c r="AG168" s="3"/>
      <c r="AH168" s="3"/>
      <c r="AI168" s="3"/>
      <c r="AJ168" s="3"/>
      <c r="AK168" s="3"/>
      <c r="AL168" s="3"/>
      <c r="AM168" s="3"/>
      <c r="AN168" s="3"/>
      <c r="AO168" s="3"/>
      <c r="AP168" s="3"/>
      <c r="AQ168" s="3"/>
      <c r="AR168" s="3"/>
      <c r="AS168" s="3"/>
    </row>
    <row r="169" spans="33:45" x14ac:dyDescent="0.25">
      <c r="AG169" s="3"/>
      <c r="AH169" s="3"/>
      <c r="AI169" s="3"/>
      <c r="AJ169" s="3"/>
      <c r="AK169" s="3"/>
      <c r="AL169" s="3"/>
      <c r="AM169" s="3"/>
      <c r="AN169" s="3"/>
      <c r="AO169" s="3"/>
      <c r="AP169" s="3"/>
      <c r="AQ169" s="3"/>
      <c r="AR169" s="3"/>
      <c r="AS169" s="3"/>
    </row>
    <row r="170" spans="33:45" x14ac:dyDescent="0.25">
      <c r="AG170" s="3"/>
      <c r="AH170" s="3"/>
      <c r="AI170" s="3"/>
      <c r="AJ170" s="3"/>
      <c r="AK170" s="3"/>
      <c r="AL170" s="3"/>
      <c r="AM170" s="3"/>
      <c r="AN170" s="3"/>
      <c r="AO170" s="3"/>
      <c r="AP170" s="3"/>
      <c r="AQ170" s="3"/>
      <c r="AR170" s="3"/>
      <c r="AS170" s="3"/>
    </row>
    <row r="171" spans="33:45" x14ac:dyDescent="0.25">
      <c r="AG171" s="3"/>
      <c r="AH171" s="3"/>
      <c r="AI171" s="3"/>
      <c r="AJ171" s="3"/>
      <c r="AK171" s="3"/>
      <c r="AL171" s="3"/>
      <c r="AM171" s="3"/>
      <c r="AN171" s="3"/>
      <c r="AO171" s="3"/>
      <c r="AP171" s="3"/>
      <c r="AQ171" s="3"/>
      <c r="AR171" s="3"/>
      <c r="AS171" s="3"/>
    </row>
    <row r="172" spans="33:45" x14ac:dyDescent="0.25">
      <c r="AG172" s="3"/>
      <c r="AH172" s="3"/>
      <c r="AI172" s="3"/>
      <c r="AJ172" s="3"/>
      <c r="AK172" s="3"/>
      <c r="AL172" s="3"/>
      <c r="AM172" s="3"/>
      <c r="AN172" s="3"/>
      <c r="AO172" s="3"/>
      <c r="AP172" s="3"/>
      <c r="AQ172" s="3"/>
      <c r="AR172" s="3"/>
      <c r="AS172" s="3"/>
    </row>
    <row r="173" spans="33:45" x14ac:dyDescent="0.25">
      <c r="AG173" s="3"/>
      <c r="AH173" s="3"/>
      <c r="AI173" s="3"/>
      <c r="AJ173" s="3"/>
      <c r="AK173" s="3"/>
      <c r="AL173" s="3"/>
      <c r="AM173" s="3"/>
      <c r="AN173" s="3"/>
      <c r="AO173" s="3"/>
      <c r="AP173" s="3"/>
      <c r="AQ173" s="3"/>
      <c r="AR173" s="3"/>
      <c r="AS173" s="3"/>
    </row>
    <row r="174" spans="33:45" x14ac:dyDescent="0.25">
      <c r="AG174" s="3"/>
      <c r="AH174" s="3"/>
      <c r="AI174" s="3"/>
      <c r="AJ174" s="3"/>
      <c r="AK174" s="3"/>
      <c r="AL174" s="3"/>
      <c r="AM174" s="3"/>
      <c r="AN174" s="3"/>
      <c r="AO174" s="3"/>
      <c r="AP174" s="3"/>
      <c r="AQ174" s="3"/>
      <c r="AR174" s="3"/>
      <c r="AS174" s="3"/>
    </row>
    <row r="175" spans="33:45" x14ac:dyDescent="0.25">
      <c r="AG175" s="3"/>
      <c r="AH175" s="3"/>
      <c r="AI175" s="3"/>
      <c r="AJ175" s="3"/>
      <c r="AK175" s="3"/>
      <c r="AL175" s="3"/>
      <c r="AM175" s="3"/>
      <c r="AN175" s="3"/>
      <c r="AO175" s="3"/>
      <c r="AP175" s="3"/>
      <c r="AQ175" s="3"/>
      <c r="AR175" s="3"/>
      <c r="AS175" s="3"/>
    </row>
    <row r="176" spans="33:45" x14ac:dyDescent="0.25">
      <c r="AG176" s="3"/>
      <c r="AH176" s="3"/>
      <c r="AI176" s="3"/>
      <c r="AJ176" s="3"/>
      <c r="AK176" s="3"/>
      <c r="AL176" s="3"/>
      <c r="AM176" s="3"/>
      <c r="AN176" s="3"/>
      <c r="AO176" s="3"/>
      <c r="AP176" s="3"/>
      <c r="AQ176" s="3"/>
      <c r="AR176" s="3"/>
      <c r="AS176" s="3"/>
    </row>
    <row r="177" spans="33:45" x14ac:dyDescent="0.25">
      <c r="AG177" s="3"/>
      <c r="AH177" s="3"/>
      <c r="AI177" s="3"/>
      <c r="AJ177" s="3"/>
      <c r="AK177" s="3"/>
      <c r="AL177" s="3"/>
      <c r="AM177" s="3"/>
      <c r="AN177" s="3"/>
      <c r="AO177" s="3"/>
      <c r="AP177" s="3"/>
      <c r="AQ177" s="3"/>
      <c r="AR177" s="3"/>
      <c r="AS177" s="3"/>
    </row>
    <row r="178" spans="33:45" x14ac:dyDescent="0.25">
      <c r="AG178" s="3"/>
      <c r="AH178" s="3"/>
      <c r="AI178" s="3"/>
      <c r="AJ178" s="3"/>
      <c r="AK178" s="3"/>
      <c r="AL178" s="3"/>
      <c r="AM178" s="3"/>
      <c r="AN178" s="3"/>
      <c r="AO178" s="3"/>
      <c r="AP178" s="3"/>
      <c r="AQ178" s="3"/>
      <c r="AR178" s="3"/>
      <c r="AS178" s="3"/>
    </row>
    <row r="179" spans="33:45" x14ac:dyDescent="0.25">
      <c r="AG179" s="3"/>
      <c r="AH179" s="3"/>
      <c r="AI179" s="3"/>
      <c r="AJ179" s="3"/>
      <c r="AK179" s="3"/>
      <c r="AL179" s="3"/>
      <c r="AM179" s="3"/>
      <c r="AN179" s="3"/>
      <c r="AO179" s="3"/>
      <c r="AP179" s="3"/>
      <c r="AQ179" s="3"/>
      <c r="AR179" s="3"/>
      <c r="AS179" s="3"/>
    </row>
    <row r="180" spans="33:45" x14ac:dyDescent="0.25">
      <c r="AG180" s="3"/>
      <c r="AH180" s="3"/>
      <c r="AI180" s="3"/>
      <c r="AJ180" s="3"/>
      <c r="AK180" s="3"/>
      <c r="AL180" s="3"/>
      <c r="AM180" s="3"/>
      <c r="AN180" s="3"/>
      <c r="AO180" s="3"/>
      <c r="AP180" s="3"/>
      <c r="AQ180" s="3"/>
      <c r="AR180" s="3"/>
      <c r="AS180" s="3"/>
    </row>
    <row r="181" spans="33:45" x14ac:dyDescent="0.25">
      <c r="AG181" s="3"/>
      <c r="AH181" s="3"/>
      <c r="AI181" s="3"/>
      <c r="AJ181" s="3"/>
      <c r="AK181" s="3"/>
      <c r="AL181" s="3"/>
      <c r="AM181" s="3"/>
      <c r="AN181" s="3"/>
      <c r="AO181" s="3"/>
      <c r="AP181" s="3"/>
      <c r="AQ181" s="3"/>
      <c r="AR181" s="3"/>
      <c r="AS181" s="3"/>
    </row>
    <row r="182" spans="33:45" x14ac:dyDescent="0.25">
      <c r="AG182" s="3"/>
      <c r="AH182" s="3"/>
      <c r="AI182" s="3"/>
      <c r="AJ182" s="3"/>
      <c r="AK182" s="3"/>
      <c r="AL182" s="3"/>
      <c r="AM182" s="3"/>
      <c r="AN182" s="3"/>
      <c r="AO182" s="3"/>
      <c r="AP182" s="3"/>
      <c r="AQ182" s="3"/>
      <c r="AR182" s="3"/>
      <c r="AS182" s="3"/>
    </row>
    <row r="183" spans="33:45" x14ac:dyDescent="0.25">
      <c r="AG183" s="3"/>
      <c r="AH183" s="3"/>
      <c r="AI183" s="3"/>
      <c r="AJ183" s="3"/>
      <c r="AK183" s="3"/>
      <c r="AL183" s="3"/>
      <c r="AM183" s="3"/>
      <c r="AN183" s="3"/>
      <c r="AO183" s="3"/>
      <c r="AP183" s="3"/>
      <c r="AQ183" s="3"/>
      <c r="AR183" s="3"/>
      <c r="AS183" s="3"/>
    </row>
    <row r="184" spans="33:45" x14ac:dyDescent="0.25">
      <c r="AG184" s="3"/>
      <c r="AH184" s="3"/>
      <c r="AI184" s="3"/>
      <c r="AJ184" s="3"/>
      <c r="AK184" s="3"/>
      <c r="AL184" s="3"/>
      <c r="AM184" s="3"/>
      <c r="AN184" s="3"/>
      <c r="AO184" s="3"/>
      <c r="AP184" s="3"/>
      <c r="AQ184" s="3"/>
      <c r="AR184" s="3"/>
      <c r="AS184" s="3"/>
    </row>
    <row r="185" spans="33:45" x14ac:dyDescent="0.25">
      <c r="AG185" s="3"/>
      <c r="AH185" s="3"/>
      <c r="AI185" s="3"/>
      <c r="AJ185" s="3"/>
      <c r="AK185" s="3"/>
      <c r="AL185" s="3"/>
      <c r="AM185" s="3"/>
      <c r="AN185" s="3"/>
      <c r="AO185" s="3"/>
      <c r="AP185" s="3"/>
      <c r="AQ185" s="3"/>
      <c r="AR185" s="3"/>
      <c r="AS185" s="3"/>
    </row>
    <row r="186" spans="33:45" x14ac:dyDescent="0.25">
      <c r="AG186" s="3"/>
      <c r="AH186" s="3"/>
      <c r="AI186" s="3"/>
      <c r="AJ186" s="3"/>
      <c r="AK186" s="3"/>
      <c r="AL186" s="3"/>
      <c r="AM186" s="3"/>
      <c r="AN186" s="3"/>
      <c r="AO186" s="3"/>
      <c r="AP186" s="3"/>
      <c r="AQ186" s="3"/>
      <c r="AR186" s="3"/>
      <c r="AS186" s="3"/>
    </row>
    <row r="187" spans="33:45" x14ac:dyDescent="0.25">
      <c r="AG187" s="3"/>
      <c r="AH187" s="3"/>
      <c r="AI187" s="3"/>
      <c r="AJ187" s="3"/>
      <c r="AK187" s="3"/>
      <c r="AL187" s="3"/>
      <c r="AM187" s="3"/>
      <c r="AN187" s="3"/>
      <c r="AO187" s="3"/>
      <c r="AP187" s="3"/>
      <c r="AQ187" s="3"/>
      <c r="AR187" s="3"/>
      <c r="AS187" s="3"/>
    </row>
    <row r="188" spans="33:45" x14ac:dyDescent="0.25">
      <c r="AG188" s="3"/>
      <c r="AH188" s="3"/>
      <c r="AI188" s="3"/>
      <c r="AJ188" s="3"/>
      <c r="AK188" s="3"/>
      <c r="AL188" s="3"/>
      <c r="AM188" s="3"/>
      <c r="AN188" s="3"/>
      <c r="AO188" s="3"/>
      <c r="AP188" s="3"/>
      <c r="AQ188" s="3"/>
      <c r="AR188" s="3"/>
      <c r="AS188" s="3"/>
    </row>
    <row r="189" spans="33:45" x14ac:dyDescent="0.25">
      <c r="AG189" s="3"/>
      <c r="AH189" s="3"/>
      <c r="AI189" s="3"/>
      <c r="AJ189" s="3"/>
      <c r="AK189" s="3"/>
      <c r="AL189" s="3"/>
      <c r="AM189" s="3"/>
      <c r="AN189" s="3"/>
      <c r="AO189" s="3"/>
      <c r="AP189" s="3"/>
      <c r="AQ189" s="3"/>
      <c r="AR189" s="3"/>
      <c r="AS189" s="3"/>
    </row>
    <row r="190" spans="33:45" x14ac:dyDescent="0.25">
      <c r="AG190" s="3"/>
      <c r="AH190" s="3"/>
      <c r="AI190" s="3"/>
      <c r="AJ190" s="3"/>
      <c r="AK190" s="3"/>
      <c r="AL190" s="3"/>
      <c r="AM190" s="3"/>
      <c r="AN190" s="3"/>
      <c r="AO190" s="3"/>
      <c r="AP190" s="3"/>
      <c r="AQ190" s="3"/>
      <c r="AR190" s="3"/>
      <c r="AS190" s="3"/>
    </row>
    <row r="191" spans="33:45" x14ac:dyDescent="0.25">
      <c r="AG191" s="3"/>
      <c r="AH191" s="3"/>
      <c r="AI191" s="3"/>
      <c r="AJ191" s="3"/>
      <c r="AK191" s="3"/>
      <c r="AL191" s="3"/>
      <c r="AM191" s="3"/>
      <c r="AN191" s="3"/>
      <c r="AO191" s="3"/>
      <c r="AP191" s="3"/>
      <c r="AQ191" s="3"/>
      <c r="AR191" s="3"/>
      <c r="AS191" s="3"/>
    </row>
    <row r="192" spans="33:45" x14ac:dyDescent="0.25">
      <c r="AG192" s="3"/>
      <c r="AH192" s="3"/>
      <c r="AI192" s="3"/>
      <c r="AJ192" s="3"/>
      <c r="AK192" s="3"/>
      <c r="AL192" s="3"/>
      <c r="AM192" s="3"/>
      <c r="AN192" s="3"/>
      <c r="AO192" s="3"/>
      <c r="AP192" s="3"/>
      <c r="AQ192" s="3"/>
      <c r="AR192" s="3"/>
      <c r="AS192" s="3"/>
    </row>
    <row r="193" spans="33:45" x14ac:dyDescent="0.25">
      <c r="AG193" s="3"/>
      <c r="AH193" s="3"/>
      <c r="AI193" s="3"/>
      <c r="AJ193" s="3"/>
      <c r="AK193" s="3"/>
      <c r="AL193" s="3"/>
      <c r="AM193" s="3"/>
      <c r="AN193" s="3"/>
      <c r="AO193" s="3"/>
      <c r="AP193" s="3"/>
      <c r="AQ193" s="3"/>
      <c r="AR193" s="3"/>
      <c r="AS193" s="3"/>
    </row>
    <row r="194" spans="33:45" x14ac:dyDescent="0.25">
      <c r="AG194" s="3"/>
      <c r="AH194" s="3"/>
      <c r="AI194" s="3"/>
      <c r="AJ194" s="3"/>
      <c r="AK194" s="3"/>
      <c r="AL194" s="3"/>
      <c r="AM194" s="3"/>
      <c r="AN194" s="3"/>
      <c r="AO194" s="3"/>
      <c r="AP194" s="3"/>
      <c r="AQ194" s="3"/>
      <c r="AR194" s="3"/>
      <c r="AS194" s="3"/>
    </row>
    <row r="195" spans="33:45" x14ac:dyDescent="0.25">
      <c r="AG195" s="3"/>
      <c r="AH195" s="3"/>
      <c r="AI195" s="3"/>
      <c r="AJ195" s="3"/>
      <c r="AK195" s="3"/>
      <c r="AL195" s="3"/>
      <c r="AM195" s="3"/>
      <c r="AN195" s="3"/>
      <c r="AO195" s="3"/>
      <c r="AP195" s="3"/>
      <c r="AQ195" s="3"/>
      <c r="AR195" s="3"/>
      <c r="AS195" s="3"/>
    </row>
    <row r="196" spans="33:45" x14ac:dyDescent="0.25">
      <c r="AG196" s="3"/>
      <c r="AH196" s="3"/>
      <c r="AI196" s="3"/>
      <c r="AJ196" s="3"/>
      <c r="AK196" s="3"/>
      <c r="AL196" s="3"/>
      <c r="AM196" s="3"/>
      <c r="AN196" s="3"/>
      <c r="AO196" s="3"/>
      <c r="AP196" s="3"/>
      <c r="AQ196" s="3"/>
      <c r="AR196" s="3"/>
      <c r="AS196" s="3"/>
    </row>
    <row r="197" spans="33:45" x14ac:dyDescent="0.25">
      <c r="AG197" s="3"/>
      <c r="AH197" s="3"/>
      <c r="AI197" s="3"/>
      <c r="AJ197" s="3"/>
      <c r="AK197" s="3"/>
      <c r="AL197" s="3"/>
      <c r="AM197" s="3"/>
      <c r="AN197" s="3"/>
      <c r="AO197" s="3"/>
      <c r="AP197" s="3"/>
      <c r="AQ197" s="3"/>
      <c r="AR197" s="3"/>
      <c r="AS197" s="3"/>
    </row>
    <row r="198" spans="33:45" x14ac:dyDescent="0.25">
      <c r="AG198" s="3"/>
      <c r="AH198" s="3"/>
      <c r="AI198" s="3"/>
      <c r="AJ198" s="3"/>
      <c r="AK198" s="3"/>
      <c r="AL198" s="3"/>
      <c r="AM198" s="3"/>
      <c r="AN198" s="3"/>
      <c r="AO198" s="3"/>
      <c r="AP198" s="3"/>
      <c r="AQ198" s="3"/>
      <c r="AR198" s="3"/>
      <c r="AS198" s="3"/>
    </row>
    <row r="199" spans="33:45" x14ac:dyDescent="0.25">
      <c r="AG199" s="3"/>
      <c r="AH199" s="3"/>
      <c r="AI199" s="3"/>
      <c r="AJ199" s="3"/>
      <c r="AK199" s="3"/>
      <c r="AL199" s="3"/>
      <c r="AM199" s="3"/>
      <c r="AN199" s="3"/>
      <c r="AO199" s="3"/>
      <c r="AP199" s="3"/>
      <c r="AQ199" s="3"/>
      <c r="AR199" s="3"/>
      <c r="AS199" s="3"/>
    </row>
    <row r="200" spans="33:45" x14ac:dyDescent="0.25">
      <c r="AG200" s="3"/>
      <c r="AH200" s="3"/>
      <c r="AI200" s="3"/>
      <c r="AJ200" s="3"/>
      <c r="AK200" s="3"/>
      <c r="AL200" s="3"/>
      <c r="AM200" s="3"/>
      <c r="AN200" s="3"/>
      <c r="AO200" s="3"/>
      <c r="AP200" s="3"/>
      <c r="AQ200" s="3"/>
      <c r="AR200" s="3"/>
      <c r="AS200" s="3"/>
    </row>
    <row r="201" spans="33:45" x14ac:dyDescent="0.25">
      <c r="AG201" s="3"/>
      <c r="AH201" s="3"/>
      <c r="AI201" s="3"/>
      <c r="AJ201" s="3"/>
      <c r="AK201" s="3"/>
      <c r="AL201" s="3"/>
      <c r="AM201" s="3"/>
      <c r="AN201" s="3"/>
      <c r="AO201" s="3"/>
      <c r="AP201" s="3"/>
      <c r="AQ201" s="3"/>
      <c r="AR201" s="3"/>
      <c r="AS201" s="3"/>
    </row>
    <row r="202" spans="33:45" x14ac:dyDescent="0.25">
      <c r="AG202" s="3"/>
      <c r="AH202" s="3"/>
      <c r="AI202" s="3"/>
      <c r="AJ202" s="3"/>
      <c r="AK202" s="3"/>
      <c r="AL202" s="3"/>
      <c r="AM202" s="3"/>
      <c r="AN202" s="3"/>
      <c r="AO202" s="3"/>
      <c r="AP202" s="3"/>
      <c r="AQ202" s="3"/>
      <c r="AR202" s="3"/>
      <c r="AS202" s="3"/>
    </row>
    <row r="203" spans="33:45" x14ac:dyDescent="0.25">
      <c r="AG203" s="3"/>
      <c r="AH203" s="3"/>
      <c r="AI203" s="3"/>
      <c r="AJ203" s="3"/>
      <c r="AK203" s="3"/>
      <c r="AL203" s="3"/>
      <c r="AM203" s="3"/>
      <c r="AN203" s="3"/>
      <c r="AO203" s="3"/>
      <c r="AP203" s="3"/>
      <c r="AQ203" s="3"/>
      <c r="AR203" s="3"/>
      <c r="AS203" s="3"/>
    </row>
    <row r="204" spans="33:45" x14ac:dyDescent="0.25">
      <c r="AG204" s="3"/>
      <c r="AH204" s="3"/>
      <c r="AI204" s="3"/>
      <c r="AJ204" s="3"/>
      <c r="AK204" s="3"/>
      <c r="AL204" s="3"/>
      <c r="AM204" s="3"/>
      <c r="AN204" s="3"/>
      <c r="AO204" s="3"/>
      <c r="AP204" s="3"/>
      <c r="AQ204" s="3"/>
      <c r="AR204" s="3"/>
      <c r="AS204" s="3"/>
    </row>
    <row r="205" spans="33:45" x14ac:dyDescent="0.25">
      <c r="AG205" s="3"/>
      <c r="AH205" s="3"/>
      <c r="AI205" s="3"/>
      <c r="AJ205" s="3"/>
      <c r="AK205" s="3"/>
      <c r="AL205" s="3"/>
      <c r="AM205" s="3"/>
      <c r="AN205" s="3"/>
      <c r="AO205" s="3"/>
      <c r="AP205" s="3"/>
      <c r="AQ205" s="3"/>
      <c r="AR205" s="3"/>
      <c r="AS205" s="3"/>
    </row>
    <row r="206" spans="33:45" x14ac:dyDescent="0.25">
      <c r="AG206" s="3"/>
      <c r="AH206" s="3"/>
      <c r="AI206" s="3"/>
      <c r="AJ206" s="3"/>
      <c r="AK206" s="3"/>
      <c r="AL206" s="3"/>
      <c r="AM206" s="3"/>
      <c r="AN206" s="3"/>
      <c r="AO206" s="3"/>
      <c r="AP206" s="3"/>
      <c r="AQ206" s="3"/>
      <c r="AR206" s="3"/>
      <c r="AS206" s="3"/>
    </row>
    <row r="207" spans="33:45" x14ac:dyDescent="0.25">
      <c r="AG207" s="3"/>
      <c r="AH207" s="3"/>
      <c r="AI207" s="3"/>
      <c r="AJ207" s="3"/>
      <c r="AK207" s="3"/>
      <c r="AL207" s="3"/>
      <c r="AM207" s="3"/>
      <c r="AN207" s="3"/>
      <c r="AO207" s="3"/>
      <c r="AP207" s="3"/>
      <c r="AQ207" s="3"/>
      <c r="AR207" s="3"/>
      <c r="AS207" s="3"/>
    </row>
    <row r="208" spans="33:45" x14ac:dyDescent="0.25">
      <c r="AG208" s="3"/>
      <c r="AH208" s="3"/>
      <c r="AI208" s="3"/>
      <c r="AJ208" s="3"/>
      <c r="AK208" s="3"/>
      <c r="AL208" s="3"/>
      <c r="AM208" s="3"/>
      <c r="AN208" s="3"/>
      <c r="AO208" s="3"/>
      <c r="AP208" s="3"/>
      <c r="AQ208" s="3"/>
      <c r="AR208" s="3"/>
      <c r="AS208" s="3"/>
    </row>
    <row r="209" spans="33:45" x14ac:dyDescent="0.25">
      <c r="AG209" s="3"/>
      <c r="AH209" s="3"/>
      <c r="AI209" s="3"/>
      <c r="AJ209" s="3"/>
      <c r="AK209" s="3"/>
      <c r="AL209" s="3"/>
      <c r="AM209" s="3"/>
      <c r="AN209" s="3"/>
      <c r="AO209" s="3"/>
      <c r="AP209" s="3"/>
      <c r="AQ209" s="3"/>
      <c r="AR209" s="3"/>
      <c r="AS209" s="3"/>
    </row>
    <row r="210" spans="33:45" x14ac:dyDescent="0.25">
      <c r="AG210" s="3"/>
      <c r="AH210" s="3"/>
      <c r="AI210" s="3"/>
      <c r="AJ210" s="3"/>
      <c r="AK210" s="3"/>
      <c r="AL210" s="3"/>
      <c r="AM210" s="3"/>
      <c r="AN210" s="3"/>
      <c r="AO210" s="3"/>
      <c r="AP210" s="3"/>
      <c r="AQ210" s="3"/>
      <c r="AR210" s="3"/>
      <c r="AS210" s="3"/>
    </row>
    <row r="211" spans="33:45" x14ac:dyDescent="0.25">
      <c r="AG211" s="3"/>
      <c r="AH211" s="3"/>
      <c r="AI211" s="3"/>
      <c r="AJ211" s="3"/>
      <c r="AK211" s="3"/>
      <c r="AL211" s="3"/>
      <c r="AM211" s="3"/>
      <c r="AN211" s="3"/>
      <c r="AO211" s="3"/>
      <c r="AP211" s="3"/>
      <c r="AQ211" s="3"/>
      <c r="AR211" s="3"/>
      <c r="AS211" s="3"/>
    </row>
    <row r="212" spans="33:45" x14ac:dyDescent="0.25">
      <c r="AG212" s="3"/>
      <c r="AH212" s="3"/>
      <c r="AI212" s="3"/>
      <c r="AJ212" s="3"/>
      <c r="AK212" s="3"/>
      <c r="AL212" s="3"/>
      <c r="AM212" s="3"/>
      <c r="AN212" s="3"/>
      <c r="AO212" s="3"/>
      <c r="AP212" s="3"/>
      <c r="AQ212" s="3"/>
      <c r="AR212" s="3"/>
      <c r="AS212" s="3"/>
    </row>
    <row r="213" spans="33:45" x14ac:dyDescent="0.25">
      <c r="AG213" s="3"/>
      <c r="AH213" s="3"/>
      <c r="AI213" s="3"/>
      <c r="AJ213" s="3"/>
      <c r="AK213" s="3"/>
      <c r="AL213" s="3"/>
      <c r="AM213" s="3"/>
      <c r="AN213" s="3"/>
      <c r="AO213" s="3"/>
      <c r="AP213" s="3"/>
      <c r="AQ213" s="3"/>
      <c r="AR213" s="3"/>
      <c r="AS213" s="3"/>
    </row>
    <row r="214" spans="33:45" x14ac:dyDescent="0.25">
      <c r="AG214" s="3"/>
      <c r="AH214" s="3"/>
      <c r="AI214" s="3"/>
      <c r="AJ214" s="3"/>
      <c r="AK214" s="3"/>
      <c r="AL214" s="3"/>
      <c r="AM214" s="3"/>
      <c r="AN214" s="3"/>
      <c r="AO214" s="3"/>
      <c r="AP214" s="3"/>
      <c r="AQ214" s="3"/>
      <c r="AR214" s="3"/>
      <c r="AS214" s="3"/>
    </row>
    <row r="215" spans="33:45" x14ac:dyDescent="0.25">
      <c r="AG215" s="3"/>
      <c r="AH215" s="3"/>
      <c r="AI215" s="3"/>
      <c r="AJ215" s="3"/>
      <c r="AK215" s="3"/>
      <c r="AL215" s="3"/>
      <c r="AM215" s="3"/>
      <c r="AN215" s="3"/>
      <c r="AO215" s="3"/>
      <c r="AP215" s="3"/>
      <c r="AQ215" s="3"/>
      <c r="AR215" s="3"/>
      <c r="AS215" s="3"/>
    </row>
    <row r="216" spans="33:45" x14ac:dyDescent="0.25">
      <c r="AG216" s="3"/>
      <c r="AH216" s="3"/>
      <c r="AI216" s="3"/>
      <c r="AJ216" s="3"/>
      <c r="AK216" s="3"/>
      <c r="AL216" s="3"/>
      <c r="AM216" s="3"/>
      <c r="AN216" s="3"/>
      <c r="AO216" s="3"/>
      <c r="AP216" s="3"/>
      <c r="AQ216" s="3"/>
      <c r="AR216" s="3"/>
      <c r="AS216" s="3"/>
    </row>
    <row r="217" spans="33:45" x14ac:dyDescent="0.25">
      <c r="AG217" s="3"/>
      <c r="AH217" s="3"/>
      <c r="AI217" s="3"/>
      <c r="AJ217" s="3"/>
      <c r="AK217" s="3"/>
      <c r="AL217" s="3"/>
      <c r="AM217" s="3"/>
      <c r="AN217" s="3"/>
      <c r="AO217" s="3"/>
      <c r="AP217" s="3"/>
      <c r="AQ217" s="3"/>
      <c r="AR217" s="3"/>
      <c r="AS217" s="3"/>
    </row>
    <row r="218" spans="33:45" x14ac:dyDescent="0.25">
      <c r="AG218" s="3"/>
      <c r="AH218" s="3"/>
      <c r="AI218" s="3"/>
      <c r="AJ218" s="3"/>
      <c r="AK218" s="3"/>
      <c r="AL218" s="3"/>
      <c r="AM218" s="3"/>
      <c r="AN218" s="3"/>
      <c r="AO218" s="3"/>
      <c r="AP218" s="3"/>
      <c r="AQ218" s="3"/>
      <c r="AR218" s="3"/>
      <c r="AS218" s="3"/>
    </row>
    <row r="219" spans="33:45" x14ac:dyDescent="0.25">
      <c r="AG219" s="3"/>
      <c r="AH219" s="3"/>
      <c r="AI219" s="3"/>
      <c r="AJ219" s="3"/>
      <c r="AK219" s="3"/>
      <c r="AL219" s="3"/>
      <c r="AM219" s="3"/>
      <c r="AN219" s="3"/>
      <c r="AO219" s="3"/>
      <c r="AP219" s="3"/>
      <c r="AQ219" s="3"/>
      <c r="AR219" s="3"/>
      <c r="AS219" s="3"/>
    </row>
    <row r="220" spans="33:45" x14ac:dyDescent="0.25">
      <c r="AG220" s="3"/>
      <c r="AH220" s="3"/>
      <c r="AI220" s="3"/>
      <c r="AJ220" s="3"/>
      <c r="AK220" s="3"/>
      <c r="AL220" s="3"/>
      <c r="AM220" s="3"/>
      <c r="AN220" s="3"/>
      <c r="AO220" s="3"/>
      <c r="AP220" s="3"/>
      <c r="AQ220" s="3"/>
      <c r="AR220" s="3"/>
      <c r="AS220" s="3"/>
    </row>
    <row r="221" spans="33:45" x14ac:dyDescent="0.25">
      <c r="AG221" s="3"/>
      <c r="AH221" s="3"/>
      <c r="AI221" s="3"/>
      <c r="AJ221" s="3"/>
      <c r="AK221" s="3"/>
      <c r="AL221" s="3"/>
      <c r="AM221" s="3"/>
      <c r="AN221" s="3"/>
      <c r="AO221" s="3"/>
      <c r="AP221" s="3"/>
      <c r="AQ221" s="3"/>
      <c r="AR221" s="3"/>
      <c r="AS221" s="3"/>
    </row>
    <row r="222" spans="33:45" x14ac:dyDescent="0.25">
      <c r="AG222" s="3"/>
      <c r="AH222" s="3"/>
      <c r="AI222" s="3"/>
      <c r="AJ222" s="3"/>
      <c r="AK222" s="3"/>
      <c r="AL222" s="3"/>
      <c r="AM222" s="3"/>
      <c r="AN222" s="3"/>
      <c r="AO222" s="3"/>
      <c r="AP222" s="3"/>
      <c r="AQ222" s="3"/>
      <c r="AR222" s="3"/>
      <c r="AS222" s="3"/>
    </row>
    <row r="223" spans="33:45" x14ac:dyDescent="0.25">
      <c r="AG223" s="3"/>
      <c r="AH223" s="3"/>
      <c r="AI223" s="3"/>
      <c r="AJ223" s="3"/>
      <c r="AK223" s="3"/>
      <c r="AL223" s="3"/>
      <c r="AM223" s="3"/>
      <c r="AN223" s="3"/>
      <c r="AO223" s="3"/>
      <c r="AP223" s="3"/>
      <c r="AQ223" s="3"/>
      <c r="AR223" s="3"/>
      <c r="AS223" s="3"/>
    </row>
    <row r="224" spans="33:45" x14ac:dyDescent="0.25">
      <c r="AG224" s="3"/>
      <c r="AH224" s="3"/>
      <c r="AI224" s="3"/>
      <c r="AJ224" s="3"/>
      <c r="AK224" s="3"/>
      <c r="AL224" s="3"/>
      <c r="AM224" s="3"/>
      <c r="AN224" s="3"/>
      <c r="AO224" s="3"/>
      <c r="AP224" s="3"/>
      <c r="AQ224" s="3"/>
      <c r="AR224" s="3"/>
      <c r="AS224" s="3"/>
    </row>
    <row r="225" spans="33:45" x14ac:dyDescent="0.25">
      <c r="AG225" s="3"/>
      <c r="AH225" s="3"/>
      <c r="AI225" s="3"/>
      <c r="AJ225" s="3"/>
      <c r="AK225" s="3"/>
      <c r="AL225" s="3"/>
      <c r="AM225" s="3"/>
      <c r="AN225" s="3"/>
      <c r="AO225" s="3"/>
      <c r="AP225" s="3"/>
      <c r="AQ225" s="3"/>
      <c r="AR225" s="3"/>
      <c r="AS225" s="3"/>
    </row>
    <row r="226" spans="33:45" x14ac:dyDescent="0.25">
      <c r="AG226" s="3"/>
      <c r="AH226" s="3"/>
      <c r="AI226" s="3"/>
      <c r="AJ226" s="3"/>
      <c r="AK226" s="3"/>
      <c r="AL226" s="3"/>
      <c r="AM226" s="3"/>
      <c r="AN226" s="3"/>
      <c r="AO226" s="3"/>
      <c r="AP226" s="3"/>
      <c r="AQ226" s="3"/>
      <c r="AR226" s="3"/>
      <c r="AS226" s="3"/>
    </row>
    <row r="227" spans="33:45" x14ac:dyDescent="0.25">
      <c r="AG227" s="3"/>
      <c r="AH227" s="3"/>
      <c r="AI227" s="3"/>
      <c r="AJ227" s="3"/>
      <c r="AK227" s="3"/>
      <c r="AL227" s="3"/>
      <c r="AM227" s="3"/>
      <c r="AN227" s="3"/>
      <c r="AO227" s="3"/>
      <c r="AP227" s="3"/>
      <c r="AQ227" s="3"/>
      <c r="AR227" s="3"/>
      <c r="AS227" s="3"/>
    </row>
    <row r="228" spans="33:45" x14ac:dyDescent="0.25">
      <c r="AG228" s="3"/>
      <c r="AH228" s="3"/>
      <c r="AI228" s="3"/>
      <c r="AJ228" s="3"/>
      <c r="AK228" s="3"/>
      <c r="AL228" s="3"/>
      <c r="AM228" s="3"/>
      <c r="AN228" s="3"/>
      <c r="AO228" s="3"/>
      <c r="AP228" s="3"/>
      <c r="AQ228" s="3"/>
      <c r="AR228" s="3"/>
      <c r="AS228" s="3"/>
    </row>
    <row r="229" spans="33:45" x14ac:dyDescent="0.25">
      <c r="AG229" s="3"/>
      <c r="AH229" s="3"/>
      <c r="AI229" s="3"/>
      <c r="AJ229" s="3"/>
      <c r="AK229" s="3"/>
      <c r="AL229" s="3"/>
      <c r="AM229" s="3"/>
      <c r="AN229" s="3"/>
      <c r="AO229" s="3"/>
      <c r="AP229" s="3"/>
      <c r="AQ229" s="3"/>
      <c r="AR229" s="3"/>
      <c r="AS229" s="3"/>
    </row>
    <row r="230" spans="33:45" x14ac:dyDescent="0.25">
      <c r="AG230" s="3"/>
      <c r="AH230" s="3"/>
      <c r="AI230" s="3"/>
      <c r="AJ230" s="3"/>
      <c r="AK230" s="3"/>
      <c r="AL230" s="3"/>
      <c r="AM230" s="3"/>
      <c r="AN230" s="3"/>
      <c r="AO230" s="3"/>
      <c r="AP230" s="3"/>
      <c r="AQ230" s="3"/>
      <c r="AR230" s="3"/>
      <c r="AS230" s="3"/>
    </row>
    <row r="231" spans="33:45" x14ac:dyDescent="0.25">
      <c r="AG231" s="3"/>
      <c r="AH231" s="3"/>
      <c r="AI231" s="3"/>
      <c r="AJ231" s="3"/>
      <c r="AK231" s="3"/>
      <c r="AL231" s="3"/>
      <c r="AM231" s="3"/>
      <c r="AN231" s="3"/>
      <c r="AO231" s="3"/>
      <c r="AP231" s="3"/>
      <c r="AQ231" s="3"/>
      <c r="AR231" s="3"/>
      <c r="AS231" s="3"/>
    </row>
    <row r="232" spans="33:45" x14ac:dyDescent="0.25">
      <c r="AG232" s="3"/>
      <c r="AH232" s="3"/>
      <c r="AI232" s="3"/>
      <c r="AJ232" s="3"/>
      <c r="AK232" s="3"/>
      <c r="AL232" s="3"/>
      <c r="AM232" s="3"/>
      <c r="AN232" s="3"/>
      <c r="AO232" s="3"/>
      <c r="AP232" s="3"/>
      <c r="AQ232" s="3"/>
      <c r="AR232" s="3"/>
      <c r="AS232" s="3"/>
    </row>
    <row r="233" spans="33:45" x14ac:dyDescent="0.25">
      <c r="AG233" s="3"/>
      <c r="AH233" s="3"/>
      <c r="AI233" s="3"/>
      <c r="AJ233" s="3"/>
      <c r="AK233" s="3"/>
      <c r="AL233" s="3"/>
      <c r="AM233" s="3"/>
      <c r="AN233" s="3"/>
      <c r="AO233" s="3"/>
      <c r="AP233" s="3"/>
      <c r="AQ233" s="3"/>
      <c r="AR233" s="3"/>
      <c r="AS233" s="3"/>
    </row>
    <row r="234" spans="33:45" x14ac:dyDescent="0.25">
      <c r="AG234" s="3"/>
      <c r="AH234" s="3"/>
      <c r="AI234" s="3"/>
      <c r="AJ234" s="3"/>
      <c r="AK234" s="3"/>
      <c r="AL234" s="3"/>
      <c r="AM234" s="3"/>
      <c r="AN234" s="3"/>
      <c r="AO234" s="3"/>
      <c r="AP234" s="3"/>
      <c r="AQ234" s="3"/>
      <c r="AR234" s="3"/>
      <c r="AS234" s="3"/>
    </row>
    <row r="235" spans="33:45" x14ac:dyDescent="0.25">
      <c r="AG235" s="3"/>
      <c r="AH235" s="3"/>
      <c r="AI235" s="3"/>
      <c r="AJ235" s="3"/>
      <c r="AK235" s="3"/>
      <c r="AL235" s="3"/>
      <c r="AM235" s="3"/>
      <c r="AN235" s="3"/>
      <c r="AO235" s="3"/>
      <c r="AP235" s="3"/>
      <c r="AQ235" s="3"/>
      <c r="AR235" s="3"/>
      <c r="AS235" s="3"/>
    </row>
    <row r="236" spans="33:45" x14ac:dyDescent="0.25">
      <c r="AG236" s="3"/>
      <c r="AH236" s="3"/>
      <c r="AI236" s="3"/>
      <c r="AJ236" s="3"/>
      <c r="AK236" s="3"/>
      <c r="AL236" s="3"/>
      <c r="AM236" s="3"/>
      <c r="AN236" s="3"/>
      <c r="AO236" s="3"/>
      <c r="AP236" s="3"/>
      <c r="AQ236" s="3"/>
      <c r="AR236" s="3"/>
      <c r="AS236" s="3"/>
    </row>
    <row r="237" spans="33:45" x14ac:dyDescent="0.25">
      <c r="AG237" s="3"/>
      <c r="AH237" s="3"/>
      <c r="AI237" s="3"/>
      <c r="AJ237" s="3"/>
      <c r="AK237" s="3"/>
      <c r="AL237" s="3"/>
      <c r="AM237" s="3"/>
      <c r="AN237" s="3"/>
      <c r="AO237" s="3"/>
      <c r="AP237" s="3"/>
      <c r="AQ237" s="3"/>
      <c r="AR237" s="3"/>
      <c r="AS237" s="3"/>
    </row>
    <row r="238" spans="33:45" x14ac:dyDescent="0.25">
      <c r="AG238" s="3"/>
      <c r="AH238" s="3"/>
      <c r="AI238" s="3"/>
      <c r="AJ238" s="3"/>
      <c r="AK238" s="3"/>
      <c r="AL238" s="3"/>
      <c r="AM238" s="3"/>
      <c r="AN238" s="3"/>
      <c r="AO238" s="3"/>
      <c r="AP238" s="3"/>
      <c r="AQ238" s="3"/>
      <c r="AR238" s="3"/>
      <c r="AS238" s="3"/>
    </row>
    <row r="239" spans="33:45" x14ac:dyDescent="0.25">
      <c r="AG239" s="3"/>
      <c r="AH239" s="3"/>
      <c r="AI239" s="3"/>
      <c r="AJ239" s="3"/>
      <c r="AK239" s="3"/>
      <c r="AL239" s="3"/>
      <c r="AM239" s="3"/>
      <c r="AN239" s="3"/>
      <c r="AO239" s="3"/>
      <c r="AP239" s="3"/>
      <c r="AQ239" s="3"/>
      <c r="AR239" s="3"/>
      <c r="AS239" s="3"/>
    </row>
    <row r="240" spans="33:45" x14ac:dyDescent="0.25">
      <c r="AG240" s="3"/>
      <c r="AH240" s="3"/>
      <c r="AI240" s="3"/>
      <c r="AJ240" s="3"/>
      <c r="AK240" s="3"/>
      <c r="AL240" s="3"/>
      <c r="AM240" s="3"/>
      <c r="AN240" s="3"/>
      <c r="AO240" s="3"/>
      <c r="AP240" s="3"/>
      <c r="AQ240" s="3"/>
      <c r="AR240" s="3"/>
      <c r="AS240" s="3"/>
    </row>
    <row r="241" spans="33:45" x14ac:dyDescent="0.25">
      <c r="AG241" s="3"/>
      <c r="AH241" s="3"/>
      <c r="AI241" s="3"/>
      <c r="AJ241" s="3"/>
      <c r="AK241" s="3"/>
      <c r="AL241" s="3"/>
      <c r="AM241" s="3"/>
      <c r="AN241" s="3"/>
      <c r="AO241" s="3"/>
      <c r="AP241" s="3"/>
      <c r="AQ241" s="3"/>
      <c r="AR241" s="3"/>
      <c r="AS241" s="3"/>
    </row>
    <row r="242" spans="33:45" x14ac:dyDescent="0.25">
      <c r="AG242" s="3"/>
      <c r="AH242" s="3"/>
      <c r="AI242" s="3"/>
      <c r="AJ242" s="3"/>
      <c r="AK242" s="3"/>
      <c r="AL242" s="3"/>
      <c r="AM242" s="3"/>
      <c r="AN242" s="3"/>
      <c r="AO242" s="3"/>
      <c r="AP242" s="3"/>
      <c r="AQ242" s="3"/>
      <c r="AR242" s="3"/>
      <c r="AS242" s="3"/>
    </row>
    <row r="243" spans="33:45" x14ac:dyDescent="0.25">
      <c r="AG243" s="3"/>
      <c r="AH243" s="3"/>
      <c r="AI243" s="3"/>
      <c r="AJ243" s="3"/>
      <c r="AK243" s="3"/>
      <c r="AL243" s="3"/>
      <c r="AM243" s="3"/>
      <c r="AN243" s="3"/>
      <c r="AO243" s="3"/>
      <c r="AP243" s="3"/>
      <c r="AQ243" s="3"/>
      <c r="AR243" s="3"/>
      <c r="AS243" s="3"/>
    </row>
    <row r="244" spans="33:45" x14ac:dyDescent="0.25">
      <c r="AG244" s="3"/>
      <c r="AH244" s="3"/>
      <c r="AI244" s="3"/>
      <c r="AJ244" s="3"/>
      <c r="AK244" s="3"/>
      <c r="AL244" s="3"/>
      <c r="AM244" s="3"/>
      <c r="AN244" s="3"/>
      <c r="AO244" s="3"/>
      <c r="AP244" s="3"/>
      <c r="AQ244" s="3"/>
      <c r="AR244" s="3"/>
      <c r="AS244" s="3"/>
    </row>
    <row r="245" spans="33:45" x14ac:dyDescent="0.25">
      <c r="AG245" s="3"/>
      <c r="AH245" s="3"/>
      <c r="AI245" s="3"/>
      <c r="AJ245" s="3"/>
      <c r="AK245" s="3"/>
      <c r="AL245" s="3"/>
      <c r="AM245" s="3"/>
      <c r="AN245" s="3"/>
      <c r="AO245" s="3"/>
      <c r="AP245" s="3"/>
      <c r="AQ245" s="3"/>
      <c r="AR245" s="3"/>
      <c r="AS245" s="3"/>
    </row>
    <row r="246" spans="33:45" x14ac:dyDescent="0.25">
      <c r="AG246" s="3"/>
      <c r="AH246" s="3"/>
      <c r="AI246" s="3"/>
      <c r="AJ246" s="3"/>
      <c r="AK246" s="3"/>
      <c r="AL246" s="3"/>
      <c r="AM246" s="3"/>
      <c r="AN246" s="3"/>
      <c r="AO246" s="3"/>
      <c r="AP246" s="3"/>
      <c r="AQ246" s="3"/>
      <c r="AR246" s="3"/>
      <c r="AS246" s="3"/>
    </row>
    <row r="247" spans="33:45" x14ac:dyDescent="0.25">
      <c r="AG247" s="3"/>
      <c r="AH247" s="3"/>
      <c r="AI247" s="3"/>
      <c r="AJ247" s="3"/>
      <c r="AK247" s="3"/>
      <c r="AL247" s="3"/>
      <c r="AM247" s="3"/>
      <c r="AN247" s="3"/>
      <c r="AO247" s="3"/>
      <c r="AP247" s="3"/>
      <c r="AQ247" s="3"/>
      <c r="AR247" s="3"/>
      <c r="AS247" s="3"/>
    </row>
    <row r="248" spans="33:45" x14ac:dyDescent="0.25">
      <c r="AG248" s="3"/>
      <c r="AH248" s="3"/>
      <c r="AI248" s="3"/>
      <c r="AJ248" s="3"/>
      <c r="AK248" s="3"/>
      <c r="AL248" s="3"/>
      <c r="AM248" s="3"/>
      <c r="AN248" s="3"/>
      <c r="AO248" s="3"/>
      <c r="AP248" s="3"/>
      <c r="AQ248" s="3"/>
      <c r="AR248" s="3"/>
      <c r="AS248" s="3"/>
    </row>
    <row r="249" spans="33:45" x14ac:dyDescent="0.25">
      <c r="AG249" s="3"/>
      <c r="AH249" s="3"/>
      <c r="AI249" s="3"/>
      <c r="AJ249" s="3"/>
      <c r="AK249" s="3"/>
      <c r="AL249" s="3"/>
      <c r="AM249" s="3"/>
      <c r="AN249" s="3"/>
      <c r="AO249" s="3"/>
      <c r="AP249" s="3"/>
      <c r="AQ249" s="3"/>
      <c r="AR249" s="3"/>
      <c r="AS249" s="3"/>
    </row>
    <row r="250" spans="33:45" x14ac:dyDescent="0.25">
      <c r="AG250" s="3"/>
      <c r="AH250" s="3"/>
      <c r="AI250" s="3"/>
      <c r="AJ250" s="3"/>
      <c r="AK250" s="3"/>
      <c r="AL250" s="3"/>
      <c r="AM250" s="3"/>
      <c r="AN250" s="3"/>
      <c r="AO250" s="3"/>
      <c r="AP250" s="3"/>
      <c r="AQ250" s="3"/>
      <c r="AR250" s="3"/>
      <c r="AS250" s="3"/>
    </row>
    <row r="251" spans="33:45" x14ac:dyDescent="0.25">
      <c r="AG251" s="3"/>
      <c r="AH251" s="3"/>
      <c r="AI251" s="3"/>
      <c r="AJ251" s="3"/>
      <c r="AK251" s="3"/>
      <c r="AL251" s="3"/>
      <c r="AM251" s="3"/>
      <c r="AN251" s="3"/>
      <c r="AO251" s="3"/>
      <c r="AP251" s="3"/>
      <c r="AQ251" s="3"/>
      <c r="AR251" s="3"/>
      <c r="AS251" s="3"/>
    </row>
    <row r="252" spans="33:45" x14ac:dyDescent="0.25">
      <c r="AG252" s="3"/>
      <c r="AH252" s="3"/>
      <c r="AI252" s="3"/>
      <c r="AJ252" s="3"/>
      <c r="AK252" s="3"/>
      <c r="AL252" s="3"/>
      <c r="AM252" s="3"/>
      <c r="AN252" s="3"/>
      <c r="AO252" s="3"/>
      <c r="AP252" s="3"/>
      <c r="AQ252" s="3"/>
      <c r="AR252" s="3"/>
      <c r="AS252" s="3"/>
    </row>
    <row r="253" spans="33:45" x14ac:dyDescent="0.25">
      <c r="AG253" s="3"/>
      <c r="AH253" s="3"/>
      <c r="AI253" s="3"/>
      <c r="AJ253" s="3"/>
      <c r="AK253" s="3"/>
      <c r="AL253" s="3"/>
      <c r="AM253" s="3"/>
      <c r="AN253" s="3"/>
      <c r="AO253" s="3"/>
      <c r="AP253" s="3"/>
      <c r="AQ253" s="3"/>
      <c r="AR253" s="3"/>
      <c r="AS253" s="3"/>
    </row>
    <row r="254" spans="33:45" x14ac:dyDescent="0.25">
      <c r="AG254" s="3"/>
      <c r="AH254" s="3"/>
      <c r="AI254" s="3"/>
      <c r="AJ254" s="3"/>
      <c r="AK254" s="3"/>
      <c r="AL254" s="3"/>
      <c r="AM254" s="3"/>
      <c r="AN254" s="3"/>
      <c r="AO254" s="3"/>
      <c r="AP254" s="3"/>
      <c r="AQ254" s="3"/>
      <c r="AR254" s="3"/>
      <c r="AS254" s="3"/>
    </row>
    <row r="255" spans="33:45" x14ac:dyDescent="0.25">
      <c r="AG255" s="3"/>
      <c r="AH255" s="3"/>
      <c r="AI255" s="3"/>
      <c r="AJ255" s="3"/>
      <c r="AK255" s="3"/>
      <c r="AL255" s="3"/>
      <c r="AM255" s="3"/>
      <c r="AN255" s="3"/>
      <c r="AO255" s="3"/>
      <c r="AP255" s="3"/>
      <c r="AQ255" s="3"/>
      <c r="AR255" s="3"/>
      <c r="AS255" s="3"/>
    </row>
    <row r="256" spans="33:45" x14ac:dyDescent="0.25">
      <c r="AG256" s="3"/>
      <c r="AH256" s="3"/>
      <c r="AI256" s="3"/>
      <c r="AJ256" s="3"/>
      <c r="AK256" s="3"/>
      <c r="AL256" s="3"/>
      <c r="AM256" s="3"/>
      <c r="AN256" s="3"/>
      <c r="AO256" s="3"/>
      <c r="AP256" s="3"/>
      <c r="AQ256" s="3"/>
      <c r="AR256" s="3"/>
      <c r="AS256" s="3"/>
    </row>
    <row r="257" spans="33:45" x14ac:dyDescent="0.25">
      <c r="AG257" s="3"/>
      <c r="AH257" s="3"/>
      <c r="AI257" s="3"/>
      <c r="AJ257" s="3"/>
      <c r="AK257" s="3"/>
      <c r="AL257" s="3"/>
      <c r="AM257" s="3"/>
      <c r="AN257" s="3"/>
      <c r="AO257" s="3"/>
      <c r="AP257" s="3"/>
      <c r="AQ257" s="3"/>
      <c r="AR257" s="3"/>
      <c r="AS257" s="3"/>
    </row>
    <row r="258" spans="33:45" x14ac:dyDescent="0.25">
      <c r="AG258" s="3"/>
      <c r="AH258" s="3"/>
      <c r="AI258" s="3"/>
      <c r="AJ258" s="3"/>
      <c r="AK258" s="3"/>
      <c r="AL258" s="3"/>
      <c r="AM258" s="3"/>
      <c r="AN258" s="3"/>
      <c r="AO258" s="3"/>
      <c r="AP258" s="3"/>
      <c r="AQ258" s="3"/>
      <c r="AR258" s="3"/>
      <c r="AS258" s="3"/>
    </row>
    <row r="259" spans="33:45" x14ac:dyDescent="0.25">
      <c r="AG259" s="3"/>
      <c r="AH259" s="3"/>
      <c r="AI259" s="3"/>
      <c r="AJ259" s="3"/>
      <c r="AK259" s="3"/>
      <c r="AL259" s="3"/>
      <c r="AM259" s="3"/>
      <c r="AN259" s="3"/>
      <c r="AO259" s="3"/>
      <c r="AP259" s="3"/>
      <c r="AQ259" s="3"/>
      <c r="AR259" s="3"/>
      <c r="AS259" s="3"/>
    </row>
    <row r="260" spans="33:45" x14ac:dyDescent="0.25">
      <c r="AG260" s="3"/>
      <c r="AH260" s="3"/>
      <c r="AI260" s="3"/>
      <c r="AJ260" s="3"/>
      <c r="AK260" s="3"/>
      <c r="AL260" s="3"/>
      <c r="AM260" s="3"/>
      <c r="AN260" s="3"/>
      <c r="AO260" s="3"/>
      <c r="AP260" s="3"/>
      <c r="AQ260" s="3"/>
      <c r="AR260" s="3"/>
      <c r="AS260" s="3"/>
    </row>
    <row r="261" spans="33:45" x14ac:dyDescent="0.25">
      <c r="AG261" s="3"/>
      <c r="AH261" s="3"/>
      <c r="AI261" s="3"/>
      <c r="AJ261" s="3"/>
      <c r="AK261" s="3"/>
      <c r="AL261" s="3"/>
      <c r="AM261" s="3"/>
      <c r="AN261" s="3"/>
      <c r="AO261" s="3"/>
      <c r="AP261" s="3"/>
      <c r="AQ261" s="3"/>
      <c r="AR261" s="3"/>
      <c r="AS261" s="3"/>
    </row>
    <row r="262" spans="33:45" x14ac:dyDescent="0.25">
      <c r="AG262" s="3"/>
      <c r="AH262" s="3"/>
      <c r="AI262" s="3"/>
      <c r="AJ262" s="3"/>
      <c r="AK262" s="3"/>
      <c r="AL262" s="3"/>
      <c r="AM262" s="3"/>
      <c r="AN262" s="3"/>
      <c r="AO262" s="3"/>
      <c r="AP262" s="3"/>
      <c r="AQ262" s="3"/>
      <c r="AR262" s="3"/>
      <c r="AS262" s="3"/>
    </row>
    <row r="263" spans="33:45" x14ac:dyDescent="0.25">
      <c r="AG263" s="3"/>
      <c r="AH263" s="3"/>
      <c r="AI263" s="3"/>
      <c r="AJ263" s="3"/>
      <c r="AK263" s="3"/>
      <c r="AL263" s="3"/>
      <c r="AM263" s="3"/>
      <c r="AN263" s="3"/>
      <c r="AO263" s="3"/>
      <c r="AP263" s="3"/>
      <c r="AQ263" s="3"/>
      <c r="AR263" s="3"/>
      <c r="AS263" s="3"/>
    </row>
    <row r="264" spans="33:45" x14ac:dyDescent="0.25">
      <c r="AG264" s="3"/>
      <c r="AH264" s="3"/>
      <c r="AI264" s="3"/>
      <c r="AJ264" s="3"/>
      <c r="AK264" s="3"/>
      <c r="AL264" s="3"/>
      <c r="AM264" s="3"/>
      <c r="AN264" s="3"/>
      <c r="AO264" s="3"/>
      <c r="AP264" s="3"/>
      <c r="AQ264" s="3"/>
      <c r="AR264" s="3"/>
      <c r="AS264" s="3"/>
    </row>
    <row r="265" spans="33:45" x14ac:dyDescent="0.25">
      <c r="AG265" s="3"/>
      <c r="AH265" s="3"/>
      <c r="AI265" s="3"/>
      <c r="AJ265" s="3"/>
      <c r="AK265" s="3"/>
      <c r="AL265" s="3"/>
      <c r="AM265" s="3"/>
      <c r="AN265" s="3"/>
      <c r="AO265" s="3"/>
      <c r="AP265" s="3"/>
      <c r="AQ265" s="3"/>
      <c r="AR265" s="3"/>
      <c r="AS265" s="3"/>
    </row>
    <row r="266" spans="33:45" x14ac:dyDescent="0.25">
      <c r="AG266" s="3"/>
      <c r="AH266" s="3"/>
      <c r="AI266" s="3"/>
      <c r="AJ266" s="3"/>
      <c r="AK266" s="3"/>
      <c r="AL266" s="3"/>
      <c r="AM266" s="3"/>
      <c r="AN266" s="3"/>
      <c r="AO266" s="3"/>
      <c r="AP266" s="3"/>
      <c r="AQ266" s="3"/>
      <c r="AR266" s="3"/>
      <c r="AS266" s="3"/>
    </row>
    <row r="267" spans="33:45" x14ac:dyDescent="0.25">
      <c r="AG267" s="3"/>
      <c r="AH267" s="3"/>
      <c r="AI267" s="3"/>
      <c r="AJ267" s="3"/>
      <c r="AK267" s="3"/>
      <c r="AL267" s="3"/>
      <c r="AM267" s="3"/>
      <c r="AN267" s="3"/>
      <c r="AO267" s="3"/>
      <c r="AP267" s="3"/>
      <c r="AQ267" s="3"/>
      <c r="AR267" s="3"/>
      <c r="AS267" s="3"/>
    </row>
    <row r="268" spans="33:45" x14ac:dyDescent="0.25">
      <c r="AG268" s="3"/>
      <c r="AH268" s="3"/>
      <c r="AI268" s="3"/>
      <c r="AJ268" s="3"/>
      <c r="AK268" s="3"/>
      <c r="AL268" s="3"/>
      <c r="AM268" s="3"/>
      <c r="AN268" s="3"/>
      <c r="AO268" s="3"/>
      <c r="AP268" s="3"/>
      <c r="AQ268" s="3"/>
      <c r="AR268" s="3"/>
      <c r="AS268" s="3"/>
    </row>
    <row r="269" spans="33:45" x14ac:dyDescent="0.25">
      <c r="AG269" s="3"/>
      <c r="AH269" s="3"/>
      <c r="AI269" s="3"/>
      <c r="AJ269" s="3"/>
      <c r="AK269" s="3"/>
      <c r="AL269" s="3"/>
      <c r="AM269" s="3"/>
      <c r="AN269" s="3"/>
      <c r="AO269" s="3"/>
      <c r="AP269" s="3"/>
      <c r="AQ269" s="3"/>
      <c r="AR269" s="3"/>
      <c r="AS269" s="3"/>
    </row>
    <row r="270" spans="33:45" x14ac:dyDescent="0.25">
      <c r="AG270" s="3"/>
      <c r="AH270" s="3"/>
      <c r="AI270" s="3"/>
      <c r="AJ270" s="3"/>
      <c r="AK270" s="3"/>
      <c r="AL270" s="3"/>
      <c r="AM270" s="3"/>
      <c r="AN270" s="3"/>
      <c r="AO270" s="3"/>
      <c r="AP270" s="3"/>
      <c r="AQ270" s="3"/>
      <c r="AR270" s="3"/>
      <c r="AS270" s="3"/>
    </row>
    <row r="271" spans="33:45" x14ac:dyDescent="0.25">
      <c r="AG271" s="3"/>
      <c r="AH271" s="3"/>
      <c r="AI271" s="3"/>
      <c r="AJ271" s="3"/>
      <c r="AK271" s="3"/>
      <c r="AL271" s="3"/>
      <c r="AM271" s="3"/>
      <c r="AN271" s="3"/>
      <c r="AO271" s="3"/>
      <c r="AP271" s="3"/>
      <c r="AQ271" s="3"/>
      <c r="AR271" s="3"/>
      <c r="AS271" s="3"/>
    </row>
    <row r="272" spans="33:45" x14ac:dyDescent="0.25">
      <c r="AG272" s="3"/>
      <c r="AH272" s="3"/>
      <c r="AI272" s="3"/>
      <c r="AJ272" s="3"/>
      <c r="AK272" s="3"/>
      <c r="AL272" s="3"/>
      <c r="AM272" s="3"/>
      <c r="AN272" s="3"/>
      <c r="AO272" s="3"/>
      <c r="AP272" s="3"/>
      <c r="AQ272" s="3"/>
      <c r="AR272" s="3"/>
      <c r="AS272" s="3"/>
    </row>
    <row r="273" spans="33:45" x14ac:dyDescent="0.25">
      <c r="AG273" s="3"/>
      <c r="AH273" s="3"/>
      <c r="AI273" s="3"/>
      <c r="AJ273" s="3"/>
      <c r="AK273" s="3"/>
      <c r="AL273" s="3"/>
      <c r="AM273" s="3"/>
      <c r="AN273" s="3"/>
      <c r="AO273" s="3"/>
      <c r="AP273" s="3"/>
      <c r="AQ273" s="3"/>
      <c r="AR273" s="3"/>
      <c r="AS273" s="3"/>
    </row>
    <row r="274" spans="33:45" x14ac:dyDescent="0.25">
      <c r="AG274" s="3"/>
      <c r="AH274" s="3"/>
      <c r="AI274" s="3"/>
      <c r="AJ274" s="3"/>
      <c r="AK274" s="3"/>
      <c r="AL274" s="3"/>
      <c r="AM274" s="3"/>
      <c r="AN274" s="3"/>
      <c r="AO274" s="3"/>
      <c r="AP274" s="3"/>
      <c r="AQ274" s="3"/>
      <c r="AR274" s="3"/>
      <c r="AS274" s="3"/>
    </row>
    <row r="275" spans="33:45" x14ac:dyDescent="0.25">
      <c r="AG275" s="3"/>
      <c r="AH275" s="3"/>
      <c r="AI275" s="3"/>
      <c r="AJ275" s="3"/>
      <c r="AK275" s="3"/>
      <c r="AL275" s="3"/>
      <c r="AM275" s="3"/>
      <c r="AN275" s="3"/>
      <c r="AO275" s="3"/>
      <c r="AP275" s="3"/>
      <c r="AQ275" s="3"/>
      <c r="AR275" s="3"/>
      <c r="AS275" s="3"/>
    </row>
    <row r="276" spans="33:45" x14ac:dyDescent="0.25">
      <c r="AG276" s="3"/>
      <c r="AH276" s="3"/>
      <c r="AI276" s="3"/>
      <c r="AJ276" s="3"/>
      <c r="AK276" s="3"/>
      <c r="AL276" s="3"/>
      <c r="AM276" s="3"/>
      <c r="AN276" s="3"/>
      <c r="AO276" s="3"/>
      <c r="AP276" s="3"/>
      <c r="AQ276" s="3"/>
      <c r="AR276" s="3"/>
      <c r="AS276" s="3"/>
    </row>
    <row r="277" spans="33:45" x14ac:dyDescent="0.25">
      <c r="AG277" s="3"/>
      <c r="AH277" s="3"/>
      <c r="AI277" s="3"/>
      <c r="AJ277" s="3"/>
      <c r="AK277" s="3"/>
      <c r="AL277" s="3"/>
      <c r="AM277" s="3"/>
      <c r="AN277" s="3"/>
      <c r="AO277" s="3"/>
      <c r="AP277" s="3"/>
      <c r="AQ277" s="3"/>
      <c r="AR277" s="3"/>
      <c r="AS277" s="3"/>
    </row>
    <row r="278" spans="33:45" x14ac:dyDescent="0.25">
      <c r="AG278" s="3"/>
      <c r="AH278" s="3"/>
      <c r="AI278" s="3"/>
      <c r="AJ278" s="3"/>
      <c r="AK278" s="3"/>
      <c r="AL278" s="3"/>
      <c r="AM278" s="3"/>
      <c r="AN278" s="3"/>
      <c r="AO278" s="3"/>
      <c r="AP278" s="3"/>
      <c r="AQ278" s="3"/>
      <c r="AR278" s="3"/>
      <c r="AS278" s="3"/>
    </row>
    <row r="279" spans="33:45" x14ac:dyDescent="0.25">
      <c r="AG279" s="3"/>
      <c r="AH279" s="3"/>
      <c r="AI279" s="3"/>
      <c r="AJ279" s="3"/>
      <c r="AK279" s="3"/>
      <c r="AL279" s="3"/>
      <c r="AM279" s="3"/>
      <c r="AN279" s="3"/>
      <c r="AO279" s="3"/>
      <c r="AP279" s="3"/>
      <c r="AQ279" s="3"/>
      <c r="AR279" s="3"/>
      <c r="AS279" s="3"/>
    </row>
    <row r="280" spans="33:45" x14ac:dyDescent="0.25">
      <c r="AG280" s="3"/>
      <c r="AH280" s="3"/>
      <c r="AI280" s="3"/>
      <c r="AJ280" s="3"/>
      <c r="AK280" s="3"/>
      <c r="AL280" s="3"/>
      <c r="AM280" s="3"/>
      <c r="AN280" s="3"/>
      <c r="AO280" s="3"/>
      <c r="AP280" s="3"/>
      <c r="AQ280" s="3"/>
      <c r="AR280" s="3"/>
      <c r="AS280" s="3"/>
    </row>
    <row r="281" spans="33:45" x14ac:dyDescent="0.25">
      <c r="AG281" s="3"/>
      <c r="AH281" s="3"/>
      <c r="AI281" s="3"/>
      <c r="AJ281" s="3"/>
      <c r="AK281" s="3"/>
      <c r="AL281" s="3"/>
      <c r="AM281" s="3"/>
      <c r="AN281" s="3"/>
      <c r="AO281" s="3"/>
      <c r="AP281" s="3"/>
      <c r="AQ281" s="3"/>
      <c r="AR281" s="3"/>
      <c r="AS281" s="3"/>
    </row>
    <row r="282" spans="33:45" x14ac:dyDescent="0.25">
      <c r="AG282" s="3"/>
      <c r="AH282" s="3"/>
      <c r="AI282" s="3"/>
      <c r="AJ282" s="3"/>
      <c r="AK282" s="3"/>
      <c r="AL282" s="3"/>
      <c r="AM282" s="3"/>
      <c r="AN282" s="3"/>
      <c r="AO282" s="3"/>
      <c r="AP282" s="3"/>
      <c r="AQ282" s="3"/>
      <c r="AR282" s="3"/>
      <c r="AS282" s="3"/>
    </row>
    <row r="283" spans="33:45" x14ac:dyDescent="0.25">
      <c r="AG283" s="3"/>
      <c r="AH283" s="3"/>
      <c r="AI283" s="3"/>
      <c r="AJ283" s="3"/>
      <c r="AK283" s="3"/>
      <c r="AL283" s="3"/>
      <c r="AM283" s="3"/>
      <c r="AN283" s="3"/>
      <c r="AO283" s="3"/>
      <c r="AP283" s="3"/>
      <c r="AQ283" s="3"/>
      <c r="AR283" s="3"/>
      <c r="AS283" s="3"/>
    </row>
    <row r="284" spans="33:45" x14ac:dyDescent="0.25">
      <c r="AG284" s="3"/>
      <c r="AH284" s="3"/>
      <c r="AI284" s="3"/>
      <c r="AJ284" s="3"/>
      <c r="AK284" s="3"/>
      <c r="AL284" s="3"/>
      <c r="AM284" s="3"/>
      <c r="AN284" s="3"/>
      <c r="AO284" s="3"/>
      <c r="AP284" s="3"/>
      <c r="AQ284" s="3"/>
      <c r="AR284" s="3"/>
      <c r="AS284" s="3"/>
    </row>
    <row r="285" spans="33:45" x14ac:dyDescent="0.25">
      <c r="AG285" s="3"/>
      <c r="AH285" s="3"/>
      <c r="AI285" s="3"/>
      <c r="AJ285" s="3"/>
      <c r="AK285" s="3"/>
      <c r="AL285" s="3"/>
      <c r="AM285" s="3"/>
      <c r="AN285" s="3"/>
      <c r="AO285" s="3"/>
      <c r="AP285" s="3"/>
      <c r="AQ285" s="3"/>
      <c r="AR285" s="3"/>
      <c r="AS285" s="3"/>
    </row>
    <row r="286" spans="33:45" x14ac:dyDescent="0.25">
      <c r="AG286" s="3"/>
      <c r="AH286" s="3"/>
      <c r="AI286" s="3"/>
      <c r="AJ286" s="3"/>
      <c r="AK286" s="3"/>
      <c r="AL286" s="3"/>
      <c r="AM286" s="3"/>
      <c r="AN286" s="3"/>
      <c r="AO286" s="3"/>
      <c r="AP286" s="3"/>
      <c r="AQ286" s="3"/>
      <c r="AR286" s="3"/>
      <c r="AS286" s="3"/>
    </row>
    <row r="287" spans="33:45" x14ac:dyDescent="0.25">
      <c r="AG287" s="3"/>
      <c r="AH287" s="3"/>
      <c r="AI287" s="3"/>
      <c r="AJ287" s="3"/>
      <c r="AK287" s="3"/>
      <c r="AL287" s="3"/>
      <c r="AM287" s="3"/>
      <c r="AN287" s="3"/>
      <c r="AO287" s="3"/>
      <c r="AP287" s="3"/>
      <c r="AQ287" s="3"/>
      <c r="AR287" s="3"/>
      <c r="AS287" s="3"/>
    </row>
    <row r="288" spans="33:45" x14ac:dyDescent="0.25">
      <c r="AG288" s="3"/>
      <c r="AH288" s="3"/>
      <c r="AI288" s="3"/>
      <c r="AJ288" s="3"/>
      <c r="AK288" s="3"/>
      <c r="AL288" s="3"/>
      <c r="AM288" s="3"/>
      <c r="AN288" s="3"/>
      <c r="AO288" s="3"/>
      <c r="AP288" s="3"/>
      <c r="AQ288" s="3"/>
      <c r="AR288" s="3"/>
      <c r="AS288" s="3"/>
    </row>
    <row r="289" spans="33:45" x14ac:dyDescent="0.25">
      <c r="AG289" s="3"/>
      <c r="AH289" s="3"/>
      <c r="AI289" s="3"/>
      <c r="AJ289" s="3"/>
      <c r="AK289" s="3"/>
      <c r="AL289" s="3"/>
      <c r="AM289" s="3"/>
      <c r="AN289" s="3"/>
      <c r="AO289" s="3"/>
      <c r="AP289" s="3"/>
      <c r="AQ289" s="3"/>
      <c r="AR289" s="3"/>
      <c r="AS289" s="3"/>
    </row>
    <row r="290" spans="33:45" x14ac:dyDescent="0.25">
      <c r="AG290" s="3"/>
      <c r="AH290" s="3"/>
      <c r="AI290" s="3"/>
      <c r="AJ290" s="3"/>
      <c r="AK290" s="3"/>
      <c r="AL290" s="3"/>
      <c r="AM290" s="3"/>
      <c r="AN290" s="3"/>
      <c r="AO290" s="3"/>
      <c r="AP290" s="3"/>
      <c r="AQ290" s="3"/>
      <c r="AR290" s="3"/>
      <c r="AS290" s="3"/>
    </row>
    <row r="291" spans="33:45" x14ac:dyDescent="0.25">
      <c r="AG291" s="3"/>
      <c r="AH291" s="3"/>
      <c r="AI291" s="3"/>
      <c r="AJ291" s="3"/>
      <c r="AK291" s="3"/>
      <c r="AL291" s="3"/>
      <c r="AM291" s="3"/>
      <c r="AN291" s="3"/>
      <c r="AO291" s="3"/>
      <c r="AP291" s="3"/>
      <c r="AQ291" s="3"/>
      <c r="AR291" s="3"/>
      <c r="AS291" s="3"/>
    </row>
    <row r="292" spans="33:45" x14ac:dyDescent="0.25">
      <c r="AG292" s="3"/>
      <c r="AH292" s="3"/>
      <c r="AI292" s="3"/>
      <c r="AJ292" s="3"/>
      <c r="AK292" s="3"/>
      <c r="AL292" s="3"/>
      <c r="AM292" s="3"/>
      <c r="AN292" s="3"/>
      <c r="AO292" s="3"/>
      <c r="AP292" s="3"/>
      <c r="AQ292" s="3"/>
      <c r="AR292" s="3"/>
      <c r="AS292" s="3"/>
    </row>
    <row r="293" spans="33:45" x14ac:dyDescent="0.25">
      <c r="AG293" s="3"/>
      <c r="AH293" s="3"/>
      <c r="AI293" s="3"/>
      <c r="AJ293" s="3"/>
      <c r="AK293" s="3"/>
      <c r="AL293" s="3"/>
      <c r="AM293" s="3"/>
      <c r="AN293" s="3"/>
      <c r="AO293" s="3"/>
      <c r="AP293" s="3"/>
      <c r="AQ293" s="3"/>
      <c r="AR293" s="3"/>
      <c r="AS293" s="3"/>
    </row>
    <row r="294" spans="33:45" x14ac:dyDescent="0.25">
      <c r="AG294" s="3"/>
      <c r="AH294" s="3"/>
      <c r="AI294" s="3"/>
      <c r="AJ294" s="3"/>
      <c r="AK294" s="3"/>
      <c r="AL294" s="3"/>
      <c r="AM294" s="3"/>
      <c r="AN294" s="3"/>
      <c r="AO294" s="3"/>
      <c r="AP294" s="3"/>
      <c r="AQ294" s="3"/>
      <c r="AR294" s="3"/>
      <c r="AS294" s="3"/>
    </row>
    <row r="295" spans="33:45" x14ac:dyDescent="0.25">
      <c r="AG295" s="3"/>
      <c r="AH295" s="3"/>
      <c r="AI295" s="3"/>
      <c r="AJ295" s="3"/>
      <c r="AK295" s="3"/>
      <c r="AL295" s="3"/>
      <c r="AM295" s="3"/>
      <c r="AN295" s="3"/>
      <c r="AO295" s="3"/>
      <c r="AP295" s="3"/>
      <c r="AQ295" s="3"/>
      <c r="AR295" s="3"/>
      <c r="AS295" s="3"/>
    </row>
    <row r="296" spans="33:45" x14ac:dyDescent="0.25">
      <c r="AG296" s="3"/>
      <c r="AH296" s="3"/>
      <c r="AI296" s="3"/>
      <c r="AJ296" s="3"/>
      <c r="AK296" s="3"/>
      <c r="AL296" s="3"/>
      <c r="AM296" s="3"/>
      <c r="AN296" s="3"/>
      <c r="AO296" s="3"/>
      <c r="AP296" s="3"/>
      <c r="AQ296" s="3"/>
      <c r="AR296" s="3"/>
      <c r="AS296" s="3"/>
    </row>
    <row r="297" spans="33:45" x14ac:dyDescent="0.25">
      <c r="AG297" s="3"/>
      <c r="AH297" s="3"/>
      <c r="AI297" s="3"/>
      <c r="AJ297" s="3"/>
      <c r="AK297" s="3"/>
      <c r="AL297" s="3"/>
      <c r="AM297" s="3"/>
      <c r="AN297" s="3"/>
      <c r="AO297" s="3"/>
      <c r="AP297" s="3"/>
      <c r="AQ297" s="3"/>
      <c r="AR297" s="3"/>
      <c r="AS297" s="3"/>
    </row>
    <row r="298" spans="33:45" x14ac:dyDescent="0.25">
      <c r="AG298" s="3"/>
      <c r="AH298" s="3"/>
      <c r="AI298" s="3"/>
      <c r="AJ298" s="3"/>
      <c r="AK298" s="3"/>
      <c r="AL298" s="3"/>
      <c r="AM298" s="3"/>
      <c r="AN298" s="3"/>
      <c r="AO298" s="3"/>
      <c r="AP298" s="3"/>
      <c r="AQ298" s="3"/>
      <c r="AR298" s="3"/>
      <c r="AS298" s="3"/>
    </row>
    <row r="299" spans="33:45" x14ac:dyDescent="0.25">
      <c r="AG299" s="3"/>
      <c r="AH299" s="3"/>
      <c r="AI299" s="3"/>
      <c r="AJ299" s="3"/>
      <c r="AK299" s="3"/>
      <c r="AL299" s="3"/>
      <c r="AM299" s="3"/>
      <c r="AN299" s="3"/>
      <c r="AO299" s="3"/>
      <c r="AP299" s="3"/>
      <c r="AQ299" s="3"/>
      <c r="AR299" s="3"/>
      <c r="AS299" s="3"/>
    </row>
    <row r="300" spans="33:45" x14ac:dyDescent="0.25">
      <c r="AG300" s="3"/>
      <c r="AH300" s="3"/>
      <c r="AI300" s="3"/>
      <c r="AJ300" s="3"/>
      <c r="AK300" s="3"/>
      <c r="AL300" s="3"/>
      <c r="AM300" s="3"/>
      <c r="AN300" s="3"/>
      <c r="AO300" s="3"/>
      <c r="AP300" s="3"/>
      <c r="AQ300" s="3"/>
      <c r="AR300" s="3"/>
      <c r="AS300" s="3"/>
    </row>
    <row r="301" spans="33:45" x14ac:dyDescent="0.25">
      <c r="AG301" s="3"/>
      <c r="AH301" s="3"/>
      <c r="AI301" s="3"/>
      <c r="AJ301" s="3"/>
      <c r="AK301" s="3"/>
      <c r="AL301" s="3"/>
      <c r="AM301" s="3"/>
      <c r="AN301" s="3"/>
      <c r="AO301" s="3"/>
      <c r="AP301" s="3"/>
      <c r="AQ301" s="3"/>
      <c r="AR301" s="3"/>
      <c r="AS301" s="3"/>
    </row>
    <row r="302" spans="33:45" x14ac:dyDescent="0.25">
      <c r="AG302" s="3"/>
      <c r="AH302" s="3"/>
      <c r="AI302" s="3"/>
      <c r="AJ302" s="3"/>
      <c r="AK302" s="3"/>
      <c r="AL302" s="3"/>
      <c r="AM302" s="3"/>
      <c r="AN302" s="3"/>
      <c r="AO302" s="3"/>
      <c r="AP302" s="3"/>
      <c r="AQ302" s="3"/>
      <c r="AR302" s="3"/>
      <c r="AS302" s="3"/>
    </row>
    <row r="303" spans="33:45" x14ac:dyDescent="0.25">
      <c r="AG303" s="3"/>
      <c r="AH303" s="3"/>
      <c r="AI303" s="3"/>
      <c r="AJ303" s="3"/>
      <c r="AK303" s="3"/>
      <c r="AL303" s="3"/>
      <c r="AM303" s="3"/>
      <c r="AN303" s="3"/>
      <c r="AO303" s="3"/>
      <c r="AP303" s="3"/>
      <c r="AQ303" s="3"/>
      <c r="AR303" s="3"/>
      <c r="AS303" s="3"/>
    </row>
    <row r="304" spans="33:45" x14ac:dyDescent="0.25">
      <c r="AG304" s="3"/>
      <c r="AH304" s="3"/>
      <c r="AI304" s="3"/>
      <c r="AJ304" s="3"/>
      <c r="AK304" s="3"/>
      <c r="AL304" s="3"/>
      <c r="AM304" s="3"/>
      <c r="AN304" s="3"/>
      <c r="AO304" s="3"/>
      <c r="AP304" s="3"/>
      <c r="AQ304" s="3"/>
      <c r="AR304" s="3"/>
      <c r="AS304" s="3"/>
    </row>
    <row r="305" spans="33:45" x14ac:dyDescent="0.25">
      <c r="AG305" s="3"/>
      <c r="AH305" s="3"/>
      <c r="AI305" s="3"/>
      <c r="AJ305" s="3"/>
      <c r="AK305" s="3"/>
      <c r="AL305" s="3"/>
      <c r="AM305" s="3"/>
      <c r="AN305" s="3"/>
      <c r="AO305" s="3"/>
      <c r="AP305" s="3"/>
      <c r="AQ305" s="3"/>
      <c r="AR305" s="3"/>
      <c r="AS305" s="3"/>
    </row>
    <row r="306" spans="33:45" x14ac:dyDescent="0.25">
      <c r="AG306" s="3"/>
      <c r="AH306" s="3"/>
      <c r="AI306" s="3"/>
      <c r="AJ306" s="3"/>
      <c r="AK306" s="3"/>
      <c r="AL306" s="3"/>
      <c r="AM306" s="3"/>
      <c r="AN306" s="3"/>
      <c r="AO306" s="3"/>
      <c r="AP306" s="3"/>
      <c r="AQ306" s="3"/>
      <c r="AR306" s="3"/>
      <c r="AS306" s="3"/>
    </row>
    <row r="307" spans="33:45" x14ac:dyDescent="0.25">
      <c r="AG307" s="3"/>
      <c r="AH307" s="3"/>
      <c r="AI307" s="3"/>
      <c r="AJ307" s="3"/>
      <c r="AK307" s="3"/>
      <c r="AL307" s="3"/>
      <c r="AM307" s="3"/>
      <c r="AN307" s="3"/>
      <c r="AO307" s="3"/>
      <c r="AP307" s="3"/>
      <c r="AQ307" s="3"/>
      <c r="AR307" s="3"/>
      <c r="AS307" s="3"/>
    </row>
    <row r="308" spans="33:45" x14ac:dyDescent="0.25">
      <c r="AG308" s="3"/>
      <c r="AH308" s="3"/>
      <c r="AI308" s="3"/>
      <c r="AJ308" s="3"/>
      <c r="AK308" s="3"/>
      <c r="AL308" s="3"/>
      <c r="AM308" s="3"/>
      <c r="AN308" s="3"/>
      <c r="AO308" s="3"/>
      <c r="AP308" s="3"/>
      <c r="AQ308" s="3"/>
      <c r="AR308" s="3"/>
      <c r="AS308" s="3"/>
    </row>
    <row r="309" spans="33:45" x14ac:dyDescent="0.25">
      <c r="AG309" s="3"/>
      <c r="AH309" s="3"/>
      <c r="AI309" s="3"/>
      <c r="AJ309" s="3"/>
      <c r="AK309" s="3"/>
      <c r="AL309" s="3"/>
      <c r="AM309" s="3"/>
      <c r="AN309" s="3"/>
      <c r="AO309" s="3"/>
      <c r="AP309" s="3"/>
      <c r="AQ309" s="3"/>
      <c r="AR309" s="3"/>
      <c r="AS309" s="3"/>
    </row>
    <row r="310" spans="33:45" x14ac:dyDescent="0.25">
      <c r="AG310" s="3"/>
      <c r="AH310" s="3"/>
      <c r="AI310" s="3"/>
      <c r="AJ310" s="3"/>
      <c r="AK310" s="3"/>
      <c r="AL310" s="3"/>
      <c r="AM310" s="3"/>
      <c r="AN310" s="3"/>
      <c r="AO310" s="3"/>
      <c r="AP310" s="3"/>
      <c r="AQ310" s="3"/>
      <c r="AR310" s="3"/>
      <c r="AS310" s="3"/>
    </row>
    <row r="311" spans="33:45" x14ac:dyDescent="0.25">
      <c r="AG311" s="3"/>
      <c r="AH311" s="3"/>
      <c r="AI311" s="3"/>
      <c r="AJ311" s="3"/>
      <c r="AK311" s="3"/>
      <c r="AL311" s="3"/>
      <c r="AM311" s="3"/>
      <c r="AN311" s="3"/>
      <c r="AO311" s="3"/>
      <c r="AP311" s="3"/>
      <c r="AQ311" s="3"/>
      <c r="AR311" s="3"/>
      <c r="AS311" s="3"/>
    </row>
    <row r="312" spans="33:45" x14ac:dyDescent="0.25">
      <c r="AG312" s="3"/>
      <c r="AH312" s="3"/>
      <c r="AI312" s="3"/>
      <c r="AJ312" s="3"/>
      <c r="AK312" s="3"/>
      <c r="AL312" s="3"/>
      <c r="AM312" s="3"/>
      <c r="AN312" s="3"/>
      <c r="AO312" s="3"/>
      <c r="AP312" s="3"/>
      <c r="AQ312" s="3"/>
      <c r="AR312" s="3"/>
      <c r="AS312" s="3"/>
    </row>
    <row r="313" spans="33:45" x14ac:dyDescent="0.25">
      <c r="AG313" s="3"/>
      <c r="AH313" s="3"/>
      <c r="AI313" s="3"/>
      <c r="AJ313" s="3"/>
      <c r="AK313" s="3"/>
      <c r="AL313" s="3"/>
      <c r="AM313" s="3"/>
      <c r="AN313" s="3"/>
      <c r="AO313" s="3"/>
      <c r="AP313" s="3"/>
      <c r="AQ313" s="3"/>
      <c r="AR313" s="3"/>
      <c r="AS313" s="3"/>
    </row>
    <row r="314" spans="33:45" x14ac:dyDescent="0.25">
      <c r="AG314" s="3"/>
      <c r="AH314" s="3"/>
      <c r="AI314" s="3"/>
      <c r="AJ314" s="3"/>
      <c r="AK314" s="3"/>
      <c r="AL314" s="3"/>
      <c r="AM314" s="3"/>
      <c r="AN314" s="3"/>
      <c r="AO314" s="3"/>
      <c r="AP314" s="3"/>
      <c r="AQ314" s="3"/>
      <c r="AR314" s="3"/>
      <c r="AS314" s="3"/>
    </row>
    <row r="315" spans="33:45" x14ac:dyDescent="0.25">
      <c r="AG315" s="3"/>
      <c r="AH315" s="3"/>
      <c r="AI315" s="3"/>
      <c r="AJ315" s="3"/>
      <c r="AK315" s="3"/>
      <c r="AL315" s="3"/>
      <c r="AM315" s="3"/>
      <c r="AN315" s="3"/>
      <c r="AO315" s="3"/>
      <c r="AP315" s="3"/>
      <c r="AQ315" s="3"/>
      <c r="AR315" s="3"/>
      <c r="AS315" s="3"/>
    </row>
    <row r="316" spans="33:45" x14ac:dyDescent="0.25">
      <c r="AG316" s="3"/>
      <c r="AH316" s="3"/>
      <c r="AI316" s="3"/>
      <c r="AJ316" s="3"/>
      <c r="AK316" s="3"/>
      <c r="AL316" s="3"/>
      <c r="AM316" s="3"/>
      <c r="AN316" s="3"/>
      <c r="AO316" s="3"/>
      <c r="AP316" s="3"/>
      <c r="AQ316" s="3"/>
      <c r="AR316" s="3"/>
      <c r="AS316" s="3"/>
    </row>
    <row r="317" spans="33:45" x14ac:dyDescent="0.25">
      <c r="AG317" s="3"/>
      <c r="AH317" s="3"/>
      <c r="AI317" s="3"/>
      <c r="AJ317" s="3"/>
      <c r="AK317" s="3"/>
      <c r="AL317" s="3"/>
      <c r="AM317" s="3"/>
      <c r="AN317" s="3"/>
      <c r="AO317" s="3"/>
      <c r="AP317" s="3"/>
      <c r="AQ317" s="3"/>
      <c r="AR317" s="3"/>
      <c r="AS317" s="3"/>
    </row>
    <row r="318" spans="33:45" x14ac:dyDescent="0.25">
      <c r="AG318" s="3"/>
      <c r="AH318" s="3"/>
      <c r="AI318" s="3"/>
      <c r="AJ318" s="3"/>
      <c r="AK318" s="3"/>
      <c r="AL318" s="3"/>
      <c r="AM318" s="3"/>
      <c r="AN318" s="3"/>
      <c r="AO318" s="3"/>
      <c r="AP318" s="3"/>
      <c r="AQ318" s="3"/>
      <c r="AR318" s="3"/>
      <c r="AS318" s="3"/>
    </row>
    <row r="319" spans="33:45" x14ac:dyDescent="0.25">
      <c r="AG319" s="3"/>
      <c r="AH319" s="3"/>
      <c r="AI319" s="3"/>
      <c r="AJ319" s="3"/>
      <c r="AK319" s="3"/>
      <c r="AL319" s="3"/>
      <c r="AM319" s="3"/>
      <c r="AN319" s="3"/>
      <c r="AO319" s="3"/>
      <c r="AP319" s="3"/>
      <c r="AQ319" s="3"/>
      <c r="AR319" s="3"/>
      <c r="AS319" s="3"/>
    </row>
    <row r="320" spans="33:45" x14ac:dyDescent="0.25">
      <c r="AG320" s="3"/>
      <c r="AH320" s="3"/>
      <c r="AI320" s="3"/>
      <c r="AJ320" s="3"/>
      <c r="AK320" s="3"/>
      <c r="AL320" s="3"/>
      <c r="AM320" s="3"/>
      <c r="AN320" s="3"/>
      <c r="AO320" s="3"/>
      <c r="AP320" s="3"/>
      <c r="AQ320" s="3"/>
      <c r="AR320" s="3"/>
      <c r="AS320" s="3"/>
    </row>
    <row r="321" spans="33:45" x14ac:dyDescent="0.25">
      <c r="AG321" s="3"/>
      <c r="AH321" s="3"/>
      <c r="AI321" s="3"/>
      <c r="AJ321" s="3"/>
      <c r="AK321" s="3"/>
      <c r="AL321" s="3"/>
      <c r="AM321" s="3"/>
      <c r="AN321" s="3"/>
      <c r="AO321" s="3"/>
      <c r="AP321" s="3"/>
      <c r="AQ321" s="3"/>
      <c r="AR321" s="3"/>
      <c r="AS321" s="3"/>
    </row>
    <row r="322" spans="33:45" x14ac:dyDescent="0.25">
      <c r="AG322" s="3"/>
      <c r="AH322" s="3"/>
      <c r="AI322" s="3"/>
      <c r="AJ322" s="3"/>
      <c r="AK322" s="3"/>
      <c r="AL322" s="3"/>
      <c r="AM322" s="3"/>
      <c r="AN322" s="3"/>
      <c r="AO322" s="3"/>
      <c r="AP322" s="3"/>
      <c r="AQ322" s="3"/>
      <c r="AR322" s="3"/>
      <c r="AS322" s="3"/>
    </row>
    <row r="323" spans="33:45" x14ac:dyDescent="0.25">
      <c r="AG323" s="3"/>
      <c r="AH323" s="3"/>
      <c r="AI323" s="3"/>
      <c r="AJ323" s="3"/>
      <c r="AK323" s="3"/>
      <c r="AL323" s="3"/>
      <c r="AM323" s="3"/>
      <c r="AN323" s="3"/>
      <c r="AO323" s="3"/>
      <c r="AP323" s="3"/>
      <c r="AQ323" s="3"/>
      <c r="AR323" s="3"/>
      <c r="AS323" s="3"/>
    </row>
    <row r="324" spans="33:45" x14ac:dyDescent="0.25">
      <c r="AG324" s="3"/>
      <c r="AH324" s="3"/>
      <c r="AI324" s="3"/>
      <c r="AJ324" s="3"/>
      <c r="AK324" s="3"/>
      <c r="AL324" s="3"/>
      <c r="AM324" s="3"/>
      <c r="AN324" s="3"/>
      <c r="AO324" s="3"/>
      <c r="AP324" s="3"/>
      <c r="AQ324" s="3"/>
      <c r="AR324" s="3"/>
      <c r="AS324" s="3"/>
    </row>
    <row r="325" spans="33:45" x14ac:dyDescent="0.25">
      <c r="AG325" s="3"/>
      <c r="AH325" s="3"/>
      <c r="AI325" s="3"/>
      <c r="AJ325" s="3"/>
      <c r="AK325" s="3"/>
      <c r="AL325" s="3"/>
      <c r="AM325" s="3"/>
      <c r="AN325" s="3"/>
      <c r="AO325" s="3"/>
      <c r="AP325" s="3"/>
      <c r="AQ325" s="3"/>
      <c r="AR325" s="3"/>
      <c r="AS325" s="3"/>
    </row>
    <row r="326" spans="33:45" x14ac:dyDescent="0.25">
      <c r="AG326" s="3"/>
      <c r="AH326" s="3"/>
      <c r="AI326" s="3"/>
      <c r="AJ326" s="3"/>
      <c r="AK326" s="3"/>
      <c r="AL326" s="3"/>
      <c r="AM326" s="3"/>
      <c r="AN326" s="3"/>
      <c r="AO326" s="3"/>
      <c r="AP326" s="3"/>
      <c r="AQ326" s="3"/>
      <c r="AR326" s="3"/>
      <c r="AS326" s="3"/>
    </row>
    <row r="327" spans="33:45" x14ac:dyDescent="0.25">
      <c r="AG327" s="3"/>
      <c r="AH327" s="3"/>
      <c r="AI327" s="3"/>
      <c r="AJ327" s="3"/>
      <c r="AK327" s="3"/>
      <c r="AL327" s="3"/>
      <c r="AM327" s="3"/>
      <c r="AN327" s="3"/>
      <c r="AO327" s="3"/>
      <c r="AP327" s="3"/>
      <c r="AQ327" s="3"/>
      <c r="AR327" s="3"/>
      <c r="AS327" s="3"/>
    </row>
    <row r="328" spans="33:45" x14ac:dyDescent="0.25">
      <c r="AG328" s="3"/>
      <c r="AH328" s="3"/>
      <c r="AI328" s="3"/>
      <c r="AJ328" s="3"/>
      <c r="AK328" s="3"/>
      <c r="AL328" s="3"/>
      <c r="AM328" s="3"/>
      <c r="AN328" s="3"/>
      <c r="AO328" s="3"/>
      <c r="AP328" s="3"/>
      <c r="AQ328" s="3"/>
      <c r="AR328" s="3"/>
      <c r="AS328" s="3"/>
    </row>
    <row r="329" spans="33:45" x14ac:dyDescent="0.25">
      <c r="AG329" s="3"/>
      <c r="AH329" s="3"/>
      <c r="AI329" s="3"/>
      <c r="AJ329" s="3"/>
      <c r="AK329" s="3"/>
      <c r="AL329" s="3"/>
      <c r="AM329" s="3"/>
      <c r="AN329" s="3"/>
      <c r="AO329" s="3"/>
      <c r="AP329" s="3"/>
      <c r="AQ329" s="3"/>
      <c r="AR329" s="3"/>
      <c r="AS329" s="3"/>
    </row>
    <row r="330" spans="33:45" x14ac:dyDescent="0.25">
      <c r="AG330" s="3"/>
      <c r="AH330" s="3"/>
      <c r="AI330" s="3"/>
      <c r="AJ330" s="3"/>
      <c r="AK330" s="3"/>
      <c r="AL330" s="3"/>
      <c r="AM330" s="3"/>
      <c r="AN330" s="3"/>
      <c r="AO330" s="3"/>
      <c r="AP330" s="3"/>
      <c r="AQ330" s="3"/>
      <c r="AR330" s="3"/>
      <c r="AS330" s="3"/>
    </row>
    <row r="331" spans="33:45" x14ac:dyDescent="0.25">
      <c r="AG331" s="3"/>
      <c r="AH331" s="3"/>
      <c r="AI331" s="3"/>
      <c r="AJ331" s="3"/>
      <c r="AK331" s="3"/>
      <c r="AL331" s="3"/>
      <c r="AM331" s="3"/>
      <c r="AN331" s="3"/>
      <c r="AO331" s="3"/>
      <c r="AP331" s="3"/>
      <c r="AQ331" s="3"/>
      <c r="AR331" s="3"/>
      <c r="AS331" s="3"/>
    </row>
    <row r="332" spans="33:45" x14ac:dyDescent="0.25">
      <c r="AG332" s="3"/>
      <c r="AH332" s="3"/>
      <c r="AI332" s="3"/>
      <c r="AJ332" s="3"/>
      <c r="AK332" s="3"/>
      <c r="AL332" s="3"/>
      <c r="AM332" s="3"/>
      <c r="AN332" s="3"/>
      <c r="AO332" s="3"/>
      <c r="AP332" s="3"/>
      <c r="AQ332" s="3"/>
      <c r="AR332" s="3"/>
      <c r="AS332" s="3"/>
    </row>
    <row r="333" spans="33:45" x14ac:dyDescent="0.25">
      <c r="AG333" s="3"/>
      <c r="AH333" s="3"/>
      <c r="AI333" s="3"/>
      <c r="AJ333" s="3"/>
      <c r="AK333" s="3"/>
      <c r="AL333" s="3"/>
      <c r="AM333" s="3"/>
      <c r="AN333" s="3"/>
      <c r="AO333" s="3"/>
      <c r="AP333" s="3"/>
      <c r="AQ333" s="3"/>
      <c r="AR333" s="3"/>
      <c r="AS333" s="3"/>
    </row>
    <row r="334" spans="33:45" x14ac:dyDescent="0.25">
      <c r="AG334" s="3"/>
      <c r="AH334" s="3"/>
      <c r="AI334" s="3"/>
      <c r="AJ334" s="3"/>
      <c r="AK334" s="3"/>
      <c r="AL334" s="3"/>
      <c r="AM334" s="3"/>
      <c r="AN334" s="3"/>
      <c r="AO334" s="3"/>
      <c r="AP334" s="3"/>
      <c r="AQ334" s="3"/>
      <c r="AR334" s="3"/>
      <c r="AS334" s="3"/>
    </row>
    <row r="335" spans="33:45" x14ac:dyDescent="0.25">
      <c r="AG335" s="3"/>
      <c r="AH335" s="3"/>
      <c r="AI335" s="3"/>
      <c r="AJ335" s="3"/>
      <c r="AK335" s="3"/>
      <c r="AL335" s="3"/>
      <c r="AM335" s="3"/>
      <c r="AN335" s="3"/>
      <c r="AO335" s="3"/>
      <c r="AP335" s="3"/>
      <c r="AQ335" s="3"/>
      <c r="AR335" s="3"/>
      <c r="AS335" s="3"/>
    </row>
    <row r="336" spans="33:45" x14ac:dyDescent="0.25">
      <c r="AG336" s="3"/>
      <c r="AH336" s="3"/>
      <c r="AI336" s="3"/>
      <c r="AJ336" s="3"/>
      <c r="AK336" s="3"/>
      <c r="AL336" s="3"/>
      <c r="AM336" s="3"/>
      <c r="AN336" s="3"/>
      <c r="AO336" s="3"/>
      <c r="AP336" s="3"/>
      <c r="AQ336" s="3"/>
      <c r="AR336" s="3"/>
      <c r="AS336" s="3"/>
    </row>
    <row r="337" spans="33:45" x14ac:dyDescent="0.25">
      <c r="AG337" s="3"/>
      <c r="AH337" s="3"/>
      <c r="AI337" s="3"/>
      <c r="AJ337" s="3"/>
      <c r="AK337" s="3"/>
      <c r="AL337" s="3"/>
      <c r="AM337" s="3"/>
      <c r="AN337" s="3"/>
      <c r="AO337" s="3"/>
      <c r="AP337" s="3"/>
      <c r="AQ337" s="3"/>
      <c r="AR337" s="3"/>
      <c r="AS337" s="3"/>
    </row>
    <row r="338" spans="33:45" x14ac:dyDescent="0.25">
      <c r="AG338" s="3"/>
      <c r="AH338" s="3"/>
      <c r="AI338" s="3"/>
      <c r="AJ338" s="3"/>
      <c r="AK338" s="3"/>
      <c r="AL338" s="3"/>
      <c r="AM338" s="3"/>
      <c r="AN338" s="3"/>
      <c r="AO338" s="3"/>
      <c r="AP338" s="3"/>
      <c r="AQ338" s="3"/>
      <c r="AR338" s="3"/>
      <c r="AS338" s="3"/>
    </row>
    <row r="339" spans="33:45" x14ac:dyDescent="0.25">
      <c r="AG339" s="3"/>
      <c r="AH339" s="3"/>
      <c r="AI339" s="3"/>
      <c r="AJ339" s="3"/>
      <c r="AK339" s="3"/>
      <c r="AL339" s="3"/>
      <c r="AM339" s="3"/>
      <c r="AN339" s="3"/>
      <c r="AO339" s="3"/>
      <c r="AP339" s="3"/>
      <c r="AQ339" s="3"/>
      <c r="AR339" s="3"/>
      <c r="AS339" s="3"/>
    </row>
    <row r="340" spans="33:45" x14ac:dyDescent="0.25">
      <c r="AG340" s="3"/>
      <c r="AH340" s="3"/>
      <c r="AI340" s="3"/>
      <c r="AJ340" s="3"/>
      <c r="AK340" s="3"/>
      <c r="AL340" s="3"/>
      <c r="AM340" s="3"/>
      <c r="AN340" s="3"/>
      <c r="AO340" s="3"/>
      <c r="AP340" s="3"/>
      <c r="AQ340" s="3"/>
      <c r="AR340" s="3"/>
      <c r="AS340" s="3"/>
    </row>
    <row r="341" spans="33:45" x14ac:dyDescent="0.25">
      <c r="AG341" s="3"/>
      <c r="AH341" s="3"/>
      <c r="AI341" s="3"/>
      <c r="AJ341" s="3"/>
      <c r="AK341" s="3"/>
      <c r="AL341" s="3"/>
      <c r="AM341" s="3"/>
      <c r="AN341" s="3"/>
      <c r="AO341" s="3"/>
      <c r="AP341" s="3"/>
      <c r="AQ341" s="3"/>
      <c r="AR341" s="3"/>
      <c r="AS341" s="3"/>
    </row>
    <row r="342" spans="33:45" x14ac:dyDescent="0.25">
      <c r="AG342" s="3"/>
      <c r="AH342" s="3"/>
      <c r="AI342" s="3"/>
      <c r="AJ342" s="3"/>
      <c r="AK342" s="3"/>
      <c r="AL342" s="3"/>
      <c r="AM342" s="3"/>
      <c r="AN342" s="3"/>
      <c r="AO342" s="3"/>
      <c r="AP342" s="3"/>
      <c r="AQ342" s="3"/>
      <c r="AR342" s="3"/>
      <c r="AS342" s="3"/>
    </row>
    <row r="343" spans="33:45" x14ac:dyDescent="0.25">
      <c r="AG343" s="3"/>
      <c r="AH343" s="3"/>
      <c r="AI343" s="3"/>
      <c r="AJ343" s="3"/>
      <c r="AK343" s="3"/>
      <c r="AL343" s="3"/>
      <c r="AM343" s="3"/>
      <c r="AN343" s="3"/>
      <c r="AO343" s="3"/>
      <c r="AP343" s="3"/>
      <c r="AQ343" s="3"/>
      <c r="AR343" s="3"/>
      <c r="AS343" s="3"/>
    </row>
    <row r="344" spans="33:45" x14ac:dyDescent="0.25">
      <c r="AG344" s="3"/>
      <c r="AH344" s="3"/>
      <c r="AI344" s="3"/>
      <c r="AJ344" s="3"/>
      <c r="AK344" s="3"/>
      <c r="AL344" s="3"/>
      <c r="AM344" s="3"/>
      <c r="AN344" s="3"/>
      <c r="AO344" s="3"/>
      <c r="AP344" s="3"/>
      <c r="AQ344" s="3"/>
      <c r="AR344" s="3"/>
      <c r="AS344" s="3"/>
    </row>
    <row r="345" spans="33:45" x14ac:dyDescent="0.25">
      <c r="AG345" s="3"/>
      <c r="AH345" s="3"/>
      <c r="AI345" s="3"/>
      <c r="AJ345" s="3"/>
      <c r="AK345" s="3"/>
      <c r="AL345" s="3"/>
      <c r="AM345" s="3"/>
      <c r="AN345" s="3"/>
      <c r="AO345" s="3"/>
      <c r="AP345" s="3"/>
      <c r="AQ345" s="3"/>
      <c r="AR345" s="3"/>
      <c r="AS345" s="3"/>
    </row>
    <row r="346" spans="33:45" x14ac:dyDescent="0.25">
      <c r="AG346" s="3"/>
      <c r="AH346" s="3"/>
      <c r="AI346" s="3"/>
      <c r="AJ346" s="3"/>
      <c r="AK346" s="3"/>
      <c r="AL346" s="3"/>
      <c r="AM346" s="3"/>
      <c r="AN346" s="3"/>
      <c r="AO346" s="3"/>
      <c r="AP346" s="3"/>
      <c r="AQ346" s="3"/>
      <c r="AR346" s="3"/>
      <c r="AS346" s="3"/>
    </row>
    <row r="347" spans="33:45" x14ac:dyDescent="0.25">
      <c r="AG347" s="3"/>
      <c r="AH347" s="3"/>
      <c r="AI347" s="3"/>
      <c r="AJ347" s="3"/>
      <c r="AK347" s="3"/>
      <c r="AL347" s="3"/>
      <c r="AM347" s="3"/>
      <c r="AN347" s="3"/>
      <c r="AO347" s="3"/>
      <c r="AP347" s="3"/>
      <c r="AQ347" s="3"/>
      <c r="AR347" s="3"/>
      <c r="AS347" s="3"/>
    </row>
    <row r="348" spans="33:45" x14ac:dyDescent="0.25">
      <c r="AG348" s="3"/>
      <c r="AH348" s="3"/>
      <c r="AI348" s="3"/>
      <c r="AJ348" s="3"/>
      <c r="AK348" s="3"/>
      <c r="AL348" s="3"/>
      <c r="AM348" s="3"/>
      <c r="AN348" s="3"/>
      <c r="AO348" s="3"/>
      <c r="AP348" s="3"/>
      <c r="AQ348" s="3"/>
      <c r="AR348" s="3"/>
      <c r="AS348" s="3"/>
    </row>
    <row r="349" spans="33:45" x14ac:dyDescent="0.25">
      <c r="AG349" s="3"/>
      <c r="AH349" s="3"/>
      <c r="AI349" s="3"/>
      <c r="AJ349" s="3"/>
      <c r="AK349" s="3"/>
      <c r="AL349" s="3"/>
      <c r="AM349" s="3"/>
      <c r="AN349" s="3"/>
      <c r="AO349" s="3"/>
      <c r="AP349" s="3"/>
      <c r="AQ349" s="3"/>
      <c r="AR349" s="3"/>
      <c r="AS349" s="3"/>
    </row>
    <row r="350" spans="33:45" x14ac:dyDescent="0.25">
      <c r="AG350" s="3"/>
      <c r="AH350" s="3"/>
      <c r="AI350" s="3"/>
      <c r="AJ350" s="3"/>
      <c r="AK350" s="3"/>
      <c r="AL350" s="3"/>
      <c r="AM350" s="3"/>
      <c r="AN350" s="3"/>
      <c r="AO350" s="3"/>
      <c r="AP350" s="3"/>
      <c r="AQ350" s="3"/>
      <c r="AR350" s="3"/>
      <c r="AS350" s="3"/>
    </row>
    <row r="351" spans="33:45" x14ac:dyDescent="0.25">
      <c r="AG351" s="3"/>
      <c r="AH351" s="3"/>
      <c r="AI351" s="3"/>
      <c r="AJ351" s="3"/>
      <c r="AK351" s="3"/>
      <c r="AL351" s="3"/>
      <c r="AM351" s="3"/>
      <c r="AN351" s="3"/>
      <c r="AO351" s="3"/>
      <c r="AP351" s="3"/>
      <c r="AQ351" s="3"/>
      <c r="AR351" s="3"/>
      <c r="AS351" s="3"/>
    </row>
    <row r="352" spans="33:45" x14ac:dyDescent="0.25">
      <c r="AG352" s="3"/>
      <c r="AH352" s="3"/>
      <c r="AI352" s="3"/>
      <c r="AJ352" s="3"/>
      <c r="AK352" s="3"/>
      <c r="AL352" s="3"/>
      <c r="AM352" s="3"/>
      <c r="AN352" s="3"/>
      <c r="AO352" s="3"/>
      <c r="AP352" s="3"/>
      <c r="AQ352" s="3"/>
      <c r="AR352" s="3"/>
      <c r="AS352" s="3"/>
    </row>
    <row r="353" spans="33:45" x14ac:dyDescent="0.25">
      <c r="AG353" s="3"/>
      <c r="AH353" s="3"/>
      <c r="AI353" s="3"/>
      <c r="AJ353" s="3"/>
      <c r="AK353" s="3"/>
      <c r="AL353" s="3"/>
      <c r="AM353" s="3"/>
      <c r="AN353" s="3"/>
      <c r="AO353" s="3"/>
      <c r="AP353" s="3"/>
      <c r="AQ353" s="3"/>
      <c r="AR353" s="3"/>
      <c r="AS353" s="3"/>
    </row>
    <row r="354" spans="33:45" x14ac:dyDescent="0.25">
      <c r="AG354" s="3"/>
      <c r="AH354" s="3"/>
      <c r="AI354" s="3"/>
      <c r="AJ354" s="3"/>
      <c r="AK354" s="3"/>
      <c r="AL354" s="3"/>
      <c r="AM354" s="3"/>
      <c r="AN354" s="3"/>
      <c r="AO354" s="3"/>
      <c r="AP354" s="3"/>
      <c r="AQ354" s="3"/>
      <c r="AR354" s="3"/>
      <c r="AS354" s="3"/>
    </row>
    <row r="355" spans="33:45" x14ac:dyDescent="0.25">
      <c r="AG355" s="3"/>
      <c r="AH355" s="3"/>
      <c r="AI355" s="3"/>
      <c r="AJ355" s="3"/>
      <c r="AK355" s="3"/>
      <c r="AL355" s="3"/>
      <c r="AM355" s="3"/>
      <c r="AN355" s="3"/>
      <c r="AO355" s="3"/>
      <c r="AP355" s="3"/>
      <c r="AQ355" s="3"/>
      <c r="AR355" s="3"/>
      <c r="AS355" s="3"/>
    </row>
    <row r="356" spans="33:45" x14ac:dyDescent="0.25">
      <c r="AG356" s="3"/>
      <c r="AH356" s="3"/>
      <c r="AI356" s="3"/>
      <c r="AJ356" s="3"/>
      <c r="AK356" s="3"/>
      <c r="AL356" s="3"/>
      <c r="AM356" s="3"/>
      <c r="AN356" s="3"/>
      <c r="AO356" s="3"/>
      <c r="AP356" s="3"/>
      <c r="AQ356" s="3"/>
      <c r="AR356" s="3"/>
      <c r="AS356" s="3"/>
    </row>
    <row r="357" spans="33:45" x14ac:dyDescent="0.25">
      <c r="AG357" s="3"/>
      <c r="AH357" s="3"/>
      <c r="AI357" s="3"/>
      <c r="AJ357" s="3"/>
      <c r="AK357" s="3"/>
      <c r="AL357" s="3"/>
      <c r="AM357" s="3"/>
      <c r="AN357" s="3"/>
      <c r="AO357" s="3"/>
      <c r="AP357" s="3"/>
      <c r="AQ357" s="3"/>
      <c r="AR357" s="3"/>
      <c r="AS357" s="3"/>
    </row>
    <row r="358" spans="33:45" x14ac:dyDescent="0.25">
      <c r="AG358" s="3"/>
      <c r="AH358" s="3"/>
      <c r="AI358" s="3"/>
      <c r="AJ358" s="3"/>
      <c r="AK358" s="3"/>
      <c r="AL358" s="3"/>
      <c r="AM358" s="3"/>
      <c r="AN358" s="3"/>
      <c r="AO358" s="3"/>
      <c r="AP358" s="3"/>
      <c r="AQ358" s="3"/>
      <c r="AR358" s="3"/>
      <c r="AS358" s="3"/>
    </row>
    <row r="359" spans="33:45" x14ac:dyDescent="0.25">
      <c r="AG359" s="3"/>
      <c r="AH359" s="3"/>
      <c r="AI359" s="3"/>
      <c r="AJ359" s="3"/>
      <c r="AK359" s="3"/>
      <c r="AL359" s="3"/>
      <c r="AM359" s="3"/>
      <c r="AN359" s="3"/>
      <c r="AO359" s="3"/>
      <c r="AP359" s="3"/>
      <c r="AQ359" s="3"/>
      <c r="AR359" s="3"/>
      <c r="AS359" s="3"/>
    </row>
    <row r="360" spans="33:45" x14ac:dyDescent="0.25">
      <c r="AG360" s="3"/>
      <c r="AH360" s="3"/>
      <c r="AI360" s="3"/>
      <c r="AJ360" s="3"/>
      <c r="AK360" s="3"/>
      <c r="AL360" s="3"/>
      <c r="AM360" s="3"/>
      <c r="AN360" s="3"/>
      <c r="AO360" s="3"/>
      <c r="AP360" s="3"/>
      <c r="AQ360" s="3"/>
      <c r="AR360" s="3"/>
      <c r="AS360" s="3"/>
    </row>
    <row r="361" spans="33:45" x14ac:dyDescent="0.25">
      <c r="AG361" s="3"/>
      <c r="AH361" s="3"/>
      <c r="AI361" s="3"/>
      <c r="AJ361" s="3"/>
      <c r="AK361" s="3"/>
      <c r="AL361" s="3"/>
      <c r="AM361" s="3"/>
      <c r="AN361" s="3"/>
      <c r="AO361" s="3"/>
      <c r="AP361" s="3"/>
      <c r="AQ361" s="3"/>
      <c r="AR361" s="3"/>
      <c r="AS361" s="3"/>
    </row>
    <row r="362" spans="33:45" x14ac:dyDescent="0.25">
      <c r="AG362" s="3"/>
      <c r="AH362" s="3"/>
      <c r="AI362" s="3"/>
      <c r="AJ362" s="3"/>
      <c r="AK362" s="3"/>
      <c r="AL362" s="3"/>
      <c r="AM362" s="3"/>
      <c r="AN362" s="3"/>
      <c r="AO362" s="3"/>
      <c r="AP362" s="3"/>
      <c r="AQ362" s="3"/>
      <c r="AR362" s="3"/>
      <c r="AS362" s="3"/>
    </row>
    <row r="363" spans="33:45" x14ac:dyDescent="0.25">
      <c r="AG363" s="3"/>
      <c r="AH363" s="3"/>
      <c r="AI363" s="3"/>
      <c r="AJ363" s="3"/>
      <c r="AK363" s="3"/>
      <c r="AL363" s="3"/>
      <c r="AM363" s="3"/>
      <c r="AN363" s="3"/>
      <c r="AO363" s="3"/>
      <c r="AP363" s="3"/>
      <c r="AQ363" s="3"/>
      <c r="AR363" s="3"/>
      <c r="AS363" s="3"/>
    </row>
    <row r="364" spans="33:45" x14ac:dyDescent="0.25">
      <c r="AG364" s="3"/>
      <c r="AH364" s="3"/>
      <c r="AI364" s="3"/>
      <c r="AJ364" s="3"/>
      <c r="AK364" s="3"/>
      <c r="AL364" s="3"/>
      <c r="AM364" s="3"/>
      <c r="AN364" s="3"/>
      <c r="AO364" s="3"/>
      <c r="AP364" s="3"/>
      <c r="AQ364" s="3"/>
      <c r="AR364" s="3"/>
      <c r="AS364" s="3"/>
    </row>
    <row r="365" spans="33:45" x14ac:dyDescent="0.25">
      <c r="AG365" s="3"/>
      <c r="AH365" s="3"/>
      <c r="AI365" s="3"/>
      <c r="AJ365" s="3"/>
      <c r="AK365" s="3"/>
      <c r="AL365" s="3"/>
      <c r="AM365" s="3"/>
      <c r="AN365" s="3"/>
      <c r="AO365" s="3"/>
      <c r="AP365" s="3"/>
      <c r="AQ365" s="3"/>
      <c r="AR365" s="3"/>
      <c r="AS365" s="3"/>
    </row>
    <row r="366" spans="33:45" x14ac:dyDescent="0.25">
      <c r="AG366" s="3"/>
      <c r="AH366" s="3"/>
      <c r="AI366" s="3"/>
      <c r="AJ366" s="3"/>
      <c r="AK366" s="3"/>
      <c r="AL366" s="3"/>
      <c r="AM366" s="3"/>
      <c r="AN366" s="3"/>
      <c r="AO366" s="3"/>
      <c r="AP366" s="3"/>
      <c r="AQ366" s="3"/>
      <c r="AR366" s="3"/>
      <c r="AS366" s="3"/>
    </row>
    <row r="367" spans="33:45" x14ac:dyDescent="0.25">
      <c r="AG367" s="3"/>
      <c r="AH367" s="3"/>
      <c r="AI367" s="3"/>
      <c r="AJ367" s="3"/>
      <c r="AK367" s="3"/>
      <c r="AL367" s="3"/>
      <c r="AM367" s="3"/>
      <c r="AN367" s="3"/>
      <c r="AO367" s="3"/>
      <c r="AP367" s="3"/>
      <c r="AQ367" s="3"/>
      <c r="AR367" s="3"/>
      <c r="AS367" s="3"/>
    </row>
    <row r="368" spans="33:45" x14ac:dyDescent="0.25">
      <c r="AG368" s="3"/>
      <c r="AH368" s="3"/>
      <c r="AI368" s="3"/>
      <c r="AJ368" s="3"/>
      <c r="AK368" s="3"/>
      <c r="AL368" s="3"/>
      <c r="AM368" s="3"/>
      <c r="AN368" s="3"/>
      <c r="AO368" s="3"/>
      <c r="AP368" s="3"/>
      <c r="AQ368" s="3"/>
      <c r="AR368" s="3"/>
      <c r="AS368" s="3"/>
    </row>
    <row r="369" spans="33:45" x14ac:dyDescent="0.25">
      <c r="AG369" s="3"/>
      <c r="AH369" s="3"/>
      <c r="AI369" s="3"/>
      <c r="AJ369" s="3"/>
      <c r="AK369" s="3"/>
      <c r="AL369" s="3"/>
      <c r="AM369" s="3"/>
      <c r="AN369" s="3"/>
      <c r="AO369" s="3"/>
      <c r="AP369" s="3"/>
      <c r="AQ369" s="3"/>
      <c r="AR369" s="3"/>
      <c r="AS369" s="3"/>
    </row>
    <row r="370" spans="33:45" x14ac:dyDescent="0.25">
      <c r="AG370" s="3"/>
      <c r="AH370" s="3"/>
      <c r="AI370" s="3"/>
      <c r="AJ370" s="3"/>
      <c r="AK370" s="3"/>
      <c r="AL370" s="3"/>
      <c r="AM370" s="3"/>
      <c r="AN370" s="3"/>
      <c r="AO370" s="3"/>
      <c r="AP370" s="3"/>
      <c r="AQ370" s="3"/>
      <c r="AR370" s="3"/>
      <c r="AS370" s="3"/>
    </row>
    <row r="371" spans="33:45" x14ac:dyDescent="0.25">
      <c r="AG371" s="3"/>
      <c r="AH371" s="3"/>
      <c r="AI371" s="3"/>
      <c r="AJ371" s="3"/>
      <c r="AK371" s="3"/>
      <c r="AL371" s="3"/>
      <c r="AM371" s="3"/>
      <c r="AN371" s="3"/>
      <c r="AO371" s="3"/>
      <c r="AP371" s="3"/>
      <c r="AQ371" s="3"/>
      <c r="AR371" s="3"/>
      <c r="AS371" s="3"/>
    </row>
    <row r="372" spans="33:45" x14ac:dyDescent="0.25">
      <c r="AG372" s="3"/>
      <c r="AH372" s="3"/>
      <c r="AI372" s="3"/>
      <c r="AJ372" s="3"/>
      <c r="AK372" s="3"/>
      <c r="AL372" s="3"/>
      <c r="AM372" s="3"/>
      <c r="AN372" s="3"/>
      <c r="AO372" s="3"/>
      <c r="AP372" s="3"/>
      <c r="AQ372" s="3"/>
      <c r="AR372" s="3"/>
      <c r="AS372" s="3"/>
    </row>
    <row r="373" spans="33:45" x14ac:dyDescent="0.25">
      <c r="AG373" s="3"/>
      <c r="AH373" s="3"/>
      <c r="AI373" s="3"/>
      <c r="AJ373" s="3"/>
      <c r="AK373" s="3"/>
      <c r="AL373" s="3"/>
      <c r="AM373" s="3"/>
      <c r="AN373" s="3"/>
      <c r="AO373" s="3"/>
      <c r="AP373" s="3"/>
      <c r="AQ373" s="3"/>
      <c r="AR373" s="3"/>
      <c r="AS373" s="3"/>
    </row>
    <row r="374" spans="33:45" x14ac:dyDescent="0.25">
      <c r="AG374" s="3"/>
      <c r="AH374" s="3"/>
      <c r="AI374" s="3"/>
      <c r="AJ374" s="3"/>
      <c r="AK374" s="3"/>
      <c r="AL374" s="3"/>
      <c r="AM374" s="3"/>
      <c r="AN374" s="3"/>
      <c r="AO374" s="3"/>
      <c r="AP374" s="3"/>
      <c r="AQ374" s="3"/>
      <c r="AR374" s="3"/>
      <c r="AS374" s="3"/>
    </row>
    <row r="375" spans="33:45" x14ac:dyDescent="0.25">
      <c r="AG375" s="3"/>
      <c r="AH375" s="3"/>
      <c r="AI375" s="3"/>
      <c r="AJ375" s="3"/>
      <c r="AK375" s="3"/>
      <c r="AL375" s="3"/>
      <c r="AM375" s="3"/>
      <c r="AN375" s="3"/>
      <c r="AO375" s="3"/>
      <c r="AP375" s="3"/>
      <c r="AQ375" s="3"/>
      <c r="AR375" s="3"/>
      <c r="AS375" s="3"/>
    </row>
    <row r="376" spans="33:45" x14ac:dyDescent="0.25">
      <c r="AG376" s="3"/>
      <c r="AH376" s="3"/>
      <c r="AI376" s="3"/>
      <c r="AJ376" s="3"/>
      <c r="AK376" s="3"/>
      <c r="AL376" s="3"/>
      <c r="AM376" s="3"/>
      <c r="AN376" s="3"/>
      <c r="AO376" s="3"/>
      <c r="AP376" s="3"/>
      <c r="AQ376" s="3"/>
      <c r="AR376" s="3"/>
      <c r="AS376" s="3"/>
    </row>
    <row r="377" spans="33:45" x14ac:dyDescent="0.25">
      <c r="AG377" s="3"/>
      <c r="AH377" s="3"/>
      <c r="AI377" s="3"/>
      <c r="AJ377" s="3"/>
      <c r="AK377" s="3"/>
      <c r="AL377" s="3"/>
      <c r="AM377" s="3"/>
      <c r="AN377" s="3"/>
      <c r="AO377" s="3"/>
      <c r="AP377" s="3"/>
      <c r="AQ377" s="3"/>
      <c r="AR377" s="3"/>
      <c r="AS377" s="3"/>
    </row>
    <row r="378" spans="33:45" x14ac:dyDescent="0.25">
      <c r="AG378" s="3"/>
      <c r="AH378" s="3"/>
      <c r="AI378" s="3"/>
      <c r="AJ378" s="3"/>
      <c r="AK378" s="3"/>
      <c r="AL378" s="3"/>
      <c r="AM378" s="3"/>
      <c r="AN378" s="3"/>
      <c r="AO378" s="3"/>
      <c r="AP378" s="3"/>
      <c r="AQ378" s="3"/>
      <c r="AR378" s="3"/>
      <c r="AS378" s="3"/>
    </row>
    <row r="379" spans="33:45" x14ac:dyDescent="0.25">
      <c r="AG379" s="3"/>
      <c r="AH379" s="3"/>
      <c r="AI379" s="3"/>
      <c r="AJ379" s="3"/>
      <c r="AK379" s="3"/>
      <c r="AL379" s="3"/>
      <c r="AM379" s="3"/>
      <c r="AN379" s="3"/>
      <c r="AO379" s="3"/>
      <c r="AP379" s="3"/>
      <c r="AQ379" s="3"/>
      <c r="AR379" s="3"/>
      <c r="AS379" s="3"/>
    </row>
    <row r="380" spans="33:45" x14ac:dyDescent="0.25">
      <c r="AG380" s="3"/>
      <c r="AH380" s="3"/>
      <c r="AI380" s="3"/>
      <c r="AJ380" s="3"/>
      <c r="AK380" s="3"/>
      <c r="AL380" s="3"/>
      <c r="AM380" s="3"/>
      <c r="AN380" s="3"/>
      <c r="AO380" s="3"/>
      <c r="AP380" s="3"/>
      <c r="AQ380" s="3"/>
      <c r="AR380" s="3"/>
      <c r="AS380" s="3"/>
    </row>
    <row r="381" spans="33:45" x14ac:dyDescent="0.25">
      <c r="AG381" s="3"/>
      <c r="AH381" s="3"/>
      <c r="AI381" s="3"/>
      <c r="AJ381" s="3"/>
      <c r="AK381" s="3"/>
      <c r="AL381" s="3"/>
      <c r="AM381" s="3"/>
      <c r="AN381" s="3"/>
      <c r="AO381" s="3"/>
      <c r="AP381" s="3"/>
      <c r="AQ381" s="3"/>
      <c r="AR381" s="3"/>
      <c r="AS381" s="3"/>
    </row>
    <row r="382" spans="33:45" x14ac:dyDescent="0.25">
      <c r="AG382" s="3"/>
      <c r="AH382" s="3"/>
      <c r="AI382" s="3"/>
      <c r="AJ382" s="3"/>
      <c r="AK382" s="3"/>
      <c r="AL382" s="3"/>
      <c r="AM382" s="3"/>
      <c r="AN382" s="3"/>
      <c r="AO382" s="3"/>
      <c r="AP382" s="3"/>
      <c r="AQ382" s="3"/>
      <c r="AR382" s="3"/>
      <c r="AS382" s="3"/>
    </row>
    <row r="383" spans="33:45" x14ac:dyDescent="0.25">
      <c r="AG383" s="3"/>
      <c r="AH383" s="3"/>
      <c r="AI383" s="3"/>
      <c r="AJ383" s="3"/>
      <c r="AK383" s="3"/>
      <c r="AL383" s="3"/>
      <c r="AM383" s="3"/>
      <c r="AN383" s="3"/>
      <c r="AO383" s="3"/>
      <c r="AP383" s="3"/>
      <c r="AQ383" s="3"/>
      <c r="AR383" s="3"/>
      <c r="AS383" s="3"/>
    </row>
    <row r="384" spans="33:45" x14ac:dyDescent="0.25">
      <c r="AG384" s="3"/>
      <c r="AH384" s="3"/>
      <c r="AI384" s="3"/>
      <c r="AJ384" s="3"/>
      <c r="AK384" s="3"/>
      <c r="AL384" s="3"/>
      <c r="AM384" s="3"/>
      <c r="AN384" s="3"/>
      <c r="AO384" s="3"/>
      <c r="AP384" s="3"/>
      <c r="AQ384" s="3"/>
      <c r="AR384" s="3"/>
      <c r="AS384" s="3"/>
    </row>
    <row r="385" spans="33:45" x14ac:dyDescent="0.25">
      <c r="AG385" s="3"/>
      <c r="AH385" s="3"/>
      <c r="AI385" s="3"/>
      <c r="AJ385" s="3"/>
      <c r="AK385" s="3"/>
      <c r="AL385" s="3"/>
      <c r="AM385" s="3"/>
      <c r="AN385" s="3"/>
      <c r="AO385" s="3"/>
      <c r="AP385" s="3"/>
      <c r="AQ385" s="3"/>
      <c r="AR385" s="3"/>
      <c r="AS385" s="3"/>
    </row>
    <row r="386" spans="33:45" x14ac:dyDescent="0.25">
      <c r="AG386" s="3"/>
      <c r="AH386" s="3"/>
      <c r="AI386" s="3"/>
      <c r="AJ386" s="3"/>
      <c r="AK386" s="3"/>
      <c r="AL386" s="3"/>
      <c r="AM386" s="3"/>
      <c r="AN386" s="3"/>
      <c r="AO386" s="3"/>
      <c r="AP386" s="3"/>
      <c r="AQ386" s="3"/>
      <c r="AR386" s="3"/>
      <c r="AS386" s="3"/>
    </row>
    <row r="387" spans="33:45" x14ac:dyDescent="0.25">
      <c r="AG387" s="3"/>
      <c r="AH387" s="3"/>
      <c r="AI387" s="3"/>
      <c r="AJ387" s="3"/>
      <c r="AK387" s="3"/>
      <c r="AL387" s="3"/>
      <c r="AM387" s="3"/>
      <c r="AN387" s="3"/>
      <c r="AO387" s="3"/>
      <c r="AP387" s="3"/>
      <c r="AQ387" s="3"/>
      <c r="AR387" s="3"/>
      <c r="AS387" s="3"/>
    </row>
    <row r="388" spans="33:45" x14ac:dyDescent="0.25">
      <c r="AG388" s="3"/>
      <c r="AH388" s="3"/>
      <c r="AI388" s="3"/>
      <c r="AJ388" s="3"/>
      <c r="AK388" s="3"/>
      <c r="AL388" s="3"/>
      <c r="AM388" s="3"/>
      <c r="AN388" s="3"/>
      <c r="AO388" s="3"/>
      <c r="AP388" s="3"/>
      <c r="AQ388" s="3"/>
      <c r="AR388" s="3"/>
      <c r="AS388" s="3"/>
    </row>
    <row r="389" spans="33:45" x14ac:dyDescent="0.25">
      <c r="AG389" s="3"/>
      <c r="AH389" s="3"/>
      <c r="AI389" s="3"/>
      <c r="AJ389" s="3"/>
      <c r="AK389" s="3"/>
      <c r="AL389" s="3"/>
      <c r="AM389" s="3"/>
      <c r="AN389" s="3"/>
      <c r="AO389" s="3"/>
      <c r="AP389" s="3"/>
      <c r="AQ389" s="3"/>
      <c r="AR389" s="3"/>
      <c r="AS389" s="3"/>
    </row>
    <row r="390" spans="33:45" x14ac:dyDescent="0.25">
      <c r="AG390" s="3"/>
      <c r="AH390" s="3"/>
      <c r="AI390" s="3"/>
      <c r="AJ390" s="3"/>
      <c r="AK390" s="3"/>
      <c r="AL390" s="3"/>
      <c r="AM390" s="3"/>
      <c r="AN390" s="3"/>
      <c r="AO390" s="3"/>
      <c r="AP390" s="3"/>
      <c r="AQ390" s="3"/>
      <c r="AR390" s="3"/>
      <c r="AS390" s="3"/>
    </row>
    <row r="391" spans="33:45" x14ac:dyDescent="0.25">
      <c r="AG391" s="3"/>
      <c r="AH391" s="3"/>
      <c r="AI391" s="3"/>
      <c r="AJ391" s="3"/>
      <c r="AK391" s="3"/>
      <c r="AL391" s="3"/>
      <c r="AM391" s="3"/>
      <c r="AN391" s="3"/>
      <c r="AO391" s="3"/>
      <c r="AP391" s="3"/>
      <c r="AQ391" s="3"/>
      <c r="AR391" s="3"/>
      <c r="AS391" s="3"/>
    </row>
    <row r="392" spans="33:45" x14ac:dyDescent="0.25">
      <c r="AG392" s="3"/>
      <c r="AH392" s="3"/>
      <c r="AI392" s="3"/>
      <c r="AJ392" s="3"/>
      <c r="AK392" s="3"/>
      <c r="AL392" s="3"/>
      <c r="AM392" s="3"/>
      <c r="AN392" s="3"/>
      <c r="AO392" s="3"/>
      <c r="AP392" s="3"/>
      <c r="AQ392" s="3"/>
      <c r="AR392" s="3"/>
      <c r="AS392" s="3"/>
    </row>
    <row r="393" spans="33:45" x14ac:dyDescent="0.25">
      <c r="AG393" s="3"/>
      <c r="AH393" s="3"/>
      <c r="AI393" s="3"/>
      <c r="AJ393" s="3"/>
      <c r="AK393" s="3"/>
      <c r="AL393" s="3"/>
      <c r="AM393" s="3"/>
      <c r="AN393" s="3"/>
      <c r="AO393" s="3"/>
      <c r="AP393" s="3"/>
      <c r="AQ393" s="3"/>
      <c r="AR393" s="3"/>
      <c r="AS393" s="3"/>
    </row>
    <row r="394" spans="33:45" x14ac:dyDescent="0.25">
      <c r="AG394" s="3"/>
      <c r="AH394" s="3"/>
      <c r="AI394" s="3"/>
      <c r="AJ394" s="3"/>
      <c r="AK394" s="3"/>
      <c r="AL394" s="3"/>
      <c r="AM394" s="3"/>
      <c r="AN394" s="3"/>
      <c r="AO394" s="3"/>
      <c r="AP394" s="3"/>
      <c r="AQ394" s="3"/>
      <c r="AR394" s="3"/>
      <c r="AS394" s="3"/>
    </row>
    <row r="395" spans="33:45" x14ac:dyDescent="0.25">
      <c r="AG395" s="3"/>
      <c r="AH395" s="3"/>
      <c r="AI395" s="3"/>
      <c r="AJ395" s="3"/>
      <c r="AK395" s="3"/>
      <c r="AL395" s="3"/>
      <c r="AM395" s="3"/>
      <c r="AN395" s="3"/>
      <c r="AO395" s="3"/>
      <c r="AP395" s="3"/>
      <c r="AQ395" s="3"/>
      <c r="AR395" s="3"/>
      <c r="AS395" s="3"/>
    </row>
    <row r="396" spans="33:45" x14ac:dyDescent="0.25">
      <c r="AG396" s="3"/>
      <c r="AH396" s="3"/>
      <c r="AI396" s="3"/>
      <c r="AJ396" s="3"/>
      <c r="AK396" s="3"/>
      <c r="AL396" s="3"/>
      <c r="AM396" s="3"/>
      <c r="AN396" s="3"/>
      <c r="AO396" s="3"/>
      <c r="AP396" s="3"/>
      <c r="AQ396" s="3"/>
      <c r="AR396" s="3"/>
      <c r="AS396" s="3"/>
    </row>
    <row r="397" spans="33:45" x14ac:dyDescent="0.25">
      <c r="AG397" s="3"/>
      <c r="AH397" s="3"/>
      <c r="AI397" s="3"/>
      <c r="AJ397" s="3"/>
      <c r="AK397" s="3"/>
      <c r="AL397" s="3"/>
      <c r="AM397" s="3"/>
      <c r="AN397" s="3"/>
      <c r="AO397" s="3"/>
      <c r="AP397" s="3"/>
      <c r="AQ397" s="3"/>
      <c r="AR397" s="3"/>
      <c r="AS397" s="3"/>
    </row>
    <row r="398" spans="33:45" x14ac:dyDescent="0.25">
      <c r="AG398" s="3"/>
      <c r="AH398" s="3"/>
      <c r="AI398" s="3"/>
      <c r="AJ398" s="3"/>
      <c r="AK398" s="3"/>
      <c r="AL398" s="3"/>
      <c r="AM398" s="3"/>
      <c r="AN398" s="3"/>
      <c r="AO398" s="3"/>
      <c r="AP398" s="3"/>
      <c r="AQ398" s="3"/>
      <c r="AR398" s="3"/>
      <c r="AS398" s="3"/>
    </row>
    <row r="399" spans="33:45" x14ac:dyDescent="0.25">
      <c r="AG399" s="3"/>
      <c r="AH399" s="3"/>
      <c r="AI399" s="3"/>
      <c r="AJ399" s="3"/>
      <c r="AK399" s="3"/>
      <c r="AL399" s="3"/>
      <c r="AM399" s="3"/>
      <c r="AN399" s="3"/>
      <c r="AO399" s="3"/>
      <c r="AP399" s="3"/>
      <c r="AQ399" s="3"/>
      <c r="AR399" s="3"/>
      <c r="AS399" s="3"/>
    </row>
    <row r="400" spans="33:45" x14ac:dyDescent="0.25">
      <c r="AG400" s="3"/>
      <c r="AH400" s="3"/>
      <c r="AI400" s="3"/>
      <c r="AJ400" s="3"/>
      <c r="AK400" s="3"/>
      <c r="AL400" s="3"/>
      <c r="AM400" s="3"/>
      <c r="AN400" s="3"/>
      <c r="AO400" s="3"/>
      <c r="AP400" s="3"/>
      <c r="AQ400" s="3"/>
      <c r="AR400" s="3"/>
      <c r="AS400" s="3"/>
    </row>
    <row r="401" spans="33:45" x14ac:dyDescent="0.25">
      <c r="AG401" s="3"/>
      <c r="AH401" s="3"/>
      <c r="AI401" s="3"/>
      <c r="AJ401" s="3"/>
      <c r="AK401" s="3"/>
      <c r="AL401" s="3"/>
      <c r="AM401" s="3"/>
      <c r="AN401" s="3"/>
      <c r="AO401" s="3"/>
      <c r="AP401" s="3"/>
      <c r="AQ401" s="3"/>
      <c r="AR401" s="3"/>
      <c r="AS401" s="3"/>
    </row>
    <row r="402" spans="33:45" x14ac:dyDescent="0.25">
      <c r="AG402" s="3"/>
      <c r="AH402" s="3"/>
      <c r="AI402" s="3"/>
      <c r="AJ402" s="3"/>
      <c r="AK402" s="3"/>
      <c r="AL402" s="3"/>
      <c r="AM402" s="3"/>
      <c r="AN402" s="3"/>
      <c r="AO402" s="3"/>
      <c r="AP402" s="3"/>
      <c r="AQ402" s="3"/>
      <c r="AR402" s="3"/>
      <c r="AS402" s="3"/>
    </row>
    <row r="403" spans="33:45" x14ac:dyDescent="0.25">
      <c r="AG403" s="3"/>
      <c r="AH403" s="3"/>
      <c r="AI403" s="3"/>
      <c r="AJ403" s="3"/>
      <c r="AK403" s="3"/>
      <c r="AL403" s="3"/>
      <c r="AM403" s="3"/>
      <c r="AN403" s="3"/>
      <c r="AO403" s="3"/>
      <c r="AP403" s="3"/>
      <c r="AQ403" s="3"/>
      <c r="AR403" s="3"/>
      <c r="AS403" s="3"/>
    </row>
    <row r="404" spans="33:45" x14ac:dyDescent="0.25">
      <c r="AG404" s="3"/>
      <c r="AH404" s="3"/>
      <c r="AI404" s="3"/>
      <c r="AJ404" s="3"/>
      <c r="AK404" s="3"/>
      <c r="AL404" s="3"/>
      <c r="AM404" s="3"/>
      <c r="AN404" s="3"/>
      <c r="AO404" s="3"/>
      <c r="AP404" s="3"/>
      <c r="AQ404" s="3"/>
      <c r="AR404" s="3"/>
      <c r="AS404" s="3"/>
    </row>
    <row r="405" spans="33:45" x14ac:dyDescent="0.25">
      <c r="AG405" s="3"/>
      <c r="AH405" s="3"/>
      <c r="AI405" s="3"/>
      <c r="AJ405" s="3"/>
      <c r="AK405" s="3"/>
      <c r="AL405" s="3"/>
      <c r="AM405" s="3"/>
      <c r="AN405" s="3"/>
      <c r="AO405" s="3"/>
      <c r="AP405" s="3"/>
      <c r="AQ405" s="3"/>
      <c r="AR405" s="3"/>
      <c r="AS405" s="3"/>
    </row>
    <row r="406" spans="33:45" x14ac:dyDescent="0.25">
      <c r="AG406" s="3"/>
      <c r="AH406" s="3"/>
      <c r="AI406" s="3"/>
      <c r="AJ406" s="3"/>
      <c r="AK406" s="3"/>
      <c r="AL406" s="3"/>
      <c r="AM406" s="3"/>
      <c r="AN406" s="3"/>
      <c r="AO406" s="3"/>
      <c r="AP406" s="3"/>
      <c r="AQ406" s="3"/>
      <c r="AR406" s="3"/>
      <c r="AS406" s="3"/>
    </row>
    <row r="407" spans="33:45" x14ac:dyDescent="0.25">
      <c r="AG407" s="3"/>
      <c r="AH407" s="3"/>
      <c r="AI407" s="3"/>
      <c r="AJ407" s="3"/>
      <c r="AK407" s="3"/>
      <c r="AL407" s="3"/>
      <c r="AM407" s="3"/>
      <c r="AN407" s="3"/>
      <c r="AO407" s="3"/>
      <c r="AP407" s="3"/>
      <c r="AQ407" s="3"/>
      <c r="AR407" s="3"/>
      <c r="AS407" s="3"/>
    </row>
    <row r="408" spans="33:45" x14ac:dyDescent="0.25">
      <c r="AG408" s="3"/>
      <c r="AH408" s="3"/>
      <c r="AI408" s="3"/>
      <c r="AJ408" s="3"/>
      <c r="AK408" s="3"/>
      <c r="AL408" s="3"/>
      <c r="AM408" s="3"/>
      <c r="AN408" s="3"/>
      <c r="AO408" s="3"/>
      <c r="AP408" s="3"/>
      <c r="AQ408" s="3"/>
      <c r="AR408" s="3"/>
      <c r="AS408" s="3"/>
    </row>
    <row r="409" spans="33:45" x14ac:dyDescent="0.25">
      <c r="AG409" s="3"/>
      <c r="AH409" s="3"/>
      <c r="AI409" s="3"/>
      <c r="AJ409" s="3"/>
      <c r="AK409" s="3"/>
      <c r="AL409" s="3"/>
      <c r="AM409" s="3"/>
      <c r="AN409" s="3"/>
      <c r="AO409" s="3"/>
      <c r="AP409" s="3"/>
      <c r="AQ409" s="3"/>
      <c r="AR409" s="3"/>
      <c r="AS409" s="3"/>
    </row>
    <row r="410" spans="33:45" x14ac:dyDescent="0.25">
      <c r="AG410" s="3"/>
      <c r="AH410" s="3"/>
      <c r="AI410" s="3"/>
      <c r="AJ410" s="3"/>
      <c r="AK410" s="3"/>
      <c r="AL410" s="3"/>
      <c r="AM410" s="3"/>
      <c r="AN410" s="3"/>
      <c r="AO410" s="3"/>
      <c r="AP410" s="3"/>
      <c r="AQ410" s="3"/>
      <c r="AR410" s="3"/>
      <c r="AS410" s="3"/>
    </row>
    <row r="411" spans="33:45" x14ac:dyDescent="0.25">
      <c r="AG411" s="3"/>
      <c r="AH411" s="3"/>
      <c r="AI411" s="3"/>
      <c r="AJ411" s="3"/>
      <c r="AK411" s="3"/>
      <c r="AL411" s="3"/>
      <c r="AM411" s="3"/>
      <c r="AN411" s="3"/>
      <c r="AO411" s="3"/>
      <c r="AP411" s="3"/>
      <c r="AQ411" s="3"/>
      <c r="AR411" s="3"/>
      <c r="AS411" s="3"/>
    </row>
    <row r="412" spans="33:45" x14ac:dyDescent="0.25">
      <c r="AG412" s="3"/>
      <c r="AH412" s="3"/>
      <c r="AI412" s="3"/>
      <c r="AJ412" s="3"/>
      <c r="AK412" s="3"/>
      <c r="AL412" s="3"/>
      <c r="AM412" s="3"/>
      <c r="AN412" s="3"/>
      <c r="AO412" s="3"/>
      <c r="AP412" s="3"/>
      <c r="AQ412" s="3"/>
      <c r="AR412" s="3"/>
      <c r="AS412" s="3"/>
    </row>
    <row r="413" spans="33:45" x14ac:dyDescent="0.25">
      <c r="AG413" s="3"/>
      <c r="AH413" s="3"/>
      <c r="AI413" s="3"/>
      <c r="AJ413" s="3"/>
      <c r="AK413" s="3"/>
      <c r="AL413" s="3"/>
      <c r="AM413" s="3"/>
      <c r="AN413" s="3"/>
      <c r="AO413" s="3"/>
      <c r="AP413" s="3"/>
      <c r="AQ413" s="3"/>
      <c r="AR413" s="3"/>
      <c r="AS413" s="3"/>
    </row>
    <row r="414" spans="33:45" x14ac:dyDescent="0.25">
      <c r="AG414" s="3"/>
      <c r="AH414" s="3"/>
      <c r="AI414" s="3"/>
      <c r="AJ414" s="3"/>
      <c r="AK414" s="3"/>
      <c r="AL414" s="3"/>
      <c r="AM414" s="3"/>
      <c r="AN414" s="3"/>
      <c r="AO414" s="3"/>
      <c r="AP414" s="3"/>
      <c r="AQ414" s="3"/>
      <c r="AR414" s="3"/>
      <c r="AS414" s="3"/>
    </row>
    <row r="415" spans="33:45" x14ac:dyDescent="0.25">
      <c r="AG415" s="3"/>
      <c r="AH415" s="3"/>
      <c r="AI415" s="3"/>
      <c r="AJ415" s="3"/>
      <c r="AK415" s="3"/>
      <c r="AL415" s="3"/>
      <c r="AM415" s="3"/>
      <c r="AN415" s="3"/>
      <c r="AO415" s="3"/>
      <c r="AP415" s="3"/>
      <c r="AQ415" s="3"/>
      <c r="AR415" s="3"/>
      <c r="AS415" s="3"/>
    </row>
    <row r="416" spans="33:45" x14ac:dyDescent="0.25">
      <c r="AG416" s="3"/>
      <c r="AH416" s="3"/>
      <c r="AI416" s="3"/>
      <c r="AJ416" s="3"/>
      <c r="AK416" s="3"/>
      <c r="AL416" s="3"/>
      <c r="AM416" s="3"/>
      <c r="AN416" s="3"/>
      <c r="AO416" s="3"/>
      <c r="AP416" s="3"/>
      <c r="AQ416" s="3"/>
      <c r="AR416" s="3"/>
      <c r="AS416" s="3"/>
    </row>
    <row r="417" spans="33:45" x14ac:dyDescent="0.25">
      <c r="AG417" s="3"/>
      <c r="AH417" s="3"/>
      <c r="AI417" s="3"/>
      <c r="AJ417" s="3"/>
      <c r="AK417" s="3"/>
      <c r="AL417" s="3"/>
      <c r="AM417" s="3"/>
      <c r="AN417" s="3"/>
      <c r="AO417" s="3"/>
      <c r="AP417" s="3"/>
      <c r="AQ417" s="3"/>
      <c r="AR417" s="3"/>
      <c r="AS417" s="3"/>
    </row>
    <row r="418" spans="33:45" x14ac:dyDescent="0.25">
      <c r="AG418" s="3"/>
      <c r="AH418" s="3"/>
      <c r="AI418" s="3"/>
      <c r="AJ418" s="3"/>
      <c r="AK418" s="3"/>
      <c r="AL418" s="3"/>
      <c r="AM418" s="3"/>
      <c r="AN418" s="3"/>
      <c r="AO418" s="3"/>
      <c r="AP418" s="3"/>
      <c r="AQ418" s="3"/>
      <c r="AR418" s="3"/>
      <c r="AS418" s="3"/>
    </row>
    <row r="419" spans="33:45" x14ac:dyDescent="0.25">
      <c r="AG419" s="3"/>
      <c r="AH419" s="3"/>
      <c r="AI419" s="3"/>
      <c r="AJ419" s="3"/>
      <c r="AK419" s="3"/>
      <c r="AL419" s="3"/>
      <c r="AM419" s="3"/>
      <c r="AN419" s="3"/>
      <c r="AO419" s="3"/>
      <c r="AP419" s="3"/>
      <c r="AQ419" s="3"/>
      <c r="AR419" s="3"/>
      <c r="AS419" s="3"/>
    </row>
    <row r="420" spans="33:45" x14ac:dyDescent="0.25">
      <c r="AG420" s="3"/>
      <c r="AH420" s="3"/>
      <c r="AI420" s="3"/>
      <c r="AJ420" s="3"/>
      <c r="AK420" s="3"/>
      <c r="AL420" s="3"/>
      <c r="AM420" s="3"/>
      <c r="AN420" s="3"/>
      <c r="AO420" s="3"/>
      <c r="AP420" s="3"/>
      <c r="AQ420" s="3"/>
      <c r="AR420" s="3"/>
      <c r="AS420" s="3"/>
    </row>
    <row r="421" spans="33:45" x14ac:dyDescent="0.25">
      <c r="AG421" s="3"/>
      <c r="AH421" s="3"/>
      <c r="AI421" s="3"/>
      <c r="AJ421" s="3"/>
      <c r="AK421" s="3"/>
      <c r="AL421" s="3"/>
      <c r="AM421" s="3"/>
      <c r="AN421" s="3"/>
      <c r="AO421" s="3"/>
      <c r="AP421" s="3"/>
      <c r="AQ421" s="3"/>
      <c r="AR421" s="3"/>
      <c r="AS421" s="3"/>
    </row>
    <row r="422" spans="33:45" x14ac:dyDescent="0.25">
      <c r="AG422" s="3"/>
      <c r="AH422" s="3"/>
      <c r="AI422" s="3"/>
      <c r="AJ422" s="3"/>
      <c r="AK422" s="3"/>
      <c r="AL422" s="3"/>
      <c r="AM422" s="3"/>
      <c r="AN422" s="3"/>
      <c r="AO422" s="3"/>
      <c r="AP422" s="3"/>
      <c r="AQ422" s="3"/>
      <c r="AR422" s="3"/>
      <c r="AS422" s="3"/>
    </row>
    <row r="423" spans="33:45" x14ac:dyDescent="0.25">
      <c r="AG423" s="3"/>
      <c r="AH423" s="3"/>
      <c r="AI423" s="3"/>
      <c r="AJ423" s="3"/>
      <c r="AK423" s="3"/>
      <c r="AL423" s="3"/>
      <c r="AM423" s="3"/>
      <c r="AN423" s="3"/>
      <c r="AO423" s="3"/>
      <c r="AP423" s="3"/>
      <c r="AQ423" s="3"/>
      <c r="AR423" s="3"/>
      <c r="AS423" s="3"/>
    </row>
    <row r="424" spans="33:45" x14ac:dyDescent="0.25">
      <c r="AG424" s="3"/>
      <c r="AH424" s="3"/>
      <c r="AI424" s="3"/>
      <c r="AJ424" s="3"/>
      <c r="AK424" s="3"/>
      <c r="AL424" s="3"/>
      <c r="AM424" s="3"/>
      <c r="AN424" s="3"/>
      <c r="AO424" s="3"/>
      <c r="AP424" s="3"/>
      <c r="AQ424" s="3"/>
      <c r="AR424" s="3"/>
      <c r="AS424" s="3"/>
    </row>
    <row r="425" spans="33:45" x14ac:dyDescent="0.25">
      <c r="AG425" s="3"/>
      <c r="AH425" s="3"/>
      <c r="AI425" s="3"/>
      <c r="AJ425" s="3"/>
      <c r="AK425" s="3"/>
      <c r="AL425" s="3"/>
      <c r="AM425" s="3"/>
      <c r="AN425" s="3"/>
      <c r="AO425" s="3"/>
      <c r="AP425" s="3"/>
      <c r="AQ425" s="3"/>
      <c r="AR425" s="3"/>
      <c r="AS425" s="3"/>
    </row>
    <row r="426" spans="33:45" x14ac:dyDescent="0.25">
      <c r="AG426" s="3"/>
      <c r="AH426" s="3"/>
      <c r="AI426" s="3"/>
      <c r="AJ426" s="3"/>
      <c r="AK426" s="3"/>
      <c r="AL426" s="3"/>
      <c r="AM426" s="3"/>
      <c r="AN426" s="3"/>
      <c r="AO426" s="3"/>
      <c r="AP426" s="3"/>
      <c r="AQ426" s="3"/>
      <c r="AR426" s="3"/>
      <c r="AS426" s="3"/>
    </row>
    <row r="427" spans="33:45" x14ac:dyDescent="0.25">
      <c r="AG427" s="3"/>
      <c r="AH427" s="3"/>
      <c r="AI427" s="3"/>
      <c r="AJ427" s="3"/>
      <c r="AK427" s="3"/>
      <c r="AL427" s="3"/>
      <c r="AM427" s="3"/>
      <c r="AN427" s="3"/>
      <c r="AO427" s="3"/>
      <c r="AP427" s="3"/>
      <c r="AQ427" s="3"/>
      <c r="AR427" s="3"/>
      <c r="AS427" s="3"/>
    </row>
    <row r="428" spans="33:45" x14ac:dyDescent="0.25">
      <c r="AG428" s="3"/>
      <c r="AH428" s="3"/>
      <c r="AI428" s="3"/>
      <c r="AJ428" s="3"/>
      <c r="AK428" s="3"/>
      <c r="AL428" s="3"/>
      <c r="AM428" s="3"/>
      <c r="AN428" s="3"/>
      <c r="AO428" s="3"/>
      <c r="AP428" s="3"/>
      <c r="AQ428" s="3"/>
      <c r="AR428" s="3"/>
      <c r="AS428" s="3"/>
    </row>
    <row r="429" spans="33:45" x14ac:dyDescent="0.25">
      <c r="AG429" s="3"/>
      <c r="AH429" s="3"/>
      <c r="AI429" s="3"/>
      <c r="AJ429" s="3"/>
      <c r="AK429" s="3"/>
      <c r="AL429" s="3"/>
      <c r="AM429" s="3"/>
      <c r="AN429" s="3"/>
      <c r="AO429" s="3"/>
      <c r="AP429" s="3"/>
      <c r="AQ429" s="3"/>
      <c r="AR429" s="3"/>
      <c r="AS429" s="3"/>
    </row>
    <row r="430" spans="33:45" x14ac:dyDescent="0.25">
      <c r="AG430" s="3"/>
      <c r="AH430" s="3"/>
      <c r="AI430" s="3"/>
      <c r="AJ430" s="3"/>
      <c r="AK430" s="3"/>
      <c r="AL430" s="3"/>
      <c r="AM430" s="3"/>
      <c r="AN430" s="3"/>
      <c r="AO430" s="3"/>
      <c r="AP430" s="3"/>
      <c r="AQ430" s="3"/>
      <c r="AR430" s="3"/>
      <c r="AS430" s="3"/>
    </row>
    <row r="431" spans="33:45" x14ac:dyDescent="0.25">
      <c r="AG431" s="3"/>
      <c r="AH431" s="3"/>
      <c r="AI431" s="3"/>
      <c r="AJ431" s="3"/>
      <c r="AK431" s="3"/>
      <c r="AL431" s="3"/>
      <c r="AM431" s="3"/>
      <c r="AN431" s="3"/>
      <c r="AO431" s="3"/>
      <c r="AP431" s="3"/>
      <c r="AQ431" s="3"/>
      <c r="AR431" s="3"/>
      <c r="AS431" s="3"/>
    </row>
    <row r="432" spans="33:45" x14ac:dyDescent="0.25">
      <c r="AG432" s="3"/>
      <c r="AH432" s="3"/>
      <c r="AI432" s="3"/>
      <c r="AJ432" s="3"/>
      <c r="AK432" s="3"/>
      <c r="AL432" s="3"/>
      <c r="AM432" s="3"/>
      <c r="AN432" s="3"/>
      <c r="AO432" s="3"/>
      <c r="AP432" s="3"/>
      <c r="AQ432" s="3"/>
      <c r="AR432" s="3"/>
      <c r="AS432" s="3"/>
    </row>
    <row r="433" spans="33:45" x14ac:dyDescent="0.25">
      <c r="AG433" s="3"/>
      <c r="AH433" s="3"/>
      <c r="AI433" s="3"/>
      <c r="AJ433" s="3"/>
      <c r="AK433" s="3"/>
      <c r="AL433" s="3"/>
      <c r="AM433" s="3"/>
      <c r="AN433" s="3"/>
      <c r="AO433" s="3"/>
      <c r="AP433" s="3"/>
      <c r="AQ433" s="3"/>
      <c r="AR433" s="3"/>
      <c r="AS433" s="3"/>
    </row>
    <row r="434" spans="33:45" x14ac:dyDescent="0.25">
      <c r="AG434" s="3"/>
      <c r="AH434" s="3"/>
      <c r="AI434" s="3"/>
      <c r="AJ434" s="3"/>
      <c r="AK434" s="3"/>
      <c r="AL434" s="3"/>
      <c r="AM434" s="3"/>
      <c r="AN434" s="3"/>
      <c r="AO434" s="3"/>
      <c r="AP434" s="3"/>
      <c r="AQ434" s="3"/>
      <c r="AR434" s="3"/>
      <c r="AS434" s="3"/>
    </row>
    <row r="435" spans="33:45" x14ac:dyDescent="0.25">
      <c r="AG435" s="3"/>
      <c r="AH435" s="3"/>
      <c r="AI435" s="3"/>
      <c r="AJ435" s="3"/>
      <c r="AK435" s="3"/>
      <c r="AL435" s="3"/>
      <c r="AM435" s="3"/>
      <c r="AN435" s="3"/>
      <c r="AO435" s="3"/>
      <c r="AP435" s="3"/>
      <c r="AQ435" s="3"/>
      <c r="AR435" s="3"/>
      <c r="AS435" s="3"/>
    </row>
    <row r="436" spans="33:45" x14ac:dyDescent="0.25">
      <c r="AG436" s="3"/>
      <c r="AH436" s="3"/>
      <c r="AI436" s="3"/>
      <c r="AJ436" s="3"/>
      <c r="AK436" s="3"/>
      <c r="AL436" s="3"/>
      <c r="AM436" s="3"/>
      <c r="AN436" s="3"/>
      <c r="AO436" s="3"/>
      <c r="AP436" s="3"/>
      <c r="AQ436" s="3"/>
      <c r="AR436" s="3"/>
      <c r="AS436" s="3"/>
    </row>
    <row r="437" spans="33:45" x14ac:dyDescent="0.25">
      <c r="AG437" s="3"/>
      <c r="AH437" s="3"/>
      <c r="AI437" s="3"/>
      <c r="AJ437" s="3"/>
      <c r="AK437" s="3"/>
      <c r="AL437" s="3"/>
      <c r="AM437" s="3"/>
      <c r="AN437" s="3"/>
      <c r="AO437" s="3"/>
      <c r="AP437" s="3"/>
      <c r="AQ437" s="3"/>
      <c r="AR437" s="3"/>
      <c r="AS437" s="3"/>
    </row>
    <row r="438" spans="33:45" x14ac:dyDescent="0.25">
      <c r="AG438" s="3"/>
      <c r="AH438" s="3"/>
      <c r="AI438" s="3"/>
      <c r="AJ438" s="3"/>
      <c r="AK438" s="3"/>
      <c r="AL438" s="3"/>
      <c r="AM438" s="3"/>
      <c r="AN438" s="3"/>
      <c r="AO438" s="3"/>
      <c r="AP438" s="3"/>
      <c r="AQ438" s="3"/>
      <c r="AR438" s="3"/>
      <c r="AS438" s="3"/>
    </row>
    <row r="439" spans="33:45" x14ac:dyDescent="0.25">
      <c r="AG439" s="3"/>
      <c r="AH439" s="3"/>
      <c r="AI439" s="3"/>
      <c r="AJ439" s="3"/>
      <c r="AK439" s="3"/>
      <c r="AL439" s="3"/>
      <c r="AM439" s="3"/>
      <c r="AN439" s="3"/>
      <c r="AO439" s="3"/>
      <c r="AP439" s="3"/>
      <c r="AQ439" s="3"/>
      <c r="AR439" s="3"/>
      <c r="AS439" s="3"/>
    </row>
    <row r="440" spans="33:45" x14ac:dyDescent="0.25">
      <c r="AG440" s="3"/>
      <c r="AH440" s="3"/>
      <c r="AI440" s="3"/>
      <c r="AJ440" s="3"/>
      <c r="AK440" s="3"/>
      <c r="AL440" s="3"/>
      <c r="AM440" s="3"/>
      <c r="AN440" s="3"/>
      <c r="AO440" s="3"/>
      <c r="AP440" s="3"/>
      <c r="AQ440" s="3"/>
      <c r="AR440" s="3"/>
      <c r="AS440" s="3"/>
    </row>
    <row r="441" spans="33:45" x14ac:dyDescent="0.25">
      <c r="AG441" s="3"/>
      <c r="AH441" s="3"/>
      <c r="AI441" s="3"/>
      <c r="AJ441" s="3"/>
      <c r="AK441" s="3"/>
      <c r="AL441" s="3"/>
      <c r="AM441" s="3"/>
      <c r="AN441" s="3"/>
      <c r="AO441" s="3"/>
      <c r="AP441" s="3"/>
      <c r="AQ441" s="3"/>
      <c r="AR441" s="3"/>
      <c r="AS441" s="3"/>
    </row>
    <row r="442" spans="33:45" x14ac:dyDescent="0.25">
      <c r="AG442" s="3"/>
      <c r="AH442" s="3"/>
      <c r="AI442" s="3"/>
      <c r="AJ442" s="3"/>
      <c r="AK442" s="3"/>
      <c r="AL442" s="3"/>
      <c r="AM442" s="3"/>
      <c r="AN442" s="3"/>
      <c r="AO442" s="3"/>
      <c r="AP442" s="3"/>
      <c r="AQ442" s="3"/>
      <c r="AR442" s="3"/>
      <c r="AS442" s="3"/>
    </row>
    <row r="443" spans="33:45" x14ac:dyDescent="0.25">
      <c r="AG443" s="3"/>
      <c r="AH443" s="3"/>
      <c r="AI443" s="3"/>
      <c r="AJ443" s="3"/>
      <c r="AK443" s="3"/>
      <c r="AL443" s="3"/>
      <c r="AM443" s="3"/>
      <c r="AN443" s="3"/>
      <c r="AO443" s="3"/>
      <c r="AP443" s="3"/>
      <c r="AQ443" s="3"/>
      <c r="AR443" s="3"/>
      <c r="AS443" s="3"/>
    </row>
    <row r="444" spans="33:45" x14ac:dyDescent="0.25">
      <c r="AG444" s="3"/>
      <c r="AH444" s="3"/>
      <c r="AI444" s="3"/>
      <c r="AJ444" s="3"/>
      <c r="AK444" s="3"/>
      <c r="AL444" s="3"/>
      <c r="AM444" s="3"/>
      <c r="AN444" s="3"/>
      <c r="AO444" s="3"/>
      <c r="AP444" s="3"/>
      <c r="AQ444" s="3"/>
      <c r="AR444" s="3"/>
      <c r="AS444" s="3"/>
    </row>
    <row r="445" spans="33:45" x14ac:dyDescent="0.25">
      <c r="AG445" s="3"/>
      <c r="AH445" s="3"/>
      <c r="AI445" s="3"/>
      <c r="AJ445" s="3"/>
      <c r="AK445" s="3"/>
      <c r="AL445" s="3"/>
      <c r="AM445" s="3"/>
      <c r="AN445" s="3"/>
      <c r="AO445" s="3"/>
      <c r="AP445" s="3"/>
      <c r="AQ445" s="3"/>
      <c r="AR445" s="3"/>
      <c r="AS445" s="3"/>
    </row>
    <row r="446" spans="33:45" x14ac:dyDescent="0.25">
      <c r="AG446" s="3"/>
      <c r="AH446" s="3"/>
      <c r="AI446" s="3"/>
      <c r="AJ446" s="3"/>
      <c r="AK446" s="3"/>
      <c r="AL446" s="3"/>
      <c r="AM446" s="3"/>
      <c r="AN446" s="3"/>
      <c r="AO446" s="3"/>
      <c r="AP446" s="3"/>
      <c r="AQ446" s="3"/>
      <c r="AR446" s="3"/>
      <c r="AS446" s="3"/>
    </row>
    <row r="447" spans="33:45" x14ac:dyDescent="0.25">
      <c r="AG447" s="3"/>
      <c r="AH447" s="3"/>
      <c r="AI447" s="3"/>
      <c r="AJ447" s="3"/>
      <c r="AK447" s="3"/>
      <c r="AL447" s="3"/>
      <c r="AM447" s="3"/>
      <c r="AN447" s="3"/>
      <c r="AO447" s="3"/>
      <c r="AP447" s="3"/>
      <c r="AQ447" s="3"/>
      <c r="AR447" s="3"/>
      <c r="AS447" s="3"/>
    </row>
    <row r="448" spans="33:45" x14ac:dyDescent="0.25">
      <c r="AG448" s="3"/>
      <c r="AH448" s="3"/>
      <c r="AI448" s="3"/>
      <c r="AJ448" s="3"/>
      <c r="AK448" s="3"/>
      <c r="AL448" s="3"/>
      <c r="AM448" s="3"/>
      <c r="AN448" s="3"/>
      <c r="AO448" s="3"/>
      <c r="AP448" s="3"/>
      <c r="AQ448" s="3"/>
      <c r="AR448" s="3"/>
      <c r="AS448" s="3"/>
    </row>
    <row r="449" spans="33:45" x14ac:dyDescent="0.25">
      <c r="AG449" s="3"/>
      <c r="AH449" s="3"/>
      <c r="AI449" s="3"/>
      <c r="AJ449" s="3"/>
      <c r="AK449" s="3"/>
      <c r="AL449" s="3"/>
      <c r="AM449" s="3"/>
      <c r="AN449" s="3"/>
      <c r="AO449" s="3"/>
      <c r="AP449" s="3"/>
      <c r="AQ449" s="3"/>
      <c r="AR449" s="3"/>
      <c r="AS449" s="3"/>
    </row>
    <row r="450" spans="33:45" x14ac:dyDescent="0.25">
      <c r="AG450" s="3"/>
      <c r="AH450" s="3"/>
      <c r="AI450" s="3"/>
      <c r="AJ450" s="3"/>
      <c r="AK450" s="3"/>
      <c r="AL450" s="3"/>
      <c r="AM450" s="3"/>
      <c r="AN450" s="3"/>
      <c r="AO450" s="3"/>
      <c r="AP450" s="3"/>
      <c r="AQ450" s="3"/>
      <c r="AR450" s="3"/>
      <c r="AS450" s="3"/>
    </row>
    <row r="451" spans="33:45" x14ac:dyDescent="0.25">
      <c r="AG451" s="3"/>
      <c r="AH451" s="3"/>
      <c r="AI451" s="3"/>
      <c r="AJ451" s="3"/>
      <c r="AK451" s="3"/>
      <c r="AL451" s="3"/>
      <c r="AM451" s="3"/>
      <c r="AN451" s="3"/>
      <c r="AO451" s="3"/>
      <c r="AP451" s="3"/>
      <c r="AQ451" s="3"/>
      <c r="AR451" s="3"/>
      <c r="AS451" s="3"/>
    </row>
    <row r="452" spans="33:45" x14ac:dyDescent="0.25">
      <c r="AG452" s="3"/>
      <c r="AH452" s="3"/>
      <c r="AI452" s="3"/>
      <c r="AJ452" s="3"/>
      <c r="AK452" s="3"/>
      <c r="AL452" s="3"/>
      <c r="AM452" s="3"/>
      <c r="AN452" s="3"/>
      <c r="AO452" s="3"/>
      <c r="AP452" s="3"/>
      <c r="AQ452" s="3"/>
      <c r="AR452" s="3"/>
      <c r="AS452" s="3"/>
    </row>
    <row r="453" spans="33:45" x14ac:dyDescent="0.25">
      <c r="AG453" s="3"/>
      <c r="AH453" s="3"/>
      <c r="AI453" s="3"/>
      <c r="AJ453" s="3"/>
      <c r="AK453" s="3"/>
      <c r="AL453" s="3"/>
      <c r="AM453" s="3"/>
      <c r="AN453" s="3"/>
      <c r="AO453" s="3"/>
      <c r="AP453" s="3"/>
      <c r="AQ453" s="3"/>
      <c r="AR453" s="3"/>
      <c r="AS453" s="3"/>
    </row>
    <row r="454" spans="33:45" x14ac:dyDescent="0.25">
      <c r="AG454" s="3"/>
      <c r="AH454" s="3"/>
      <c r="AI454" s="3"/>
      <c r="AJ454" s="3"/>
      <c r="AK454" s="3"/>
      <c r="AL454" s="3"/>
      <c r="AM454" s="3"/>
      <c r="AN454" s="3"/>
      <c r="AO454" s="3"/>
      <c r="AP454" s="3"/>
      <c r="AQ454" s="3"/>
      <c r="AR454" s="3"/>
      <c r="AS454" s="3"/>
    </row>
    <row r="455" spans="33:45" x14ac:dyDescent="0.25">
      <c r="AG455" s="3"/>
      <c r="AH455" s="3"/>
      <c r="AI455" s="3"/>
      <c r="AJ455" s="3"/>
      <c r="AK455" s="3"/>
      <c r="AL455" s="3"/>
      <c r="AM455" s="3"/>
      <c r="AN455" s="3"/>
      <c r="AO455" s="3"/>
      <c r="AP455" s="3"/>
      <c r="AQ455" s="3"/>
      <c r="AR455" s="3"/>
      <c r="AS455" s="3"/>
    </row>
    <row r="456" spans="33:45" x14ac:dyDescent="0.25">
      <c r="AG456" s="3"/>
      <c r="AH456" s="3"/>
      <c r="AI456" s="3"/>
      <c r="AJ456" s="3"/>
      <c r="AK456" s="3"/>
      <c r="AL456" s="3"/>
      <c r="AM456" s="3"/>
      <c r="AN456" s="3"/>
      <c r="AO456" s="3"/>
      <c r="AP456" s="3"/>
      <c r="AQ456" s="3"/>
      <c r="AR456" s="3"/>
      <c r="AS456" s="3"/>
    </row>
    <row r="457" spans="33:45" x14ac:dyDescent="0.25">
      <c r="AG457" s="3"/>
      <c r="AH457" s="3"/>
      <c r="AI457" s="3"/>
      <c r="AJ457" s="3"/>
      <c r="AK457" s="3"/>
      <c r="AL457" s="3"/>
      <c r="AM457" s="3"/>
      <c r="AN457" s="3"/>
      <c r="AO457" s="3"/>
      <c r="AP457" s="3"/>
      <c r="AQ457" s="3"/>
      <c r="AR457" s="3"/>
      <c r="AS457" s="3"/>
    </row>
    <row r="458" spans="33:45" x14ac:dyDescent="0.25">
      <c r="AG458" s="3"/>
      <c r="AH458" s="3"/>
      <c r="AI458" s="3"/>
      <c r="AJ458" s="3"/>
      <c r="AK458" s="3"/>
      <c r="AL458" s="3"/>
      <c r="AM458" s="3"/>
      <c r="AN458" s="3"/>
      <c r="AO458" s="3"/>
      <c r="AP458" s="3"/>
      <c r="AQ458" s="3"/>
      <c r="AR458" s="3"/>
      <c r="AS458" s="3"/>
    </row>
    <row r="459" spans="33:45" x14ac:dyDescent="0.25">
      <c r="AG459" s="3"/>
      <c r="AH459" s="3"/>
      <c r="AI459" s="3"/>
      <c r="AJ459" s="3"/>
      <c r="AK459" s="3"/>
      <c r="AL459" s="3"/>
      <c r="AM459" s="3"/>
      <c r="AN459" s="3"/>
      <c r="AO459" s="3"/>
      <c r="AP459" s="3"/>
      <c r="AQ459" s="3"/>
      <c r="AR459" s="3"/>
      <c r="AS459" s="3"/>
    </row>
    <row r="460" spans="33:45" x14ac:dyDescent="0.25">
      <c r="AG460" s="3"/>
      <c r="AH460" s="3"/>
      <c r="AI460" s="3"/>
      <c r="AJ460" s="3"/>
      <c r="AK460" s="3"/>
      <c r="AL460" s="3"/>
      <c r="AM460" s="3"/>
      <c r="AN460" s="3"/>
      <c r="AO460" s="3"/>
      <c r="AP460" s="3"/>
      <c r="AQ460" s="3"/>
      <c r="AR460" s="3"/>
      <c r="AS460" s="3"/>
    </row>
    <row r="461" spans="33:45" x14ac:dyDescent="0.25">
      <c r="AG461" s="3"/>
      <c r="AH461" s="3"/>
      <c r="AI461" s="3"/>
      <c r="AJ461" s="3"/>
      <c r="AK461" s="3"/>
      <c r="AL461" s="3"/>
      <c r="AM461" s="3"/>
      <c r="AN461" s="3"/>
      <c r="AO461" s="3"/>
      <c r="AP461" s="3"/>
      <c r="AQ461" s="3"/>
      <c r="AR461" s="3"/>
      <c r="AS461" s="3"/>
    </row>
    <row r="462" spans="33:45" x14ac:dyDescent="0.25">
      <c r="AG462" s="3"/>
      <c r="AH462" s="3"/>
      <c r="AI462" s="3"/>
      <c r="AJ462" s="3"/>
      <c r="AK462" s="3"/>
      <c r="AL462" s="3"/>
      <c r="AM462" s="3"/>
      <c r="AN462" s="3"/>
      <c r="AO462" s="3"/>
      <c r="AP462" s="3"/>
      <c r="AQ462" s="3"/>
      <c r="AR462" s="3"/>
      <c r="AS462" s="3"/>
    </row>
    <row r="463" spans="33:45" x14ac:dyDescent="0.25">
      <c r="AG463" s="3"/>
      <c r="AH463" s="3"/>
      <c r="AI463" s="3"/>
      <c r="AJ463" s="3"/>
      <c r="AK463" s="3"/>
      <c r="AL463" s="3"/>
      <c r="AM463" s="3"/>
      <c r="AN463" s="3"/>
      <c r="AO463" s="3"/>
      <c r="AP463" s="3"/>
      <c r="AQ463" s="3"/>
      <c r="AR463" s="3"/>
      <c r="AS463" s="3"/>
    </row>
    <row r="464" spans="33:45" x14ac:dyDescent="0.25">
      <c r="AG464" s="3"/>
      <c r="AH464" s="3"/>
      <c r="AI464" s="3"/>
      <c r="AJ464" s="3"/>
      <c r="AK464" s="3"/>
      <c r="AL464" s="3"/>
      <c r="AM464" s="3"/>
      <c r="AN464" s="3"/>
      <c r="AO464" s="3"/>
      <c r="AP464" s="3"/>
      <c r="AQ464" s="3"/>
      <c r="AR464" s="3"/>
      <c r="AS464" s="3"/>
    </row>
    <row r="465" spans="33:45" x14ac:dyDescent="0.25">
      <c r="AG465" s="3"/>
      <c r="AH465" s="3"/>
      <c r="AI465" s="3"/>
      <c r="AJ465" s="3"/>
      <c r="AK465" s="3"/>
      <c r="AL465" s="3"/>
      <c r="AM465" s="3"/>
      <c r="AN465" s="3"/>
      <c r="AO465" s="3"/>
      <c r="AP465" s="3"/>
      <c r="AQ465" s="3"/>
      <c r="AR465" s="3"/>
      <c r="AS465" s="3"/>
    </row>
    <row r="466" spans="33:45" x14ac:dyDescent="0.25">
      <c r="AG466" s="3"/>
      <c r="AH466" s="3"/>
      <c r="AI466" s="3"/>
      <c r="AJ466" s="3"/>
      <c r="AK466" s="3"/>
      <c r="AL466" s="3"/>
      <c r="AM466" s="3"/>
      <c r="AN466" s="3"/>
      <c r="AO466" s="3"/>
      <c r="AP466" s="3"/>
      <c r="AQ466" s="3"/>
      <c r="AR466" s="3"/>
      <c r="AS466" s="3"/>
    </row>
    <row r="467" spans="33:45" x14ac:dyDescent="0.25">
      <c r="AG467" s="3"/>
      <c r="AH467" s="3"/>
      <c r="AI467" s="3"/>
      <c r="AJ467" s="3"/>
      <c r="AK467" s="3"/>
      <c r="AL467" s="3"/>
      <c r="AM467" s="3"/>
      <c r="AN467" s="3"/>
      <c r="AO467" s="3"/>
      <c r="AP467" s="3"/>
      <c r="AQ467" s="3"/>
      <c r="AR467" s="3"/>
      <c r="AS467" s="3"/>
    </row>
    <row r="468" spans="33:45" x14ac:dyDescent="0.25">
      <c r="AG468" s="3"/>
      <c r="AH468" s="3"/>
      <c r="AI468" s="3"/>
      <c r="AJ468" s="3"/>
      <c r="AK468" s="3"/>
      <c r="AL468" s="3"/>
      <c r="AM468" s="3"/>
      <c r="AN468" s="3"/>
      <c r="AO468" s="3"/>
      <c r="AP468" s="3"/>
      <c r="AQ468" s="3"/>
      <c r="AR468" s="3"/>
      <c r="AS468" s="3"/>
    </row>
    <row r="469" spans="33:45" x14ac:dyDescent="0.25">
      <c r="AG469" s="3"/>
      <c r="AH469" s="3"/>
      <c r="AI469" s="3"/>
      <c r="AJ469" s="3"/>
      <c r="AK469" s="3"/>
      <c r="AL469" s="3"/>
      <c r="AM469" s="3"/>
      <c r="AN469" s="3"/>
      <c r="AO469" s="3"/>
      <c r="AP469" s="3"/>
      <c r="AQ469" s="3"/>
      <c r="AR469" s="3"/>
      <c r="AS469" s="3"/>
    </row>
    <row r="470" spans="33:45" x14ac:dyDescent="0.25">
      <c r="AG470" s="3"/>
      <c r="AH470" s="3"/>
      <c r="AI470" s="3"/>
      <c r="AJ470" s="3"/>
      <c r="AK470" s="3"/>
      <c r="AL470" s="3"/>
      <c r="AM470" s="3"/>
      <c r="AN470" s="3"/>
      <c r="AO470" s="3"/>
      <c r="AP470" s="3"/>
      <c r="AQ470" s="3"/>
      <c r="AR470" s="3"/>
      <c r="AS470" s="3"/>
    </row>
    <row r="471" spans="33:45" x14ac:dyDescent="0.25">
      <c r="AG471" s="3"/>
      <c r="AH471" s="3"/>
      <c r="AI471" s="3"/>
      <c r="AJ471" s="3"/>
      <c r="AK471" s="3"/>
      <c r="AL471" s="3"/>
      <c r="AM471" s="3"/>
      <c r="AN471" s="3"/>
      <c r="AO471" s="3"/>
      <c r="AP471" s="3"/>
      <c r="AQ471" s="3"/>
      <c r="AR471" s="3"/>
      <c r="AS471" s="3"/>
    </row>
    <row r="472" spans="33:45" x14ac:dyDescent="0.25">
      <c r="AG472" s="3"/>
      <c r="AH472" s="3"/>
      <c r="AI472" s="3"/>
      <c r="AJ472" s="3"/>
      <c r="AK472" s="3"/>
      <c r="AL472" s="3"/>
      <c r="AM472" s="3"/>
      <c r="AN472" s="3"/>
      <c r="AO472" s="3"/>
      <c r="AP472" s="3"/>
      <c r="AQ472" s="3"/>
      <c r="AR472" s="3"/>
      <c r="AS472" s="3"/>
    </row>
    <row r="473" spans="33:45" x14ac:dyDescent="0.25">
      <c r="AG473" s="3"/>
      <c r="AH473" s="3"/>
      <c r="AI473" s="3"/>
      <c r="AJ473" s="3"/>
      <c r="AK473" s="3"/>
      <c r="AL473" s="3"/>
      <c r="AM473" s="3"/>
      <c r="AN473" s="3"/>
      <c r="AO473" s="3"/>
      <c r="AP473" s="3"/>
      <c r="AQ473" s="3"/>
      <c r="AR473" s="3"/>
      <c r="AS473" s="3"/>
    </row>
    <row r="474" spans="33:45" x14ac:dyDescent="0.25">
      <c r="AG474" s="3"/>
      <c r="AH474" s="3"/>
      <c r="AI474" s="3"/>
      <c r="AJ474" s="3"/>
      <c r="AK474" s="3"/>
      <c r="AL474" s="3"/>
      <c r="AM474" s="3"/>
      <c r="AN474" s="3"/>
      <c r="AO474" s="3"/>
      <c r="AP474" s="3"/>
      <c r="AQ474" s="3"/>
      <c r="AR474" s="3"/>
      <c r="AS474" s="3"/>
    </row>
    <row r="475" spans="33:45" x14ac:dyDescent="0.25">
      <c r="AG475" s="3"/>
      <c r="AH475" s="3"/>
      <c r="AI475" s="3"/>
      <c r="AJ475" s="3"/>
      <c r="AK475" s="3"/>
      <c r="AL475" s="3"/>
      <c r="AM475" s="3"/>
      <c r="AN475" s="3"/>
      <c r="AO475" s="3"/>
      <c r="AP475" s="3"/>
      <c r="AQ475" s="3"/>
      <c r="AR475" s="3"/>
      <c r="AS475" s="3"/>
    </row>
    <row r="476" spans="33:45" x14ac:dyDescent="0.25">
      <c r="AG476" s="3"/>
      <c r="AH476" s="3"/>
      <c r="AI476" s="3"/>
      <c r="AJ476" s="3"/>
      <c r="AK476" s="3"/>
      <c r="AL476" s="3"/>
      <c r="AM476" s="3"/>
      <c r="AN476" s="3"/>
      <c r="AO476" s="3"/>
      <c r="AP476" s="3"/>
      <c r="AQ476" s="3"/>
      <c r="AR476" s="3"/>
      <c r="AS476" s="3"/>
    </row>
    <row r="477" spans="33:45" x14ac:dyDescent="0.25">
      <c r="AG477" s="3"/>
      <c r="AH477" s="3"/>
      <c r="AI477" s="3"/>
      <c r="AJ477" s="3"/>
      <c r="AK477" s="3"/>
      <c r="AL477" s="3"/>
      <c r="AM477" s="3"/>
      <c r="AN477" s="3"/>
      <c r="AO477" s="3"/>
      <c r="AP477" s="3"/>
      <c r="AQ477" s="3"/>
      <c r="AR477" s="3"/>
      <c r="AS477" s="3"/>
    </row>
    <row r="478" spans="33:45" x14ac:dyDescent="0.25">
      <c r="AG478" s="3"/>
      <c r="AH478" s="3"/>
      <c r="AI478" s="3"/>
      <c r="AJ478" s="3"/>
      <c r="AK478" s="3"/>
      <c r="AL478" s="3"/>
      <c r="AM478" s="3"/>
      <c r="AN478" s="3"/>
      <c r="AO478" s="3"/>
      <c r="AP478" s="3"/>
      <c r="AQ478" s="3"/>
      <c r="AR478" s="3"/>
      <c r="AS478" s="3"/>
    </row>
    <row r="479" spans="33:45" x14ac:dyDescent="0.25">
      <c r="AG479" s="3"/>
      <c r="AH479" s="3"/>
      <c r="AI479" s="3"/>
      <c r="AJ479" s="3"/>
      <c r="AK479" s="3"/>
      <c r="AL479" s="3"/>
      <c r="AM479" s="3"/>
      <c r="AN479" s="3"/>
      <c r="AO479" s="3"/>
      <c r="AP479" s="3"/>
      <c r="AQ479" s="3"/>
      <c r="AR479" s="3"/>
      <c r="AS479" s="3"/>
    </row>
    <row r="480" spans="33:45" x14ac:dyDescent="0.25">
      <c r="AG480" s="3"/>
      <c r="AH480" s="3"/>
      <c r="AI480" s="3"/>
      <c r="AJ480" s="3"/>
      <c r="AK480" s="3"/>
      <c r="AL480" s="3"/>
      <c r="AM480" s="3"/>
      <c r="AN480" s="3"/>
      <c r="AO480" s="3"/>
      <c r="AP480" s="3"/>
      <c r="AQ480" s="3"/>
      <c r="AR480" s="3"/>
      <c r="AS480" s="3"/>
    </row>
    <row r="481" spans="33:45" x14ac:dyDescent="0.25">
      <c r="AG481" s="3"/>
      <c r="AH481" s="3"/>
      <c r="AI481" s="3"/>
      <c r="AJ481" s="3"/>
      <c r="AK481" s="3"/>
      <c r="AL481" s="3"/>
      <c r="AM481" s="3"/>
      <c r="AN481" s="3"/>
      <c r="AO481" s="3"/>
      <c r="AP481" s="3"/>
      <c r="AQ481" s="3"/>
      <c r="AR481" s="3"/>
      <c r="AS481" s="3"/>
    </row>
    <row r="482" spans="33:45" x14ac:dyDescent="0.25">
      <c r="AG482" s="3"/>
      <c r="AH482" s="3"/>
      <c r="AI482" s="3"/>
      <c r="AJ482" s="3"/>
      <c r="AK482" s="3"/>
      <c r="AL482" s="3"/>
      <c r="AM482" s="3"/>
      <c r="AN482" s="3"/>
      <c r="AO482" s="3"/>
      <c r="AP482" s="3"/>
      <c r="AQ482" s="3"/>
      <c r="AR482" s="3"/>
      <c r="AS482" s="3"/>
    </row>
    <row r="483" spans="33:45" x14ac:dyDescent="0.25">
      <c r="AG483" s="3"/>
      <c r="AH483" s="3"/>
      <c r="AI483" s="3"/>
      <c r="AJ483" s="3"/>
      <c r="AK483" s="3"/>
      <c r="AL483" s="3"/>
      <c r="AM483" s="3"/>
      <c r="AN483" s="3"/>
      <c r="AO483" s="3"/>
      <c r="AP483" s="3"/>
      <c r="AQ483" s="3"/>
      <c r="AR483" s="3"/>
      <c r="AS483" s="3"/>
    </row>
    <row r="484" spans="33:45" x14ac:dyDescent="0.25">
      <c r="AG484" s="3"/>
      <c r="AH484" s="3"/>
      <c r="AI484" s="3"/>
      <c r="AJ484" s="3"/>
      <c r="AK484" s="3"/>
      <c r="AL484" s="3"/>
      <c r="AM484" s="3"/>
      <c r="AN484" s="3"/>
      <c r="AO484" s="3"/>
      <c r="AP484" s="3"/>
      <c r="AQ484" s="3"/>
      <c r="AR484" s="3"/>
      <c r="AS484" s="3"/>
    </row>
    <row r="485" spans="33:45" x14ac:dyDescent="0.25">
      <c r="AG485" s="3"/>
      <c r="AH485" s="3"/>
      <c r="AI485" s="3"/>
      <c r="AJ485" s="3"/>
      <c r="AK485" s="3"/>
      <c r="AL485" s="3"/>
      <c r="AM485" s="3"/>
      <c r="AN485" s="3"/>
      <c r="AO485" s="3"/>
      <c r="AP485" s="3"/>
      <c r="AQ485" s="3"/>
      <c r="AR485" s="3"/>
      <c r="AS485" s="3"/>
    </row>
    <row r="486" spans="33:45" x14ac:dyDescent="0.25">
      <c r="AG486" s="3"/>
      <c r="AH486" s="3"/>
      <c r="AI486" s="3"/>
      <c r="AJ486" s="3"/>
      <c r="AK486" s="3"/>
      <c r="AL486" s="3"/>
      <c r="AM486" s="3"/>
      <c r="AN486" s="3"/>
      <c r="AO486" s="3"/>
      <c r="AP486" s="3"/>
      <c r="AQ486" s="3"/>
      <c r="AR486" s="3"/>
      <c r="AS486" s="3"/>
    </row>
    <row r="487" spans="33:45" x14ac:dyDescent="0.25">
      <c r="AG487" s="3"/>
      <c r="AH487" s="3"/>
      <c r="AI487" s="3"/>
      <c r="AJ487" s="3"/>
      <c r="AK487" s="3"/>
      <c r="AL487" s="3"/>
      <c r="AM487" s="3"/>
      <c r="AN487" s="3"/>
      <c r="AO487" s="3"/>
      <c r="AP487" s="3"/>
      <c r="AQ487" s="3"/>
      <c r="AR487" s="3"/>
      <c r="AS487" s="3"/>
    </row>
    <row r="488" spans="33:45" x14ac:dyDescent="0.25">
      <c r="AG488" s="3"/>
      <c r="AH488" s="3"/>
      <c r="AI488" s="3"/>
      <c r="AJ488" s="3"/>
      <c r="AK488" s="3"/>
      <c r="AL488" s="3"/>
      <c r="AM488" s="3"/>
      <c r="AN488" s="3"/>
      <c r="AO488" s="3"/>
      <c r="AP488" s="3"/>
      <c r="AQ488" s="3"/>
      <c r="AR488" s="3"/>
      <c r="AS488" s="3"/>
    </row>
    <row r="489" spans="33:45" x14ac:dyDescent="0.25">
      <c r="AG489" s="3"/>
      <c r="AH489" s="3"/>
      <c r="AI489" s="3"/>
      <c r="AJ489" s="3"/>
      <c r="AK489" s="3"/>
      <c r="AL489" s="3"/>
      <c r="AM489" s="3"/>
      <c r="AN489" s="3"/>
      <c r="AO489" s="3"/>
      <c r="AP489" s="3"/>
      <c r="AQ489" s="3"/>
      <c r="AR489" s="3"/>
      <c r="AS489" s="3"/>
    </row>
    <row r="490" spans="33:45" x14ac:dyDescent="0.25">
      <c r="AG490" s="3"/>
      <c r="AH490" s="3"/>
      <c r="AI490" s="3"/>
      <c r="AJ490" s="3"/>
      <c r="AK490" s="3"/>
      <c r="AL490" s="3"/>
      <c r="AM490" s="3"/>
      <c r="AN490" s="3"/>
      <c r="AO490" s="3"/>
      <c r="AP490" s="3"/>
      <c r="AQ490" s="3"/>
      <c r="AR490" s="3"/>
      <c r="AS490" s="3"/>
    </row>
    <row r="491" spans="33:45" x14ac:dyDescent="0.25">
      <c r="AG491" s="3"/>
      <c r="AH491" s="3"/>
      <c r="AI491" s="3"/>
      <c r="AJ491" s="3"/>
      <c r="AK491" s="3"/>
      <c r="AL491" s="3"/>
      <c r="AM491" s="3"/>
      <c r="AN491" s="3"/>
      <c r="AO491" s="3"/>
      <c r="AP491" s="3"/>
      <c r="AQ491" s="3"/>
      <c r="AR491" s="3"/>
      <c r="AS491" s="3"/>
    </row>
    <row r="492" spans="33:45" x14ac:dyDescent="0.25">
      <c r="AG492" s="3"/>
      <c r="AH492" s="3"/>
      <c r="AI492" s="3"/>
      <c r="AJ492" s="3"/>
      <c r="AK492" s="3"/>
      <c r="AL492" s="3"/>
      <c r="AM492" s="3"/>
      <c r="AN492" s="3"/>
      <c r="AO492" s="3"/>
      <c r="AP492" s="3"/>
      <c r="AQ492" s="3"/>
      <c r="AR492" s="3"/>
      <c r="AS492" s="3"/>
    </row>
    <row r="493" spans="33:45" x14ac:dyDescent="0.25">
      <c r="AG493" s="3"/>
      <c r="AH493" s="3"/>
      <c r="AI493" s="3"/>
      <c r="AJ493" s="3"/>
      <c r="AK493" s="3"/>
      <c r="AL493" s="3"/>
      <c r="AM493" s="3"/>
      <c r="AN493" s="3"/>
      <c r="AO493" s="3"/>
      <c r="AP493" s="3"/>
      <c r="AQ493" s="3"/>
      <c r="AR493" s="3"/>
      <c r="AS493" s="3"/>
    </row>
    <row r="494" spans="33:45" x14ac:dyDescent="0.25">
      <c r="AG494" s="3"/>
      <c r="AH494" s="3"/>
      <c r="AI494" s="3"/>
      <c r="AJ494" s="3"/>
      <c r="AK494" s="3"/>
      <c r="AL494" s="3"/>
      <c r="AM494" s="3"/>
      <c r="AN494" s="3"/>
      <c r="AO494" s="3"/>
      <c r="AP494" s="3"/>
      <c r="AQ494" s="3"/>
      <c r="AR494" s="3"/>
      <c r="AS494" s="3"/>
    </row>
    <row r="495" spans="33:45" x14ac:dyDescent="0.25">
      <c r="AG495" s="3"/>
      <c r="AH495" s="3"/>
      <c r="AI495" s="3"/>
      <c r="AJ495" s="3"/>
      <c r="AK495" s="3"/>
      <c r="AL495" s="3"/>
      <c r="AM495" s="3"/>
      <c r="AN495" s="3"/>
      <c r="AO495" s="3"/>
      <c r="AP495" s="3"/>
      <c r="AQ495" s="3"/>
      <c r="AR495" s="3"/>
      <c r="AS495" s="3"/>
    </row>
    <row r="496" spans="33:45" x14ac:dyDescent="0.25">
      <c r="AG496" s="3"/>
      <c r="AH496" s="3"/>
      <c r="AI496" s="3"/>
      <c r="AJ496" s="3"/>
      <c r="AK496" s="3"/>
      <c r="AL496" s="3"/>
      <c r="AM496" s="3"/>
      <c r="AN496" s="3"/>
      <c r="AO496" s="3"/>
      <c r="AP496" s="3"/>
      <c r="AQ496" s="3"/>
      <c r="AR496" s="3"/>
      <c r="AS496" s="3"/>
    </row>
    <row r="497" spans="33:45" x14ac:dyDescent="0.25">
      <c r="AG497" s="3"/>
      <c r="AH497" s="3"/>
      <c r="AI497" s="3"/>
      <c r="AJ497" s="3"/>
      <c r="AK497" s="3"/>
      <c r="AL497" s="3"/>
      <c r="AM497" s="3"/>
      <c r="AN497" s="3"/>
      <c r="AO497" s="3"/>
      <c r="AP497" s="3"/>
      <c r="AQ497" s="3"/>
      <c r="AR497" s="3"/>
      <c r="AS497" s="3"/>
    </row>
    <row r="498" spans="33:45" x14ac:dyDescent="0.25">
      <c r="AG498" s="3"/>
      <c r="AH498" s="3"/>
      <c r="AI498" s="3"/>
      <c r="AJ498" s="3"/>
      <c r="AK498" s="3"/>
      <c r="AL498" s="3"/>
      <c r="AM498" s="3"/>
      <c r="AN498" s="3"/>
      <c r="AO498" s="3"/>
      <c r="AP498" s="3"/>
      <c r="AQ498" s="3"/>
      <c r="AR498" s="3"/>
      <c r="AS498" s="3"/>
    </row>
    <row r="499" spans="33:45" x14ac:dyDescent="0.25">
      <c r="AG499" s="3"/>
      <c r="AH499" s="3"/>
      <c r="AI499" s="3"/>
      <c r="AJ499" s="3"/>
      <c r="AK499" s="3"/>
      <c r="AL499" s="3"/>
      <c r="AM499" s="3"/>
      <c r="AN499" s="3"/>
      <c r="AO499" s="3"/>
      <c r="AP499" s="3"/>
      <c r="AQ499" s="3"/>
      <c r="AR499" s="3"/>
      <c r="AS499" s="3"/>
    </row>
    <row r="500" spans="33:45" x14ac:dyDescent="0.25">
      <c r="AG500" s="3"/>
      <c r="AH500" s="3"/>
      <c r="AI500" s="3"/>
      <c r="AJ500" s="3"/>
      <c r="AK500" s="3"/>
      <c r="AL500" s="3"/>
      <c r="AM500" s="3"/>
      <c r="AN500" s="3"/>
      <c r="AO500" s="3"/>
      <c r="AP500" s="3"/>
      <c r="AQ500" s="3"/>
      <c r="AR500" s="3"/>
      <c r="AS500" s="3"/>
    </row>
    <row r="501" spans="33:45" x14ac:dyDescent="0.25">
      <c r="AG501" s="3"/>
      <c r="AH501" s="3"/>
      <c r="AI501" s="3"/>
      <c r="AJ501" s="3"/>
      <c r="AK501" s="3"/>
      <c r="AL501" s="3"/>
      <c r="AM501" s="3"/>
      <c r="AN501" s="3"/>
      <c r="AO501" s="3"/>
      <c r="AP501" s="3"/>
      <c r="AQ501" s="3"/>
      <c r="AR501" s="3"/>
      <c r="AS501" s="3"/>
    </row>
    <row r="502" spans="33:45" x14ac:dyDescent="0.25">
      <c r="AG502" s="3"/>
      <c r="AH502" s="3"/>
      <c r="AI502" s="3"/>
      <c r="AJ502" s="3"/>
      <c r="AK502" s="3"/>
      <c r="AL502" s="3"/>
      <c r="AM502" s="3"/>
      <c r="AN502" s="3"/>
      <c r="AO502" s="3"/>
      <c r="AP502" s="3"/>
      <c r="AQ502" s="3"/>
      <c r="AR502" s="3"/>
      <c r="AS502" s="3"/>
    </row>
    <row r="503" spans="33:45" x14ac:dyDescent="0.25">
      <c r="AG503" s="3"/>
      <c r="AH503" s="3"/>
      <c r="AI503" s="3"/>
      <c r="AJ503" s="3"/>
      <c r="AK503" s="3"/>
      <c r="AL503" s="3"/>
      <c r="AM503" s="3"/>
      <c r="AN503" s="3"/>
      <c r="AO503" s="3"/>
      <c r="AP503" s="3"/>
      <c r="AQ503" s="3"/>
      <c r="AR503" s="3"/>
      <c r="AS503" s="3"/>
    </row>
    <row r="504" spans="33:45" x14ac:dyDescent="0.25">
      <c r="AG504" s="3"/>
      <c r="AH504" s="3"/>
      <c r="AI504" s="3"/>
      <c r="AJ504" s="3"/>
      <c r="AK504" s="3"/>
      <c r="AL504" s="3"/>
      <c r="AM504" s="3"/>
      <c r="AN504" s="3"/>
      <c r="AO504" s="3"/>
      <c r="AP504" s="3"/>
      <c r="AQ504" s="3"/>
      <c r="AR504" s="3"/>
      <c r="AS504" s="3"/>
    </row>
    <row r="505" spans="33:45" x14ac:dyDescent="0.25">
      <c r="AG505" s="3"/>
      <c r="AH505" s="3"/>
      <c r="AI505" s="3"/>
      <c r="AJ505" s="3"/>
      <c r="AK505" s="3"/>
      <c r="AL505" s="3"/>
      <c r="AM505" s="3"/>
      <c r="AN505" s="3"/>
      <c r="AO505" s="3"/>
      <c r="AP505" s="3"/>
      <c r="AQ505" s="3"/>
      <c r="AR505" s="3"/>
      <c r="AS505" s="3"/>
    </row>
    <row r="506" spans="33:45" x14ac:dyDescent="0.25">
      <c r="AG506" s="3"/>
      <c r="AH506" s="3"/>
      <c r="AI506" s="3"/>
      <c r="AJ506" s="3"/>
      <c r="AK506" s="3"/>
      <c r="AL506" s="3"/>
      <c r="AM506" s="3"/>
      <c r="AN506" s="3"/>
      <c r="AO506" s="3"/>
      <c r="AP506" s="3"/>
      <c r="AQ506" s="3"/>
      <c r="AR506" s="3"/>
      <c r="AS506" s="3"/>
    </row>
    <row r="507" spans="33:45" x14ac:dyDescent="0.25">
      <c r="AG507" s="3"/>
      <c r="AH507" s="3"/>
      <c r="AI507" s="3"/>
      <c r="AJ507" s="3"/>
      <c r="AK507" s="3"/>
      <c r="AL507" s="3"/>
      <c r="AM507" s="3"/>
      <c r="AN507" s="3"/>
      <c r="AO507" s="3"/>
      <c r="AP507" s="3"/>
      <c r="AQ507" s="3"/>
      <c r="AR507" s="3"/>
      <c r="AS507" s="3"/>
    </row>
    <row r="508" spans="33:45" x14ac:dyDescent="0.25">
      <c r="AG508" s="3"/>
      <c r="AH508" s="3"/>
      <c r="AI508" s="3"/>
      <c r="AJ508" s="3"/>
      <c r="AK508" s="3"/>
      <c r="AL508" s="3"/>
      <c r="AM508" s="3"/>
      <c r="AN508" s="3"/>
      <c r="AO508" s="3"/>
      <c r="AP508" s="3"/>
      <c r="AQ508" s="3"/>
      <c r="AR508" s="3"/>
      <c r="AS508" s="3"/>
    </row>
    <row r="509" spans="33:45" x14ac:dyDescent="0.25">
      <c r="AG509" s="3"/>
      <c r="AH509" s="3"/>
      <c r="AI509" s="3"/>
      <c r="AJ509" s="3"/>
      <c r="AK509" s="3"/>
      <c r="AL509" s="3"/>
      <c r="AM509" s="3"/>
      <c r="AN509" s="3"/>
      <c r="AO509" s="3"/>
      <c r="AP509" s="3"/>
      <c r="AQ509" s="3"/>
      <c r="AR509" s="3"/>
      <c r="AS509" s="3"/>
    </row>
    <row r="510" spans="33:45" x14ac:dyDescent="0.25">
      <c r="AG510" s="3"/>
      <c r="AH510" s="3"/>
      <c r="AI510" s="3"/>
      <c r="AJ510" s="3"/>
      <c r="AK510" s="3"/>
      <c r="AL510" s="3"/>
      <c r="AM510" s="3"/>
      <c r="AN510" s="3"/>
      <c r="AO510" s="3"/>
      <c r="AP510" s="3"/>
      <c r="AQ510" s="3"/>
      <c r="AR510" s="3"/>
      <c r="AS510" s="3"/>
    </row>
    <row r="511" spans="33:45" x14ac:dyDescent="0.25">
      <c r="AG511" s="3"/>
      <c r="AH511" s="3"/>
      <c r="AI511" s="3"/>
      <c r="AJ511" s="3"/>
      <c r="AK511" s="3"/>
      <c r="AL511" s="3"/>
      <c r="AM511" s="3"/>
      <c r="AN511" s="3"/>
      <c r="AO511" s="3"/>
      <c r="AP511" s="3"/>
      <c r="AQ511" s="3"/>
      <c r="AR511" s="3"/>
      <c r="AS511" s="3"/>
    </row>
    <row r="512" spans="33:45" x14ac:dyDescent="0.25">
      <c r="AG512" s="3"/>
      <c r="AH512" s="3"/>
      <c r="AI512" s="3"/>
      <c r="AJ512" s="3"/>
      <c r="AK512" s="3"/>
      <c r="AL512" s="3"/>
      <c r="AM512" s="3"/>
      <c r="AN512" s="3"/>
      <c r="AO512" s="3"/>
      <c r="AP512" s="3"/>
      <c r="AQ512" s="3"/>
      <c r="AR512" s="3"/>
      <c r="AS512" s="3"/>
    </row>
    <row r="513" spans="33:45" x14ac:dyDescent="0.25">
      <c r="AG513" s="3"/>
      <c r="AH513" s="3"/>
      <c r="AI513" s="3"/>
      <c r="AJ513" s="3"/>
      <c r="AK513" s="3"/>
      <c r="AL513" s="3"/>
      <c r="AM513" s="3"/>
      <c r="AN513" s="3"/>
      <c r="AO513" s="3"/>
      <c r="AP513" s="3"/>
      <c r="AQ513" s="3"/>
      <c r="AR513" s="3"/>
      <c r="AS513" s="3"/>
    </row>
    <row r="514" spans="33:45" x14ac:dyDescent="0.25">
      <c r="AG514" s="3"/>
      <c r="AH514" s="3"/>
      <c r="AI514" s="3"/>
      <c r="AJ514" s="3"/>
      <c r="AK514" s="3"/>
      <c r="AL514" s="3"/>
      <c r="AM514" s="3"/>
      <c r="AN514" s="3"/>
      <c r="AO514" s="3"/>
      <c r="AP514" s="3"/>
      <c r="AQ514" s="3"/>
      <c r="AR514" s="3"/>
      <c r="AS514" s="3"/>
    </row>
    <row r="515" spans="33:45" x14ac:dyDescent="0.25">
      <c r="AG515" s="3"/>
      <c r="AH515" s="3"/>
      <c r="AI515" s="3"/>
      <c r="AJ515" s="3"/>
      <c r="AK515" s="3"/>
      <c r="AL515" s="3"/>
      <c r="AM515" s="3"/>
      <c r="AN515" s="3"/>
      <c r="AO515" s="3"/>
      <c r="AP515" s="3"/>
      <c r="AQ515" s="3"/>
      <c r="AR515" s="3"/>
      <c r="AS515" s="3"/>
    </row>
    <row r="516" spans="33:45" x14ac:dyDescent="0.25">
      <c r="AG516" s="3"/>
      <c r="AH516" s="3"/>
      <c r="AI516" s="3"/>
      <c r="AJ516" s="3"/>
      <c r="AK516" s="3"/>
      <c r="AL516" s="3"/>
      <c r="AM516" s="3"/>
      <c r="AN516" s="3"/>
      <c r="AO516" s="3"/>
      <c r="AP516" s="3"/>
      <c r="AQ516" s="3"/>
      <c r="AR516" s="3"/>
      <c r="AS516" s="3"/>
    </row>
    <row r="517" spans="33:45" x14ac:dyDescent="0.25">
      <c r="AG517" s="3"/>
      <c r="AH517" s="3"/>
      <c r="AI517" s="3"/>
      <c r="AJ517" s="3"/>
      <c r="AK517" s="3"/>
      <c r="AL517" s="3"/>
      <c r="AM517" s="3"/>
      <c r="AN517" s="3"/>
      <c r="AO517" s="3"/>
      <c r="AP517" s="3"/>
      <c r="AQ517" s="3"/>
      <c r="AR517" s="3"/>
      <c r="AS517" s="3"/>
    </row>
    <row r="518" spans="33:45" x14ac:dyDescent="0.25">
      <c r="AG518" s="3"/>
      <c r="AH518" s="3"/>
      <c r="AI518" s="3"/>
      <c r="AJ518" s="3"/>
      <c r="AK518" s="3"/>
      <c r="AL518" s="3"/>
      <c r="AM518" s="3"/>
      <c r="AN518" s="3"/>
      <c r="AO518" s="3"/>
      <c r="AP518" s="3"/>
      <c r="AQ518" s="3"/>
      <c r="AR518" s="3"/>
      <c r="AS518" s="3"/>
    </row>
    <row r="519" spans="33:45" x14ac:dyDescent="0.25">
      <c r="AG519" s="3"/>
      <c r="AH519" s="3"/>
      <c r="AI519" s="3"/>
      <c r="AJ519" s="3"/>
      <c r="AK519" s="3"/>
      <c r="AL519" s="3"/>
      <c r="AM519" s="3"/>
      <c r="AN519" s="3"/>
      <c r="AO519" s="3"/>
      <c r="AP519" s="3"/>
      <c r="AQ519" s="3"/>
      <c r="AR519" s="3"/>
      <c r="AS519" s="3"/>
    </row>
    <row r="520" spans="33:45" x14ac:dyDescent="0.25">
      <c r="AG520" s="3"/>
      <c r="AH520" s="3"/>
      <c r="AI520" s="3"/>
      <c r="AJ520" s="3"/>
      <c r="AK520" s="3"/>
      <c r="AL520" s="3"/>
      <c r="AM520" s="3"/>
      <c r="AN520" s="3"/>
      <c r="AO520" s="3"/>
      <c r="AP520" s="3"/>
      <c r="AQ520" s="3"/>
      <c r="AR520" s="3"/>
      <c r="AS520" s="3"/>
    </row>
    <row r="521" spans="33:45" x14ac:dyDescent="0.25">
      <c r="AG521" s="3"/>
      <c r="AH521" s="3"/>
      <c r="AI521" s="3"/>
      <c r="AJ521" s="3"/>
      <c r="AK521" s="3"/>
      <c r="AL521" s="3"/>
      <c r="AM521" s="3"/>
      <c r="AN521" s="3"/>
      <c r="AO521" s="3"/>
      <c r="AP521" s="3"/>
      <c r="AQ521" s="3"/>
      <c r="AR521" s="3"/>
      <c r="AS521" s="3"/>
    </row>
    <row r="522" spans="33:45" x14ac:dyDescent="0.25">
      <c r="AG522" s="3"/>
      <c r="AH522" s="3"/>
      <c r="AI522" s="3"/>
      <c r="AJ522" s="3"/>
      <c r="AK522" s="3"/>
      <c r="AL522" s="3"/>
      <c r="AM522" s="3"/>
      <c r="AN522" s="3"/>
      <c r="AO522" s="3"/>
      <c r="AP522" s="3"/>
      <c r="AQ522" s="3"/>
      <c r="AR522" s="3"/>
      <c r="AS522" s="3"/>
    </row>
    <row r="523" spans="33:45" x14ac:dyDescent="0.25">
      <c r="AG523" s="3"/>
      <c r="AH523" s="3"/>
      <c r="AI523" s="3"/>
      <c r="AJ523" s="3"/>
      <c r="AK523" s="3"/>
      <c r="AL523" s="3"/>
      <c r="AM523" s="3"/>
      <c r="AN523" s="3"/>
      <c r="AO523" s="3"/>
      <c r="AP523" s="3"/>
      <c r="AQ523" s="3"/>
      <c r="AR523" s="3"/>
      <c r="AS523" s="3"/>
    </row>
    <row r="524" spans="33:45" x14ac:dyDescent="0.25">
      <c r="AG524" s="3"/>
      <c r="AH524" s="3"/>
      <c r="AI524" s="3"/>
      <c r="AJ524" s="3"/>
      <c r="AK524" s="3"/>
      <c r="AL524" s="3"/>
      <c r="AM524" s="3"/>
      <c r="AN524" s="3"/>
      <c r="AO524" s="3"/>
      <c r="AP524" s="3"/>
      <c r="AQ524" s="3"/>
      <c r="AR524" s="3"/>
      <c r="AS524" s="3"/>
    </row>
    <row r="525" spans="33:45" x14ac:dyDescent="0.25">
      <c r="AG525" s="3"/>
      <c r="AH525" s="3"/>
      <c r="AI525" s="3"/>
      <c r="AJ525" s="3"/>
      <c r="AK525" s="3"/>
      <c r="AL525" s="3"/>
      <c r="AM525" s="3"/>
      <c r="AN525" s="3"/>
      <c r="AO525" s="3"/>
      <c r="AP525" s="3"/>
      <c r="AQ525" s="3"/>
      <c r="AR525" s="3"/>
      <c r="AS525" s="3"/>
    </row>
    <row r="526" spans="33:45" x14ac:dyDescent="0.25">
      <c r="AG526" s="3"/>
      <c r="AH526" s="3"/>
      <c r="AI526" s="3"/>
      <c r="AJ526" s="3"/>
      <c r="AK526" s="3"/>
      <c r="AL526" s="3"/>
      <c r="AM526" s="3"/>
      <c r="AN526" s="3"/>
      <c r="AO526" s="3"/>
      <c r="AP526" s="3"/>
      <c r="AQ526" s="3"/>
      <c r="AR526" s="3"/>
      <c r="AS526" s="3"/>
    </row>
    <row r="527" spans="33:45" x14ac:dyDescent="0.25">
      <c r="AG527" s="3"/>
      <c r="AH527" s="3"/>
      <c r="AI527" s="3"/>
      <c r="AJ527" s="3"/>
      <c r="AK527" s="3"/>
      <c r="AL527" s="3"/>
      <c r="AM527" s="3"/>
      <c r="AN527" s="3"/>
      <c r="AO527" s="3"/>
      <c r="AP527" s="3"/>
      <c r="AQ527" s="3"/>
      <c r="AR527" s="3"/>
      <c r="AS527" s="3"/>
    </row>
    <row r="528" spans="33:45" x14ac:dyDescent="0.25">
      <c r="AG528" s="3"/>
      <c r="AH528" s="3"/>
      <c r="AI528" s="3"/>
      <c r="AJ528" s="3"/>
      <c r="AK528" s="3"/>
      <c r="AL528" s="3"/>
      <c r="AM528" s="3"/>
      <c r="AN528" s="3"/>
      <c r="AO528" s="3"/>
      <c r="AP528" s="3"/>
      <c r="AQ528" s="3"/>
      <c r="AR528" s="3"/>
      <c r="AS528" s="3"/>
    </row>
    <row r="529" spans="33:45" x14ac:dyDescent="0.25">
      <c r="AG529" s="3"/>
      <c r="AH529" s="3"/>
      <c r="AI529" s="3"/>
      <c r="AJ529" s="3"/>
      <c r="AK529" s="3"/>
      <c r="AL529" s="3"/>
      <c r="AM529" s="3"/>
      <c r="AN529" s="3"/>
      <c r="AO529" s="3"/>
      <c r="AP529" s="3"/>
      <c r="AQ529" s="3"/>
      <c r="AR529" s="3"/>
      <c r="AS529" s="3"/>
    </row>
    <row r="530" spans="33:45" x14ac:dyDescent="0.25">
      <c r="AG530" s="3"/>
      <c r="AH530" s="3"/>
      <c r="AI530" s="3"/>
      <c r="AJ530" s="3"/>
      <c r="AK530" s="3"/>
      <c r="AL530" s="3"/>
      <c r="AM530" s="3"/>
      <c r="AN530" s="3"/>
      <c r="AO530" s="3"/>
      <c r="AP530" s="3"/>
      <c r="AQ530" s="3"/>
      <c r="AR530" s="3"/>
      <c r="AS530" s="3"/>
    </row>
    <row r="531" spans="33:45" x14ac:dyDescent="0.25">
      <c r="AG531" s="3"/>
      <c r="AH531" s="3"/>
      <c r="AI531" s="3"/>
      <c r="AJ531" s="3"/>
      <c r="AK531" s="3"/>
      <c r="AL531" s="3"/>
      <c r="AM531" s="3"/>
      <c r="AN531" s="3"/>
      <c r="AO531" s="3"/>
      <c r="AP531" s="3"/>
      <c r="AQ531" s="3"/>
      <c r="AR531" s="3"/>
      <c r="AS531" s="3"/>
    </row>
    <row r="532" spans="33:45" x14ac:dyDescent="0.25">
      <c r="AG532" s="3"/>
      <c r="AH532" s="3"/>
      <c r="AI532" s="3"/>
      <c r="AJ532" s="3"/>
      <c r="AK532" s="3"/>
      <c r="AL532" s="3"/>
      <c r="AM532" s="3"/>
      <c r="AN532" s="3"/>
      <c r="AO532" s="3"/>
      <c r="AP532" s="3"/>
      <c r="AQ532" s="3"/>
      <c r="AR532" s="3"/>
      <c r="AS532" s="3"/>
    </row>
    <row r="533" spans="33:45" x14ac:dyDescent="0.25">
      <c r="AG533" s="3"/>
      <c r="AH533" s="3"/>
      <c r="AI533" s="3"/>
      <c r="AJ533" s="3"/>
      <c r="AK533" s="3"/>
      <c r="AL533" s="3"/>
      <c r="AM533" s="3"/>
      <c r="AN533" s="3"/>
      <c r="AO533" s="3"/>
      <c r="AP533" s="3"/>
      <c r="AQ533" s="3"/>
      <c r="AR533" s="3"/>
      <c r="AS533" s="3"/>
    </row>
    <row r="534" spans="33:45" x14ac:dyDescent="0.25">
      <c r="AG534" s="3"/>
      <c r="AH534" s="3"/>
      <c r="AI534" s="3"/>
      <c r="AJ534" s="3"/>
      <c r="AK534" s="3"/>
      <c r="AL534" s="3"/>
      <c r="AM534" s="3"/>
      <c r="AN534" s="3"/>
      <c r="AO534" s="3"/>
      <c r="AP534" s="3"/>
      <c r="AQ534" s="3"/>
      <c r="AR534" s="3"/>
      <c r="AS534" s="3"/>
    </row>
    <row r="535" spans="33:45" x14ac:dyDescent="0.25">
      <c r="AG535" s="3"/>
      <c r="AH535" s="3"/>
      <c r="AI535" s="3"/>
      <c r="AJ535" s="3"/>
      <c r="AK535" s="3"/>
      <c r="AL535" s="3"/>
      <c r="AM535" s="3"/>
      <c r="AN535" s="3"/>
      <c r="AO535" s="3"/>
      <c r="AP535" s="3"/>
      <c r="AQ535" s="3"/>
      <c r="AR535" s="3"/>
      <c r="AS535" s="3"/>
    </row>
    <row r="536" spans="33:45" x14ac:dyDescent="0.25">
      <c r="AG536" s="3"/>
      <c r="AH536" s="3"/>
      <c r="AI536" s="3"/>
      <c r="AJ536" s="3"/>
      <c r="AK536" s="3"/>
      <c r="AL536" s="3"/>
      <c r="AM536" s="3"/>
      <c r="AN536" s="3"/>
      <c r="AO536" s="3"/>
      <c r="AP536" s="3"/>
      <c r="AQ536" s="3"/>
      <c r="AR536" s="3"/>
      <c r="AS536" s="3"/>
    </row>
    <row r="537" spans="33:45" x14ac:dyDescent="0.25">
      <c r="AG537" s="3"/>
      <c r="AH537" s="3"/>
      <c r="AI537" s="3"/>
      <c r="AJ537" s="3"/>
      <c r="AK537" s="3"/>
      <c r="AL537" s="3"/>
      <c r="AM537" s="3"/>
      <c r="AN537" s="3"/>
      <c r="AO537" s="3"/>
      <c r="AP537" s="3"/>
      <c r="AQ537" s="3"/>
      <c r="AR537" s="3"/>
      <c r="AS537" s="3"/>
    </row>
    <row r="538" spans="33:45" x14ac:dyDescent="0.25">
      <c r="AG538" s="3"/>
      <c r="AH538" s="3"/>
      <c r="AI538" s="3"/>
      <c r="AJ538" s="3"/>
      <c r="AK538" s="3"/>
      <c r="AL538" s="3"/>
      <c r="AM538" s="3"/>
      <c r="AN538" s="3"/>
      <c r="AO538" s="3"/>
      <c r="AP538" s="3"/>
      <c r="AQ538" s="3"/>
      <c r="AR538" s="3"/>
      <c r="AS538" s="3"/>
    </row>
    <row r="539" spans="33:45" x14ac:dyDescent="0.25">
      <c r="AG539" s="3"/>
      <c r="AH539" s="3"/>
      <c r="AI539" s="3"/>
      <c r="AJ539" s="3"/>
      <c r="AK539" s="3"/>
      <c r="AL539" s="3"/>
      <c r="AM539" s="3"/>
      <c r="AN539" s="3"/>
      <c r="AO539" s="3"/>
      <c r="AP539" s="3"/>
      <c r="AQ539" s="3"/>
      <c r="AR539" s="3"/>
      <c r="AS539" s="3"/>
    </row>
    <row r="540" spans="33:45" x14ac:dyDescent="0.25">
      <c r="AG540" s="3"/>
      <c r="AH540" s="3"/>
      <c r="AI540" s="3"/>
      <c r="AJ540" s="3"/>
      <c r="AK540" s="3"/>
      <c r="AL540" s="3"/>
      <c r="AM540" s="3"/>
      <c r="AN540" s="3"/>
      <c r="AO540" s="3"/>
      <c r="AP540" s="3"/>
      <c r="AQ540" s="3"/>
      <c r="AR540" s="3"/>
      <c r="AS540" s="3"/>
    </row>
    <row r="541" spans="33:45" x14ac:dyDescent="0.25">
      <c r="AG541" s="3"/>
      <c r="AH541" s="3"/>
      <c r="AI541" s="3"/>
      <c r="AJ541" s="3"/>
      <c r="AK541" s="3"/>
      <c r="AL541" s="3"/>
      <c r="AM541" s="3"/>
      <c r="AN541" s="3"/>
      <c r="AO541" s="3"/>
      <c r="AP541" s="3"/>
      <c r="AQ541" s="3"/>
      <c r="AR541" s="3"/>
      <c r="AS541" s="3"/>
    </row>
    <row r="542" spans="33:45" x14ac:dyDescent="0.25">
      <c r="AG542" s="3"/>
      <c r="AH542" s="3"/>
      <c r="AI542" s="3"/>
      <c r="AJ542" s="3"/>
      <c r="AK542" s="3"/>
      <c r="AL542" s="3"/>
      <c r="AM542" s="3"/>
      <c r="AN542" s="3"/>
      <c r="AO542" s="3"/>
      <c r="AP542" s="3"/>
      <c r="AQ542" s="3"/>
      <c r="AR542" s="3"/>
      <c r="AS542" s="3"/>
    </row>
    <row r="543" spans="33:45" x14ac:dyDescent="0.25">
      <c r="AG543" s="3"/>
      <c r="AH543" s="3"/>
      <c r="AI543" s="3"/>
      <c r="AJ543" s="3"/>
      <c r="AK543" s="3"/>
      <c r="AL543" s="3"/>
      <c r="AM543" s="3"/>
      <c r="AN543" s="3"/>
      <c r="AO543" s="3"/>
      <c r="AP543" s="3"/>
      <c r="AQ543" s="3"/>
      <c r="AR543" s="3"/>
      <c r="AS543" s="3"/>
    </row>
    <row r="544" spans="33:45" x14ac:dyDescent="0.25">
      <c r="AG544" s="3"/>
      <c r="AH544" s="3"/>
      <c r="AI544" s="3"/>
      <c r="AJ544" s="3"/>
      <c r="AK544" s="3"/>
      <c r="AL544" s="3"/>
      <c r="AM544" s="3"/>
      <c r="AN544" s="3"/>
      <c r="AO544" s="3"/>
      <c r="AP544" s="3"/>
      <c r="AQ544" s="3"/>
      <c r="AR544" s="3"/>
      <c r="AS544" s="3"/>
    </row>
    <row r="545" spans="33:45" x14ac:dyDescent="0.25">
      <c r="AG545" s="3"/>
      <c r="AH545" s="3"/>
      <c r="AI545" s="3"/>
      <c r="AJ545" s="3"/>
      <c r="AK545" s="3"/>
      <c r="AL545" s="3"/>
      <c r="AM545" s="3"/>
      <c r="AN545" s="3"/>
      <c r="AO545" s="3"/>
      <c r="AP545" s="3"/>
      <c r="AQ545" s="3"/>
      <c r="AR545" s="3"/>
      <c r="AS545" s="3"/>
    </row>
    <row r="546" spans="33:45" x14ac:dyDescent="0.25">
      <c r="AG546" s="3"/>
      <c r="AH546" s="3"/>
      <c r="AI546" s="3"/>
      <c r="AJ546" s="3"/>
      <c r="AK546" s="3"/>
      <c r="AL546" s="3"/>
      <c r="AM546" s="3"/>
      <c r="AN546" s="3"/>
      <c r="AO546" s="3"/>
      <c r="AP546" s="3"/>
      <c r="AQ546" s="3"/>
      <c r="AR546" s="3"/>
      <c r="AS546" s="3"/>
    </row>
    <row r="547" spans="33:45" x14ac:dyDescent="0.25">
      <c r="AG547" s="3"/>
      <c r="AH547" s="3"/>
      <c r="AI547" s="3"/>
      <c r="AJ547" s="3"/>
      <c r="AK547" s="3"/>
      <c r="AL547" s="3"/>
      <c r="AM547" s="3"/>
      <c r="AN547" s="3"/>
      <c r="AO547" s="3"/>
      <c r="AP547" s="3"/>
      <c r="AQ547" s="3"/>
      <c r="AR547" s="3"/>
      <c r="AS547" s="3"/>
    </row>
    <row r="548" spans="33:45" x14ac:dyDescent="0.25">
      <c r="AG548" s="3"/>
      <c r="AH548" s="3"/>
      <c r="AI548" s="3"/>
      <c r="AJ548" s="3"/>
      <c r="AK548" s="3"/>
      <c r="AL548" s="3"/>
      <c r="AM548" s="3"/>
      <c r="AN548" s="3"/>
      <c r="AO548" s="3"/>
      <c r="AP548" s="3"/>
      <c r="AQ548" s="3"/>
      <c r="AR548" s="3"/>
      <c r="AS548" s="3"/>
    </row>
    <row r="549" spans="33:45" x14ac:dyDescent="0.25">
      <c r="AG549" s="3"/>
      <c r="AH549" s="3"/>
      <c r="AI549" s="3"/>
      <c r="AJ549" s="3"/>
      <c r="AK549" s="3"/>
      <c r="AL549" s="3"/>
      <c r="AM549" s="3"/>
      <c r="AN549" s="3"/>
      <c r="AO549" s="3"/>
      <c r="AP549" s="3"/>
      <c r="AQ549" s="3"/>
      <c r="AR549" s="3"/>
      <c r="AS549" s="3"/>
    </row>
    <row r="550" spans="33:45" x14ac:dyDescent="0.25">
      <c r="AG550" s="3"/>
      <c r="AH550" s="3"/>
      <c r="AI550" s="3"/>
      <c r="AJ550" s="3"/>
      <c r="AK550" s="3"/>
      <c r="AL550" s="3"/>
      <c r="AM550" s="3"/>
      <c r="AN550" s="3"/>
      <c r="AO550" s="3"/>
      <c r="AP550" s="3"/>
      <c r="AQ550" s="3"/>
      <c r="AR550" s="3"/>
      <c r="AS550" s="3"/>
    </row>
    <row r="551" spans="33:45" x14ac:dyDescent="0.25">
      <c r="AG551" s="3"/>
      <c r="AH551" s="3"/>
      <c r="AI551" s="3"/>
      <c r="AJ551" s="3"/>
      <c r="AK551" s="3"/>
      <c r="AL551" s="3"/>
      <c r="AM551" s="3"/>
      <c r="AN551" s="3"/>
      <c r="AO551" s="3"/>
      <c r="AP551" s="3"/>
      <c r="AQ551" s="3"/>
      <c r="AR551" s="3"/>
      <c r="AS551" s="3"/>
    </row>
    <row r="552" spans="33:45" x14ac:dyDescent="0.25">
      <c r="AG552" s="3"/>
      <c r="AH552" s="3"/>
      <c r="AI552" s="3"/>
      <c r="AJ552" s="3"/>
      <c r="AK552" s="3"/>
      <c r="AL552" s="3"/>
      <c r="AM552" s="3"/>
      <c r="AN552" s="3"/>
      <c r="AO552" s="3"/>
      <c r="AP552" s="3"/>
      <c r="AQ552" s="3"/>
      <c r="AR552" s="3"/>
      <c r="AS552" s="3"/>
    </row>
    <row r="553" spans="33:45" x14ac:dyDescent="0.25">
      <c r="AG553" s="3"/>
      <c r="AH553" s="3"/>
      <c r="AI553" s="3"/>
      <c r="AJ553" s="3"/>
      <c r="AK553" s="3"/>
      <c r="AL553" s="3"/>
      <c r="AM553" s="3"/>
      <c r="AN553" s="3"/>
      <c r="AO553" s="3"/>
      <c r="AP553" s="3"/>
      <c r="AQ553" s="3"/>
      <c r="AR553" s="3"/>
      <c r="AS553" s="3"/>
    </row>
    <row r="554" spans="33:45" x14ac:dyDescent="0.25">
      <c r="AG554" s="3"/>
      <c r="AH554" s="3"/>
      <c r="AI554" s="3"/>
      <c r="AJ554" s="3"/>
      <c r="AK554" s="3"/>
      <c r="AL554" s="3"/>
      <c r="AM554" s="3"/>
      <c r="AN554" s="3"/>
      <c r="AO554" s="3"/>
      <c r="AP554" s="3"/>
      <c r="AQ554" s="3"/>
      <c r="AR554" s="3"/>
      <c r="AS554" s="3"/>
    </row>
    <row r="555" spans="33:45" x14ac:dyDescent="0.25">
      <c r="AG555" s="3"/>
      <c r="AH555" s="3"/>
      <c r="AI555" s="3"/>
      <c r="AJ555" s="3"/>
      <c r="AK555" s="3"/>
      <c r="AL555" s="3"/>
      <c r="AM555" s="3"/>
      <c r="AN555" s="3"/>
      <c r="AO555" s="3"/>
      <c r="AP555" s="3"/>
      <c r="AQ555" s="3"/>
      <c r="AR555" s="3"/>
      <c r="AS555" s="3"/>
    </row>
    <row r="556" spans="33:45" x14ac:dyDescent="0.25">
      <c r="AG556" s="3"/>
      <c r="AH556" s="3"/>
      <c r="AI556" s="3"/>
      <c r="AJ556" s="3"/>
      <c r="AK556" s="3"/>
      <c r="AL556" s="3"/>
      <c r="AM556" s="3"/>
      <c r="AN556" s="3"/>
      <c r="AO556" s="3"/>
      <c r="AP556" s="3"/>
      <c r="AQ556" s="3"/>
      <c r="AR556" s="3"/>
      <c r="AS556" s="3"/>
    </row>
    <row r="557" spans="33:45" x14ac:dyDescent="0.25">
      <c r="AG557" s="3"/>
      <c r="AH557" s="3"/>
      <c r="AI557" s="3"/>
      <c r="AJ557" s="3"/>
      <c r="AK557" s="3"/>
      <c r="AL557" s="3"/>
      <c r="AM557" s="3"/>
      <c r="AN557" s="3"/>
      <c r="AO557" s="3"/>
      <c r="AP557" s="3"/>
      <c r="AQ557" s="3"/>
      <c r="AR557" s="3"/>
      <c r="AS557" s="3"/>
    </row>
    <row r="558" spans="33:45" x14ac:dyDescent="0.25">
      <c r="AG558" s="3"/>
      <c r="AH558" s="3"/>
      <c r="AI558" s="3"/>
      <c r="AJ558" s="3"/>
      <c r="AK558" s="3"/>
      <c r="AL558" s="3"/>
      <c r="AM558" s="3"/>
      <c r="AN558" s="3"/>
      <c r="AO558" s="3"/>
      <c r="AP558" s="3"/>
      <c r="AQ558" s="3"/>
      <c r="AR558" s="3"/>
      <c r="AS558" s="3"/>
    </row>
    <row r="559" spans="33:45" x14ac:dyDescent="0.25">
      <c r="AG559" s="3"/>
      <c r="AH559" s="3"/>
      <c r="AI559" s="3"/>
      <c r="AJ559" s="3"/>
      <c r="AK559" s="3"/>
      <c r="AL559" s="3"/>
      <c r="AM559" s="3"/>
      <c r="AN559" s="3"/>
      <c r="AO559" s="3"/>
      <c r="AP559" s="3"/>
      <c r="AQ559" s="3"/>
      <c r="AR559" s="3"/>
      <c r="AS559" s="3"/>
    </row>
    <row r="560" spans="33:45" x14ac:dyDescent="0.25">
      <c r="AG560" s="3"/>
      <c r="AH560" s="3"/>
      <c r="AI560" s="3"/>
      <c r="AJ560" s="3"/>
      <c r="AK560" s="3"/>
      <c r="AL560" s="3"/>
      <c r="AM560" s="3"/>
      <c r="AN560" s="3"/>
      <c r="AO560" s="3"/>
      <c r="AP560" s="3"/>
      <c r="AQ560" s="3"/>
      <c r="AR560" s="3"/>
      <c r="AS560" s="3"/>
    </row>
    <row r="561" spans="33:45" x14ac:dyDescent="0.25">
      <c r="AG561" s="3"/>
      <c r="AH561" s="3"/>
      <c r="AI561" s="3"/>
      <c r="AJ561" s="3"/>
      <c r="AK561" s="3"/>
      <c r="AL561" s="3"/>
      <c r="AM561" s="3"/>
      <c r="AN561" s="3"/>
      <c r="AO561" s="3"/>
      <c r="AP561" s="3"/>
      <c r="AQ561" s="3"/>
      <c r="AR561" s="3"/>
      <c r="AS561" s="3"/>
    </row>
    <row r="562" spans="33:45" x14ac:dyDescent="0.25">
      <c r="AG562" s="3"/>
      <c r="AH562" s="3"/>
      <c r="AI562" s="3"/>
      <c r="AJ562" s="3"/>
      <c r="AK562" s="3"/>
      <c r="AL562" s="3"/>
      <c r="AM562" s="3"/>
      <c r="AN562" s="3"/>
      <c r="AO562" s="3"/>
      <c r="AP562" s="3"/>
      <c r="AQ562" s="3"/>
      <c r="AR562" s="3"/>
      <c r="AS562" s="3"/>
    </row>
    <row r="563" spans="33:45" x14ac:dyDescent="0.25">
      <c r="AG563" s="3"/>
      <c r="AH563" s="3"/>
      <c r="AI563" s="3"/>
      <c r="AJ563" s="3"/>
      <c r="AK563" s="3"/>
      <c r="AL563" s="3"/>
      <c r="AM563" s="3"/>
      <c r="AN563" s="3"/>
      <c r="AO563" s="3"/>
      <c r="AP563" s="3"/>
      <c r="AQ563" s="3"/>
      <c r="AR563" s="3"/>
      <c r="AS563" s="3"/>
    </row>
    <row r="564" spans="33:45" x14ac:dyDescent="0.25">
      <c r="AG564" s="3"/>
      <c r="AH564" s="3"/>
      <c r="AI564" s="3"/>
      <c r="AJ564" s="3"/>
      <c r="AK564" s="3"/>
      <c r="AL564" s="3"/>
      <c r="AM564" s="3"/>
      <c r="AN564" s="3"/>
      <c r="AO564" s="3"/>
      <c r="AP564" s="3"/>
      <c r="AQ564" s="3"/>
      <c r="AR564" s="3"/>
      <c r="AS564" s="3"/>
    </row>
    <row r="565" spans="33:45" x14ac:dyDescent="0.25">
      <c r="AG565" s="3"/>
      <c r="AH565" s="3"/>
      <c r="AI565" s="3"/>
      <c r="AJ565" s="3"/>
      <c r="AK565" s="3"/>
      <c r="AL565" s="3"/>
      <c r="AM565" s="3"/>
      <c r="AN565" s="3"/>
      <c r="AO565" s="3"/>
      <c r="AP565" s="3"/>
      <c r="AQ565" s="3"/>
      <c r="AR565" s="3"/>
      <c r="AS565" s="3"/>
    </row>
    <row r="566" spans="33:45" x14ac:dyDescent="0.25">
      <c r="AG566" s="3"/>
      <c r="AH566" s="3"/>
      <c r="AI566" s="3"/>
      <c r="AJ566" s="3"/>
      <c r="AK566" s="3"/>
      <c r="AL566" s="3"/>
      <c r="AM566" s="3"/>
      <c r="AN566" s="3"/>
      <c r="AO566" s="3"/>
      <c r="AP566" s="3"/>
      <c r="AQ566" s="3"/>
      <c r="AR566" s="3"/>
      <c r="AS566" s="3"/>
    </row>
    <row r="567" spans="33:45" x14ac:dyDescent="0.25">
      <c r="AG567" s="3"/>
      <c r="AH567" s="3"/>
      <c r="AI567" s="3"/>
      <c r="AJ567" s="3"/>
      <c r="AK567" s="3"/>
      <c r="AL567" s="3"/>
      <c r="AM567" s="3"/>
      <c r="AN567" s="3"/>
      <c r="AO567" s="3"/>
      <c r="AP567" s="3"/>
      <c r="AQ567" s="3"/>
      <c r="AR567" s="3"/>
      <c r="AS567" s="3"/>
    </row>
    <row r="568" spans="33:45" x14ac:dyDescent="0.25">
      <c r="AG568" s="3"/>
      <c r="AH568" s="3"/>
      <c r="AI568" s="3"/>
      <c r="AJ568" s="3"/>
      <c r="AK568" s="3"/>
      <c r="AL568" s="3"/>
      <c r="AM568" s="3"/>
      <c r="AN568" s="3"/>
      <c r="AO568" s="3"/>
      <c r="AP568" s="3"/>
      <c r="AQ568" s="3"/>
      <c r="AR568" s="3"/>
      <c r="AS568" s="3"/>
    </row>
    <row r="569" spans="33:45" x14ac:dyDescent="0.25">
      <c r="AG569" s="3"/>
      <c r="AH569" s="3"/>
      <c r="AI569" s="3"/>
      <c r="AJ569" s="3"/>
      <c r="AK569" s="3"/>
      <c r="AL569" s="3"/>
      <c r="AM569" s="3"/>
      <c r="AN569" s="3"/>
      <c r="AO569" s="3"/>
      <c r="AP569" s="3"/>
      <c r="AQ569" s="3"/>
      <c r="AR569" s="3"/>
      <c r="AS569" s="3"/>
    </row>
    <row r="570" spans="33:45" x14ac:dyDescent="0.25">
      <c r="AG570" s="3"/>
      <c r="AH570" s="3"/>
      <c r="AI570" s="3"/>
      <c r="AJ570" s="3"/>
      <c r="AK570" s="3"/>
      <c r="AL570" s="3"/>
      <c r="AM570" s="3"/>
      <c r="AN570" s="3"/>
      <c r="AO570" s="3"/>
      <c r="AP570" s="3"/>
      <c r="AQ570" s="3"/>
      <c r="AR570" s="3"/>
      <c r="AS570" s="3"/>
    </row>
    <row r="571" spans="33:45" x14ac:dyDescent="0.25">
      <c r="AG571" s="3"/>
      <c r="AH571" s="3"/>
      <c r="AI571" s="3"/>
      <c r="AJ571" s="3"/>
      <c r="AK571" s="3"/>
      <c r="AL571" s="3"/>
      <c r="AM571" s="3"/>
      <c r="AN571" s="3"/>
      <c r="AO571" s="3"/>
      <c r="AP571" s="3"/>
      <c r="AQ571" s="3"/>
      <c r="AR571" s="3"/>
      <c r="AS571" s="3"/>
    </row>
    <row r="572" spans="33:45" x14ac:dyDescent="0.25">
      <c r="AG572" s="3"/>
      <c r="AH572" s="3"/>
      <c r="AI572" s="3"/>
      <c r="AJ572" s="3"/>
      <c r="AK572" s="3"/>
      <c r="AL572" s="3"/>
      <c r="AM572" s="3"/>
      <c r="AN572" s="3"/>
      <c r="AO572" s="3"/>
      <c r="AP572" s="3"/>
      <c r="AQ572" s="3"/>
      <c r="AR572" s="3"/>
      <c r="AS572" s="3"/>
    </row>
    <row r="573" spans="33:45" x14ac:dyDescent="0.25">
      <c r="AG573" s="3"/>
      <c r="AH573" s="3"/>
      <c r="AI573" s="3"/>
      <c r="AJ573" s="3"/>
      <c r="AK573" s="3"/>
      <c r="AL573" s="3"/>
      <c r="AM573" s="3"/>
      <c r="AN573" s="3"/>
      <c r="AO573" s="3"/>
      <c r="AP573" s="3"/>
      <c r="AQ573" s="3"/>
      <c r="AR573" s="3"/>
      <c r="AS573" s="3"/>
    </row>
    <row r="574" spans="33:45" x14ac:dyDescent="0.25">
      <c r="AG574" s="3"/>
      <c r="AH574" s="3"/>
      <c r="AI574" s="3"/>
      <c r="AJ574" s="3"/>
      <c r="AK574" s="3"/>
      <c r="AL574" s="3"/>
      <c r="AM574" s="3"/>
      <c r="AN574" s="3"/>
      <c r="AO574" s="3"/>
      <c r="AP574" s="3"/>
      <c r="AQ574" s="3"/>
      <c r="AR574" s="3"/>
      <c r="AS574" s="3"/>
    </row>
    <row r="575" spans="33:45" x14ac:dyDescent="0.25">
      <c r="AG575" s="3"/>
      <c r="AH575" s="3"/>
      <c r="AI575" s="3"/>
      <c r="AJ575" s="3"/>
      <c r="AK575" s="3"/>
      <c r="AL575" s="3"/>
      <c r="AM575" s="3"/>
      <c r="AN575" s="3"/>
      <c r="AO575" s="3"/>
      <c r="AP575" s="3"/>
      <c r="AQ575" s="3"/>
      <c r="AR575" s="3"/>
      <c r="AS575" s="3"/>
    </row>
    <row r="576" spans="33:45" x14ac:dyDescent="0.25">
      <c r="AG576" s="3"/>
      <c r="AH576" s="3"/>
      <c r="AI576" s="3"/>
      <c r="AJ576" s="3"/>
      <c r="AK576" s="3"/>
      <c r="AL576" s="3"/>
      <c r="AM576" s="3"/>
      <c r="AN576" s="3"/>
      <c r="AO576" s="3"/>
      <c r="AP576" s="3"/>
      <c r="AQ576" s="3"/>
      <c r="AR576" s="3"/>
      <c r="AS576" s="3"/>
    </row>
    <row r="577" spans="33:45" x14ac:dyDescent="0.25">
      <c r="AG577" s="3"/>
      <c r="AH577" s="3"/>
      <c r="AI577" s="3"/>
      <c r="AJ577" s="3"/>
      <c r="AK577" s="3"/>
      <c r="AL577" s="3"/>
      <c r="AM577" s="3"/>
      <c r="AN577" s="3"/>
      <c r="AO577" s="3"/>
      <c r="AP577" s="3"/>
      <c r="AQ577" s="3"/>
      <c r="AR577" s="3"/>
      <c r="AS577" s="3"/>
    </row>
    <row r="578" spans="33:45" x14ac:dyDescent="0.25">
      <c r="AG578" s="3"/>
      <c r="AH578" s="3"/>
      <c r="AI578" s="3"/>
      <c r="AJ578" s="3"/>
      <c r="AK578" s="3"/>
      <c r="AL578" s="3"/>
      <c r="AM578" s="3"/>
      <c r="AN578" s="3"/>
      <c r="AO578" s="3"/>
      <c r="AP578" s="3"/>
      <c r="AQ578" s="3"/>
      <c r="AR578" s="3"/>
      <c r="AS578" s="3"/>
    </row>
    <row r="579" spans="33:45" x14ac:dyDescent="0.25">
      <c r="AG579" s="3"/>
      <c r="AH579" s="3"/>
      <c r="AI579" s="3"/>
      <c r="AJ579" s="3"/>
      <c r="AK579" s="3"/>
      <c r="AL579" s="3"/>
      <c r="AM579" s="3"/>
      <c r="AN579" s="3"/>
      <c r="AO579" s="3"/>
      <c r="AP579" s="3"/>
      <c r="AQ579" s="3"/>
      <c r="AR579" s="3"/>
      <c r="AS579" s="3"/>
    </row>
    <row r="580" spans="33:45" x14ac:dyDescent="0.25">
      <c r="AG580" s="3"/>
      <c r="AH580" s="3"/>
      <c r="AI580" s="3"/>
      <c r="AJ580" s="3"/>
      <c r="AK580" s="3"/>
      <c r="AL580" s="3"/>
      <c r="AM580" s="3"/>
      <c r="AN580" s="3"/>
      <c r="AO580" s="3"/>
      <c r="AP580" s="3"/>
      <c r="AQ580" s="3"/>
      <c r="AR580" s="3"/>
      <c r="AS580" s="3"/>
    </row>
    <row r="581" spans="33:45" x14ac:dyDescent="0.25">
      <c r="AG581" s="3"/>
      <c r="AH581" s="3"/>
      <c r="AI581" s="3"/>
      <c r="AJ581" s="3"/>
      <c r="AK581" s="3"/>
      <c r="AL581" s="3"/>
      <c r="AM581" s="3"/>
      <c r="AN581" s="3"/>
      <c r="AO581" s="3"/>
      <c r="AP581" s="3"/>
      <c r="AQ581" s="3"/>
      <c r="AR581" s="3"/>
      <c r="AS581" s="3"/>
    </row>
    <row r="582" spans="33:45" x14ac:dyDescent="0.25">
      <c r="AG582" s="3"/>
      <c r="AH582" s="3"/>
      <c r="AI582" s="3"/>
      <c r="AJ582" s="3"/>
      <c r="AK582" s="3"/>
      <c r="AL582" s="3"/>
      <c r="AM582" s="3"/>
      <c r="AN582" s="3"/>
      <c r="AO582" s="3"/>
      <c r="AP582" s="3"/>
      <c r="AQ582" s="3"/>
      <c r="AR582" s="3"/>
      <c r="AS582" s="3"/>
    </row>
    <row r="583" spans="33:45" x14ac:dyDescent="0.25">
      <c r="AG583" s="3"/>
      <c r="AH583" s="3"/>
      <c r="AI583" s="3"/>
      <c r="AJ583" s="3"/>
      <c r="AK583" s="3"/>
      <c r="AL583" s="3"/>
      <c r="AM583" s="3"/>
      <c r="AN583" s="3"/>
      <c r="AO583" s="3"/>
      <c r="AP583" s="3"/>
      <c r="AQ583" s="3"/>
      <c r="AR583" s="3"/>
      <c r="AS583" s="3"/>
    </row>
    <row r="584" spans="33:45" x14ac:dyDescent="0.25">
      <c r="AG584" s="3"/>
      <c r="AH584" s="3"/>
      <c r="AI584" s="3"/>
      <c r="AJ584" s="3"/>
      <c r="AK584" s="3"/>
      <c r="AL584" s="3"/>
      <c r="AM584" s="3"/>
      <c r="AN584" s="3"/>
      <c r="AO584" s="3"/>
      <c r="AP584" s="3"/>
      <c r="AQ584" s="3"/>
      <c r="AR584" s="3"/>
      <c r="AS584" s="3"/>
    </row>
    <row r="585" spans="33:45" x14ac:dyDescent="0.25">
      <c r="AG585" s="3"/>
      <c r="AH585" s="3"/>
      <c r="AI585" s="3"/>
      <c r="AJ585" s="3"/>
      <c r="AK585" s="3"/>
      <c r="AL585" s="3"/>
      <c r="AM585" s="3"/>
      <c r="AN585" s="3"/>
      <c r="AO585" s="3"/>
      <c r="AP585" s="3"/>
      <c r="AQ585" s="3"/>
      <c r="AR585" s="3"/>
      <c r="AS585" s="3"/>
    </row>
    <row r="586" spans="33:45" x14ac:dyDescent="0.25">
      <c r="AG586" s="3"/>
      <c r="AH586" s="3"/>
      <c r="AI586" s="3"/>
      <c r="AJ586" s="3"/>
      <c r="AK586" s="3"/>
      <c r="AL586" s="3"/>
      <c r="AM586" s="3"/>
      <c r="AN586" s="3"/>
      <c r="AO586" s="3"/>
      <c r="AP586" s="3"/>
      <c r="AQ586" s="3"/>
      <c r="AR586" s="3"/>
      <c r="AS586" s="3"/>
    </row>
    <row r="587" spans="33:45" x14ac:dyDescent="0.25">
      <c r="AG587" s="3"/>
      <c r="AH587" s="3"/>
      <c r="AI587" s="3"/>
      <c r="AJ587" s="3"/>
      <c r="AK587" s="3"/>
      <c r="AL587" s="3"/>
      <c r="AM587" s="3"/>
      <c r="AN587" s="3"/>
      <c r="AO587" s="3"/>
      <c r="AP587" s="3"/>
      <c r="AQ587" s="3"/>
      <c r="AR587" s="3"/>
      <c r="AS587" s="3"/>
    </row>
    <row r="588" spans="33:45" x14ac:dyDescent="0.25">
      <c r="AG588" s="3"/>
      <c r="AH588" s="3"/>
      <c r="AI588" s="3"/>
      <c r="AJ588" s="3"/>
      <c r="AK588" s="3"/>
      <c r="AL588" s="3"/>
      <c r="AM588" s="3"/>
      <c r="AN588" s="3"/>
      <c r="AO588" s="3"/>
      <c r="AP588" s="3"/>
      <c r="AQ588" s="3"/>
      <c r="AR588" s="3"/>
      <c r="AS588" s="3"/>
    </row>
    <row r="589" spans="33:45" x14ac:dyDescent="0.25">
      <c r="AG589" s="3"/>
      <c r="AH589" s="3"/>
      <c r="AI589" s="3"/>
      <c r="AJ589" s="3"/>
      <c r="AK589" s="3"/>
      <c r="AL589" s="3"/>
      <c r="AM589" s="3"/>
      <c r="AN589" s="3"/>
      <c r="AO589" s="3"/>
      <c r="AP589" s="3"/>
      <c r="AQ589" s="3"/>
      <c r="AR589" s="3"/>
      <c r="AS589" s="3"/>
    </row>
    <row r="590" spans="33:45" x14ac:dyDescent="0.25">
      <c r="AG590" s="3"/>
      <c r="AH590" s="3"/>
      <c r="AI590" s="3"/>
      <c r="AJ590" s="3"/>
      <c r="AK590" s="3"/>
      <c r="AL590" s="3"/>
      <c r="AM590" s="3"/>
      <c r="AN590" s="3"/>
      <c r="AO590" s="3"/>
      <c r="AP590" s="3"/>
      <c r="AQ590" s="3"/>
      <c r="AR590" s="3"/>
      <c r="AS590" s="3"/>
    </row>
    <row r="591" spans="33:45" x14ac:dyDescent="0.25">
      <c r="AG591" s="3"/>
      <c r="AH591" s="3"/>
      <c r="AI591" s="3"/>
      <c r="AJ591" s="3"/>
      <c r="AK591" s="3"/>
      <c r="AL591" s="3"/>
      <c r="AM591" s="3"/>
      <c r="AN591" s="3"/>
      <c r="AO591" s="3"/>
      <c r="AP591" s="3"/>
      <c r="AQ591" s="3"/>
      <c r="AR591" s="3"/>
      <c r="AS591" s="3"/>
    </row>
    <row r="592" spans="33:45" x14ac:dyDescent="0.25">
      <c r="AG592" s="3"/>
      <c r="AH592" s="3"/>
      <c r="AI592" s="3"/>
      <c r="AJ592" s="3"/>
      <c r="AK592" s="3"/>
      <c r="AL592" s="3"/>
      <c r="AM592" s="3"/>
      <c r="AN592" s="3"/>
      <c r="AO592" s="3"/>
      <c r="AP592" s="3"/>
      <c r="AQ592" s="3"/>
      <c r="AR592" s="3"/>
      <c r="AS592" s="3"/>
    </row>
    <row r="593" spans="33:45" x14ac:dyDescent="0.25">
      <c r="AG593" s="3"/>
      <c r="AH593" s="3"/>
      <c r="AI593" s="3"/>
      <c r="AJ593" s="3"/>
      <c r="AK593" s="3"/>
      <c r="AL593" s="3"/>
      <c r="AM593" s="3"/>
      <c r="AN593" s="3"/>
      <c r="AO593" s="3"/>
      <c r="AP593" s="3"/>
      <c r="AQ593" s="3"/>
      <c r="AR593" s="3"/>
      <c r="AS593" s="3"/>
    </row>
    <row r="594" spans="33:45" x14ac:dyDescent="0.25">
      <c r="AG594" s="3"/>
      <c r="AH594" s="3"/>
      <c r="AI594" s="3"/>
      <c r="AJ594" s="3"/>
      <c r="AK594" s="3"/>
      <c r="AL594" s="3"/>
      <c r="AM594" s="3"/>
      <c r="AN594" s="3"/>
      <c r="AO594" s="3"/>
      <c r="AP594" s="3"/>
      <c r="AQ594" s="3"/>
      <c r="AR594" s="3"/>
      <c r="AS594" s="3"/>
    </row>
    <row r="595" spans="33:45" x14ac:dyDescent="0.25">
      <c r="AG595" s="3"/>
      <c r="AH595" s="3"/>
      <c r="AI595" s="3"/>
      <c r="AJ595" s="3"/>
      <c r="AK595" s="3"/>
      <c r="AL595" s="3"/>
      <c r="AM595" s="3"/>
      <c r="AN595" s="3"/>
      <c r="AO595" s="3"/>
      <c r="AP595" s="3"/>
      <c r="AQ595" s="3"/>
      <c r="AR595" s="3"/>
      <c r="AS595" s="3"/>
    </row>
    <row r="596" spans="33:45" x14ac:dyDescent="0.25">
      <c r="AG596" s="3"/>
      <c r="AH596" s="3"/>
      <c r="AI596" s="3"/>
      <c r="AJ596" s="3"/>
      <c r="AK596" s="3"/>
      <c r="AL596" s="3"/>
      <c r="AM596" s="3"/>
      <c r="AN596" s="3"/>
      <c r="AO596" s="3"/>
      <c r="AP596" s="3"/>
      <c r="AQ596" s="3"/>
      <c r="AR596" s="3"/>
      <c r="AS596" s="3"/>
    </row>
    <row r="597" spans="33:45" x14ac:dyDescent="0.25">
      <c r="AG597" s="3"/>
      <c r="AH597" s="3"/>
      <c r="AI597" s="3"/>
      <c r="AJ597" s="3"/>
      <c r="AK597" s="3"/>
      <c r="AL597" s="3"/>
      <c r="AM597" s="3"/>
      <c r="AN597" s="3"/>
      <c r="AO597" s="3"/>
      <c r="AP597" s="3"/>
      <c r="AQ597" s="3"/>
      <c r="AR597" s="3"/>
      <c r="AS597" s="3"/>
    </row>
    <row r="598" spans="33:45" x14ac:dyDescent="0.25">
      <c r="AG598" s="3"/>
      <c r="AH598" s="3"/>
      <c r="AI598" s="3"/>
      <c r="AJ598" s="3"/>
      <c r="AK598" s="3"/>
      <c r="AL598" s="3"/>
      <c r="AM598" s="3"/>
      <c r="AN598" s="3"/>
      <c r="AO598" s="3"/>
      <c r="AP598" s="3"/>
      <c r="AQ598" s="3"/>
      <c r="AR598" s="3"/>
      <c r="AS598" s="3"/>
    </row>
    <row r="599" spans="33:45" x14ac:dyDescent="0.25">
      <c r="AG599" s="3"/>
      <c r="AH599" s="3"/>
      <c r="AI599" s="3"/>
      <c r="AJ599" s="3"/>
      <c r="AK599" s="3"/>
      <c r="AL599" s="3"/>
      <c r="AM599" s="3"/>
      <c r="AN599" s="3"/>
      <c r="AO599" s="3"/>
      <c r="AP599" s="3"/>
      <c r="AQ599" s="3"/>
      <c r="AR599" s="3"/>
      <c r="AS599" s="3"/>
    </row>
    <row r="600" spans="33:45" x14ac:dyDescent="0.25">
      <c r="AG600" s="3"/>
      <c r="AH600" s="3"/>
      <c r="AI600" s="3"/>
      <c r="AJ600" s="3"/>
      <c r="AK600" s="3"/>
      <c r="AL600" s="3"/>
      <c r="AM600" s="3"/>
      <c r="AN600" s="3"/>
      <c r="AO600" s="3"/>
      <c r="AP600" s="3"/>
      <c r="AQ600" s="3"/>
      <c r="AR600" s="3"/>
      <c r="AS600" s="3"/>
    </row>
    <row r="601" spans="33:45" x14ac:dyDescent="0.25">
      <c r="AG601" s="3"/>
      <c r="AH601" s="3"/>
      <c r="AI601" s="3"/>
      <c r="AJ601" s="3"/>
      <c r="AK601" s="3"/>
      <c r="AL601" s="3"/>
      <c r="AM601" s="3"/>
      <c r="AN601" s="3"/>
      <c r="AO601" s="3"/>
      <c r="AP601" s="3"/>
      <c r="AQ601" s="3"/>
      <c r="AR601" s="3"/>
      <c r="AS601" s="3"/>
    </row>
    <row r="602" spans="33:45" x14ac:dyDescent="0.25">
      <c r="AG602" s="3"/>
      <c r="AH602" s="3"/>
      <c r="AI602" s="3"/>
      <c r="AJ602" s="3"/>
      <c r="AK602" s="3"/>
      <c r="AL602" s="3"/>
      <c r="AM602" s="3"/>
      <c r="AN602" s="3"/>
      <c r="AO602" s="3"/>
      <c r="AP602" s="3"/>
      <c r="AQ602" s="3"/>
      <c r="AR602" s="3"/>
      <c r="AS602" s="3"/>
    </row>
    <row r="603" spans="33:45" x14ac:dyDescent="0.25">
      <c r="AG603" s="3"/>
      <c r="AH603" s="3"/>
      <c r="AI603" s="3"/>
      <c r="AJ603" s="3"/>
      <c r="AK603" s="3"/>
      <c r="AL603" s="3"/>
      <c r="AM603" s="3"/>
      <c r="AN603" s="3"/>
      <c r="AO603" s="3"/>
      <c r="AP603" s="3"/>
      <c r="AQ603" s="3"/>
      <c r="AR603" s="3"/>
      <c r="AS603" s="3"/>
    </row>
    <row r="604" spans="33:45" x14ac:dyDescent="0.25">
      <c r="AG604" s="3"/>
      <c r="AH604" s="3"/>
      <c r="AI604" s="3"/>
      <c r="AJ604" s="3"/>
      <c r="AK604" s="3"/>
      <c r="AL604" s="3"/>
      <c r="AM604" s="3"/>
      <c r="AN604" s="3"/>
      <c r="AO604" s="3"/>
      <c r="AP604" s="3"/>
      <c r="AQ604" s="3"/>
      <c r="AR604" s="3"/>
      <c r="AS604" s="3"/>
    </row>
    <row r="605" spans="33:45" x14ac:dyDescent="0.25">
      <c r="AG605" s="3"/>
      <c r="AH605" s="3"/>
      <c r="AI605" s="3"/>
      <c r="AJ605" s="3"/>
      <c r="AK605" s="3"/>
      <c r="AL605" s="3"/>
      <c r="AM605" s="3"/>
      <c r="AN605" s="3"/>
      <c r="AO605" s="3"/>
      <c r="AP605" s="3"/>
      <c r="AQ605" s="3"/>
      <c r="AR605" s="3"/>
      <c r="AS605" s="3"/>
    </row>
    <row r="606" spans="33:45" x14ac:dyDescent="0.25">
      <c r="AG606" s="3"/>
      <c r="AH606" s="3"/>
      <c r="AI606" s="3"/>
      <c r="AJ606" s="3"/>
      <c r="AK606" s="3"/>
      <c r="AL606" s="3"/>
      <c r="AM606" s="3"/>
      <c r="AN606" s="3"/>
      <c r="AO606" s="3"/>
      <c r="AP606" s="3"/>
      <c r="AQ606" s="3"/>
      <c r="AR606" s="3"/>
      <c r="AS606" s="3"/>
    </row>
    <row r="607" spans="33:45" x14ac:dyDescent="0.25">
      <c r="AG607" s="3"/>
      <c r="AH607" s="3"/>
      <c r="AI607" s="3"/>
      <c r="AJ607" s="3"/>
      <c r="AK607" s="3"/>
      <c r="AL607" s="3"/>
      <c r="AM607" s="3"/>
      <c r="AN607" s="3"/>
      <c r="AO607" s="3"/>
      <c r="AP607" s="3"/>
      <c r="AQ607" s="3"/>
      <c r="AR607" s="3"/>
      <c r="AS607" s="3"/>
    </row>
    <row r="608" spans="33:45" x14ac:dyDescent="0.25">
      <c r="AG608" s="3"/>
      <c r="AH608" s="3"/>
      <c r="AI608" s="3"/>
      <c r="AJ608" s="3"/>
      <c r="AK608" s="3"/>
      <c r="AL608" s="3"/>
      <c r="AM608" s="3"/>
      <c r="AN608" s="3"/>
      <c r="AO608" s="3"/>
      <c r="AP608" s="3"/>
      <c r="AQ608" s="3"/>
      <c r="AR608" s="3"/>
      <c r="AS608" s="3"/>
    </row>
    <row r="609" spans="33:45" x14ac:dyDescent="0.25">
      <c r="AG609" s="3"/>
      <c r="AH609" s="3"/>
      <c r="AI609" s="3"/>
      <c r="AJ609" s="3"/>
      <c r="AK609" s="3"/>
      <c r="AL609" s="3"/>
      <c r="AM609" s="3"/>
      <c r="AN609" s="3"/>
      <c r="AO609" s="3"/>
      <c r="AP609" s="3"/>
      <c r="AQ609" s="3"/>
      <c r="AR609" s="3"/>
      <c r="AS609" s="3"/>
    </row>
    <row r="610" spans="33:45" x14ac:dyDescent="0.25">
      <c r="AG610" s="3"/>
      <c r="AH610" s="3"/>
      <c r="AI610" s="3"/>
      <c r="AJ610" s="3"/>
      <c r="AK610" s="3"/>
      <c r="AL610" s="3"/>
      <c r="AM610" s="3"/>
      <c r="AN610" s="3"/>
      <c r="AO610" s="3"/>
      <c r="AP610" s="3"/>
      <c r="AQ610" s="3"/>
      <c r="AR610" s="3"/>
      <c r="AS610" s="3"/>
    </row>
    <row r="611" spans="33:45" x14ac:dyDescent="0.25">
      <c r="AG611" s="3"/>
      <c r="AH611" s="3"/>
      <c r="AI611" s="3"/>
      <c r="AJ611" s="3"/>
      <c r="AK611" s="3"/>
      <c r="AL611" s="3"/>
      <c r="AM611" s="3"/>
      <c r="AN611" s="3"/>
      <c r="AO611" s="3"/>
      <c r="AP611" s="3"/>
      <c r="AQ611" s="3"/>
      <c r="AR611" s="3"/>
      <c r="AS611" s="3"/>
    </row>
    <row r="612" spans="33:45" x14ac:dyDescent="0.25">
      <c r="AG612" s="3"/>
      <c r="AH612" s="3"/>
      <c r="AI612" s="3"/>
      <c r="AJ612" s="3"/>
      <c r="AK612" s="3"/>
      <c r="AL612" s="3"/>
      <c r="AM612" s="3"/>
      <c r="AN612" s="3"/>
      <c r="AO612" s="3"/>
      <c r="AP612" s="3"/>
      <c r="AQ612" s="3"/>
      <c r="AR612" s="3"/>
      <c r="AS612" s="3"/>
    </row>
    <row r="613" spans="33:45" x14ac:dyDescent="0.25">
      <c r="AG613" s="3"/>
      <c r="AH613" s="3"/>
      <c r="AI613" s="3"/>
      <c r="AJ613" s="3"/>
      <c r="AK613" s="3"/>
      <c r="AL613" s="3"/>
      <c r="AM613" s="3"/>
      <c r="AN613" s="3"/>
      <c r="AO613" s="3"/>
      <c r="AP613" s="3"/>
      <c r="AQ613" s="3"/>
      <c r="AR613" s="3"/>
      <c r="AS613" s="3"/>
    </row>
    <row r="614" spans="33:45" x14ac:dyDescent="0.25">
      <c r="AG614" s="3"/>
      <c r="AH614" s="3"/>
      <c r="AI614" s="3"/>
      <c r="AJ614" s="3"/>
      <c r="AK614" s="3"/>
      <c r="AL614" s="3"/>
      <c r="AM614" s="3"/>
      <c r="AN614" s="3"/>
      <c r="AO614" s="3"/>
      <c r="AP614" s="3"/>
      <c r="AQ614" s="3"/>
      <c r="AR614" s="3"/>
      <c r="AS614" s="3"/>
    </row>
    <row r="615" spans="33:45" x14ac:dyDescent="0.25">
      <c r="AG615" s="3"/>
      <c r="AH615" s="3"/>
      <c r="AI615" s="3"/>
      <c r="AJ615" s="3"/>
      <c r="AK615" s="3"/>
      <c r="AL615" s="3"/>
      <c r="AM615" s="3"/>
      <c r="AN615" s="3"/>
      <c r="AO615" s="3"/>
      <c r="AP615" s="3"/>
      <c r="AQ615" s="3"/>
      <c r="AR615" s="3"/>
      <c r="AS615" s="3"/>
    </row>
    <row r="616" spans="33:45" x14ac:dyDescent="0.25">
      <c r="AG616" s="3"/>
      <c r="AH616" s="3"/>
      <c r="AI616" s="3"/>
      <c r="AJ616" s="3"/>
      <c r="AK616" s="3"/>
      <c r="AL616" s="3"/>
      <c r="AM616" s="3"/>
      <c r="AN616" s="3"/>
      <c r="AO616" s="3"/>
      <c r="AP616" s="3"/>
      <c r="AQ616" s="3"/>
      <c r="AR616" s="3"/>
      <c r="AS616" s="3"/>
    </row>
    <row r="617" spans="33:45" x14ac:dyDescent="0.25">
      <c r="AG617" s="3"/>
      <c r="AH617" s="3"/>
      <c r="AI617" s="3"/>
      <c r="AJ617" s="3"/>
      <c r="AK617" s="3"/>
      <c r="AL617" s="3"/>
      <c r="AM617" s="3"/>
      <c r="AN617" s="3"/>
      <c r="AO617" s="3"/>
      <c r="AP617" s="3"/>
      <c r="AQ617" s="3"/>
      <c r="AR617" s="3"/>
      <c r="AS617" s="3"/>
    </row>
    <row r="618" spans="33:45" x14ac:dyDescent="0.25">
      <c r="AG618" s="3"/>
      <c r="AH618" s="3"/>
      <c r="AI618" s="3"/>
      <c r="AJ618" s="3"/>
      <c r="AK618" s="3"/>
      <c r="AL618" s="3"/>
      <c r="AM618" s="3"/>
      <c r="AN618" s="3"/>
      <c r="AO618" s="3"/>
      <c r="AP618" s="3"/>
      <c r="AQ618" s="3"/>
      <c r="AR618" s="3"/>
      <c r="AS618" s="3"/>
    </row>
    <row r="619" spans="33:45" x14ac:dyDescent="0.25">
      <c r="AG619" s="3"/>
      <c r="AH619" s="3"/>
      <c r="AI619" s="3"/>
      <c r="AJ619" s="3"/>
      <c r="AK619" s="3"/>
      <c r="AL619" s="3"/>
      <c r="AM619" s="3"/>
      <c r="AN619" s="3"/>
      <c r="AO619" s="3"/>
      <c r="AP619" s="3"/>
      <c r="AQ619" s="3"/>
      <c r="AR619" s="3"/>
      <c r="AS619" s="3"/>
    </row>
    <row r="620" spans="33:45" x14ac:dyDescent="0.25">
      <c r="AG620" s="3"/>
      <c r="AH620" s="3"/>
      <c r="AI620" s="3"/>
      <c r="AJ620" s="3"/>
      <c r="AK620" s="3"/>
      <c r="AL620" s="3"/>
      <c r="AM620" s="3"/>
      <c r="AN620" s="3"/>
      <c r="AO620" s="3"/>
      <c r="AP620" s="3"/>
      <c r="AQ620" s="3"/>
      <c r="AR620" s="3"/>
      <c r="AS620" s="3"/>
    </row>
    <row r="621" spans="33:45" x14ac:dyDescent="0.25">
      <c r="AG621" s="3"/>
      <c r="AH621" s="3"/>
      <c r="AI621" s="3"/>
      <c r="AJ621" s="3"/>
      <c r="AK621" s="3"/>
      <c r="AL621" s="3"/>
      <c r="AM621" s="3"/>
      <c r="AN621" s="3"/>
      <c r="AO621" s="3"/>
      <c r="AP621" s="3"/>
      <c r="AQ621" s="3"/>
      <c r="AR621" s="3"/>
      <c r="AS621" s="3"/>
    </row>
    <row r="622" spans="33:45" x14ac:dyDescent="0.25">
      <c r="AG622" s="3"/>
      <c r="AH622" s="3"/>
      <c r="AI622" s="3"/>
      <c r="AJ622" s="3"/>
      <c r="AK622" s="3"/>
      <c r="AL622" s="3"/>
      <c r="AM622" s="3"/>
      <c r="AN622" s="3"/>
      <c r="AO622" s="3"/>
      <c r="AP622" s="3"/>
      <c r="AQ622" s="3"/>
      <c r="AR622" s="3"/>
      <c r="AS622" s="3"/>
    </row>
    <row r="623" spans="33:45" x14ac:dyDescent="0.25">
      <c r="AG623" s="3"/>
      <c r="AH623" s="3"/>
      <c r="AI623" s="3"/>
      <c r="AJ623" s="3"/>
      <c r="AK623" s="3"/>
      <c r="AL623" s="3"/>
      <c r="AM623" s="3"/>
      <c r="AN623" s="3"/>
      <c r="AO623" s="3"/>
      <c r="AP623" s="3"/>
      <c r="AQ623" s="3"/>
      <c r="AR623" s="3"/>
      <c r="AS623" s="3"/>
    </row>
    <row r="624" spans="33:45" x14ac:dyDescent="0.25">
      <c r="AG624" s="3"/>
      <c r="AH624" s="3"/>
      <c r="AI624" s="3"/>
      <c r="AJ624" s="3"/>
      <c r="AK624" s="3"/>
      <c r="AL624" s="3"/>
      <c r="AM624" s="3"/>
      <c r="AN624" s="3"/>
      <c r="AO624" s="3"/>
      <c r="AP624" s="3"/>
      <c r="AQ624" s="3"/>
      <c r="AR624" s="3"/>
      <c r="AS624" s="3"/>
    </row>
    <row r="625" spans="33:45" x14ac:dyDescent="0.25">
      <c r="AG625" s="3"/>
      <c r="AH625" s="3"/>
      <c r="AI625" s="3"/>
      <c r="AJ625" s="3"/>
      <c r="AK625" s="3"/>
      <c r="AL625" s="3"/>
      <c r="AM625" s="3"/>
      <c r="AN625" s="3"/>
      <c r="AO625" s="3"/>
      <c r="AP625" s="3"/>
      <c r="AQ625" s="3"/>
      <c r="AR625" s="3"/>
      <c r="AS625" s="3"/>
    </row>
    <row r="626" spans="33:45" x14ac:dyDescent="0.25">
      <c r="AG626" s="3"/>
      <c r="AH626" s="3"/>
      <c r="AI626" s="3"/>
      <c r="AJ626" s="3"/>
      <c r="AK626" s="3"/>
      <c r="AL626" s="3"/>
      <c r="AM626" s="3"/>
      <c r="AN626" s="3"/>
      <c r="AO626" s="3"/>
      <c r="AP626" s="3"/>
      <c r="AQ626" s="3"/>
      <c r="AR626" s="3"/>
      <c r="AS626" s="3"/>
    </row>
    <row r="627" spans="33:45" x14ac:dyDescent="0.25">
      <c r="AG627" s="3"/>
      <c r="AH627" s="3"/>
      <c r="AI627" s="3"/>
      <c r="AJ627" s="3"/>
      <c r="AK627" s="3"/>
      <c r="AL627" s="3"/>
      <c r="AM627" s="3"/>
      <c r="AN627" s="3"/>
      <c r="AO627" s="3"/>
      <c r="AP627" s="3"/>
      <c r="AQ627" s="3"/>
      <c r="AR627" s="3"/>
      <c r="AS627" s="3"/>
    </row>
    <row r="628" spans="33:45" x14ac:dyDescent="0.25">
      <c r="AG628" s="3"/>
      <c r="AH628" s="3"/>
      <c r="AI628" s="3"/>
      <c r="AJ628" s="3"/>
      <c r="AK628" s="3"/>
      <c r="AL628" s="3"/>
      <c r="AM628" s="3"/>
      <c r="AN628" s="3"/>
      <c r="AO628" s="3"/>
      <c r="AP628" s="3"/>
      <c r="AQ628" s="3"/>
      <c r="AR628" s="3"/>
      <c r="AS628" s="3"/>
    </row>
    <row r="629" spans="33:45" x14ac:dyDescent="0.25">
      <c r="AG629" s="3"/>
      <c r="AH629" s="3"/>
      <c r="AI629" s="3"/>
      <c r="AJ629" s="3"/>
      <c r="AK629" s="3"/>
      <c r="AL629" s="3"/>
      <c r="AM629" s="3"/>
      <c r="AN629" s="3"/>
      <c r="AO629" s="3"/>
      <c r="AP629" s="3"/>
      <c r="AQ629" s="3"/>
      <c r="AR629" s="3"/>
      <c r="AS629" s="3"/>
    </row>
    <row r="630" spans="33:45" x14ac:dyDescent="0.25">
      <c r="AG630" s="3"/>
      <c r="AH630" s="3"/>
      <c r="AI630" s="3"/>
      <c r="AJ630" s="3"/>
      <c r="AK630" s="3"/>
      <c r="AL630" s="3"/>
      <c r="AM630" s="3"/>
      <c r="AN630" s="3"/>
      <c r="AO630" s="3"/>
      <c r="AP630" s="3"/>
      <c r="AQ630" s="3"/>
      <c r="AR630" s="3"/>
      <c r="AS630" s="3"/>
    </row>
    <row r="631" spans="33:45" x14ac:dyDescent="0.25">
      <c r="AG631" s="3"/>
      <c r="AH631" s="3"/>
      <c r="AI631" s="3"/>
      <c r="AJ631" s="3"/>
      <c r="AK631" s="3"/>
      <c r="AL631" s="3"/>
      <c r="AM631" s="3"/>
      <c r="AN631" s="3"/>
      <c r="AO631" s="3"/>
      <c r="AP631" s="3"/>
      <c r="AQ631" s="3"/>
      <c r="AR631" s="3"/>
      <c r="AS631" s="3"/>
    </row>
    <row r="632" spans="33:45" x14ac:dyDescent="0.25">
      <c r="AG632" s="3"/>
      <c r="AH632" s="3"/>
      <c r="AI632" s="3"/>
      <c r="AJ632" s="3"/>
      <c r="AK632" s="3"/>
      <c r="AL632" s="3"/>
      <c r="AM632" s="3"/>
      <c r="AN632" s="3"/>
      <c r="AO632" s="3"/>
      <c r="AP632" s="3"/>
      <c r="AQ632" s="3"/>
      <c r="AR632" s="3"/>
      <c r="AS632" s="3"/>
    </row>
    <row r="633" spans="33:45" x14ac:dyDescent="0.25">
      <c r="AG633" s="3"/>
      <c r="AH633" s="3"/>
      <c r="AI633" s="3"/>
      <c r="AJ633" s="3"/>
      <c r="AK633" s="3"/>
      <c r="AL633" s="3"/>
      <c r="AM633" s="3"/>
      <c r="AN633" s="3"/>
      <c r="AO633" s="3"/>
      <c r="AP633" s="3"/>
      <c r="AQ633" s="3"/>
      <c r="AR633" s="3"/>
      <c r="AS633" s="3"/>
    </row>
    <row r="634" spans="33:45" x14ac:dyDescent="0.25">
      <c r="AG634" s="3"/>
      <c r="AH634" s="3"/>
      <c r="AI634" s="3"/>
      <c r="AJ634" s="3"/>
      <c r="AK634" s="3"/>
      <c r="AL634" s="3"/>
      <c r="AM634" s="3"/>
      <c r="AN634" s="3"/>
      <c r="AO634" s="3"/>
      <c r="AP634" s="3"/>
      <c r="AQ634" s="3"/>
      <c r="AR634" s="3"/>
      <c r="AS634" s="3"/>
    </row>
    <row r="635" spans="33:45" x14ac:dyDescent="0.25">
      <c r="AG635" s="3"/>
      <c r="AH635" s="3"/>
      <c r="AI635" s="3"/>
      <c r="AJ635" s="3"/>
      <c r="AK635" s="3"/>
      <c r="AL635" s="3"/>
      <c r="AM635" s="3"/>
      <c r="AN635" s="3"/>
      <c r="AO635" s="3"/>
      <c r="AP635" s="3"/>
      <c r="AQ635" s="3"/>
      <c r="AR635" s="3"/>
      <c r="AS635" s="3"/>
    </row>
    <row r="636" spans="33:45" x14ac:dyDescent="0.25">
      <c r="AG636" s="3"/>
      <c r="AH636" s="3"/>
      <c r="AI636" s="3"/>
      <c r="AJ636" s="3"/>
      <c r="AK636" s="3"/>
      <c r="AL636" s="3"/>
      <c r="AM636" s="3"/>
      <c r="AN636" s="3"/>
      <c r="AO636" s="3"/>
      <c r="AP636" s="3"/>
      <c r="AQ636" s="3"/>
      <c r="AR636" s="3"/>
      <c r="AS636" s="3"/>
    </row>
    <row r="637" spans="33:45" x14ac:dyDescent="0.25">
      <c r="AG637" s="3"/>
      <c r="AH637" s="3"/>
      <c r="AI637" s="3"/>
      <c r="AJ637" s="3"/>
      <c r="AK637" s="3"/>
      <c r="AL637" s="3"/>
      <c r="AM637" s="3"/>
      <c r="AN637" s="3"/>
      <c r="AO637" s="3"/>
      <c r="AP637" s="3"/>
      <c r="AQ637" s="3"/>
      <c r="AR637" s="3"/>
      <c r="AS637" s="3"/>
    </row>
    <row r="638" spans="33:45" x14ac:dyDescent="0.25">
      <c r="AG638" s="3"/>
      <c r="AH638" s="3"/>
      <c r="AI638" s="3"/>
      <c r="AJ638" s="3"/>
      <c r="AK638" s="3"/>
      <c r="AL638" s="3"/>
      <c r="AM638" s="3"/>
      <c r="AN638" s="3"/>
      <c r="AO638" s="3"/>
      <c r="AP638" s="3"/>
      <c r="AQ638" s="3"/>
      <c r="AR638" s="3"/>
      <c r="AS638" s="3"/>
    </row>
    <row r="639" spans="33:45" x14ac:dyDescent="0.25">
      <c r="AG639" s="3"/>
      <c r="AH639" s="3"/>
      <c r="AI639" s="3"/>
      <c r="AJ639" s="3"/>
      <c r="AK639" s="3"/>
      <c r="AL639" s="3"/>
      <c r="AM639" s="3"/>
      <c r="AN639" s="3"/>
      <c r="AO639" s="3"/>
      <c r="AP639" s="3"/>
      <c r="AQ639" s="3"/>
      <c r="AR639" s="3"/>
      <c r="AS639" s="3"/>
    </row>
    <row r="640" spans="33:45" x14ac:dyDescent="0.25">
      <c r="AG640" s="3"/>
      <c r="AH640" s="3"/>
      <c r="AI640" s="3"/>
      <c r="AJ640" s="3"/>
      <c r="AK640" s="3"/>
      <c r="AL640" s="3"/>
      <c r="AM640" s="3"/>
      <c r="AN640" s="3"/>
      <c r="AO640" s="3"/>
      <c r="AP640" s="3"/>
      <c r="AQ640" s="3"/>
      <c r="AR640" s="3"/>
      <c r="AS640" s="3"/>
    </row>
    <row r="641" spans="33:45" x14ac:dyDescent="0.25">
      <c r="AG641" s="3"/>
      <c r="AH641" s="3"/>
      <c r="AI641" s="3"/>
      <c r="AJ641" s="3"/>
      <c r="AK641" s="3"/>
      <c r="AL641" s="3"/>
      <c r="AM641" s="3"/>
      <c r="AN641" s="3"/>
      <c r="AO641" s="3"/>
      <c r="AP641" s="3"/>
      <c r="AQ641" s="3"/>
      <c r="AR641" s="3"/>
      <c r="AS641" s="3"/>
    </row>
    <row r="642" spans="33:45" x14ac:dyDescent="0.25">
      <c r="AG642" s="3"/>
      <c r="AH642" s="3"/>
      <c r="AI642" s="3"/>
      <c r="AJ642" s="3"/>
      <c r="AK642" s="3"/>
      <c r="AL642" s="3"/>
      <c r="AM642" s="3"/>
      <c r="AN642" s="3"/>
      <c r="AO642" s="3"/>
      <c r="AP642" s="3"/>
      <c r="AQ642" s="3"/>
      <c r="AR642" s="3"/>
      <c r="AS642" s="3"/>
    </row>
    <row r="643" spans="33:45" x14ac:dyDescent="0.25">
      <c r="AG643" s="3"/>
      <c r="AH643" s="3"/>
      <c r="AI643" s="3"/>
      <c r="AJ643" s="3"/>
      <c r="AK643" s="3"/>
      <c r="AL643" s="3"/>
      <c r="AM643" s="3"/>
      <c r="AN643" s="3"/>
      <c r="AO643" s="3"/>
      <c r="AP643" s="3"/>
      <c r="AQ643" s="3"/>
      <c r="AR643" s="3"/>
      <c r="AS643" s="3"/>
    </row>
    <row r="644" spans="33:45" x14ac:dyDescent="0.25">
      <c r="AG644" s="3"/>
      <c r="AH644" s="3"/>
      <c r="AI644" s="3"/>
      <c r="AJ644" s="3"/>
      <c r="AK644" s="3"/>
      <c r="AL644" s="3"/>
      <c r="AM644" s="3"/>
      <c r="AN644" s="3"/>
      <c r="AO644" s="3"/>
      <c r="AP644" s="3"/>
      <c r="AQ644" s="3"/>
      <c r="AR644" s="3"/>
      <c r="AS644" s="3"/>
    </row>
    <row r="645" spans="33:45" x14ac:dyDescent="0.25">
      <c r="AG645" s="3"/>
      <c r="AH645" s="3"/>
      <c r="AI645" s="3"/>
      <c r="AJ645" s="3"/>
      <c r="AK645" s="3"/>
      <c r="AL645" s="3"/>
      <c r="AM645" s="3"/>
      <c r="AN645" s="3"/>
      <c r="AO645" s="3"/>
      <c r="AP645" s="3"/>
      <c r="AQ645" s="3"/>
      <c r="AR645" s="3"/>
      <c r="AS645" s="3"/>
    </row>
    <row r="646" spans="33:45" x14ac:dyDescent="0.25">
      <c r="AG646" s="3"/>
      <c r="AH646" s="3"/>
      <c r="AI646" s="3"/>
      <c r="AJ646" s="3"/>
      <c r="AK646" s="3"/>
      <c r="AL646" s="3"/>
      <c r="AM646" s="3"/>
      <c r="AN646" s="3"/>
      <c r="AO646" s="3"/>
      <c r="AP646" s="3"/>
      <c r="AQ646" s="3"/>
      <c r="AR646" s="3"/>
      <c r="AS646" s="3"/>
    </row>
    <row r="647" spans="33:45" x14ac:dyDescent="0.25">
      <c r="AG647" s="3"/>
      <c r="AH647" s="3"/>
      <c r="AI647" s="3"/>
      <c r="AJ647" s="3"/>
      <c r="AK647" s="3"/>
      <c r="AL647" s="3"/>
      <c r="AM647" s="3"/>
      <c r="AN647" s="3"/>
      <c r="AO647" s="3"/>
      <c r="AP647" s="3"/>
      <c r="AQ647" s="3"/>
      <c r="AR647" s="3"/>
      <c r="AS647" s="3"/>
    </row>
    <row r="648" spans="33:45" x14ac:dyDescent="0.25">
      <c r="AG648" s="3"/>
      <c r="AH648" s="3"/>
      <c r="AI648" s="3"/>
      <c r="AJ648" s="3"/>
      <c r="AK648" s="3"/>
      <c r="AL648" s="3"/>
      <c r="AM648" s="3"/>
      <c r="AN648" s="3"/>
      <c r="AO648" s="3"/>
      <c r="AP648" s="3"/>
      <c r="AQ648" s="3"/>
      <c r="AR648" s="3"/>
      <c r="AS648" s="3"/>
    </row>
    <row r="649" spans="33:45" x14ac:dyDescent="0.25">
      <c r="AG649" s="3"/>
      <c r="AH649" s="3"/>
      <c r="AI649" s="3"/>
      <c r="AJ649" s="3"/>
      <c r="AK649" s="3"/>
      <c r="AL649" s="3"/>
      <c r="AM649" s="3"/>
      <c r="AN649" s="3"/>
      <c r="AO649" s="3"/>
      <c r="AP649" s="3"/>
      <c r="AQ649" s="3"/>
      <c r="AR649" s="3"/>
      <c r="AS649" s="3"/>
    </row>
    <row r="650" spans="33:45" x14ac:dyDescent="0.25">
      <c r="AG650" s="3"/>
      <c r="AH650" s="3"/>
      <c r="AI650" s="3"/>
      <c r="AJ650" s="3"/>
      <c r="AK650" s="3"/>
      <c r="AL650" s="3"/>
      <c r="AM650" s="3"/>
      <c r="AN650" s="3"/>
      <c r="AO650" s="3"/>
      <c r="AP650" s="3"/>
      <c r="AQ650" s="3"/>
      <c r="AR650" s="3"/>
      <c r="AS650" s="3"/>
    </row>
    <row r="651" spans="33:45" x14ac:dyDescent="0.25">
      <c r="AG651" s="3"/>
      <c r="AH651" s="3"/>
      <c r="AI651" s="3"/>
      <c r="AJ651" s="3"/>
      <c r="AK651" s="3"/>
      <c r="AL651" s="3"/>
      <c r="AM651" s="3"/>
      <c r="AN651" s="3"/>
      <c r="AO651" s="3"/>
      <c r="AP651" s="3"/>
      <c r="AQ651" s="3"/>
      <c r="AR651" s="3"/>
      <c r="AS651" s="3"/>
    </row>
    <row r="652" spans="33:45" x14ac:dyDescent="0.25">
      <c r="AG652" s="3"/>
      <c r="AH652" s="3"/>
      <c r="AI652" s="3"/>
      <c r="AJ652" s="3"/>
      <c r="AK652" s="3"/>
      <c r="AL652" s="3"/>
      <c r="AM652" s="3"/>
      <c r="AN652" s="3"/>
      <c r="AO652" s="3"/>
      <c r="AP652" s="3"/>
      <c r="AQ652" s="3"/>
      <c r="AR652" s="3"/>
      <c r="AS652" s="3"/>
    </row>
    <row r="653" spans="33:45" x14ac:dyDescent="0.25">
      <c r="AG653" s="3"/>
      <c r="AH653" s="3"/>
      <c r="AI653" s="3"/>
      <c r="AJ653" s="3"/>
      <c r="AK653" s="3"/>
      <c r="AL653" s="3"/>
      <c r="AM653" s="3"/>
      <c r="AN653" s="3"/>
      <c r="AO653" s="3"/>
      <c r="AP653" s="3"/>
      <c r="AQ653" s="3"/>
      <c r="AR653" s="3"/>
      <c r="AS653" s="3"/>
    </row>
    <row r="654" spans="33:45" x14ac:dyDescent="0.25">
      <c r="AG654" s="3"/>
      <c r="AH654" s="3"/>
      <c r="AI654" s="3"/>
      <c r="AJ654" s="3"/>
      <c r="AK654" s="3"/>
      <c r="AL654" s="3"/>
      <c r="AM654" s="3"/>
      <c r="AN654" s="3"/>
      <c r="AO654" s="3"/>
      <c r="AP654" s="3"/>
      <c r="AQ654" s="3"/>
      <c r="AR654" s="3"/>
      <c r="AS654" s="3"/>
    </row>
    <row r="655" spans="33:45" x14ac:dyDescent="0.25">
      <c r="AG655" s="3"/>
      <c r="AH655" s="3"/>
      <c r="AI655" s="3"/>
      <c r="AJ655" s="3"/>
      <c r="AK655" s="3"/>
      <c r="AL655" s="3"/>
      <c r="AM655" s="3"/>
      <c r="AN655" s="3"/>
      <c r="AO655" s="3"/>
      <c r="AP655" s="3"/>
      <c r="AQ655" s="3"/>
      <c r="AR655" s="3"/>
      <c r="AS655" s="3"/>
    </row>
    <row r="656" spans="33:45" x14ac:dyDescent="0.25">
      <c r="AG656" s="3"/>
      <c r="AH656" s="3"/>
      <c r="AI656" s="3"/>
      <c r="AJ656" s="3"/>
      <c r="AK656" s="3"/>
      <c r="AL656" s="3"/>
      <c r="AM656" s="3"/>
      <c r="AN656" s="3"/>
      <c r="AO656" s="3"/>
      <c r="AP656" s="3"/>
      <c r="AQ656" s="3"/>
      <c r="AR656" s="3"/>
      <c r="AS656" s="3"/>
    </row>
    <row r="657" spans="33:45" x14ac:dyDescent="0.25">
      <c r="AG657" s="3"/>
      <c r="AH657" s="3"/>
      <c r="AI657" s="3"/>
      <c r="AJ657" s="3"/>
      <c r="AK657" s="3"/>
      <c r="AL657" s="3"/>
      <c r="AM657" s="3"/>
      <c r="AN657" s="3"/>
      <c r="AO657" s="3"/>
      <c r="AP657" s="3"/>
      <c r="AQ657" s="3"/>
      <c r="AR657" s="3"/>
      <c r="AS657" s="3"/>
    </row>
    <row r="658" spans="33:45" x14ac:dyDescent="0.25">
      <c r="AG658" s="3"/>
      <c r="AH658" s="3"/>
      <c r="AI658" s="3"/>
      <c r="AJ658" s="3"/>
      <c r="AK658" s="3"/>
      <c r="AL658" s="3"/>
      <c r="AM658" s="3"/>
      <c r="AN658" s="3"/>
      <c r="AO658" s="3"/>
      <c r="AP658" s="3"/>
      <c r="AQ658" s="3"/>
      <c r="AR658" s="3"/>
      <c r="AS658" s="3"/>
    </row>
    <row r="659" spans="33:45" x14ac:dyDescent="0.25">
      <c r="AG659" s="3"/>
      <c r="AH659" s="3"/>
      <c r="AI659" s="3"/>
      <c r="AJ659" s="3"/>
      <c r="AK659" s="3"/>
      <c r="AL659" s="3"/>
      <c r="AM659" s="3"/>
      <c r="AN659" s="3"/>
      <c r="AO659" s="3"/>
      <c r="AP659" s="3"/>
      <c r="AQ659" s="3"/>
      <c r="AR659" s="3"/>
      <c r="AS659" s="3"/>
    </row>
    <row r="660" spans="33:45" x14ac:dyDescent="0.25">
      <c r="AG660" s="3"/>
      <c r="AH660" s="3"/>
      <c r="AI660" s="3"/>
      <c r="AJ660" s="3"/>
      <c r="AK660" s="3"/>
      <c r="AL660" s="3"/>
      <c r="AM660" s="3"/>
      <c r="AN660" s="3"/>
      <c r="AO660" s="3"/>
      <c r="AP660" s="3"/>
      <c r="AQ660" s="3"/>
      <c r="AR660" s="3"/>
      <c r="AS660" s="3"/>
    </row>
    <row r="661" spans="33:45" x14ac:dyDescent="0.25">
      <c r="AG661" s="3"/>
      <c r="AH661" s="3"/>
      <c r="AI661" s="3"/>
      <c r="AJ661" s="3"/>
      <c r="AK661" s="3"/>
      <c r="AL661" s="3"/>
      <c r="AM661" s="3"/>
      <c r="AN661" s="3"/>
      <c r="AO661" s="3"/>
      <c r="AP661" s="3"/>
      <c r="AQ661" s="3"/>
      <c r="AR661" s="3"/>
      <c r="AS661" s="3"/>
    </row>
    <row r="662" spans="33:45" x14ac:dyDescent="0.25">
      <c r="AG662" s="3"/>
      <c r="AH662" s="3"/>
      <c r="AI662" s="3"/>
      <c r="AJ662" s="3"/>
      <c r="AK662" s="3"/>
      <c r="AL662" s="3"/>
      <c r="AM662" s="3"/>
      <c r="AN662" s="3"/>
      <c r="AO662" s="3"/>
      <c r="AP662" s="3"/>
      <c r="AQ662" s="3"/>
      <c r="AR662" s="3"/>
      <c r="AS662" s="3"/>
    </row>
    <row r="663" spans="33:45" x14ac:dyDescent="0.25">
      <c r="AG663" s="3"/>
      <c r="AH663" s="3"/>
      <c r="AI663" s="3"/>
      <c r="AJ663" s="3"/>
      <c r="AK663" s="3"/>
      <c r="AL663" s="3"/>
      <c r="AM663" s="3"/>
      <c r="AN663" s="3"/>
      <c r="AO663" s="3"/>
      <c r="AP663" s="3"/>
      <c r="AQ663" s="3"/>
      <c r="AR663" s="3"/>
      <c r="AS663" s="3"/>
    </row>
    <row r="664" spans="33:45" x14ac:dyDescent="0.25">
      <c r="AG664" s="3"/>
      <c r="AH664" s="3"/>
      <c r="AI664" s="3"/>
      <c r="AJ664" s="3"/>
      <c r="AK664" s="3"/>
      <c r="AL664" s="3"/>
      <c r="AM664" s="3"/>
      <c r="AN664" s="3"/>
      <c r="AO664" s="3"/>
      <c r="AP664" s="3"/>
      <c r="AQ664" s="3"/>
      <c r="AR664" s="3"/>
      <c r="AS664" s="3"/>
    </row>
    <row r="665" spans="33:45" x14ac:dyDescent="0.25">
      <c r="AG665" s="3"/>
      <c r="AH665" s="3"/>
      <c r="AI665" s="3"/>
      <c r="AJ665" s="3"/>
      <c r="AK665" s="3"/>
      <c r="AL665" s="3"/>
      <c r="AM665" s="3"/>
      <c r="AN665" s="3"/>
      <c r="AO665" s="3"/>
      <c r="AP665" s="3"/>
      <c r="AQ665" s="3"/>
      <c r="AR665" s="3"/>
      <c r="AS665" s="3"/>
    </row>
    <row r="666" spans="33:45" x14ac:dyDescent="0.25">
      <c r="AG666" s="3"/>
      <c r="AH666" s="3"/>
      <c r="AI666" s="3"/>
      <c r="AJ666" s="3"/>
      <c r="AK666" s="3"/>
      <c r="AL666" s="3"/>
      <c r="AM666" s="3"/>
      <c r="AN666" s="3"/>
      <c r="AO666" s="3"/>
      <c r="AP666" s="3"/>
      <c r="AQ666" s="3"/>
      <c r="AR666" s="3"/>
      <c r="AS666" s="3"/>
    </row>
    <row r="667" spans="33:45" x14ac:dyDescent="0.25">
      <c r="AG667" s="3"/>
      <c r="AH667" s="3"/>
      <c r="AI667" s="3"/>
      <c r="AJ667" s="3"/>
      <c r="AK667" s="3"/>
      <c r="AL667" s="3"/>
      <c r="AM667" s="3"/>
      <c r="AN667" s="3"/>
      <c r="AO667" s="3"/>
      <c r="AP667" s="3"/>
      <c r="AQ667" s="3"/>
      <c r="AR667" s="3"/>
      <c r="AS667" s="3"/>
    </row>
    <row r="668" spans="33:45" x14ac:dyDescent="0.25">
      <c r="AG668" s="3"/>
      <c r="AH668" s="3"/>
      <c r="AI668" s="3"/>
      <c r="AJ668" s="3"/>
      <c r="AK668" s="3"/>
      <c r="AL668" s="3"/>
      <c r="AM668" s="3"/>
      <c r="AN668" s="3"/>
      <c r="AO668" s="3"/>
      <c r="AP668" s="3"/>
      <c r="AQ668" s="3"/>
      <c r="AR668" s="3"/>
      <c r="AS668" s="3"/>
    </row>
    <row r="669" spans="33:45" x14ac:dyDescent="0.25">
      <c r="AG669" s="3"/>
      <c r="AH669" s="3"/>
      <c r="AI669" s="3"/>
      <c r="AJ669" s="3"/>
      <c r="AK669" s="3"/>
      <c r="AL669" s="3"/>
      <c r="AM669" s="3"/>
      <c r="AN669" s="3"/>
      <c r="AO669" s="3"/>
      <c r="AP669" s="3"/>
      <c r="AQ669" s="3"/>
      <c r="AR669" s="3"/>
      <c r="AS669" s="3"/>
    </row>
    <row r="670" spans="33:45" x14ac:dyDescent="0.25">
      <c r="AG670" s="3"/>
      <c r="AH670" s="3"/>
      <c r="AI670" s="3"/>
      <c r="AJ670" s="3"/>
      <c r="AK670" s="3"/>
      <c r="AL670" s="3"/>
      <c r="AM670" s="3"/>
      <c r="AN670" s="3"/>
      <c r="AO670" s="3"/>
      <c r="AP670" s="3"/>
      <c r="AQ670" s="3"/>
      <c r="AR670" s="3"/>
      <c r="AS670" s="3"/>
    </row>
    <row r="671" spans="33:45" x14ac:dyDescent="0.25">
      <c r="AG671" s="3"/>
      <c r="AH671" s="3"/>
      <c r="AI671" s="3"/>
      <c r="AJ671" s="3"/>
      <c r="AK671" s="3"/>
      <c r="AL671" s="3"/>
      <c r="AM671" s="3"/>
      <c r="AN671" s="3"/>
      <c r="AO671" s="3"/>
      <c r="AP671" s="3"/>
      <c r="AQ671" s="3"/>
      <c r="AR671" s="3"/>
      <c r="AS671" s="3"/>
    </row>
    <row r="672" spans="33:45" x14ac:dyDescent="0.25">
      <c r="AG672" s="3"/>
      <c r="AH672" s="3"/>
      <c r="AI672" s="3"/>
      <c r="AJ672" s="3"/>
      <c r="AK672" s="3"/>
      <c r="AL672" s="3"/>
      <c r="AM672" s="3"/>
      <c r="AN672" s="3"/>
      <c r="AO672" s="3"/>
      <c r="AP672" s="3"/>
      <c r="AQ672" s="3"/>
      <c r="AR672" s="3"/>
      <c r="AS672" s="3"/>
    </row>
    <row r="673" spans="33:45" x14ac:dyDescent="0.25">
      <c r="AG673" s="3"/>
      <c r="AH673" s="3"/>
      <c r="AI673" s="3"/>
      <c r="AJ673" s="3"/>
      <c r="AK673" s="3"/>
      <c r="AL673" s="3"/>
      <c r="AM673" s="3"/>
      <c r="AN673" s="3"/>
      <c r="AO673" s="3"/>
      <c r="AP673" s="3"/>
      <c r="AQ673" s="3"/>
      <c r="AR673" s="3"/>
      <c r="AS673" s="3"/>
    </row>
    <row r="674" spans="33:45" x14ac:dyDescent="0.25">
      <c r="AG674" s="3"/>
      <c r="AH674" s="3"/>
      <c r="AI674" s="3"/>
      <c r="AJ674" s="3"/>
      <c r="AK674" s="3"/>
      <c r="AL674" s="3"/>
      <c r="AM674" s="3"/>
      <c r="AN674" s="3"/>
      <c r="AO674" s="3"/>
      <c r="AP674" s="3"/>
      <c r="AQ674" s="3"/>
      <c r="AR674" s="3"/>
      <c r="AS674" s="3"/>
    </row>
    <row r="675" spans="33:45" x14ac:dyDescent="0.25">
      <c r="AG675" s="3"/>
      <c r="AH675" s="3"/>
      <c r="AI675" s="3"/>
      <c r="AJ675" s="3"/>
      <c r="AK675" s="3"/>
      <c r="AL675" s="3"/>
      <c r="AM675" s="3"/>
      <c r="AN675" s="3"/>
      <c r="AO675" s="3"/>
      <c r="AP675" s="3"/>
      <c r="AQ675" s="3"/>
      <c r="AR675" s="3"/>
      <c r="AS675" s="3"/>
    </row>
    <row r="676" spans="33:45" x14ac:dyDescent="0.25">
      <c r="AG676" s="3"/>
      <c r="AH676" s="3"/>
      <c r="AI676" s="3"/>
      <c r="AJ676" s="3"/>
      <c r="AK676" s="3"/>
      <c r="AL676" s="3"/>
      <c r="AM676" s="3"/>
      <c r="AN676" s="3"/>
      <c r="AO676" s="3"/>
      <c r="AP676" s="3"/>
      <c r="AQ676" s="3"/>
      <c r="AR676" s="3"/>
      <c r="AS676" s="3"/>
    </row>
    <row r="677" spans="33:45" x14ac:dyDescent="0.25">
      <c r="AG677" s="3"/>
      <c r="AH677" s="3"/>
      <c r="AI677" s="3"/>
      <c r="AJ677" s="3"/>
      <c r="AK677" s="3"/>
      <c r="AL677" s="3"/>
      <c r="AM677" s="3"/>
      <c r="AN677" s="3"/>
      <c r="AO677" s="3"/>
      <c r="AP677" s="3"/>
      <c r="AQ677" s="3"/>
      <c r="AR677" s="3"/>
      <c r="AS677" s="3"/>
    </row>
    <row r="678" spans="33:45" x14ac:dyDescent="0.25">
      <c r="AG678" s="3"/>
      <c r="AH678" s="3"/>
      <c r="AI678" s="3"/>
      <c r="AJ678" s="3"/>
      <c r="AK678" s="3"/>
      <c r="AL678" s="3"/>
      <c r="AM678" s="3"/>
      <c r="AN678" s="3"/>
      <c r="AO678" s="3"/>
      <c r="AP678" s="3"/>
      <c r="AQ678" s="3"/>
      <c r="AR678" s="3"/>
      <c r="AS678" s="3"/>
    </row>
    <row r="679" spans="33:45" x14ac:dyDescent="0.25">
      <c r="AG679" s="3"/>
      <c r="AH679" s="3"/>
      <c r="AI679" s="3"/>
      <c r="AJ679" s="3"/>
      <c r="AK679" s="3"/>
      <c r="AL679" s="3"/>
      <c r="AM679" s="3"/>
      <c r="AN679" s="3"/>
      <c r="AO679" s="3"/>
      <c r="AP679" s="3"/>
      <c r="AQ679" s="3"/>
      <c r="AR679" s="3"/>
      <c r="AS679" s="3"/>
    </row>
    <row r="680" spans="33:45" x14ac:dyDescent="0.25">
      <c r="AG680" s="3"/>
      <c r="AH680" s="3"/>
      <c r="AI680" s="3"/>
      <c r="AJ680" s="3"/>
      <c r="AK680" s="3"/>
      <c r="AL680" s="3"/>
      <c r="AM680" s="3"/>
      <c r="AN680" s="3"/>
      <c r="AO680" s="3"/>
      <c r="AP680" s="3"/>
      <c r="AQ680" s="3"/>
      <c r="AR680" s="3"/>
      <c r="AS680" s="3"/>
    </row>
    <row r="681" spans="33:45" x14ac:dyDescent="0.25">
      <c r="AG681" s="3"/>
      <c r="AH681" s="3"/>
      <c r="AI681" s="3"/>
      <c r="AJ681" s="3"/>
      <c r="AK681" s="3"/>
      <c r="AL681" s="3"/>
      <c r="AM681" s="3"/>
      <c r="AN681" s="3"/>
      <c r="AO681" s="3"/>
      <c r="AP681" s="3"/>
      <c r="AQ681" s="3"/>
      <c r="AR681" s="3"/>
      <c r="AS681" s="3"/>
    </row>
    <row r="682" spans="33:45" x14ac:dyDescent="0.25">
      <c r="AG682" s="3"/>
      <c r="AH682" s="3"/>
      <c r="AI682" s="3"/>
      <c r="AJ682" s="3"/>
      <c r="AK682" s="3"/>
      <c r="AL682" s="3"/>
      <c r="AM682" s="3"/>
      <c r="AN682" s="3"/>
      <c r="AO682" s="3"/>
      <c r="AP682" s="3"/>
      <c r="AQ682" s="3"/>
      <c r="AR682" s="3"/>
      <c r="AS682" s="3"/>
    </row>
    <row r="683" spans="33:45" x14ac:dyDescent="0.25">
      <c r="AG683" s="3"/>
      <c r="AH683" s="3"/>
      <c r="AI683" s="3"/>
      <c r="AJ683" s="3"/>
      <c r="AK683" s="3"/>
      <c r="AL683" s="3"/>
      <c r="AM683" s="3"/>
      <c r="AN683" s="3"/>
      <c r="AO683" s="3"/>
      <c r="AP683" s="3"/>
      <c r="AQ683" s="3"/>
      <c r="AR683" s="3"/>
      <c r="AS683" s="3"/>
    </row>
    <row r="684" spans="33:45" x14ac:dyDescent="0.25">
      <c r="AG684" s="3"/>
      <c r="AH684" s="3"/>
      <c r="AI684" s="3"/>
      <c r="AJ684" s="3"/>
      <c r="AK684" s="3"/>
      <c r="AL684" s="3"/>
      <c r="AM684" s="3"/>
      <c r="AN684" s="3"/>
      <c r="AO684" s="3"/>
      <c r="AP684" s="3"/>
      <c r="AQ684" s="3"/>
      <c r="AR684" s="3"/>
      <c r="AS684" s="3"/>
    </row>
    <row r="685" spans="33:45" x14ac:dyDescent="0.25">
      <c r="AG685" s="3"/>
      <c r="AH685" s="3"/>
      <c r="AI685" s="3"/>
      <c r="AJ685" s="3"/>
      <c r="AK685" s="3"/>
      <c r="AL685" s="3"/>
      <c r="AM685" s="3"/>
      <c r="AN685" s="3"/>
      <c r="AO685" s="3"/>
      <c r="AP685" s="3"/>
      <c r="AQ685" s="3"/>
      <c r="AR685" s="3"/>
      <c r="AS685" s="3"/>
    </row>
    <row r="686" spans="33:45" x14ac:dyDescent="0.25">
      <c r="AG686" s="3"/>
      <c r="AH686" s="3"/>
      <c r="AI686" s="3"/>
      <c r="AJ686" s="3"/>
      <c r="AK686" s="3"/>
      <c r="AL686" s="3"/>
      <c r="AM686" s="3"/>
      <c r="AN686" s="3"/>
      <c r="AO686" s="3"/>
      <c r="AP686" s="3"/>
      <c r="AQ686" s="3"/>
      <c r="AR686" s="3"/>
      <c r="AS686" s="3"/>
    </row>
    <row r="687" spans="33:45" x14ac:dyDescent="0.25">
      <c r="AG687" s="3"/>
      <c r="AH687" s="3"/>
      <c r="AI687" s="3"/>
      <c r="AJ687" s="3"/>
      <c r="AK687" s="3"/>
      <c r="AL687" s="3"/>
      <c r="AM687" s="3"/>
      <c r="AN687" s="3"/>
      <c r="AO687" s="3"/>
      <c r="AP687" s="3"/>
      <c r="AQ687" s="3"/>
      <c r="AR687" s="3"/>
      <c r="AS687" s="3"/>
    </row>
    <row r="688" spans="33:45" x14ac:dyDescent="0.25">
      <c r="AG688" s="3"/>
      <c r="AH688" s="3"/>
      <c r="AI688" s="3"/>
      <c r="AJ688" s="3"/>
      <c r="AK688" s="3"/>
      <c r="AL688" s="3"/>
      <c r="AM688" s="3"/>
      <c r="AN688" s="3"/>
      <c r="AO688" s="3"/>
      <c r="AP688" s="3"/>
      <c r="AQ688" s="3"/>
      <c r="AR688" s="3"/>
      <c r="AS688" s="3"/>
    </row>
    <row r="689" spans="33:45" x14ac:dyDescent="0.25">
      <c r="AG689" s="3"/>
      <c r="AH689" s="3"/>
      <c r="AI689" s="3"/>
      <c r="AJ689" s="3"/>
      <c r="AK689" s="3"/>
      <c r="AL689" s="3"/>
      <c r="AM689" s="3"/>
      <c r="AN689" s="3"/>
      <c r="AO689" s="3"/>
      <c r="AP689" s="3"/>
      <c r="AQ689" s="3"/>
      <c r="AR689" s="3"/>
      <c r="AS689" s="3"/>
    </row>
    <row r="690" spans="33:45" x14ac:dyDescent="0.25">
      <c r="AG690" s="3"/>
      <c r="AH690" s="3"/>
      <c r="AI690" s="3"/>
      <c r="AJ690" s="3"/>
      <c r="AK690" s="3"/>
      <c r="AL690" s="3"/>
      <c r="AM690" s="3"/>
      <c r="AN690" s="3"/>
      <c r="AO690" s="3"/>
      <c r="AP690" s="3"/>
      <c r="AQ690" s="3"/>
      <c r="AR690" s="3"/>
      <c r="AS690" s="3"/>
    </row>
    <row r="691" spans="33:45" x14ac:dyDescent="0.25">
      <c r="AG691" s="3"/>
      <c r="AH691" s="3"/>
      <c r="AI691" s="3"/>
      <c r="AJ691" s="3"/>
      <c r="AK691" s="3"/>
      <c r="AL691" s="3"/>
      <c r="AM691" s="3"/>
      <c r="AN691" s="3"/>
      <c r="AO691" s="3"/>
      <c r="AP691" s="3"/>
      <c r="AQ691" s="3"/>
      <c r="AR691" s="3"/>
      <c r="AS691" s="3"/>
    </row>
    <row r="692" spans="33:45" x14ac:dyDescent="0.25">
      <c r="AG692" s="3"/>
      <c r="AH692" s="3"/>
      <c r="AI692" s="3"/>
      <c r="AJ692" s="3"/>
      <c r="AK692" s="3"/>
      <c r="AL692" s="3"/>
      <c r="AM692" s="3"/>
      <c r="AN692" s="3"/>
      <c r="AO692" s="3"/>
      <c r="AP692" s="3"/>
      <c r="AQ692" s="3"/>
      <c r="AR692" s="3"/>
      <c r="AS692" s="3"/>
    </row>
    <row r="693" spans="33:45" x14ac:dyDescent="0.25">
      <c r="AG693" s="3"/>
      <c r="AH693" s="3"/>
      <c r="AI693" s="3"/>
      <c r="AJ693" s="3"/>
      <c r="AK693" s="3"/>
      <c r="AL693" s="3"/>
      <c r="AM693" s="3"/>
      <c r="AN693" s="3"/>
      <c r="AO693" s="3"/>
      <c r="AP693" s="3"/>
      <c r="AQ693" s="3"/>
      <c r="AR693" s="3"/>
      <c r="AS693" s="3"/>
    </row>
    <row r="694" spans="33:45" x14ac:dyDescent="0.25">
      <c r="AG694" s="3"/>
      <c r="AH694" s="3"/>
      <c r="AI694" s="3"/>
      <c r="AJ694" s="3"/>
      <c r="AK694" s="3"/>
      <c r="AL694" s="3"/>
      <c r="AM694" s="3"/>
      <c r="AN694" s="3"/>
      <c r="AO694" s="3"/>
      <c r="AP694" s="3"/>
      <c r="AQ694" s="3"/>
      <c r="AR694" s="3"/>
      <c r="AS694" s="3"/>
    </row>
    <row r="695" spans="33:45" x14ac:dyDescent="0.25">
      <c r="AG695" s="3"/>
      <c r="AH695" s="3"/>
      <c r="AI695" s="3"/>
      <c r="AJ695" s="3"/>
      <c r="AK695" s="3"/>
      <c r="AL695" s="3"/>
      <c r="AM695" s="3"/>
      <c r="AN695" s="3"/>
      <c r="AO695" s="3"/>
      <c r="AP695" s="3"/>
      <c r="AQ695" s="3"/>
      <c r="AR695" s="3"/>
      <c r="AS695" s="3"/>
    </row>
    <row r="696" spans="33:45" x14ac:dyDescent="0.25">
      <c r="AG696" s="3"/>
      <c r="AH696" s="3"/>
      <c r="AI696" s="3"/>
      <c r="AJ696" s="3"/>
      <c r="AK696" s="3"/>
      <c r="AL696" s="3"/>
      <c r="AM696" s="3"/>
      <c r="AN696" s="3"/>
      <c r="AO696" s="3"/>
      <c r="AP696" s="3"/>
      <c r="AQ696" s="3"/>
      <c r="AR696" s="3"/>
      <c r="AS696" s="3"/>
    </row>
    <row r="697" spans="33:45" x14ac:dyDescent="0.25">
      <c r="AG697" s="3"/>
      <c r="AH697" s="3"/>
      <c r="AI697" s="3"/>
      <c r="AJ697" s="3"/>
      <c r="AK697" s="3"/>
      <c r="AL697" s="3"/>
      <c r="AM697" s="3"/>
      <c r="AN697" s="3"/>
      <c r="AO697" s="3"/>
      <c r="AP697" s="3"/>
      <c r="AQ697" s="3"/>
      <c r="AR697" s="3"/>
      <c r="AS697" s="3"/>
    </row>
    <row r="698" spans="33:45" x14ac:dyDescent="0.25">
      <c r="AG698" s="3"/>
      <c r="AH698" s="3"/>
      <c r="AI698" s="3"/>
      <c r="AJ698" s="3"/>
      <c r="AK698" s="3"/>
      <c r="AL698" s="3"/>
      <c r="AM698" s="3"/>
      <c r="AN698" s="3"/>
      <c r="AO698" s="3"/>
      <c r="AP698" s="3"/>
      <c r="AQ698" s="3"/>
      <c r="AR698" s="3"/>
      <c r="AS698" s="3"/>
    </row>
    <row r="699" spans="33:45" x14ac:dyDescent="0.25">
      <c r="AG699" s="3"/>
      <c r="AH699" s="3"/>
      <c r="AI699" s="3"/>
      <c r="AJ699" s="3"/>
      <c r="AK699" s="3"/>
      <c r="AL699" s="3"/>
      <c r="AM699" s="3"/>
      <c r="AN699" s="3"/>
      <c r="AO699" s="3"/>
      <c r="AP699" s="3"/>
      <c r="AQ699" s="3"/>
      <c r="AR699" s="3"/>
      <c r="AS699" s="3"/>
    </row>
    <row r="700" spans="33:45" x14ac:dyDescent="0.25">
      <c r="AG700" s="3"/>
      <c r="AH700" s="3"/>
      <c r="AI700" s="3"/>
      <c r="AJ700" s="3"/>
      <c r="AK700" s="3"/>
      <c r="AL700" s="3"/>
      <c r="AM700" s="3"/>
      <c r="AN700" s="3"/>
      <c r="AO700" s="3"/>
      <c r="AP700" s="3"/>
      <c r="AQ700" s="3"/>
      <c r="AR700" s="3"/>
      <c r="AS700" s="3"/>
    </row>
    <row r="701" spans="33:45" x14ac:dyDescent="0.25">
      <c r="AG701" s="3"/>
      <c r="AH701" s="3"/>
      <c r="AI701" s="3"/>
      <c r="AJ701" s="3"/>
      <c r="AK701" s="3"/>
      <c r="AL701" s="3"/>
      <c r="AM701" s="3"/>
      <c r="AN701" s="3"/>
      <c r="AO701" s="3"/>
      <c r="AP701" s="3"/>
      <c r="AQ701" s="3"/>
      <c r="AR701" s="3"/>
      <c r="AS701" s="3"/>
    </row>
    <row r="702" spans="33:45" x14ac:dyDescent="0.25">
      <c r="AG702" s="3"/>
      <c r="AH702" s="3"/>
      <c r="AI702" s="3"/>
      <c r="AJ702" s="3"/>
      <c r="AK702" s="3"/>
      <c r="AL702" s="3"/>
      <c r="AM702" s="3"/>
      <c r="AN702" s="3"/>
      <c r="AO702" s="3"/>
      <c r="AP702" s="3"/>
      <c r="AQ702" s="3"/>
      <c r="AR702" s="3"/>
      <c r="AS702" s="3"/>
    </row>
    <row r="703" spans="33:45" x14ac:dyDescent="0.25">
      <c r="AG703" s="3"/>
      <c r="AH703" s="3"/>
      <c r="AI703" s="3"/>
      <c r="AJ703" s="3"/>
      <c r="AK703" s="3"/>
      <c r="AL703" s="3"/>
      <c r="AM703" s="3"/>
      <c r="AN703" s="3"/>
      <c r="AO703" s="3"/>
      <c r="AP703" s="3"/>
      <c r="AQ703" s="3"/>
      <c r="AR703" s="3"/>
      <c r="AS703" s="3"/>
    </row>
    <row r="704" spans="33:45" x14ac:dyDescent="0.25">
      <c r="AG704" s="3"/>
      <c r="AH704" s="3"/>
      <c r="AI704" s="3"/>
      <c r="AJ704" s="3"/>
      <c r="AK704" s="3"/>
      <c r="AL704" s="3"/>
      <c r="AM704" s="3"/>
      <c r="AN704" s="3"/>
      <c r="AO704" s="3"/>
      <c r="AP704" s="3"/>
      <c r="AQ704" s="3"/>
      <c r="AR704" s="3"/>
      <c r="AS704" s="3"/>
    </row>
    <row r="705" spans="33:45" x14ac:dyDescent="0.25">
      <c r="AG705" s="3"/>
      <c r="AH705" s="3"/>
      <c r="AI705" s="3"/>
      <c r="AJ705" s="3"/>
      <c r="AK705" s="3"/>
      <c r="AL705" s="3"/>
      <c r="AM705" s="3"/>
      <c r="AN705" s="3"/>
      <c r="AO705" s="3"/>
      <c r="AP705" s="3"/>
      <c r="AQ705" s="3"/>
      <c r="AR705" s="3"/>
      <c r="AS705" s="3"/>
    </row>
    <row r="706" spans="33:45" x14ac:dyDescent="0.25">
      <c r="AG706" s="3"/>
      <c r="AH706" s="3"/>
      <c r="AI706" s="3"/>
      <c r="AJ706" s="3"/>
      <c r="AK706" s="3"/>
      <c r="AL706" s="3"/>
      <c r="AM706" s="3"/>
      <c r="AN706" s="3"/>
      <c r="AO706" s="3"/>
      <c r="AP706" s="3"/>
      <c r="AQ706" s="3"/>
      <c r="AR706" s="3"/>
      <c r="AS706" s="3"/>
    </row>
    <row r="707" spans="33:45" x14ac:dyDescent="0.25">
      <c r="AG707" s="3"/>
      <c r="AH707" s="3"/>
      <c r="AI707" s="3"/>
      <c r="AJ707" s="3"/>
      <c r="AK707" s="3"/>
      <c r="AL707" s="3"/>
      <c r="AM707" s="3"/>
      <c r="AN707" s="3"/>
      <c r="AO707" s="3"/>
      <c r="AP707" s="3"/>
      <c r="AQ707" s="3"/>
      <c r="AR707" s="3"/>
      <c r="AS707" s="3"/>
    </row>
    <row r="708" spans="33:45" x14ac:dyDescent="0.25">
      <c r="AG708" s="3"/>
      <c r="AH708" s="3"/>
      <c r="AI708" s="3"/>
      <c r="AJ708" s="3"/>
      <c r="AK708" s="3"/>
      <c r="AL708" s="3"/>
      <c r="AM708" s="3"/>
      <c r="AN708" s="3"/>
      <c r="AO708" s="3"/>
      <c r="AP708" s="3"/>
      <c r="AQ708" s="3"/>
      <c r="AR708" s="3"/>
      <c r="AS708" s="3"/>
    </row>
    <row r="709" spans="33:45" x14ac:dyDescent="0.25">
      <c r="AG709" s="3"/>
      <c r="AH709" s="3"/>
      <c r="AI709" s="3"/>
      <c r="AJ709" s="3"/>
      <c r="AK709" s="3"/>
      <c r="AL709" s="3"/>
      <c r="AM709" s="3"/>
      <c r="AN709" s="3"/>
      <c r="AO709" s="3"/>
      <c r="AP709" s="3"/>
      <c r="AQ709" s="3"/>
      <c r="AR709" s="3"/>
      <c r="AS709" s="3"/>
    </row>
    <row r="710" spans="33:45" x14ac:dyDescent="0.25">
      <c r="AG710" s="3"/>
      <c r="AH710" s="3"/>
      <c r="AI710" s="3"/>
      <c r="AJ710" s="3"/>
      <c r="AK710" s="3"/>
      <c r="AL710" s="3"/>
      <c r="AM710" s="3"/>
      <c r="AN710" s="3"/>
      <c r="AO710" s="3"/>
      <c r="AP710" s="3"/>
      <c r="AQ710" s="3"/>
      <c r="AR710" s="3"/>
      <c r="AS710" s="3"/>
    </row>
    <row r="711" spans="33:45" x14ac:dyDescent="0.25">
      <c r="AG711" s="3"/>
      <c r="AH711" s="3"/>
      <c r="AI711" s="3"/>
      <c r="AJ711" s="3"/>
      <c r="AK711" s="3"/>
      <c r="AL711" s="3"/>
      <c r="AM711" s="3"/>
      <c r="AN711" s="3"/>
      <c r="AO711" s="3"/>
      <c r="AP711" s="3"/>
      <c r="AQ711" s="3"/>
      <c r="AR711" s="3"/>
      <c r="AS711" s="3"/>
    </row>
    <row r="712" spans="33:45" x14ac:dyDescent="0.25">
      <c r="AG712" s="3"/>
      <c r="AH712" s="3"/>
      <c r="AI712" s="3"/>
      <c r="AJ712" s="3"/>
      <c r="AK712" s="3"/>
      <c r="AL712" s="3"/>
      <c r="AM712" s="3"/>
      <c r="AN712" s="3"/>
      <c r="AO712" s="3"/>
      <c r="AP712" s="3"/>
      <c r="AQ712" s="3"/>
      <c r="AR712" s="3"/>
      <c r="AS712" s="3"/>
    </row>
    <row r="713" spans="33:45" x14ac:dyDescent="0.25">
      <c r="AG713" s="3"/>
      <c r="AH713" s="3"/>
      <c r="AI713" s="3"/>
      <c r="AJ713" s="3"/>
      <c r="AK713" s="3"/>
      <c r="AL713" s="3"/>
      <c r="AM713" s="3"/>
      <c r="AN713" s="3"/>
      <c r="AO713" s="3"/>
      <c r="AP713" s="3"/>
      <c r="AQ713" s="3"/>
      <c r="AR713" s="3"/>
      <c r="AS713" s="3"/>
    </row>
    <row r="714" spans="33:45" x14ac:dyDescent="0.25">
      <c r="AG714" s="3"/>
      <c r="AH714" s="3"/>
      <c r="AI714" s="3"/>
      <c r="AJ714" s="3"/>
      <c r="AK714" s="3"/>
      <c r="AL714" s="3"/>
      <c r="AM714" s="3"/>
      <c r="AN714" s="3"/>
      <c r="AO714" s="3"/>
      <c r="AP714" s="3"/>
      <c r="AQ714" s="3"/>
      <c r="AR714" s="3"/>
      <c r="AS714" s="3"/>
    </row>
    <row r="715" spans="33:45" x14ac:dyDescent="0.25">
      <c r="AG715" s="3"/>
      <c r="AH715" s="3"/>
      <c r="AI715" s="3"/>
      <c r="AJ715" s="3"/>
      <c r="AK715" s="3"/>
      <c r="AL715" s="3"/>
      <c r="AM715" s="3"/>
      <c r="AN715" s="3"/>
      <c r="AO715" s="3"/>
      <c r="AP715" s="3"/>
      <c r="AQ715" s="3"/>
      <c r="AR715" s="3"/>
      <c r="AS715" s="3"/>
    </row>
    <row r="716" spans="33:45" x14ac:dyDescent="0.25">
      <c r="AG716" s="3"/>
      <c r="AH716" s="3"/>
      <c r="AI716" s="3"/>
      <c r="AJ716" s="3"/>
      <c r="AK716" s="3"/>
      <c r="AL716" s="3"/>
      <c r="AM716" s="3"/>
      <c r="AN716" s="3"/>
      <c r="AO716" s="3"/>
      <c r="AP716" s="3"/>
      <c r="AQ716" s="3"/>
      <c r="AR716" s="3"/>
      <c r="AS716" s="3"/>
    </row>
    <row r="717" spans="33:45" x14ac:dyDescent="0.25">
      <c r="AG717" s="3"/>
      <c r="AH717" s="3"/>
      <c r="AI717" s="3"/>
      <c r="AJ717" s="3"/>
      <c r="AK717" s="3"/>
      <c r="AL717" s="3"/>
      <c r="AM717" s="3"/>
      <c r="AN717" s="3"/>
      <c r="AO717" s="3"/>
      <c r="AP717" s="3"/>
      <c r="AQ717" s="3"/>
      <c r="AR717" s="3"/>
      <c r="AS717" s="3"/>
    </row>
    <row r="718" spans="33:45" x14ac:dyDescent="0.25">
      <c r="AG718" s="3"/>
      <c r="AH718" s="3"/>
      <c r="AI718" s="3"/>
      <c r="AJ718" s="3"/>
      <c r="AK718" s="3"/>
      <c r="AL718" s="3"/>
      <c r="AM718" s="3"/>
      <c r="AN718" s="3"/>
      <c r="AO718" s="3"/>
      <c r="AP718" s="3"/>
      <c r="AQ718" s="3"/>
      <c r="AR718" s="3"/>
      <c r="AS718" s="3"/>
    </row>
    <row r="719" spans="33:45" x14ac:dyDescent="0.25">
      <c r="AG719" s="3"/>
      <c r="AH719" s="3"/>
      <c r="AI719" s="3"/>
      <c r="AJ719" s="3"/>
      <c r="AK719" s="3"/>
      <c r="AL719" s="3"/>
      <c r="AM719" s="3"/>
      <c r="AN719" s="3"/>
      <c r="AO719" s="3"/>
      <c r="AP719" s="3"/>
      <c r="AQ719" s="3"/>
      <c r="AR719" s="3"/>
      <c r="AS719" s="3"/>
    </row>
    <row r="720" spans="33:45" x14ac:dyDescent="0.25">
      <c r="AG720" s="3"/>
      <c r="AH720" s="3"/>
      <c r="AI720" s="3"/>
      <c r="AJ720" s="3"/>
      <c r="AK720" s="3"/>
      <c r="AL720" s="3"/>
      <c r="AM720" s="3"/>
      <c r="AN720" s="3"/>
      <c r="AO720" s="3"/>
      <c r="AP720" s="3"/>
      <c r="AQ720" s="3"/>
      <c r="AR720" s="3"/>
      <c r="AS720" s="3"/>
    </row>
    <row r="721" spans="33:45" x14ac:dyDescent="0.25">
      <c r="AG721" s="3"/>
      <c r="AH721" s="3"/>
      <c r="AI721" s="3"/>
      <c r="AJ721" s="3"/>
      <c r="AK721" s="3"/>
      <c r="AL721" s="3"/>
      <c r="AM721" s="3"/>
      <c r="AN721" s="3"/>
      <c r="AO721" s="3"/>
      <c r="AP721" s="3"/>
      <c r="AQ721" s="3"/>
      <c r="AR721" s="3"/>
      <c r="AS721" s="3"/>
    </row>
    <row r="722" spans="33:45" x14ac:dyDescent="0.25">
      <c r="AG722" s="3"/>
      <c r="AH722" s="3"/>
      <c r="AI722" s="3"/>
      <c r="AJ722" s="3"/>
      <c r="AK722" s="3"/>
      <c r="AL722" s="3"/>
      <c r="AM722" s="3"/>
      <c r="AN722" s="3"/>
      <c r="AO722" s="3"/>
      <c r="AP722" s="3"/>
      <c r="AQ722" s="3"/>
      <c r="AR722" s="3"/>
      <c r="AS722" s="3"/>
    </row>
    <row r="723" spans="33:45" x14ac:dyDescent="0.25">
      <c r="AG723" s="3"/>
      <c r="AH723" s="3"/>
      <c r="AI723" s="3"/>
      <c r="AJ723" s="3"/>
      <c r="AK723" s="3"/>
      <c r="AL723" s="3"/>
      <c r="AM723" s="3"/>
      <c r="AN723" s="3"/>
      <c r="AO723" s="3"/>
      <c r="AP723" s="3"/>
      <c r="AQ723" s="3"/>
      <c r="AR723" s="3"/>
      <c r="AS723" s="3"/>
    </row>
    <row r="724" spans="33:45" x14ac:dyDescent="0.25">
      <c r="AG724" s="3"/>
      <c r="AH724" s="3"/>
      <c r="AI724" s="3"/>
      <c r="AJ724" s="3"/>
      <c r="AK724" s="3"/>
      <c r="AL724" s="3"/>
      <c r="AM724" s="3"/>
      <c r="AN724" s="3"/>
      <c r="AO724" s="3"/>
      <c r="AP724" s="3"/>
      <c r="AQ724" s="3"/>
      <c r="AR724" s="3"/>
      <c r="AS724" s="3"/>
    </row>
    <row r="725" spans="33:45" x14ac:dyDescent="0.25">
      <c r="AG725" s="3"/>
      <c r="AH725" s="3"/>
      <c r="AI725" s="3"/>
      <c r="AJ725" s="3"/>
      <c r="AK725" s="3"/>
      <c r="AL725" s="3"/>
      <c r="AM725" s="3"/>
      <c r="AN725" s="3"/>
      <c r="AO725" s="3"/>
      <c r="AP725" s="3"/>
      <c r="AQ725" s="3"/>
      <c r="AR725" s="3"/>
      <c r="AS725" s="3"/>
    </row>
    <row r="726" spans="33:45" x14ac:dyDescent="0.25">
      <c r="AG726" s="3"/>
      <c r="AH726" s="3"/>
      <c r="AI726" s="3"/>
      <c r="AJ726" s="3"/>
      <c r="AK726" s="3"/>
      <c r="AL726" s="3"/>
      <c r="AM726" s="3"/>
      <c r="AN726" s="3"/>
      <c r="AO726" s="3"/>
      <c r="AP726" s="3"/>
      <c r="AQ726" s="3"/>
      <c r="AR726" s="3"/>
      <c r="AS726" s="3"/>
    </row>
    <row r="727" spans="33:45" x14ac:dyDescent="0.25">
      <c r="AG727" s="3"/>
      <c r="AH727" s="3"/>
      <c r="AI727" s="3"/>
      <c r="AJ727" s="3"/>
      <c r="AK727" s="3"/>
      <c r="AL727" s="3"/>
      <c r="AM727" s="3"/>
      <c r="AN727" s="3"/>
      <c r="AO727" s="3"/>
      <c r="AP727" s="3"/>
      <c r="AQ727" s="3"/>
      <c r="AR727" s="3"/>
      <c r="AS727" s="3"/>
    </row>
    <row r="728" spans="33:45" x14ac:dyDescent="0.25">
      <c r="AG728" s="3"/>
      <c r="AH728" s="3"/>
      <c r="AI728" s="3"/>
      <c r="AJ728" s="3"/>
      <c r="AK728" s="3"/>
      <c r="AL728" s="3"/>
      <c r="AM728" s="3"/>
      <c r="AN728" s="3"/>
      <c r="AO728" s="3"/>
      <c r="AP728" s="3"/>
      <c r="AQ728" s="3"/>
      <c r="AR728" s="3"/>
      <c r="AS728" s="3"/>
    </row>
    <row r="729" spans="33:45" x14ac:dyDescent="0.25">
      <c r="AG729" s="3"/>
      <c r="AH729" s="3"/>
      <c r="AI729" s="3"/>
      <c r="AJ729" s="3"/>
      <c r="AK729" s="3"/>
      <c r="AL729" s="3"/>
      <c r="AM729" s="3"/>
      <c r="AN729" s="3"/>
      <c r="AO729" s="3"/>
      <c r="AP729" s="3"/>
      <c r="AQ729" s="3"/>
      <c r="AR729" s="3"/>
      <c r="AS729" s="3"/>
    </row>
    <row r="730" spans="33:45" x14ac:dyDescent="0.25">
      <c r="AG730" s="3"/>
      <c r="AH730" s="3"/>
      <c r="AI730" s="3"/>
      <c r="AJ730" s="3"/>
      <c r="AK730" s="3"/>
      <c r="AL730" s="3"/>
      <c r="AM730" s="3"/>
      <c r="AN730" s="3"/>
      <c r="AO730" s="3"/>
      <c r="AP730" s="3"/>
      <c r="AQ730" s="3"/>
      <c r="AR730" s="3"/>
      <c r="AS730" s="3"/>
    </row>
    <row r="731" spans="33:45" x14ac:dyDescent="0.25">
      <c r="AG731" s="3"/>
      <c r="AH731" s="3"/>
      <c r="AI731" s="3"/>
      <c r="AJ731" s="3"/>
      <c r="AK731" s="3"/>
      <c r="AL731" s="3"/>
      <c r="AM731" s="3"/>
      <c r="AN731" s="3"/>
      <c r="AO731" s="3"/>
      <c r="AP731" s="3"/>
      <c r="AQ731" s="3"/>
      <c r="AR731" s="3"/>
      <c r="AS731" s="3"/>
    </row>
    <row r="732" spans="33:45" x14ac:dyDescent="0.25">
      <c r="AG732" s="3"/>
      <c r="AH732" s="3"/>
      <c r="AI732" s="3"/>
      <c r="AJ732" s="3"/>
      <c r="AK732" s="3"/>
      <c r="AL732" s="3"/>
      <c r="AM732" s="3"/>
      <c r="AN732" s="3"/>
      <c r="AO732" s="3"/>
      <c r="AP732" s="3"/>
      <c r="AQ732" s="3"/>
      <c r="AR732" s="3"/>
      <c r="AS732" s="3"/>
    </row>
    <row r="733" spans="33:45" x14ac:dyDescent="0.25">
      <c r="AG733" s="3"/>
      <c r="AH733" s="3"/>
      <c r="AI733" s="3"/>
      <c r="AJ733" s="3"/>
      <c r="AK733" s="3"/>
      <c r="AL733" s="3"/>
      <c r="AM733" s="3"/>
      <c r="AN733" s="3"/>
      <c r="AO733" s="3"/>
      <c r="AP733" s="3"/>
      <c r="AQ733" s="3"/>
      <c r="AR733" s="3"/>
      <c r="AS733" s="3"/>
    </row>
    <row r="734" spans="33:45" x14ac:dyDescent="0.25">
      <c r="AG734" s="3"/>
      <c r="AH734" s="3"/>
      <c r="AI734" s="3"/>
      <c r="AJ734" s="3"/>
      <c r="AK734" s="3"/>
      <c r="AL734" s="3"/>
      <c r="AM734" s="3"/>
      <c r="AN734" s="3"/>
      <c r="AO734" s="3"/>
      <c r="AP734" s="3"/>
      <c r="AQ734" s="3"/>
      <c r="AR734" s="3"/>
      <c r="AS734" s="3"/>
    </row>
    <row r="735" spans="33:45" x14ac:dyDescent="0.25">
      <c r="AG735" s="3"/>
      <c r="AH735" s="3"/>
      <c r="AI735" s="3"/>
      <c r="AJ735" s="3"/>
      <c r="AK735" s="3"/>
      <c r="AL735" s="3"/>
      <c r="AM735" s="3"/>
      <c r="AN735" s="3"/>
      <c r="AO735" s="3"/>
      <c r="AP735" s="3"/>
      <c r="AQ735" s="3"/>
      <c r="AR735" s="3"/>
      <c r="AS735" s="3"/>
    </row>
    <row r="736" spans="33:45" x14ac:dyDescent="0.25">
      <c r="AG736" s="3"/>
      <c r="AH736" s="3"/>
      <c r="AI736" s="3"/>
      <c r="AJ736" s="3"/>
      <c r="AK736" s="3"/>
      <c r="AL736" s="3"/>
      <c r="AM736" s="3"/>
      <c r="AN736" s="3"/>
      <c r="AO736" s="3"/>
      <c r="AP736" s="3"/>
      <c r="AQ736" s="3"/>
      <c r="AR736" s="3"/>
      <c r="AS736" s="3"/>
    </row>
    <row r="737" spans="33:45" x14ac:dyDescent="0.25">
      <c r="AG737" s="3"/>
      <c r="AH737" s="3"/>
      <c r="AI737" s="3"/>
      <c r="AJ737" s="3"/>
      <c r="AK737" s="3"/>
      <c r="AL737" s="3"/>
      <c r="AM737" s="3"/>
      <c r="AN737" s="3"/>
      <c r="AO737" s="3"/>
      <c r="AP737" s="3"/>
      <c r="AQ737" s="3"/>
      <c r="AR737" s="3"/>
      <c r="AS737" s="3"/>
    </row>
    <row r="738" spans="33:45" x14ac:dyDescent="0.25">
      <c r="AG738" s="3"/>
      <c r="AH738" s="3"/>
      <c r="AI738" s="3"/>
      <c r="AJ738" s="3"/>
      <c r="AK738" s="3"/>
      <c r="AL738" s="3"/>
      <c r="AM738" s="3"/>
      <c r="AN738" s="3"/>
      <c r="AO738" s="3"/>
      <c r="AP738" s="3"/>
      <c r="AQ738" s="3"/>
      <c r="AR738" s="3"/>
      <c r="AS738" s="3"/>
    </row>
    <row r="739" spans="33:45" x14ac:dyDescent="0.25">
      <c r="AG739" s="3"/>
      <c r="AH739" s="3"/>
      <c r="AI739" s="3"/>
      <c r="AJ739" s="3"/>
      <c r="AK739" s="3"/>
      <c r="AL739" s="3"/>
      <c r="AM739" s="3"/>
      <c r="AN739" s="3"/>
      <c r="AO739" s="3"/>
      <c r="AP739" s="3"/>
      <c r="AQ739" s="3"/>
      <c r="AR739" s="3"/>
      <c r="AS739" s="3"/>
    </row>
    <row r="740" spans="33:45" x14ac:dyDescent="0.25">
      <c r="AG740" s="3"/>
      <c r="AH740" s="3"/>
      <c r="AI740" s="3"/>
      <c r="AJ740" s="3"/>
      <c r="AK740" s="3"/>
      <c r="AL740" s="3"/>
      <c r="AM740" s="3"/>
      <c r="AN740" s="3"/>
      <c r="AO740" s="3"/>
      <c r="AP740" s="3"/>
      <c r="AQ740" s="3"/>
      <c r="AR740" s="3"/>
      <c r="AS740" s="3"/>
    </row>
    <row r="741" spans="33:45" x14ac:dyDescent="0.25">
      <c r="AG741" s="3"/>
      <c r="AH741" s="3"/>
      <c r="AI741" s="3"/>
      <c r="AJ741" s="3"/>
      <c r="AK741" s="3"/>
      <c r="AL741" s="3"/>
      <c r="AM741" s="3"/>
      <c r="AN741" s="3"/>
      <c r="AO741" s="3"/>
      <c r="AP741" s="3"/>
      <c r="AQ741" s="3"/>
      <c r="AR741" s="3"/>
      <c r="AS741" s="3"/>
    </row>
    <row r="742" spans="33:45" x14ac:dyDescent="0.25">
      <c r="AG742" s="3"/>
      <c r="AH742" s="3"/>
      <c r="AI742" s="3"/>
      <c r="AJ742" s="3"/>
      <c r="AK742" s="3"/>
      <c r="AL742" s="3"/>
      <c r="AM742" s="3"/>
      <c r="AN742" s="3"/>
      <c r="AO742" s="3"/>
      <c r="AP742" s="3"/>
      <c r="AQ742" s="3"/>
      <c r="AR742" s="3"/>
      <c r="AS742" s="3"/>
    </row>
    <row r="743" spans="33:45" x14ac:dyDescent="0.25">
      <c r="AG743" s="3"/>
      <c r="AH743" s="3"/>
      <c r="AI743" s="3"/>
      <c r="AJ743" s="3"/>
      <c r="AK743" s="3"/>
      <c r="AL743" s="3"/>
      <c r="AM743" s="3"/>
      <c r="AN743" s="3"/>
      <c r="AO743" s="3"/>
      <c r="AP743" s="3"/>
      <c r="AQ743" s="3"/>
      <c r="AR743" s="3"/>
      <c r="AS743" s="3"/>
    </row>
    <row r="744" spans="33:45" x14ac:dyDescent="0.25">
      <c r="AG744" s="3"/>
      <c r="AH744" s="3"/>
      <c r="AI744" s="3"/>
      <c r="AJ744" s="3"/>
      <c r="AK744" s="3"/>
      <c r="AL744" s="3"/>
      <c r="AM744" s="3"/>
      <c r="AN744" s="3"/>
      <c r="AO744" s="3"/>
      <c r="AP744" s="3"/>
      <c r="AQ744" s="3"/>
      <c r="AR744" s="3"/>
      <c r="AS744" s="3"/>
    </row>
    <row r="745" spans="33:45" x14ac:dyDescent="0.25">
      <c r="AG745" s="3"/>
      <c r="AH745" s="3"/>
      <c r="AI745" s="3"/>
      <c r="AJ745" s="3"/>
      <c r="AK745" s="3"/>
      <c r="AL745" s="3"/>
      <c r="AM745" s="3"/>
      <c r="AN745" s="3"/>
      <c r="AO745" s="3"/>
      <c r="AP745" s="3"/>
      <c r="AQ745" s="3"/>
      <c r="AR745" s="3"/>
      <c r="AS745" s="3"/>
    </row>
    <row r="746" spans="33:45" x14ac:dyDescent="0.25">
      <c r="AG746" s="3"/>
      <c r="AH746" s="3"/>
      <c r="AI746" s="3"/>
      <c r="AJ746" s="3"/>
      <c r="AK746" s="3"/>
      <c r="AL746" s="3"/>
      <c r="AM746" s="3"/>
      <c r="AN746" s="3"/>
      <c r="AO746" s="3"/>
      <c r="AP746" s="3"/>
      <c r="AQ746" s="3"/>
      <c r="AR746" s="3"/>
      <c r="AS746" s="3"/>
    </row>
    <row r="747" spans="33:45" x14ac:dyDescent="0.25">
      <c r="AG747" s="3"/>
      <c r="AH747" s="3"/>
      <c r="AI747" s="3"/>
      <c r="AJ747" s="3"/>
      <c r="AK747" s="3"/>
      <c r="AL747" s="3"/>
      <c r="AM747" s="3"/>
      <c r="AN747" s="3"/>
      <c r="AO747" s="3"/>
      <c r="AP747" s="3"/>
      <c r="AQ747" s="3"/>
      <c r="AR747" s="3"/>
      <c r="AS747" s="3"/>
    </row>
    <row r="748" spans="33:45" x14ac:dyDescent="0.25">
      <c r="AG748" s="3"/>
      <c r="AH748" s="3"/>
      <c r="AI748" s="3"/>
      <c r="AJ748" s="3"/>
      <c r="AK748" s="3"/>
      <c r="AL748" s="3"/>
      <c r="AM748" s="3"/>
      <c r="AN748" s="3"/>
      <c r="AO748" s="3"/>
      <c r="AP748" s="3"/>
      <c r="AQ748" s="3"/>
      <c r="AR748" s="3"/>
      <c r="AS748" s="3"/>
    </row>
    <row r="749" spans="33:45" x14ac:dyDescent="0.25">
      <c r="AG749" s="3"/>
      <c r="AH749" s="3"/>
      <c r="AI749" s="3"/>
      <c r="AJ749" s="3"/>
      <c r="AK749" s="3"/>
      <c r="AL749" s="3"/>
      <c r="AM749" s="3"/>
      <c r="AN749" s="3"/>
      <c r="AO749" s="3"/>
      <c r="AP749" s="3"/>
      <c r="AQ749" s="3"/>
      <c r="AR749" s="3"/>
      <c r="AS749" s="3"/>
    </row>
    <row r="750" spans="33:45" x14ac:dyDescent="0.25">
      <c r="AG750" s="3"/>
      <c r="AH750" s="3"/>
      <c r="AI750" s="3"/>
      <c r="AJ750" s="3"/>
      <c r="AK750" s="3"/>
      <c r="AL750" s="3"/>
      <c r="AM750" s="3"/>
      <c r="AN750" s="3"/>
      <c r="AO750" s="3"/>
      <c r="AP750" s="3"/>
      <c r="AQ750" s="3"/>
      <c r="AR750" s="3"/>
      <c r="AS750" s="3"/>
    </row>
    <row r="751" spans="33:45" x14ac:dyDescent="0.25">
      <c r="AG751" s="3"/>
      <c r="AH751" s="3"/>
      <c r="AI751" s="3"/>
      <c r="AJ751" s="3"/>
      <c r="AK751" s="3"/>
      <c r="AL751" s="3"/>
      <c r="AM751" s="3"/>
      <c r="AN751" s="3"/>
      <c r="AO751" s="3"/>
      <c r="AP751" s="3"/>
      <c r="AQ751" s="3"/>
      <c r="AR751" s="3"/>
      <c r="AS751" s="3"/>
    </row>
    <row r="752" spans="33:45" x14ac:dyDescent="0.25">
      <c r="AG752" s="3"/>
      <c r="AH752" s="3"/>
      <c r="AI752" s="3"/>
      <c r="AJ752" s="3"/>
      <c r="AK752" s="3"/>
      <c r="AL752" s="3"/>
      <c r="AM752" s="3"/>
      <c r="AN752" s="3"/>
      <c r="AO752" s="3"/>
      <c r="AP752" s="3"/>
      <c r="AQ752" s="3"/>
      <c r="AR752" s="3"/>
      <c r="AS752" s="3"/>
    </row>
    <row r="753" spans="33:45" x14ac:dyDescent="0.25">
      <c r="AG753" s="3"/>
      <c r="AH753" s="3"/>
      <c r="AI753" s="3"/>
      <c r="AJ753" s="3"/>
      <c r="AK753" s="3"/>
      <c r="AL753" s="3"/>
      <c r="AM753" s="3"/>
      <c r="AN753" s="3"/>
      <c r="AO753" s="3"/>
      <c r="AP753" s="3"/>
      <c r="AQ753" s="3"/>
      <c r="AR753" s="3"/>
      <c r="AS753" s="3"/>
    </row>
    <row r="754" spans="33:45" x14ac:dyDescent="0.25">
      <c r="AG754" s="3"/>
      <c r="AH754" s="3"/>
      <c r="AI754" s="3"/>
      <c r="AJ754" s="3"/>
      <c r="AK754" s="3"/>
      <c r="AL754" s="3"/>
      <c r="AM754" s="3"/>
      <c r="AN754" s="3"/>
      <c r="AO754" s="3"/>
      <c r="AP754" s="3"/>
      <c r="AQ754" s="3"/>
      <c r="AR754" s="3"/>
      <c r="AS754" s="3"/>
    </row>
    <row r="755" spans="33:45" x14ac:dyDescent="0.25">
      <c r="AG755" s="3"/>
      <c r="AH755" s="3"/>
      <c r="AI755" s="3"/>
      <c r="AJ755" s="3"/>
      <c r="AK755" s="3"/>
      <c r="AL755" s="3"/>
      <c r="AM755" s="3"/>
      <c r="AN755" s="3"/>
      <c r="AO755" s="3"/>
      <c r="AP755" s="3"/>
      <c r="AQ755" s="3"/>
      <c r="AR755" s="3"/>
      <c r="AS755" s="3"/>
    </row>
    <row r="756" spans="33:45" x14ac:dyDescent="0.25">
      <c r="AG756" s="3"/>
      <c r="AH756" s="3"/>
      <c r="AI756" s="3"/>
      <c r="AJ756" s="3"/>
      <c r="AK756" s="3"/>
      <c r="AL756" s="3"/>
      <c r="AM756" s="3"/>
      <c r="AN756" s="3"/>
      <c r="AO756" s="3"/>
      <c r="AP756" s="3"/>
      <c r="AQ756" s="3"/>
      <c r="AR756" s="3"/>
      <c r="AS756" s="3"/>
    </row>
    <row r="757" spans="33:45" x14ac:dyDescent="0.25">
      <c r="AG757" s="3"/>
      <c r="AH757" s="3"/>
      <c r="AI757" s="3"/>
      <c r="AJ757" s="3"/>
      <c r="AK757" s="3"/>
      <c r="AL757" s="3"/>
      <c r="AM757" s="3"/>
      <c r="AN757" s="3"/>
      <c r="AO757" s="3"/>
      <c r="AP757" s="3"/>
      <c r="AQ757" s="3"/>
      <c r="AR757" s="3"/>
      <c r="AS757" s="3"/>
    </row>
    <row r="758" spans="33:45" x14ac:dyDescent="0.25">
      <c r="AG758" s="3"/>
      <c r="AH758" s="3"/>
      <c r="AI758" s="3"/>
      <c r="AJ758" s="3"/>
      <c r="AK758" s="3"/>
      <c r="AL758" s="3"/>
      <c r="AM758" s="3"/>
      <c r="AN758" s="3"/>
      <c r="AO758" s="3"/>
      <c r="AP758" s="3"/>
      <c r="AQ758" s="3"/>
      <c r="AR758" s="3"/>
      <c r="AS758" s="3"/>
    </row>
    <row r="759" spans="33:45" x14ac:dyDescent="0.25">
      <c r="AG759" s="3"/>
      <c r="AH759" s="3"/>
      <c r="AI759" s="3"/>
      <c r="AJ759" s="3"/>
      <c r="AK759" s="3"/>
      <c r="AL759" s="3"/>
      <c r="AM759" s="3"/>
      <c r="AN759" s="3"/>
      <c r="AO759" s="3"/>
      <c r="AP759" s="3"/>
      <c r="AQ759" s="3"/>
      <c r="AR759" s="3"/>
      <c r="AS759" s="3"/>
    </row>
    <row r="760" spans="33:45" x14ac:dyDescent="0.25">
      <c r="AG760" s="3"/>
      <c r="AH760" s="3"/>
      <c r="AI760" s="3"/>
      <c r="AJ760" s="3"/>
      <c r="AK760" s="3"/>
      <c r="AL760" s="3"/>
      <c r="AM760" s="3"/>
      <c r="AN760" s="3"/>
      <c r="AO760" s="3"/>
      <c r="AP760" s="3"/>
      <c r="AQ760" s="3"/>
      <c r="AR760" s="3"/>
      <c r="AS760" s="3"/>
    </row>
    <row r="761" spans="33:45" x14ac:dyDescent="0.25">
      <c r="AG761" s="3"/>
      <c r="AH761" s="3"/>
      <c r="AI761" s="3"/>
      <c r="AJ761" s="3"/>
      <c r="AK761" s="3"/>
      <c r="AL761" s="3"/>
      <c r="AM761" s="3"/>
      <c r="AN761" s="3"/>
      <c r="AO761" s="3"/>
      <c r="AP761" s="3"/>
      <c r="AQ761" s="3"/>
      <c r="AR761" s="3"/>
      <c r="AS761" s="3"/>
    </row>
    <row r="762" spans="33:45" x14ac:dyDescent="0.25">
      <c r="AG762" s="3"/>
      <c r="AH762" s="3"/>
      <c r="AI762" s="3"/>
      <c r="AJ762" s="3"/>
      <c r="AK762" s="3"/>
      <c r="AL762" s="3"/>
      <c r="AM762" s="3"/>
      <c r="AN762" s="3"/>
      <c r="AO762" s="3"/>
      <c r="AP762" s="3"/>
      <c r="AQ762" s="3"/>
      <c r="AR762" s="3"/>
      <c r="AS762" s="3"/>
    </row>
    <row r="763" spans="33:45" x14ac:dyDescent="0.25">
      <c r="AG763" s="3"/>
      <c r="AH763" s="3"/>
      <c r="AI763" s="3"/>
      <c r="AJ763" s="3"/>
      <c r="AK763" s="3"/>
      <c r="AL763" s="3"/>
      <c r="AM763" s="3"/>
      <c r="AN763" s="3"/>
      <c r="AO763" s="3"/>
      <c r="AP763" s="3"/>
      <c r="AQ763" s="3"/>
      <c r="AR763" s="3"/>
      <c r="AS763" s="3"/>
    </row>
    <row r="764" spans="33:45" x14ac:dyDescent="0.25">
      <c r="AG764" s="3"/>
      <c r="AH764" s="3"/>
      <c r="AI764" s="3"/>
      <c r="AJ764" s="3"/>
      <c r="AK764" s="3"/>
      <c r="AL764" s="3"/>
      <c r="AM764" s="3"/>
      <c r="AN764" s="3"/>
      <c r="AO764" s="3"/>
      <c r="AP764" s="3"/>
      <c r="AQ764" s="3"/>
      <c r="AR764" s="3"/>
      <c r="AS764" s="3"/>
    </row>
    <row r="765" spans="33:45" x14ac:dyDescent="0.25">
      <c r="AG765" s="3"/>
      <c r="AH765" s="3"/>
      <c r="AI765" s="3"/>
      <c r="AJ765" s="3"/>
      <c r="AK765" s="3"/>
      <c r="AL765" s="3"/>
      <c r="AM765" s="3"/>
      <c r="AN765" s="3"/>
      <c r="AO765" s="3"/>
      <c r="AP765" s="3"/>
      <c r="AQ765" s="3"/>
      <c r="AR765" s="3"/>
      <c r="AS765" s="3"/>
    </row>
    <row r="766" spans="33:45" x14ac:dyDescent="0.25">
      <c r="AG766" s="3"/>
      <c r="AH766" s="3"/>
      <c r="AI766" s="3"/>
      <c r="AJ766" s="3"/>
      <c r="AK766" s="3"/>
      <c r="AL766" s="3"/>
      <c r="AM766" s="3"/>
      <c r="AN766" s="3"/>
      <c r="AO766" s="3"/>
      <c r="AP766" s="3"/>
      <c r="AQ766" s="3"/>
      <c r="AR766" s="3"/>
      <c r="AS766" s="3"/>
    </row>
    <row r="767" spans="33:45" x14ac:dyDescent="0.25">
      <c r="AG767" s="3"/>
      <c r="AH767" s="3"/>
      <c r="AI767" s="3"/>
      <c r="AJ767" s="3"/>
      <c r="AK767" s="3"/>
      <c r="AL767" s="3"/>
      <c r="AM767" s="3"/>
      <c r="AN767" s="3"/>
      <c r="AO767" s="3"/>
      <c r="AP767" s="3"/>
      <c r="AQ767" s="3"/>
      <c r="AR767" s="3"/>
      <c r="AS767" s="3"/>
    </row>
    <row r="768" spans="33:45" x14ac:dyDescent="0.25">
      <c r="AG768" s="3"/>
      <c r="AH768" s="3"/>
      <c r="AI768" s="3"/>
      <c r="AJ768" s="3"/>
      <c r="AK768" s="3"/>
      <c r="AL768" s="3"/>
      <c r="AM768" s="3"/>
      <c r="AN768" s="3"/>
      <c r="AO768" s="3"/>
      <c r="AP768" s="3"/>
      <c r="AQ768" s="3"/>
      <c r="AR768" s="3"/>
      <c r="AS768" s="3"/>
    </row>
    <row r="769" spans="33:45" x14ac:dyDescent="0.25">
      <c r="AG769" s="3"/>
      <c r="AH769" s="3"/>
      <c r="AI769" s="3"/>
      <c r="AJ769" s="3"/>
      <c r="AK769" s="3"/>
      <c r="AL769" s="3"/>
      <c r="AM769" s="3"/>
      <c r="AN769" s="3"/>
      <c r="AO769" s="3"/>
      <c r="AP769" s="3"/>
      <c r="AQ769" s="3"/>
      <c r="AR769" s="3"/>
      <c r="AS769" s="3"/>
    </row>
    <row r="770" spans="33:45" x14ac:dyDescent="0.25">
      <c r="AG770" s="3"/>
      <c r="AH770" s="3"/>
      <c r="AI770" s="3"/>
      <c r="AJ770" s="3"/>
      <c r="AK770" s="3"/>
      <c r="AL770" s="3"/>
      <c r="AM770" s="3"/>
      <c r="AN770" s="3"/>
      <c r="AO770" s="3"/>
      <c r="AP770" s="3"/>
      <c r="AQ770" s="3"/>
      <c r="AR770" s="3"/>
      <c r="AS770" s="3"/>
    </row>
    <row r="771" spans="33:45" x14ac:dyDescent="0.25">
      <c r="AG771" s="3"/>
      <c r="AH771" s="3"/>
      <c r="AI771" s="3"/>
      <c r="AJ771" s="3"/>
      <c r="AK771" s="3"/>
      <c r="AL771" s="3"/>
      <c r="AM771" s="3"/>
      <c r="AN771" s="3"/>
      <c r="AO771" s="3"/>
      <c r="AP771" s="3"/>
      <c r="AQ771" s="3"/>
      <c r="AR771" s="3"/>
      <c r="AS771" s="3"/>
    </row>
    <row r="772" spans="33:45" x14ac:dyDescent="0.25">
      <c r="AG772" s="3"/>
      <c r="AH772" s="3"/>
      <c r="AI772" s="3"/>
      <c r="AJ772" s="3"/>
      <c r="AK772" s="3"/>
      <c r="AL772" s="3"/>
      <c r="AM772" s="3"/>
      <c r="AN772" s="3"/>
      <c r="AO772" s="3"/>
      <c r="AP772" s="3"/>
      <c r="AQ772" s="3"/>
      <c r="AR772" s="3"/>
      <c r="AS772" s="3"/>
    </row>
    <row r="773" spans="33:45" x14ac:dyDescent="0.25">
      <c r="AG773" s="3"/>
      <c r="AH773" s="3"/>
      <c r="AI773" s="3"/>
      <c r="AJ773" s="3"/>
      <c r="AK773" s="3"/>
      <c r="AL773" s="3"/>
      <c r="AM773" s="3"/>
      <c r="AN773" s="3"/>
      <c r="AO773" s="3"/>
      <c r="AP773" s="3"/>
      <c r="AQ773" s="3"/>
      <c r="AR773" s="3"/>
      <c r="AS773" s="3"/>
    </row>
    <row r="774" spans="33:45" x14ac:dyDescent="0.25">
      <c r="AG774" s="3"/>
      <c r="AH774" s="3"/>
      <c r="AI774" s="3"/>
      <c r="AJ774" s="3"/>
      <c r="AK774" s="3"/>
      <c r="AL774" s="3"/>
      <c r="AM774" s="3"/>
      <c r="AN774" s="3"/>
      <c r="AO774" s="3"/>
      <c r="AP774" s="3"/>
      <c r="AQ774" s="3"/>
      <c r="AR774" s="3"/>
      <c r="AS774" s="3"/>
    </row>
    <row r="775" spans="33:45" x14ac:dyDescent="0.25">
      <c r="AG775" s="3"/>
      <c r="AH775" s="3"/>
      <c r="AI775" s="3"/>
      <c r="AJ775" s="3"/>
      <c r="AK775" s="3"/>
      <c r="AL775" s="3"/>
      <c r="AM775" s="3"/>
      <c r="AN775" s="3"/>
      <c r="AO775" s="3"/>
      <c r="AP775" s="3"/>
      <c r="AQ775" s="3"/>
      <c r="AR775" s="3"/>
      <c r="AS775" s="3"/>
    </row>
    <row r="776" spans="33:45" x14ac:dyDescent="0.25">
      <c r="AG776" s="3"/>
      <c r="AH776" s="3"/>
      <c r="AI776" s="3"/>
      <c r="AJ776" s="3"/>
      <c r="AK776" s="3"/>
      <c r="AL776" s="3"/>
      <c r="AM776" s="3"/>
      <c r="AN776" s="3"/>
      <c r="AO776" s="3"/>
      <c r="AP776" s="3"/>
      <c r="AQ776" s="3"/>
      <c r="AR776" s="3"/>
      <c r="AS776" s="3"/>
    </row>
    <row r="777" spans="33:45" x14ac:dyDescent="0.25">
      <c r="AG777" s="3"/>
      <c r="AH777" s="3"/>
      <c r="AI777" s="3"/>
      <c r="AJ777" s="3"/>
      <c r="AK777" s="3"/>
      <c r="AL777" s="3"/>
      <c r="AM777" s="3"/>
      <c r="AN777" s="3"/>
      <c r="AO777" s="3"/>
      <c r="AP777" s="3"/>
      <c r="AQ777" s="3"/>
      <c r="AR777" s="3"/>
      <c r="AS777" s="3"/>
    </row>
    <row r="778" spans="33:45" x14ac:dyDescent="0.25">
      <c r="AG778" s="3"/>
      <c r="AH778" s="3"/>
      <c r="AI778" s="3"/>
      <c r="AJ778" s="3"/>
      <c r="AK778" s="3"/>
      <c r="AL778" s="3"/>
      <c r="AM778" s="3"/>
      <c r="AN778" s="3"/>
      <c r="AO778" s="3"/>
      <c r="AP778" s="3"/>
      <c r="AQ778" s="3"/>
      <c r="AR778" s="3"/>
      <c r="AS778" s="3"/>
    </row>
    <row r="779" spans="33:45" x14ac:dyDescent="0.25">
      <c r="AG779" s="3"/>
      <c r="AH779" s="3"/>
      <c r="AI779" s="3"/>
      <c r="AJ779" s="3"/>
      <c r="AK779" s="3"/>
      <c r="AL779" s="3"/>
      <c r="AM779" s="3"/>
      <c r="AN779" s="3"/>
      <c r="AO779" s="3"/>
      <c r="AP779" s="3"/>
      <c r="AQ779" s="3"/>
      <c r="AR779" s="3"/>
      <c r="AS779" s="3"/>
    </row>
    <row r="780" spans="33:45" x14ac:dyDescent="0.25">
      <c r="AG780" s="3"/>
      <c r="AH780" s="3"/>
      <c r="AI780" s="3"/>
      <c r="AJ780" s="3"/>
      <c r="AK780" s="3"/>
      <c r="AL780" s="3"/>
      <c r="AM780" s="3"/>
      <c r="AN780" s="3"/>
      <c r="AO780" s="3"/>
      <c r="AP780" s="3"/>
      <c r="AQ780" s="3"/>
      <c r="AR780" s="3"/>
      <c r="AS780" s="3"/>
    </row>
    <row r="781" spans="33:45" x14ac:dyDescent="0.25">
      <c r="AG781" s="3"/>
      <c r="AH781" s="3"/>
      <c r="AI781" s="3"/>
      <c r="AJ781" s="3"/>
      <c r="AK781" s="3"/>
      <c r="AL781" s="3"/>
      <c r="AM781" s="3"/>
      <c r="AN781" s="3"/>
      <c r="AO781" s="3"/>
      <c r="AP781" s="3"/>
      <c r="AQ781" s="3"/>
      <c r="AR781" s="3"/>
      <c r="AS781" s="3"/>
    </row>
    <row r="782" spans="33:45" x14ac:dyDescent="0.25">
      <c r="AG782" s="3"/>
      <c r="AH782" s="3"/>
      <c r="AI782" s="3"/>
      <c r="AJ782" s="3"/>
      <c r="AK782" s="3"/>
      <c r="AL782" s="3"/>
      <c r="AM782" s="3"/>
      <c r="AN782" s="3"/>
      <c r="AO782" s="3"/>
      <c r="AP782" s="3"/>
      <c r="AQ782" s="3"/>
      <c r="AR782" s="3"/>
      <c r="AS782" s="3"/>
    </row>
    <row r="783" spans="33:45" x14ac:dyDescent="0.25">
      <c r="AG783" s="3"/>
      <c r="AH783" s="3"/>
      <c r="AI783" s="3"/>
      <c r="AJ783" s="3"/>
      <c r="AK783" s="3"/>
      <c r="AL783" s="3"/>
      <c r="AM783" s="3"/>
      <c r="AN783" s="3"/>
      <c r="AO783" s="3"/>
      <c r="AP783" s="3"/>
      <c r="AQ783" s="3"/>
      <c r="AR783" s="3"/>
      <c r="AS783" s="3"/>
    </row>
    <row r="784" spans="33:45" x14ac:dyDescent="0.25">
      <c r="AG784" s="3"/>
      <c r="AH784" s="3"/>
      <c r="AI784" s="3"/>
      <c r="AJ784" s="3"/>
      <c r="AK784" s="3"/>
      <c r="AL784" s="3"/>
      <c r="AM784" s="3"/>
      <c r="AN784" s="3"/>
      <c r="AO784" s="3"/>
      <c r="AP784" s="3"/>
      <c r="AQ784" s="3"/>
      <c r="AR784" s="3"/>
      <c r="AS784" s="3"/>
    </row>
    <row r="785" spans="33:45" x14ac:dyDescent="0.25">
      <c r="AG785" s="3"/>
      <c r="AH785" s="3"/>
      <c r="AI785" s="3"/>
      <c r="AJ785" s="3"/>
      <c r="AK785" s="3"/>
      <c r="AL785" s="3"/>
      <c r="AM785" s="3"/>
      <c r="AN785" s="3"/>
      <c r="AO785" s="3"/>
      <c r="AP785" s="3"/>
      <c r="AQ785" s="3"/>
      <c r="AR785" s="3"/>
      <c r="AS785" s="3"/>
    </row>
    <row r="786" spans="33:45" x14ac:dyDescent="0.25">
      <c r="AG786" s="3"/>
      <c r="AH786" s="3"/>
      <c r="AI786" s="3"/>
      <c r="AJ786" s="3"/>
      <c r="AK786" s="3"/>
      <c r="AL786" s="3"/>
      <c r="AM786" s="3"/>
      <c r="AN786" s="3"/>
      <c r="AO786" s="3"/>
      <c r="AP786" s="3"/>
      <c r="AQ786" s="3"/>
      <c r="AR786" s="3"/>
      <c r="AS786" s="3"/>
    </row>
    <row r="787" spans="33:45" x14ac:dyDescent="0.25">
      <c r="AG787" s="3"/>
      <c r="AH787" s="3"/>
      <c r="AI787" s="3"/>
      <c r="AJ787" s="3"/>
      <c r="AK787" s="3"/>
      <c r="AL787" s="3"/>
      <c r="AM787" s="3"/>
      <c r="AN787" s="3"/>
      <c r="AO787" s="3"/>
      <c r="AP787" s="3"/>
      <c r="AQ787" s="3"/>
      <c r="AR787" s="3"/>
      <c r="AS787" s="3"/>
    </row>
    <row r="788" spans="33:45" x14ac:dyDescent="0.25">
      <c r="AG788" s="3"/>
      <c r="AH788" s="3"/>
      <c r="AI788" s="3"/>
      <c r="AJ788" s="3"/>
      <c r="AK788" s="3"/>
      <c r="AL788" s="3"/>
      <c r="AM788" s="3"/>
      <c r="AN788" s="3"/>
      <c r="AO788" s="3"/>
      <c r="AP788" s="3"/>
      <c r="AQ788" s="3"/>
      <c r="AR788" s="3"/>
      <c r="AS788" s="3"/>
    </row>
    <row r="789" spans="33:45" x14ac:dyDescent="0.25">
      <c r="AG789" s="3"/>
      <c r="AH789" s="3"/>
      <c r="AI789" s="3"/>
      <c r="AJ789" s="3"/>
      <c r="AK789" s="3"/>
      <c r="AL789" s="3"/>
      <c r="AM789" s="3"/>
      <c r="AN789" s="3"/>
      <c r="AO789" s="3"/>
      <c r="AP789" s="3"/>
      <c r="AQ789" s="3"/>
      <c r="AR789" s="3"/>
      <c r="AS789" s="3"/>
    </row>
    <row r="790" spans="33:45" x14ac:dyDescent="0.25">
      <c r="AG790" s="3"/>
      <c r="AH790" s="3"/>
      <c r="AI790" s="3"/>
      <c r="AJ790" s="3"/>
      <c r="AK790" s="3"/>
      <c r="AL790" s="3"/>
      <c r="AM790" s="3"/>
      <c r="AN790" s="3"/>
      <c r="AO790" s="3"/>
      <c r="AP790" s="3"/>
      <c r="AQ790" s="3"/>
      <c r="AR790" s="3"/>
      <c r="AS790" s="3"/>
    </row>
    <row r="791" spans="33:45" x14ac:dyDescent="0.25">
      <c r="AG791" s="3"/>
      <c r="AH791" s="3"/>
      <c r="AI791" s="3"/>
      <c r="AJ791" s="3"/>
      <c r="AK791" s="3"/>
      <c r="AL791" s="3"/>
      <c r="AM791" s="3"/>
      <c r="AN791" s="3"/>
      <c r="AO791" s="3"/>
      <c r="AP791" s="3"/>
      <c r="AQ791" s="3"/>
      <c r="AR791" s="3"/>
      <c r="AS791" s="3"/>
    </row>
    <row r="792" spans="33:45" x14ac:dyDescent="0.25">
      <c r="AG792" s="3"/>
      <c r="AH792" s="3"/>
      <c r="AI792" s="3"/>
      <c r="AJ792" s="3"/>
      <c r="AK792" s="3"/>
      <c r="AL792" s="3"/>
      <c r="AM792" s="3"/>
      <c r="AN792" s="3"/>
      <c r="AO792" s="3"/>
      <c r="AP792" s="3"/>
      <c r="AQ792" s="3"/>
      <c r="AR792" s="3"/>
      <c r="AS792" s="3"/>
    </row>
    <row r="793" spans="33:45" x14ac:dyDescent="0.25">
      <c r="AG793" s="3"/>
      <c r="AH793" s="3"/>
      <c r="AI793" s="3"/>
      <c r="AJ793" s="3"/>
      <c r="AK793" s="3"/>
      <c r="AL793" s="3"/>
      <c r="AM793" s="3"/>
      <c r="AN793" s="3"/>
      <c r="AO793" s="3"/>
      <c r="AP793" s="3"/>
      <c r="AQ793" s="3"/>
      <c r="AR793" s="3"/>
      <c r="AS793" s="3"/>
    </row>
    <row r="794" spans="33:45" x14ac:dyDescent="0.25">
      <c r="AG794" s="3"/>
      <c r="AH794" s="3"/>
      <c r="AI794" s="3"/>
      <c r="AJ794" s="3"/>
      <c r="AK794" s="3"/>
      <c r="AL794" s="3"/>
      <c r="AM794" s="3"/>
      <c r="AN794" s="3"/>
      <c r="AO794" s="3"/>
      <c r="AP794" s="3"/>
      <c r="AQ794" s="3"/>
      <c r="AR794" s="3"/>
      <c r="AS794" s="3"/>
    </row>
    <row r="795" spans="33:45" x14ac:dyDescent="0.25">
      <c r="AG795" s="3"/>
      <c r="AH795" s="3"/>
      <c r="AI795" s="3"/>
      <c r="AJ795" s="3"/>
      <c r="AK795" s="3"/>
      <c r="AL795" s="3"/>
      <c r="AM795" s="3"/>
      <c r="AN795" s="3"/>
      <c r="AO795" s="3"/>
      <c r="AP795" s="3"/>
      <c r="AQ795" s="3"/>
      <c r="AR795" s="3"/>
      <c r="AS795" s="3"/>
    </row>
    <row r="796" spans="33:45" x14ac:dyDescent="0.25">
      <c r="AG796" s="3"/>
      <c r="AH796" s="3"/>
      <c r="AI796" s="3"/>
      <c r="AJ796" s="3"/>
      <c r="AK796" s="3"/>
      <c r="AL796" s="3"/>
      <c r="AM796" s="3"/>
      <c r="AN796" s="3"/>
      <c r="AO796" s="3"/>
      <c r="AP796" s="3"/>
      <c r="AQ796" s="3"/>
      <c r="AR796" s="3"/>
      <c r="AS796" s="3"/>
    </row>
    <row r="797" spans="33:45" x14ac:dyDescent="0.25">
      <c r="AG797" s="3"/>
      <c r="AH797" s="3"/>
      <c r="AI797" s="3"/>
      <c r="AJ797" s="3"/>
      <c r="AK797" s="3"/>
      <c r="AL797" s="3"/>
      <c r="AM797" s="3"/>
      <c r="AN797" s="3"/>
      <c r="AO797" s="3"/>
      <c r="AP797" s="3"/>
      <c r="AQ797" s="3"/>
      <c r="AR797" s="3"/>
      <c r="AS797" s="3"/>
    </row>
    <row r="798" spans="33:45" x14ac:dyDescent="0.25">
      <c r="AG798" s="3"/>
      <c r="AH798" s="3"/>
      <c r="AI798" s="3"/>
      <c r="AJ798" s="3"/>
      <c r="AK798" s="3"/>
      <c r="AL798" s="3"/>
      <c r="AM798" s="3"/>
      <c r="AN798" s="3"/>
      <c r="AO798" s="3"/>
      <c r="AP798" s="3"/>
      <c r="AQ798" s="3"/>
      <c r="AR798" s="3"/>
      <c r="AS798" s="3"/>
    </row>
    <row r="799" spans="33:45" x14ac:dyDescent="0.25">
      <c r="AG799" s="3"/>
      <c r="AH799" s="3"/>
      <c r="AI799" s="3"/>
      <c r="AJ799" s="3"/>
      <c r="AK799" s="3"/>
      <c r="AL799" s="3"/>
      <c r="AM799" s="3"/>
      <c r="AN799" s="3"/>
      <c r="AO799" s="3"/>
      <c r="AP799" s="3"/>
      <c r="AQ799" s="3"/>
      <c r="AR799" s="3"/>
      <c r="AS799" s="3"/>
    </row>
    <row r="800" spans="33:45" x14ac:dyDescent="0.25">
      <c r="AG800" s="3"/>
      <c r="AH800" s="3"/>
      <c r="AI800" s="3"/>
      <c r="AJ800" s="3"/>
      <c r="AK800" s="3"/>
      <c r="AL800" s="3"/>
      <c r="AM800" s="3"/>
      <c r="AN800" s="3"/>
      <c r="AO800" s="3"/>
      <c r="AP800" s="3"/>
      <c r="AQ800" s="3"/>
      <c r="AR800" s="3"/>
      <c r="AS800" s="3"/>
    </row>
    <row r="801" spans="33:45" x14ac:dyDescent="0.25">
      <c r="AG801" s="3"/>
      <c r="AH801" s="3"/>
      <c r="AI801" s="3"/>
      <c r="AJ801" s="3"/>
      <c r="AK801" s="3"/>
      <c r="AL801" s="3"/>
      <c r="AM801" s="3"/>
      <c r="AN801" s="3"/>
      <c r="AO801" s="3"/>
      <c r="AP801" s="3"/>
      <c r="AQ801" s="3"/>
      <c r="AR801" s="3"/>
      <c r="AS801" s="3"/>
    </row>
    <row r="802" spans="33:45" x14ac:dyDescent="0.25">
      <c r="AG802" s="3"/>
      <c r="AH802" s="3"/>
      <c r="AI802" s="3"/>
      <c r="AJ802" s="3"/>
      <c r="AK802" s="3"/>
      <c r="AL802" s="3"/>
      <c r="AM802" s="3"/>
      <c r="AN802" s="3"/>
      <c r="AO802" s="3"/>
      <c r="AP802" s="3"/>
      <c r="AQ802" s="3"/>
      <c r="AR802" s="3"/>
      <c r="AS802" s="3"/>
    </row>
    <row r="803" spans="33:45" x14ac:dyDescent="0.25">
      <c r="AG803" s="3"/>
      <c r="AH803" s="3"/>
      <c r="AI803" s="3"/>
      <c r="AJ803" s="3"/>
      <c r="AK803" s="3"/>
      <c r="AL803" s="3"/>
      <c r="AM803" s="3"/>
      <c r="AN803" s="3"/>
      <c r="AO803" s="3"/>
      <c r="AP803" s="3"/>
      <c r="AQ803" s="3"/>
      <c r="AR803" s="3"/>
      <c r="AS803" s="3"/>
    </row>
    <row r="804" spans="33:45" x14ac:dyDescent="0.25">
      <c r="AG804" s="3"/>
      <c r="AH804" s="3"/>
      <c r="AI804" s="3"/>
      <c r="AJ804" s="3"/>
      <c r="AK804" s="3"/>
      <c r="AL804" s="3"/>
      <c r="AM804" s="3"/>
      <c r="AN804" s="3"/>
      <c r="AO804" s="3"/>
      <c r="AP804" s="3"/>
      <c r="AQ804" s="3"/>
      <c r="AR804" s="3"/>
      <c r="AS804" s="3"/>
    </row>
    <row r="805" spans="33:45" x14ac:dyDescent="0.25">
      <c r="AG805" s="3"/>
      <c r="AH805" s="3"/>
      <c r="AI805" s="3"/>
      <c r="AJ805" s="3"/>
      <c r="AK805" s="3"/>
      <c r="AL805" s="3"/>
      <c r="AM805" s="3"/>
      <c r="AN805" s="3"/>
      <c r="AO805" s="3"/>
      <c r="AP805" s="3"/>
      <c r="AQ805" s="3"/>
      <c r="AR805" s="3"/>
      <c r="AS805" s="3"/>
    </row>
    <row r="806" spans="33:45" x14ac:dyDescent="0.25">
      <c r="AG806" s="3"/>
      <c r="AH806" s="3"/>
      <c r="AI806" s="3"/>
      <c r="AJ806" s="3"/>
      <c r="AK806" s="3"/>
      <c r="AL806" s="3"/>
      <c r="AM806" s="3"/>
      <c r="AN806" s="3"/>
      <c r="AO806" s="3"/>
      <c r="AP806" s="3"/>
      <c r="AQ806" s="3"/>
      <c r="AR806" s="3"/>
      <c r="AS806" s="3"/>
    </row>
    <row r="807" spans="33:45" x14ac:dyDescent="0.25">
      <c r="AG807" s="3"/>
      <c r="AH807" s="3"/>
      <c r="AI807" s="3"/>
      <c r="AJ807" s="3"/>
      <c r="AK807" s="3"/>
      <c r="AL807" s="3"/>
      <c r="AM807" s="3"/>
      <c r="AN807" s="3"/>
      <c r="AO807" s="3"/>
      <c r="AP807" s="3"/>
      <c r="AQ807" s="3"/>
      <c r="AR807" s="3"/>
      <c r="AS807" s="3"/>
    </row>
    <row r="808" spans="33:45" x14ac:dyDescent="0.25">
      <c r="AG808" s="3"/>
      <c r="AH808" s="3"/>
      <c r="AI808" s="3"/>
      <c r="AJ808" s="3"/>
      <c r="AK808" s="3"/>
      <c r="AL808" s="3"/>
      <c r="AM808" s="3"/>
      <c r="AN808" s="3"/>
      <c r="AO808" s="3"/>
      <c r="AP808" s="3"/>
      <c r="AQ808" s="3"/>
      <c r="AR808" s="3"/>
      <c r="AS808" s="3"/>
    </row>
    <row r="809" spans="33:45" x14ac:dyDescent="0.25">
      <c r="AG809" s="3"/>
      <c r="AH809" s="3"/>
      <c r="AI809" s="3"/>
      <c r="AJ809" s="3"/>
      <c r="AK809" s="3"/>
      <c r="AL809" s="3"/>
      <c r="AM809" s="3"/>
      <c r="AN809" s="3"/>
      <c r="AO809" s="3"/>
      <c r="AP809" s="3"/>
      <c r="AQ809" s="3"/>
      <c r="AR809" s="3"/>
      <c r="AS809" s="3"/>
    </row>
    <row r="810" spans="33:45" x14ac:dyDescent="0.25">
      <c r="AG810" s="3"/>
      <c r="AH810" s="3"/>
      <c r="AI810" s="3"/>
      <c r="AJ810" s="3"/>
      <c r="AK810" s="3"/>
      <c r="AL810" s="3"/>
      <c r="AM810" s="3"/>
      <c r="AN810" s="3"/>
      <c r="AO810" s="3"/>
      <c r="AP810" s="3"/>
      <c r="AQ810" s="3"/>
      <c r="AR810" s="3"/>
      <c r="AS810" s="3"/>
    </row>
    <row r="811" spans="33:45" x14ac:dyDescent="0.25">
      <c r="AG811" s="3"/>
      <c r="AH811" s="3"/>
      <c r="AI811" s="3"/>
      <c r="AJ811" s="3"/>
      <c r="AK811" s="3"/>
      <c r="AL811" s="3"/>
      <c r="AM811" s="3"/>
      <c r="AN811" s="3"/>
      <c r="AO811" s="3"/>
      <c r="AP811" s="3"/>
      <c r="AQ811" s="3"/>
      <c r="AR811" s="3"/>
      <c r="AS811" s="3"/>
    </row>
    <row r="812" spans="33:45" x14ac:dyDescent="0.25">
      <c r="AG812" s="3"/>
      <c r="AH812" s="3"/>
      <c r="AI812" s="3"/>
      <c r="AJ812" s="3"/>
      <c r="AK812" s="3"/>
      <c r="AL812" s="3"/>
      <c r="AM812" s="3"/>
      <c r="AN812" s="3"/>
      <c r="AO812" s="3"/>
      <c r="AP812" s="3"/>
      <c r="AQ812" s="3"/>
      <c r="AR812" s="3"/>
      <c r="AS812" s="3"/>
    </row>
    <row r="813" spans="33:45" x14ac:dyDescent="0.25">
      <c r="AG813" s="3"/>
      <c r="AH813" s="3"/>
      <c r="AI813" s="3"/>
      <c r="AJ813" s="3"/>
      <c r="AK813" s="3"/>
      <c r="AL813" s="3"/>
      <c r="AM813" s="3"/>
      <c r="AN813" s="3"/>
      <c r="AO813" s="3"/>
      <c r="AP813" s="3"/>
      <c r="AQ813" s="3"/>
      <c r="AR813" s="3"/>
      <c r="AS813" s="3"/>
    </row>
    <row r="814" spans="33:45" x14ac:dyDescent="0.25">
      <c r="AG814" s="3"/>
      <c r="AH814" s="3"/>
      <c r="AI814" s="3"/>
      <c r="AJ814" s="3"/>
      <c r="AK814" s="3"/>
      <c r="AL814" s="3"/>
      <c r="AM814" s="3"/>
      <c r="AN814" s="3"/>
      <c r="AO814" s="3"/>
      <c r="AP814" s="3"/>
      <c r="AQ814" s="3"/>
      <c r="AR814" s="3"/>
      <c r="AS814" s="3"/>
    </row>
    <row r="815" spans="33:45" x14ac:dyDescent="0.25">
      <c r="AG815" s="3"/>
      <c r="AH815" s="3"/>
      <c r="AI815" s="3"/>
      <c r="AJ815" s="3"/>
      <c r="AK815" s="3"/>
      <c r="AL815" s="3"/>
      <c r="AM815" s="3"/>
      <c r="AN815" s="3"/>
      <c r="AO815" s="3"/>
      <c r="AP815" s="3"/>
      <c r="AQ815" s="3"/>
      <c r="AR815" s="3"/>
      <c r="AS815" s="3"/>
    </row>
    <row r="816" spans="33:45" x14ac:dyDescent="0.25">
      <c r="AG816" s="3"/>
      <c r="AH816" s="3"/>
      <c r="AI816" s="3"/>
      <c r="AJ816" s="3"/>
      <c r="AK816" s="3"/>
      <c r="AL816" s="3"/>
      <c r="AM816" s="3"/>
      <c r="AN816" s="3"/>
      <c r="AO816" s="3"/>
      <c r="AP816" s="3"/>
      <c r="AQ816" s="3"/>
      <c r="AR816" s="3"/>
      <c r="AS816" s="3"/>
    </row>
    <row r="817" spans="33:45" x14ac:dyDescent="0.25">
      <c r="AG817" s="3"/>
      <c r="AH817" s="3"/>
      <c r="AI817" s="3"/>
      <c r="AJ817" s="3"/>
      <c r="AK817" s="3"/>
      <c r="AL817" s="3"/>
      <c r="AM817" s="3"/>
      <c r="AN817" s="3"/>
      <c r="AO817" s="3"/>
      <c r="AP817" s="3"/>
      <c r="AQ817" s="3"/>
      <c r="AR817" s="3"/>
      <c r="AS817" s="3"/>
    </row>
    <row r="818" spans="33:45" x14ac:dyDescent="0.25">
      <c r="AG818" s="3"/>
      <c r="AH818" s="3"/>
      <c r="AI818" s="3"/>
      <c r="AJ818" s="3"/>
      <c r="AK818" s="3"/>
      <c r="AL818" s="3"/>
      <c r="AM818" s="3"/>
      <c r="AN818" s="3"/>
      <c r="AO818" s="3"/>
      <c r="AP818" s="3"/>
      <c r="AQ818" s="3"/>
      <c r="AR818" s="3"/>
      <c r="AS818" s="3"/>
    </row>
    <row r="819" spans="33:45" x14ac:dyDescent="0.25">
      <c r="AG819" s="3"/>
      <c r="AH819" s="3"/>
      <c r="AI819" s="3"/>
      <c r="AJ819" s="3"/>
      <c r="AK819" s="3"/>
      <c r="AL819" s="3"/>
      <c r="AM819" s="3"/>
      <c r="AN819" s="3"/>
      <c r="AO819" s="3"/>
      <c r="AP819" s="3"/>
      <c r="AQ819" s="3"/>
      <c r="AR819" s="3"/>
      <c r="AS819" s="3"/>
    </row>
    <row r="820" spans="33:45" x14ac:dyDescent="0.25">
      <c r="AG820" s="3"/>
      <c r="AH820" s="3"/>
      <c r="AI820" s="3"/>
      <c r="AJ820" s="3"/>
      <c r="AK820" s="3"/>
      <c r="AL820" s="3"/>
      <c r="AM820" s="3"/>
      <c r="AN820" s="3"/>
      <c r="AO820" s="3"/>
      <c r="AP820" s="3"/>
      <c r="AQ820" s="3"/>
      <c r="AR820" s="3"/>
      <c r="AS820" s="3"/>
    </row>
    <row r="821" spans="33:45" x14ac:dyDescent="0.25">
      <c r="AG821" s="3"/>
      <c r="AH821" s="3"/>
      <c r="AI821" s="3"/>
      <c r="AJ821" s="3"/>
      <c r="AK821" s="3"/>
      <c r="AL821" s="3"/>
      <c r="AM821" s="3"/>
      <c r="AN821" s="3"/>
      <c r="AO821" s="3"/>
      <c r="AP821" s="3"/>
      <c r="AQ821" s="3"/>
      <c r="AR821" s="3"/>
      <c r="AS821" s="3"/>
    </row>
    <row r="822" spans="33:45" x14ac:dyDescent="0.25">
      <c r="AG822" s="3"/>
      <c r="AH822" s="3"/>
      <c r="AI822" s="3"/>
      <c r="AJ822" s="3"/>
      <c r="AK822" s="3"/>
      <c r="AL822" s="3"/>
      <c r="AM822" s="3"/>
      <c r="AN822" s="3"/>
      <c r="AO822" s="3"/>
      <c r="AP822" s="3"/>
      <c r="AQ822" s="3"/>
      <c r="AR822" s="3"/>
      <c r="AS822" s="3"/>
    </row>
    <row r="823" spans="33:45" x14ac:dyDescent="0.25">
      <c r="AG823" s="3"/>
      <c r="AH823" s="3"/>
      <c r="AI823" s="3"/>
      <c r="AJ823" s="3"/>
      <c r="AK823" s="3"/>
      <c r="AL823" s="3"/>
      <c r="AM823" s="3"/>
      <c r="AN823" s="3"/>
      <c r="AO823" s="3"/>
      <c r="AP823" s="3"/>
      <c r="AQ823" s="3"/>
      <c r="AR823" s="3"/>
      <c r="AS823" s="3"/>
    </row>
    <row r="824" spans="33:45" x14ac:dyDescent="0.25">
      <c r="AG824" s="3"/>
      <c r="AH824" s="3"/>
      <c r="AI824" s="3"/>
      <c r="AJ824" s="3"/>
      <c r="AK824" s="3"/>
      <c r="AL824" s="3"/>
      <c r="AM824" s="3"/>
      <c r="AN824" s="3"/>
      <c r="AO824" s="3"/>
      <c r="AP824" s="3"/>
      <c r="AQ824" s="3"/>
      <c r="AR824" s="3"/>
      <c r="AS824" s="3"/>
    </row>
    <row r="825" spans="33:45" x14ac:dyDescent="0.25">
      <c r="AG825" s="3"/>
      <c r="AH825" s="3"/>
      <c r="AI825" s="3"/>
      <c r="AJ825" s="3"/>
      <c r="AK825" s="3"/>
      <c r="AL825" s="3"/>
      <c r="AM825" s="3"/>
      <c r="AN825" s="3"/>
      <c r="AO825" s="3"/>
      <c r="AP825" s="3"/>
      <c r="AQ825" s="3"/>
      <c r="AR825" s="3"/>
      <c r="AS825" s="3"/>
    </row>
    <row r="826" spans="33:45" x14ac:dyDescent="0.25">
      <c r="AG826" s="3"/>
      <c r="AH826" s="3"/>
      <c r="AI826" s="3"/>
      <c r="AJ826" s="3"/>
      <c r="AK826" s="3"/>
      <c r="AL826" s="3"/>
      <c r="AM826" s="3"/>
      <c r="AN826" s="3"/>
      <c r="AO826" s="3"/>
      <c r="AP826" s="3"/>
      <c r="AQ826" s="3"/>
      <c r="AR826" s="3"/>
      <c r="AS826" s="3"/>
    </row>
    <row r="827" spans="33:45" x14ac:dyDescent="0.25">
      <c r="AG827" s="3"/>
      <c r="AH827" s="3"/>
      <c r="AI827" s="3"/>
      <c r="AJ827" s="3"/>
      <c r="AK827" s="3"/>
      <c r="AL827" s="3"/>
      <c r="AM827" s="3"/>
      <c r="AN827" s="3"/>
      <c r="AO827" s="3"/>
      <c r="AP827" s="3"/>
      <c r="AQ827" s="3"/>
      <c r="AR827" s="3"/>
      <c r="AS827" s="3"/>
    </row>
    <row r="828" spans="33:45" x14ac:dyDescent="0.25">
      <c r="AG828" s="3"/>
      <c r="AH828" s="3"/>
      <c r="AI828" s="3"/>
      <c r="AJ828" s="3"/>
      <c r="AK828" s="3"/>
      <c r="AL828" s="3"/>
      <c r="AM828" s="3"/>
      <c r="AN828" s="3"/>
      <c r="AO828" s="3"/>
      <c r="AP828" s="3"/>
      <c r="AQ828" s="3"/>
      <c r="AR828" s="3"/>
      <c r="AS828" s="3"/>
    </row>
    <row r="829" spans="33:45" x14ac:dyDescent="0.25">
      <c r="AG829" s="3"/>
      <c r="AH829" s="3"/>
      <c r="AI829" s="3"/>
      <c r="AJ829" s="3"/>
      <c r="AK829" s="3"/>
      <c r="AL829" s="3"/>
      <c r="AM829" s="3"/>
      <c r="AN829" s="3"/>
      <c r="AO829" s="3"/>
      <c r="AP829" s="3"/>
      <c r="AQ829" s="3"/>
      <c r="AR829" s="3"/>
      <c r="AS829" s="3"/>
    </row>
    <row r="830" spans="33:45" x14ac:dyDescent="0.25">
      <c r="AG830" s="3"/>
      <c r="AH830" s="3"/>
      <c r="AI830" s="3"/>
      <c r="AJ830" s="3"/>
      <c r="AK830" s="3"/>
      <c r="AL830" s="3"/>
      <c r="AM830" s="3"/>
      <c r="AN830" s="3"/>
      <c r="AO830" s="3"/>
      <c r="AP830" s="3"/>
      <c r="AQ830" s="3"/>
      <c r="AR830" s="3"/>
      <c r="AS830" s="3"/>
    </row>
    <row r="831" spans="33:45" x14ac:dyDescent="0.25">
      <c r="AG831" s="3"/>
      <c r="AH831" s="3"/>
      <c r="AI831" s="3"/>
      <c r="AJ831" s="3"/>
      <c r="AK831" s="3"/>
      <c r="AL831" s="3"/>
      <c r="AM831" s="3"/>
      <c r="AN831" s="3"/>
      <c r="AO831" s="3"/>
      <c r="AP831" s="3"/>
      <c r="AQ831" s="3"/>
      <c r="AR831" s="3"/>
      <c r="AS831" s="3"/>
    </row>
    <row r="832" spans="33:45" x14ac:dyDescent="0.25">
      <c r="AG832" s="3"/>
      <c r="AH832" s="3"/>
      <c r="AI832" s="3"/>
      <c r="AJ832" s="3"/>
      <c r="AK832" s="3"/>
      <c r="AL832" s="3"/>
      <c r="AM832" s="3"/>
      <c r="AN832" s="3"/>
      <c r="AO832" s="3"/>
      <c r="AP832" s="3"/>
      <c r="AQ832" s="3"/>
      <c r="AR832" s="3"/>
      <c r="AS832" s="3"/>
    </row>
    <row r="833" spans="33:45" x14ac:dyDescent="0.25">
      <c r="AG833" s="3"/>
      <c r="AH833" s="3"/>
      <c r="AI833" s="3"/>
      <c r="AJ833" s="3"/>
      <c r="AK833" s="3"/>
      <c r="AL833" s="3"/>
      <c r="AM833" s="3"/>
      <c r="AN833" s="3"/>
      <c r="AO833" s="3"/>
      <c r="AP833" s="3"/>
      <c r="AQ833" s="3"/>
      <c r="AR833" s="3"/>
      <c r="AS833" s="3"/>
    </row>
    <row r="834" spans="33:45" x14ac:dyDescent="0.25">
      <c r="AG834" s="3"/>
      <c r="AH834" s="3"/>
      <c r="AI834" s="3"/>
      <c r="AJ834" s="3"/>
      <c r="AK834" s="3"/>
      <c r="AL834" s="3"/>
      <c r="AM834" s="3"/>
      <c r="AN834" s="3"/>
      <c r="AO834" s="3"/>
      <c r="AP834" s="3"/>
      <c r="AQ834" s="3"/>
      <c r="AR834" s="3"/>
      <c r="AS834" s="3"/>
    </row>
    <row r="835" spans="33:45" x14ac:dyDescent="0.25">
      <c r="AG835" s="3"/>
      <c r="AH835" s="3"/>
      <c r="AI835" s="3"/>
      <c r="AJ835" s="3"/>
      <c r="AK835" s="3"/>
      <c r="AL835" s="3"/>
      <c r="AM835" s="3"/>
      <c r="AN835" s="3"/>
      <c r="AO835" s="3"/>
      <c r="AP835" s="3"/>
      <c r="AQ835" s="3"/>
      <c r="AR835" s="3"/>
      <c r="AS835" s="3"/>
    </row>
    <row r="836" spans="33:45" x14ac:dyDescent="0.25">
      <c r="AG836" s="3"/>
      <c r="AH836" s="3"/>
      <c r="AI836" s="3"/>
      <c r="AJ836" s="3"/>
      <c r="AK836" s="3"/>
      <c r="AL836" s="3"/>
      <c r="AM836" s="3"/>
      <c r="AN836" s="3"/>
      <c r="AO836" s="3"/>
      <c r="AP836" s="3"/>
      <c r="AQ836" s="3"/>
      <c r="AR836" s="3"/>
      <c r="AS836" s="3"/>
    </row>
    <row r="837" spans="33:45" x14ac:dyDescent="0.25">
      <c r="AG837" s="3"/>
      <c r="AH837" s="3"/>
      <c r="AI837" s="3"/>
      <c r="AJ837" s="3"/>
      <c r="AK837" s="3"/>
      <c r="AL837" s="3"/>
      <c r="AM837" s="3"/>
      <c r="AN837" s="3"/>
      <c r="AO837" s="3"/>
      <c r="AP837" s="3"/>
      <c r="AQ837" s="3"/>
      <c r="AR837" s="3"/>
      <c r="AS837" s="3"/>
    </row>
    <row r="838" spans="33:45" x14ac:dyDescent="0.25">
      <c r="AG838" s="3"/>
      <c r="AH838" s="3"/>
      <c r="AI838" s="3"/>
      <c r="AJ838" s="3"/>
      <c r="AK838" s="3"/>
      <c r="AL838" s="3"/>
      <c r="AM838" s="3"/>
      <c r="AN838" s="3"/>
      <c r="AO838" s="3"/>
      <c r="AP838" s="3"/>
      <c r="AQ838" s="3"/>
      <c r="AR838" s="3"/>
      <c r="AS838" s="3"/>
    </row>
    <row r="839" spans="33:45" x14ac:dyDescent="0.25">
      <c r="AG839" s="3"/>
      <c r="AH839" s="3"/>
      <c r="AI839" s="3"/>
      <c r="AJ839" s="3"/>
      <c r="AK839" s="3"/>
      <c r="AL839" s="3"/>
      <c r="AM839" s="3"/>
      <c r="AN839" s="3"/>
      <c r="AO839" s="3"/>
      <c r="AP839" s="3"/>
      <c r="AQ839" s="3"/>
      <c r="AR839" s="3"/>
      <c r="AS839" s="3"/>
    </row>
    <row r="840" spans="33:45" x14ac:dyDescent="0.25">
      <c r="AG840" s="3"/>
      <c r="AH840" s="3"/>
      <c r="AI840" s="3"/>
      <c r="AJ840" s="3"/>
      <c r="AK840" s="3"/>
      <c r="AL840" s="3"/>
      <c r="AM840" s="3"/>
      <c r="AN840" s="3"/>
      <c r="AO840" s="3"/>
      <c r="AP840" s="3"/>
      <c r="AQ840" s="3"/>
      <c r="AR840" s="3"/>
      <c r="AS840" s="3"/>
    </row>
    <row r="841" spans="33:45" x14ac:dyDescent="0.25">
      <c r="AG841" s="3"/>
      <c r="AH841" s="3"/>
      <c r="AI841" s="3"/>
      <c r="AJ841" s="3"/>
      <c r="AK841" s="3"/>
      <c r="AL841" s="3"/>
      <c r="AM841" s="3"/>
      <c r="AN841" s="3"/>
      <c r="AO841" s="3"/>
      <c r="AP841" s="3"/>
      <c r="AQ841" s="3"/>
      <c r="AR841" s="3"/>
      <c r="AS841" s="3"/>
    </row>
    <row r="842" spans="33:45" x14ac:dyDescent="0.25">
      <c r="AG842" s="3"/>
      <c r="AH842" s="3"/>
      <c r="AI842" s="3"/>
      <c r="AJ842" s="3"/>
      <c r="AK842" s="3"/>
      <c r="AL842" s="3"/>
      <c r="AM842" s="3"/>
      <c r="AN842" s="3"/>
      <c r="AO842" s="3"/>
      <c r="AP842" s="3"/>
      <c r="AQ842" s="3"/>
      <c r="AR842" s="3"/>
      <c r="AS842" s="3"/>
    </row>
    <row r="843" spans="33:45" x14ac:dyDescent="0.25">
      <c r="AG843" s="3"/>
      <c r="AH843" s="3"/>
      <c r="AI843" s="3"/>
      <c r="AJ843" s="3"/>
      <c r="AK843" s="3"/>
      <c r="AL843" s="3"/>
      <c r="AM843" s="3"/>
      <c r="AN843" s="3"/>
      <c r="AO843" s="3"/>
      <c r="AP843" s="3"/>
      <c r="AQ843" s="3"/>
      <c r="AR843" s="3"/>
      <c r="AS843" s="3"/>
    </row>
    <row r="844" spans="33:45" x14ac:dyDescent="0.25">
      <c r="AG844" s="3"/>
      <c r="AH844" s="3"/>
      <c r="AI844" s="3"/>
      <c r="AJ844" s="3"/>
      <c r="AK844" s="3"/>
      <c r="AL844" s="3"/>
      <c r="AM844" s="3"/>
      <c r="AN844" s="3"/>
      <c r="AO844" s="3"/>
      <c r="AP844" s="3"/>
      <c r="AQ844" s="3"/>
      <c r="AR844" s="3"/>
      <c r="AS844" s="3"/>
    </row>
    <row r="845" spans="33:45" x14ac:dyDescent="0.25">
      <c r="AG845" s="3"/>
      <c r="AH845" s="3"/>
      <c r="AI845" s="3"/>
      <c r="AJ845" s="3"/>
      <c r="AK845" s="3"/>
      <c r="AL845" s="3"/>
      <c r="AM845" s="3"/>
      <c r="AN845" s="3"/>
      <c r="AO845" s="3"/>
      <c r="AP845" s="3"/>
      <c r="AQ845" s="3"/>
      <c r="AR845" s="3"/>
      <c r="AS845" s="3"/>
    </row>
    <row r="846" spans="33:45" x14ac:dyDescent="0.25">
      <c r="AG846" s="3"/>
      <c r="AH846" s="3"/>
      <c r="AI846" s="3"/>
      <c r="AJ846" s="3"/>
      <c r="AK846" s="3"/>
      <c r="AL846" s="3"/>
      <c r="AM846" s="3"/>
      <c r="AN846" s="3"/>
      <c r="AO846" s="3"/>
      <c r="AP846" s="3"/>
      <c r="AQ846" s="3"/>
      <c r="AR846" s="3"/>
      <c r="AS846" s="3"/>
    </row>
    <row r="847" spans="33:45" x14ac:dyDescent="0.25">
      <c r="AG847" s="3"/>
      <c r="AH847" s="3"/>
      <c r="AI847" s="3"/>
      <c r="AJ847" s="3"/>
      <c r="AK847" s="3"/>
      <c r="AL847" s="3"/>
      <c r="AM847" s="3"/>
      <c r="AN847" s="3"/>
      <c r="AO847" s="3"/>
      <c r="AP847" s="3"/>
      <c r="AQ847" s="3"/>
      <c r="AR847" s="3"/>
      <c r="AS847" s="3"/>
    </row>
    <row r="848" spans="33:45" x14ac:dyDescent="0.25">
      <c r="AG848" s="3"/>
      <c r="AH848" s="3"/>
      <c r="AI848" s="3"/>
      <c r="AJ848" s="3"/>
      <c r="AK848" s="3"/>
      <c r="AL848" s="3"/>
      <c r="AM848" s="3"/>
      <c r="AN848" s="3"/>
      <c r="AO848" s="3"/>
      <c r="AP848" s="3"/>
      <c r="AQ848" s="3"/>
      <c r="AR848" s="3"/>
      <c r="AS848" s="3"/>
    </row>
    <row r="849" spans="33:45" x14ac:dyDescent="0.25">
      <c r="AG849" s="3"/>
      <c r="AH849" s="3"/>
      <c r="AI849" s="3"/>
      <c r="AJ849" s="3"/>
      <c r="AK849" s="3"/>
      <c r="AL849" s="3"/>
      <c r="AM849" s="3"/>
      <c r="AN849" s="3"/>
      <c r="AO849" s="3"/>
      <c r="AP849" s="3"/>
      <c r="AQ849" s="3"/>
      <c r="AR849" s="3"/>
      <c r="AS849" s="3"/>
    </row>
    <row r="850" spans="33:45" x14ac:dyDescent="0.25">
      <c r="AG850" s="3"/>
      <c r="AH850" s="3"/>
      <c r="AI850" s="3"/>
      <c r="AJ850" s="3"/>
      <c r="AK850" s="3"/>
      <c r="AL850" s="3"/>
      <c r="AM850" s="3"/>
      <c r="AN850" s="3"/>
      <c r="AO850" s="3"/>
      <c r="AP850" s="3"/>
      <c r="AQ850" s="3"/>
      <c r="AR850" s="3"/>
      <c r="AS850" s="3"/>
    </row>
    <row r="851" spans="33:45" x14ac:dyDescent="0.25">
      <c r="AG851" s="3"/>
      <c r="AH851" s="3"/>
      <c r="AI851" s="3"/>
      <c r="AJ851" s="3"/>
      <c r="AK851" s="3"/>
      <c r="AL851" s="3"/>
      <c r="AM851" s="3"/>
      <c r="AN851" s="3"/>
      <c r="AO851" s="3"/>
      <c r="AP851" s="3"/>
      <c r="AQ851" s="3"/>
      <c r="AR851" s="3"/>
      <c r="AS851" s="3"/>
    </row>
    <row r="852" spans="33:45" x14ac:dyDescent="0.25">
      <c r="AG852" s="3"/>
      <c r="AH852" s="3"/>
      <c r="AI852" s="3"/>
      <c r="AJ852" s="3"/>
      <c r="AK852" s="3"/>
      <c r="AL852" s="3"/>
      <c r="AM852" s="3"/>
      <c r="AN852" s="3"/>
      <c r="AO852" s="3"/>
      <c r="AP852" s="3"/>
      <c r="AQ852" s="3"/>
      <c r="AR852" s="3"/>
      <c r="AS852" s="3"/>
    </row>
    <row r="853" spans="33:45" x14ac:dyDescent="0.25">
      <c r="AG853" s="3"/>
      <c r="AH853" s="3"/>
      <c r="AI853" s="3"/>
      <c r="AJ853" s="3"/>
      <c r="AK853" s="3"/>
      <c r="AL853" s="3"/>
      <c r="AM853" s="3"/>
      <c r="AN853" s="3"/>
      <c r="AO853" s="3"/>
      <c r="AP853" s="3"/>
      <c r="AQ853" s="3"/>
      <c r="AR853" s="3"/>
      <c r="AS853" s="3"/>
    </row>
    <row r="854" spans="33:45" x14ac:dyDescent="0.25">
      <c r="AG854" s="3"/>
      <c r="AH854" s="3"/>
      <c r="AI854" s="3"/>
      <c r="AJ854" s="3"/>
      <c r="AK854" s="3"/>
      <c r="AL854" s="3"/>
      <c r="AM854" s="3"/>
      <c r="AN854" s="3"/>
      <c r="AO854" s="3"/>
      <c r="AP854" s="3"/>
      <c r="AQ854" s="3"/>
      <c r="AR854" s="3"/>
      <c r="AS854" s="3"/>
    </row>
    <row r="855" spans="33:45" x14ac:dyDescent="0.25">
      <c r="AG855" s="3"/>
      <c r="AH855" s="3"/>
      <c r="AI855" s="3"/>
      <c r="AJ855" s="3"/>
      <c r="AK855" s="3"/>
      <c r="AL855" s="3"/>
      <c r="AM855" s="3"/>
      <c r="AN855" s="3"/>
      <c r="AO855" s="3"/>
      <c r="AP855" s="3"/>
      <c r="AQ855" s="3"/>
      <c r="AR855" s="3"/>
      <c r="AS855" s="3"/>
    </row>
    <row r="856" spans="33:45" x14ac:dyDescent="0.25">
      <c r="AG856" s="3"/>
      <c r="AH856" s="3"/>
      <c r="AI856" s="3"/>
      <c r="AJ856" s="3"/>
      <c r="AK856" s="3"/>
      <c r="AL856" s="3"/>
      <c r="AM856" s="3"/>
      <c r="AN856" s="3"/>
      <c r="AO856" s="3"/>
      <c r="AP856" s="3"/>
      <c r="AQ856" s="3"/>
      <c r="AR856" s="3"/>
      <c r="AS856" s="3"/>
    </row>
    <row r="857" spans="33:45" x14ac:dyDescent="0.25">
      <c r="AG857" s="3"/>
      <c r="AH857" s="3"/>
      <c r="AI857" s="3"/>
      <c r="AJ857" s="3"/>
      <c r="AK857" s="3"/>
      <c r="AL857" s="3"/>
      <c r="AM857" s="3"/>
      <c r="AN857" s="3"/>
      <c r="AO857" s="3"/>
      <c r="AP857" s="3"/>
      <c r="AQ857" s="3"/>
      <c r="AR857" s="3"/>
      <c r="AS857" s="3"/>
    </row>
    <row r="858" spans="33:45" x14ac:dyDescent="0.25">
      <c r="AG858" s="3"/>
      <c r="AH858" s="3"/>
      <c r="AI858" s="3"/>
      <c r="AJ858" s="3"/>
      <c r="AK858" s="3"/>
      <c r="AL858" s="3"/>
      <c r="AM858" s="3"/>
      <c r="AN858" s="3"/>
      <c r="AO858" s="3"/>
      <c r="AP858" s="3"/>
      <c r="AQ858" s="3"/>
      <c r="AR858" s="3"/>
      <c r="AS858" s="3"/>
    </row>
    <row r="859" spans="33:45" x14ac:dyDescent="0.25">
      <c r="AG859" s="3"/>
      <c r="AH859" s="3"/>
      <c r="AI859" s="3"/>
      <c r="AJ859" s="3"/>
      <c r="AK859" s="3"/>
      <c r="AL859" s="3"/>
      <c r="AM859" s="3"/>
      <c r="AN859" s="3"/>
      <c r="AO859" s="3"/>
      <c r="AP859" s="3"/>
      <c r="AQ859" s="3"/>
      <c r="AR859" s="3"/>
      <c r="AS859" s="3"/>
    </row>
    <row r="860" spans="33:45" x14ac:dyDescent="0.25">
      <c r="AG860" s="3"/>
      <c r="AH860" s="3"/>
      <c r="AI860" s="3"/>
      <c r="AJ860" s="3"/>
      <c r="AK860" s="3"/>
      <c r="AL860" s="3"/>
      <c r="AM860" s="3"/>
      <c r="AN860" s="3"/>
      <c r="AO860" s="3"/>
      <c r="AP860" s="3"/>
      <c r="AQ860" s="3"/>
      <c r="AR860" s="3"/>
      <c r="AS860" s="3"/>
    </row>
    <row r="861" spans="33:45" x14ac:dyDescent="0.25">
      <c r="AG861" s="3"/>
      <c r="AH861" s="3"/>
      <c r="AI861" s="3"/>
      <c r="AJ861" s="3"/>
      <c r="AK861" s="3"/>
      <c r="AL861" s="3"/>
      <c r="AM861" s="3"/>
      <c r="AN861" s="3"/>
      <c r="AO861" s="3"/>
      <c r="AP861" s="3"/>
      <c r="AQ861" s="3"/>
      <c r="AR861" s="3"/>
      <c r="AS861" s="3"/>
    </row>
    <row r="862" spans="33:45" x14ac:dyDescent="0.25">
      <c r="AG862" s="3"/>
      <c r="AH862" s="3"/>
      <c r="AI862" s="3"/>
      <c r="AJ862" s="3"/>
      <c r="AK862" s="3"/>
      <c r="AL862" s="3"/>
      <c r="AM862" s="3"/>
      <c r="AN862" s="3"/>
      <c r="AO862" s="3"/>
      <c r="AP862" s="3"/>
      <c r="AQ862" s="3"/>
      <c r="AR862" s="3"/>
      <c r="AS862" s="3"/>
    </row>
    <row r="863" spans="33:45" x14ac:dyDescent="0.25">
      <c r="AG863" s="3"/>
      <c r="AH863" s="3"/>
      <c r="AI863" s="3"/>
      <c r="AJ863" s="3"/>
      <c r="AK863" s="3"/>
      <c r="AL863" s="3"/>
      <c r="AM863" s="3"/>
      <c r="AN863" s="3"/>
      <c r="AO863" s="3"/>
      <c r="AP863" s="3"/>
      <c r="AQ863" s="3"/>
      <c r="AR863" s="3"/>
      <c r="AS863" s="3"/>
    </row>
    <row r="864" spans="33:45" x14ac:dyDescent="0.25">
      <c r="AG864" s="3"/>
      <c r="AH864" s="3"/>
      <c r="AI864" s="3"/>
      <c r="AJ864" s="3"/>
      <c r="AK864" s="3"/>
      <c r="AL864" s="3"/>
      <c r="AM864" s="3"/>
      <c r="AN864" s="3"/>
      <c r="AO864" s="3"/>
      <c r="AP864" s="3"/>
      <c r="AQ864" s="3"/>
      <c r="AR864" s="3"/>
      <c r="AS864" s="3"/>
    </row>
    <row r="865" spans="33:45" x14ac:dyDescent="0.25">
      <c r="AG865" s="3"/>
      <c r="AH865" s="3"/>
      <c r="AI865" s="3"/>
      <c r="AJ865" s="3"/>
      <c r="AK865" s="3"/>
      <c r="AL865" s="3"/>
      <c r="AM865" s="3"/>
      <c r="AN865" s="3"/>
      <c r="AO865" s="3"/>
      <c r="AP865" s="3"/>
      <c r="AQ865" s="3"/>
      <c r="AR865" s="3"/>
      <c r="AS865" s="3"/>
    </row>
    <row r="866" spans="33:45" x14ac:dyDescent="0.25">
      <c r="AG866" s="3"/>
      <c r="AH866" s="3"/>
      <c r="AI866" s="3"/>
      <c r="AJ866" s="3"/>
      <c r="AK866" s="3"/>
      <c r="AL866" s="3"/>
      <c r="AM866" s="3"/>
      <c r="AN866" s="3"/>
      <c r="AO866" s="3"/>
      <c r="AP866" s="3"/>
      <c r="AQ866" s="3"/>
      <c r="AR866" s="3"/>
      <c r="AS866" s="3"/>
    </row>
    <row r="867" spans="33:45" x14ac:dyDescent="0.25">
      <c r="AG867" s="3"/>
      <c r="AH867" s="3"/>
      <c r="AI867" s="3"/>
      <c r="AJ867" s="3"/>
      <c r="AK867" s="3"/>
      <c r="AL867" s="3"/>
      <c r="AM867" s="3"/>
      <c r="AN867" s="3"/>
      <c r="AO867" s="3"/>
      <c r="AP867" s="3"/>
      <c r="AQ867" s="3"/>
      <c r="AR867" s="3"/>
      <c r="AS867" s="3"/>
    </row>
    <row r="868" spans="33:45" x14ac:dyDescent="0.25">
      <c r="AG868" s="3"/>
      <c r="AH868" s="3"/>
      <c r="AI868" s="3"/>
      <c r="AJ868" s="3"/>
      <c r="AK868" s="3"/>
      <c r="AL868" s="3"/>
      <c r="AM868" s="3"/>
      <c r="AN868" s="3"/>
      <c r="AO868" s="3"/>
      <c r="AP868" s="3"/>
      <c r="AQ868" s="3"/>
      <c r="AR868" s="3"/>
      <c r="AS868" s="3"/>
    </row>
    <row r="869" spans="33:45" x14ac:dyDescent="0.25">
      <c r="AG869" s="3"/>
      <c r="AH869" s="3"/>
      <c r="AI869" s="3"/>
      <c r="AJ869" s="3"/>
      <c r="AK869" s="3"/>
      <c r="AL869" s="3"/>
      <c r="AM869" s="3"/>
      <c r="AN869" s="3"/>
      <c r="AO869" s="3"/>
      <c r="AP869" s="3"/>
      <c r="AQ869" s="3"/>
      <c r="AR869" s="3"/>
      <c r="AS869" s="3"/>
    </row>
    <row r="870" spans="33:45" x14ac:dyDescent="0.25">
      <c r="AG870" s="3"/>
      <c r="AH870" s="3"/>
      <c r="AI870" s="3"/>
      <c r="AJ870" s="3"/>
      <c r="AK870" s="3"/>
      <c r="AL870" s="3"/>
      <c r="AM870" s="3"/>
      <c r="AN870" s="3"/>
      <c r="AO870" s="3"/>
      <c r="AP870" s="3"/>
      <c r="AQ870" s="3"/>
      <c r="AR870" s="3"/>
      <c r="AS870" s="3"/>
    </row>
    <row r="871" spans="33:45" x14ac:dyDescent="0.25">
      <c r="AG871" s="3"/>
      <c r="AH871" s="3"/>
      <c r="AI871" s="3"/>
      <c r="AJ871" s="3"/>
      <c r="AK871" s="3"/>
      <c r="AL871" s="3"/>
      <c r="AM871" s="3"/>
      <c r="AN871" s="3"/>
      <c r="AO871" s="3"/>
      <c r="AP871" s="3"/>
      <c r="AQ871" s="3"/>
      <c r="AR871" s="3"/>
      <c r="AS871" s="3"/>
    </row>
    <row r="872" spans="33:45" x14ac:dyDescent="0.25">
      <c r="AG872" s="3"/>
      <c r="AH872" s="3"/>
      <c r="AI872" s="3"/>
      <c r="AJ872" s="3"/>
      <c r="AK872" s="3"/>
      <c r="AL872" s="3"/>
      <c r="AM872" s="3"/>
      <c r="AN872" s="3"/>
      <c r="AO872" s="3"/>
      <c r="AP872" s="3"/>
      <c r="AQ872" s="3"/>
      <c r="AR872" s="3"/>
      <c r="AS872" s="3"/>
    </row>
    <row r="873" spans="33:45" x14ac:dyDescent="0.25">
      <c r="AG873" s="3"/>
      <c r="AH873" s="3"/>
      <c r="AI873" s="3"/>
      <c r="AJ873" s="3"/>
      <c r="AK873" s="3"/>
      <c r="AL873" s="3"/>
      <c r="AM873" s="3"/>
      <c r="AN873" s="3"/>
      <c r="AO873" s="3"/>
      <c r="AP873" s="3"/>
      <c r="AQ873" s="3"/>
      <c r="AR873" s="3"/>
      <c r="AS873" s="3"/>
    </row>
    <row r="874" spans="33:45" x14ac:dyDescent="0.25">
      <c r="AG874" s="3"/>
      <c r="AH874" s="3"/>
      <c r="AI874" s="3"/>
      <c r="AJ874" s="3"/>
      <c r="AK874" s="3"/>
      <c r="AL874" s="3"/>
      <c r="AM874" s="3"/>
      <c r="AN874" s="3"/>
      <c r="AO874" s="3"/>
      <c r="AP874" s="3"/>
      <c r="AQ874" s="3"/>
      <c r="AR874" s="3"/>
      <c r="AS874" s="3"/>
    </row>
    <row r="875" spans="33:45" x14ac:dyDescent="0.25">
      <c r="AG875" s="3"/>
      <c r="AH875" s="3"/>
      <c r="AI875" s="3"/>
      <c r="AJ875" s="3"/>
      <c r="AK875" s="3"/>
      <c r="AL875" s="3"/>
      <c r="AM875" s="3"/>
      <c r="AN875" s="3"/>
      <c r="AO875" s="3"/>
      <c r="AP875" s="3"/>
      <c r="AQ875" s="3"/>
      <c r="AR875" s="3"/>
      <c r="AS875" s="3"/>
    </row>
    <row r="876" spans="33:45" x14ac:dyDescent="0.25">
      <c r="AG876" s="3"/>
      <c r="AH876" s="3"/>
      <c r="AI876" s="3"/>
      <c r="AJ876" s="3"/>
      <c r="AK876" s="3"/>
      <c r="AL876" s="3"/>
      <c r="AM876" s="3"/>
      <c r="AN876" s="3"/>
      <c r="AO876" s="3"/>
      <c r="AP876" s="3"/>
      <c r="AQ876" s="3"/>
      <c r="AR876" s="3"/>
      <c r="AS876" s="3"/>
    </row>
    <row r="877" spans="33:45" x14ac:dyDescent="0.25">
      <c r="AG877" s="3"/>
      <c r="AH877" s="3"/>
      <c r="AI877" s="3"/>
      <c r="AJ877" s="3"/>
      <c r="AK877" s="3"/>
      <c r="AL877" s="3"/>
      <c r="AM877" s="3"/>
      <c r="AN877" s="3"/>
      <c r="AO877" s="3"/>
      <c r="AP877" s="3"/>
      <c r="AQ877" s="3"/>
      <c r="AR877" s="3"/>
      <c r="AS877" s="3"/>
    </row>
    <row r="878" spans="33:45" x14ac:dyDescent="0.25">
      <c r="AG878" s="3"/>
      <c r="AH878" s="3"/>
      <c r="AI878" s="3"/>
      <c r="AJ878" s="3"/>
      <c r="AK878" s="3"/>
      <c r="AL878" s="3"/>
      <c r="AM878" s="3"/>
      <c r="AN878" s="3"/>
      <c r="AO878" s="3"/>
      <c r="AP878" s="3"/>
      <c r="AQ878" s="3"/>
      <c r="AR878" s="3"/>
      <c r="AS878" s="3"/>
    </row>
    <row r="879" spans="33:45" x14ac:dyDescent="0.25">
      <c r="AG879" s="3"/>
      <c r="AH879" s="3"/>
      <c r="AI879" s="3"/>
      <c r="AJ879" s="3"/>
      <c r="AK879" s="3"/>
      <c r="AL879" s="3"/>
      <c r="AM879" s="3"/>
      <c r="AN879" s="3"/>
      <c r="AO879" s="3"/>
      <c r="AP879" s="3"/>
      <c r="AQ879" s="3"/>
      <c r="AR879" s="3"/>
      <c r="AS879" s="3"/>
    </row>
    <row r="880" spans="33:45" x14ac:dyDescent="0.25">
      <c r="AG880" s="3"/>
      <c r="AH880" s="3"/>
      <c r="AI880" s="3"/>
      <c r="AJ880" s="3"/>
      <c r="AK880" s="3"/>
      <c r="AL880" s="3"/>
      <c r="AM880" s="3"/>
      <c r="AN880" s="3"/>
      <c r="AO880" s="3"/>
      <c r="AP880" s="3"/>
      <c r="AQ880" s="3"/>
      <c r="AR880" s="3"/>
      <c r="AS880" s="3"/>
    </row>
    <row r="881" spans="33:45" x14ac:dyDescent="0.25">
      <c r="AG881" s="3"/>
      <c r="AH881" s="3"/>
      <c r="AI881" s="3"/>
      <c r="AJ881" s="3"/>
      <c r="AK881" s="3"/>
      <c r="AL881" s="3"/>
      <c r="AM881" s="3"/>
      <c r="AN881" s="3"/>
      <c r="AO881" s="3"/>
      <c r="AP881" s="3"/>
      <c r="AQ881" s="3"/>
      <c r="AR881" s="3"/>
      <c r="AS881" s="3"/>
    </row>
    <row r="882" spans="33:45" x14ac:dyDescent="0.25">
      <c r="AG882" s="3"/>
      <c r="AH882" s="3"/>
      <c r="AI882" s="3"/>
      <c r="AJ882" s="3"/>
      <c r="AK882" s="3"/>
      <c r="AL882" s="3"/>
      <c r="AM882" s="3"/>
      <c r="AN882" s="3"/>
      <c r="AO882" s="3"/>
      <c r="AP882" s="3"/>
      <c r="AQ882" s="3"/>
      <c r="AR882" s="3"/>
      <c r="AS882" s="3"/>
    </row>
    <row r="883" spans="33:45" x14ac:dyDescent="0.25">
      <c r="AG883" s="3"/>
      <c r="AH883" s="3"/>
      <c r="AI883" s="3"/>
      <c r="AJ883" s="3"/>
      <c r="AK883" s="3"/>
      <c r="AL883" s="3"/>
      <c r="AM883" s="3"/>
      <c r="AN883" s="3"/>
      <c r="AO883" s="3"/>
      <c r="AP883" s="3"/>
      <c r="AQ883" s="3"/>
      <c r="AR883" s="3"/>
      <c r="AS883" s="3"/>
    </row>
    <row r="884" spans="33:45" x14ac:dyDescent="0.25">
      <c r="AG884" s="3"/>
      <c r="AH884" s="3"/>
      <c r="AI884" s="3"/>
      <c r="AJ884" s="3"/>
      <c r="AK884" s="3"/>
      <c r="AL884" s="3"/>
      <c r="AM884" s="3"/>
      <c r="AN884" s="3"/>
      <c r="AO884" s="3"/>
      <c r="AP884" s="3"/>
      <c r="AQ884" s="3"/>
      <c r="AR884" s="3"/>
      <c r="AS884" s="3"/>
    </row>
    <row r="885" spans="33:45" x14ac:dyDescent="0.25">
      <c r="AG885" s="3"/>
      <c r="AH885" s="3"/>
      <c r="AI885" s="3"/>
      <c r="AJ885" s="3"/>
      <c r="AK885" s="3"/>
      <c r="AL885" s="3"/>
      <c r="AM885" s="3"/>
      <c r="AN885" s="3"/>
      <c r="AO885" s="3"/>
      <c r="AP885" s="3"/>
      <c r="AQ885" s="3"/>
      <c r="AR885" s="3"/>
      <c r="AS885" s="3"/>
    </row>
    <row r="886" spans="33:45" x14ac:dyDescent="0.25">
      <c r="AG886" s="3"/>
      <c r="AH886" s="3"/>
      <c r="AI886" s="3"/>
      <c r="AJ886" s="3"/>
      <c r="AK886" s="3"/>
      <c r="AL886" s="3"/>
      <c r="AM886" s="3"/>
      <c r="AN886" s="3"/>
      <c r="AO886" s="3"/>
      <c r="AP886" s="3"/>
      <c r="AQ886" s="3"/>
      <c r="AR886" s="3"/>
      <c r="AS886" s="3"/>
    </row>
    <row r="887" spans="33:45" x14ac:dyDescent="0.25">
      <c r="AG887" s="3"/>
      <c r="AH887" s="3"/>
      <c r="AI887" s="3"/>
      <c r="AJ887" s="3"/>
      <c r="AK887" s="3"/>
      <c r="AL887" s="3"/>
      <c r="AM887" s="3"/>
      <c r="AN887" s="3"/>
      <c r="AO887" s="3"/>
      <c r="AP887" s="3"/>
      <c r="AQ887" s="3"/>
      <c r="AR887" s="3"/>
      <c r="AS887" s="3"/>
    </row>
    <row r="888" spans="33:45" x14ac:dyDescent="0.25">
      <c r="AG888" s="3"/>
      <c r="AH888" s="3"/>
      <c r="AI888" s="3"/>
      <c r="AJ888" s="3"/>
      <c r="AK888" s="3"/>
      <c r="AL888" s="3"/>
      <c r="AM888" s="3"/>
      <c r="AN888" s="3"/>
      <c r="AO888" s="3"/>
      <c r="AP888" s="3"/>
      <c r="AQ888" s="3"/>
      <c r="AR888" s="3"/>
      <c r="AS888" s="3"/>
    </row>
    <row r="889" spans="33:45" x14ac:dyDescent="0.25">
      <c r="AG889" s="3"/>
      <c r="AH889" s="3"/>
      <c r="AI889" s="3"/>
      <c r="AJ889" s="3"/>
      <c r="AK889" s="3"/>
      <c r="AL889" s="3"/>
      <c r="AM889" s="3"/>
      <c r="AN889" s="3"/>
      <c r="AO889" s="3"/>
      <c r="AP889" s="3"/>
      <c r="AQ889" s="3"/>
      <c r="AR889" s="3"/>
      <c r="AS889" s="3"/>
    </row>
    <row r="890" spans="33:45" x14ac:dyDescent="0.25">
      <c r="AG890" s="3"/>
      <c r="AH890" s="3"/>
      <c r="AI890" s="3"/>
      <c r="AJ890" s="3"/>
      <c r="AK890" s="3"/>
      <c r="AL890" s="3"/>
      <c r="AM890" s="3"/>
      <c r="AN890" s="3"/>
      <c r="AO890" s="3"/>
      <c r="AP890" s="3"/>
      <c r="AQ890" s="3"/>
      <c r="AR890" s="3"/>
      <c r="AS890" s="3"/>
    </row>
    <row r="891" spans="33:45" x14ac:dyDescent="0.25">
      <c r="AG891" s="3"/>
      <c r="AH891" s="3"/>
      <c r="AI891" s="3"/>
      <c r="AJ891" s="3"/>
      <c r="AK891" s="3"/>
      <c r="AL891" s="3"/>
      <c r="AM891" s="3"/>
      <c r="AN891" s="3"/>
      <c r="AO891" s="3"/>
      <c r="AP891" s="3"/>
      <c r="AQ891" s="3"/>
      <c r="AR891" s="3"/>
      <c r="AS891" s="3"/>
    </row>
    <row r="892" spans="33:45" x14ac:dyDescent="0.25">
      <c r="AG892" s="3"/>
      <c r="AH892" s="3"/>
      <c r="AI892" s="3"/>
      <c r="AJ892" s="3"/>
      <c r="AK892" s="3"/>
      <c r="AL892" s="3"/>
      <c r="AM892" s="3"/>
      <c r="AN892" s="3"/>
      <c r="AO892" s="3"/>
      <c r="AP892" s="3"/>
      <c r="AQ892" s="3"/>
      <c r="AR892" s="3"/>
      <c r="AS892" s="3"/>
    </row>
    <row r="893" spans="33:45" x14ac:dyDescent="0.25">
      <c r="AG893" s="3"/>
      <c r="AH893" s="3"/>
      <c r="AI893" s="3"/>
      <c r="AJ893" s="3"/>
      <c r="AK893" s="3"/>
      <c r="AL893" s="3"/>
      <c r="AM893" s="3"/>
      <c r="AN893" s="3"/>
      <c r="AO893" s="3"/>
      <c r="AP893" s="3"/>
      <c r="AQ893" s="3"/>
      <c r="AR893" s="3"/>
      <c r="AS893" s="3"/>
    </row>
    <row r="894" spans="33:45" x14ac:dyDescent="0.25">
      <c r="AG894" s="3"/>
      <c r="AH894" s="3"/>
      <c r="AI894" s="3"/>
      <c r="AJ894" s="3"/>
      <c r="AK894" s="3"/>
      <c r="AL894" s="3"/>
      <c r="AM894" s="3"/>
      <c r="AN894" s="3"/>
      <c r="AO894" s="3"/>
      <c r="AP894" s="3"/>
      <c r="AQ894" s="3"/>
      <c r="AR894" s="3"/>
      <c r="AS894" s="3"/>
    </row>
    <row r="895" spans="33:45" x14ac:dyDescent="0.25">
      <c r="AG895" s="3"/>
      <c r="AH895" s="3"/>
      <c r="AI895" s="3"/>
      <c r="AJ895" s="3"/>
      <c r="AK895" s="3"/>
      <c r="AL895" s="3"/>
      <c r="AM895" s="3"/>
      <c r="AN895" s="3"/>
      <c r="AO895" s="3"/>
      <c r="AP895" s="3"/>
      <c r="AQ895" s="3"/>
      <c r="AR895" s="3"/>
      <c r="AS895" s="3"/>
    </row>
    <row r="896" spans="33:45" x14ac:dyDescent="0.25">
      <c r="AG896" s="3"/>
      <c r="AH896" s="3"/>
      <c r="AI896" s="3"/>
      <c r="AJ896" s="3"/>
      <c r="AK896" s="3"/>
      <c r="AL896" s="3"/>
      <c r="AM896" s="3"/>
      <c r="AN896" s="3"/>
      <c r="AO896" s="3"/>
      <c r="AP896" s="3"/>
      <c r="AQ896" s="3"/>
      <c r="AR896" s="3"/>
      <c r="AS896" s="3"/>
    </row>
    <row r="897" spans="33:45" x14ac:dyDescent="0.25">
      <c r="AG897" s="3"/>
      <c r="AH897" s="3"/>
      <c r="AI897" s="3"/>
      <c r="AJ897" s="3"/>
      <c r="AK897" s="3"/>
      <c r="AL897" s="3"/>
      <c r="AM897" s="3"/>
      <c r="AN897" s="3"/>
      <c r="AO897" s="3"/>
      <c r="AP897" s="3"/>
      <c r="AQ897" s="3"/>
      <c r="AR897" s="3"/>
      <c r="AS897" s="3"/>
    </row>
    <row r="898" spans="33:45" x14ac:dyDescent="0.25">
      <c r="AG898" s="3"/>
      <c r="AH898" s="3"/>
      <c r="AI898" s="3"/>
      <c r="AJ898" s="3"/>
      <c r="AK898" s="3"/>
      <c r="AL898" s="3"/>
      <c r="AM898" s="3"/>
      <c r="AN898" s="3"/>
      <c r="AO898" s="3"/>
      <c r="AP898" s="3"/>
      <c r="AQ898" s="3"/>
      <c r="AR898" s="3"/>
      <c r="AS898" s="3"/>
    </row>
    <row r="899" spans="33:45" x14ac:dyDescent="0.25">
      <c r="AG899" s="3"/>
      <c r="AH899" s="3"/>
      <c r="AI899" s="3"/>
      <c r="AJ899" s="3"/>
      <c r="AK899" s="3"/>
      <c r="AL899" s="3"/>
      <c r="AM899" s="3"/>
      <c r="AN899" s="3"/>
      <c r="AO899" s="3"/>
      <c r="AP899" s="3"/>
      <c r="AQ899" s="3"/>
      <c r="AR899" s="3"/>
      <c r="AS899" s="3"/>
    </row>
    <row r="900" spans="33:45" x14ac:dyDescent="0.25">
      <c r="AG900" s="3"/>
      <c r="AH900" s="3"/>
      <c r="AI900" s="3"/>
      <c r="AJ900" s="3"/>
      <c r="AK900" s="3"/>
      <c r="AL900" s="3"/>
      <c r="AM900" s="3"/>
      <c r="AN900" s="3"/>
      <c r="AO900" s="3"/>
      <c r="AP900" s="3"/>
      <c r="AQ900" s="3"/>
      <c r="AR900" s="3"/>
      <c r="AS900" s="3"/>
    </row>
    <row r="901" spans="33:45" x14ac:dyDescent="0.25">
      <c r="AG901" s="3"/>
      <c r="AH901" s="3"/>
      <c r="AI901" s="3"/>
      <c r="AJ901" s="3"/>
      <c r="AK901" s="3"/>
      <c r="AL901" s="3"/>
      <c r="AM901" s="3"/>
      <c r="AN901" s="3"/>
      <c r="AO901" s="3"/>
      <c r="AP901" s="3"/>
      <c r="AQ901" s="3"/>
      <c r="AR901" s="3"/>
      <c r="AS901" s="3"/>
    </row>
    <row r="902" spans="33:45" x14ac:dyDescent="0.25">
      <c r="AG902" s="3"/>
      <c r="AH902" s="3"/>
      <c r="AI902" s="3"/>
      <c r="AJ902" s="3"/>
      <c r="AK902" s="3"/>
      <c r="AL902" s="3"/>
      <c r="AM902" s="3"/>
      <c r="AN902" s="3"/>
      <c r="AO902" s="3"/>
      <c r="AP902" s="3"/>
      <c r="AQ902" s="3"/>
      <c r="AR902" s="3"/>
      <c r="AS902" s="3"/>
    </row>
    <row r="903" spans="33:45" x14ac:dyDescent="0.25">
      <c r="AG903" s="3"/>
      <c r="AH903" s="3"/>
      <c r="AI903" s="3"/>
      <c r="AJ903" s="3"/>
      <c r="AK903" s="3"/>
      <c r="AL903" s="3"/>
      <c r="AM903" s="3"/>
      <c r="AN903" s="3"/>
      <c r="AO903" s="3"/>
      <c r="AP903" s="3"/>
      <c r="AQ903" s="3"/>
      <c r="AR903" s="3"/>
      <c r="AS903" s="3"/>
    </row>
    <row r="904" spans="33:45" x14ac:dyDescent="0.25">
      <c r="AG904" s="3"/>
      <c r="AH904" s="3"/>
      <c r="AI904" s="3"/>
      <c r="AJ904" s="3"/>
      <c r="AK904" s="3"/>
      <c r="AL904" s="3"/>
      <c r="AM904" s="3"/>
      <c r="AN904" s="3"/>
      <c r="AO904" s="3"/>
      <c r="AP904" s="3"/>
      <c r="AQ904" s="3"/>
      <c r="AR904" s="3"/>
      <c r="AS904" s="3"/>
    </row>
    <row r="905" spans="33:45" x14ac:dyDescent="0.25">
      <c r="AG905" s="3"/>
      <c r="AH905" s="3"/>
      <c r="AI905" s="3"/>
      <c r="AJ905" s="3"/>
      <c r="AK905" s="3"/>
      <c r="AL905" s="3"/>
      <c r="AM905" s="3"/>
      <c r="AN905" s="3"/>
      <c r="AO905" s="3"/>
      <c r="AP905" s="3"/>
      <c r="AQ905" s="3"/>
      <c r="AR905" s="3"/>
      <c r="AS905" s="3"/>
    </row>
    <row r="906" spans="33:45" x14ac:dyDescent="0.25">
      <c r="AG906" s="3"/>
      <c r="AH906" s="3"/>
      <c r="AI906" s="3"/>
      <c r="AJ906" s="3"/>
      <c r="AK906" s="3"/>
      <c r="AL906" s="3"/>
      <c r="AM906" s="3"/>
      <c r="AN906" s="3"/>
      <c r="AO906" s="3"/>
      <c r="AP906" s="3"/>
      <c r="AQ906" s="3"/>
      <c r="AR906" s="3"/>
      <c r="AS906" s="3"/>
    </row>
    <row r="907" spans="33:45" x14ac:dyDescent="0.25">
      <c r="AG907" s="3"/>
      <c r="AH907" s="3"/>
      <c r="AI907" s="3"/>
      <c r="AJ907" s="3"/>
      <c r="AK907" s="3"/>
      <c r="AL907" s="3"/>
      <c r="AM907" s="3"/>
      <c r="AN907" s="3"/>
      <c r="AO907" s="3"/>
      <c r="AP907" s="3"/>
      <c r="AQ907" s="3"/>
      <c r="AR907" s="3"/>
      <c r="AS907" s="3"/>
    </row>
    <row r="908" spans="33:45" x14ac:dyDescent="0.25">
      <c r="AG908" s="3"/>
      <c r="AH908" s="3"/>
      <c r="AI908" s="3"/>
      <c r="AJ908" s="3"/>
      <c r="AK908" s="3"/>
      <c r="AL908" s="3"/>
      <c r="AM908" s="3"/>
      <c r="AN908" s="3"/>
      <c r="AO908" s="3"/>
      <c r="AP908" s="3"/>
      <c r="AQ908" s="3"/>
      <c r="AR908" s="3"/>
      <c r="AS908" s="3"/>
    </row>
    <row r="909" spans="33:45" x14ac:dyDescent="0.25">
      <c r="AG909" s="3"/>
      <c r="AH909" s="3"/>
      <c r="AI909" s="3"/>
      <c r="AJ909" s="3"/>
      <c r="AK909" s="3"/>
      <c r="AL909" s="3"/>
      <c r="AM909" s="3"/>
      <c r="AN909" s="3"/>
      <c r="AO909" s="3"/>
      <c r="AP909" s="3"/>
      <c r="AQ909" s="3"/>
      <c r="AR909" s="3"/>
      <c r="AS909" s="3"/>
    </row>
    <row r="910" spans="33:45" x14ac:dyDescent="0.25">
      <c r="AG910" s="3"/>
      <c r="AH910" s="3"/>
      <c r="AI910" s="3"/>
      <c r="AJ910" s="3"/>
      <c r="AK910" s="3"/>
      <c r="AL910" s="3"/>
      <c r="AM910" s="3"/>
      <c r="AN910" s="3"/>
      <c r="AO910" s="3"/>
      <c r="AP910" s="3"/>
      <c r="AQ910" s="3"/>
      <c r="AR910" s="3"/>
      <c r="AS910" s="3"/>
    </row>
    <row r="911" spans="33:45" x14ac:dyDescent="0.25">
      <c r="AG911" s="3"/>
      <c r="AH911" s="3"/>
      <c r="AI911" s="3"/>
      <c r="AJ911" s="3"/>
      <c r="AK911" s="3"/>
      <c r="AL911" s="3"/>
      <c r="AM911" s="3"/>
      <c r="AN911" s="3"/>
      <c r="AO911" s="3"/>
      <c r="AP911" s="3"/>
      <c r="AQ911" s="3"/>
      <c r="AR911" s="3"/>
      <c r="AS911" s="3"/>
    </row>
    <row r="912" spans="33:45" x14ac:dyDescent="0.25">
      <c r="AG912" s="3"/>
      <c r="AH912" s="3"/>
      <c r="AI912" s="3"/>
      <c r="AJ912" s="3"/>
      <c r="AK912" s="3"/>
      <c r="AL912" s="3"/>
      <c r="AM912" s="3"/>
      <c r="AN912" s="3"/>
      <c r="AO912" s="3"/>
      <c r="AP912" s="3"/>
      <c r="AQ912" s="3"/>
      <c r="AR912" s="3"/>
      <c r="AS912" s="3"/>
    </row>
    <row r="913" spans="33:45" x14ac:dyDescent="0.25">
      <c r="AG913" s="3"/>
      <c r="AH913" s="3"/>
      <c r="AI913" s="3"/>
      <c r="AJ913" s="3"/>
      <c r="AK913" s="3"/>
      <c r="AL913" s="3"/>
      <c r="AM913" s="3"/>
      <c r="AN913" s="3"/>
      <c r="AO913" s="3"/>
      <c r="AP913" s="3"/>
      <c r="AQ913" s="3"/>
      <c r="AR913" s="3"/>
      <c r="AS913" s="3"/>
    </row>
    <row r="914" spans="33:45" x14ac:dyDescent="0.25">
      <c r="AG914" s="3"/>
      <c r="AH914" s="3"/>
      <c r="AI914" s="3"/>
      <c r="AJ914" s="3"/>
      <c r="AK914" s="3"/>
      <c r="AL914" s="3"/>
      <c r="AM914" s="3"/>
      <c r="AN914" s="3"/>
      <c r="AO914" s="3"/>
      <c r="AP914" s="3"/>
      <c r="AQ914" s="3"/>
      <c r="AR914" s="3"/>
      <c r="AS914" s="3"/>
    </row>
    <row r="915" spans="33:45" x14ac:dyDescent="0.25">
      <c r="AG915" s="3"/>
      <c r="AH915" s="3"/>
      <c r="AI915" s="3"/>
      <c r="AJ915" s="3"/>
      <c r="AK915" s="3"/>
      <c r="AL915" s="3"/>
      <c r="AM915" s="3"/>
      <c r="AN915" s="3"/>
      <c r="AO915" s="3"/>
      <c r="AP915" s="3"/>
      <c r="AQ915" s="3"/>
      <c r="AR915" s="3"/>
      <c r="AS915" s="3"/>
    </row>
    <row r="916" spans="33:45" x14ac:dyDescent="0.25">
      <c r="AG916" s="3"/>
      <c r="AH916" s="3"/>
      <c r="AI916" s="3"/>
      <c r="AJ916" s="3"/>
      <c r="AK916" s="3"/>
      <c r="AL916" s="3"/>
      <c r="AM916" s="3"/>
      <c r="AN916" s="3"/>
      <c r="AO916" s="3"/>
      <c r="AP916" s="3"/>
      <c r="AQ916" s="3"/>
      <c r="AR916" s="3"/>
      <c r="AS916" s="3"/>
    </row>
    <row r="917" spans="33:45" x14ac:dyDescent="0.25">
      <c r="AG917" s="3"/>
      <c r="AH917" s="3"/>
      <c r="AI917" s="3"/>
      <c r="AJ917" s="3"/>
      <c r="AK917" s="3"/>
      <c r="AL917" s="3"/>
      <c r="AM917" s="3"/>
      <c r="AN917" s="3"/>
      <c r="AO917" s="3"/>
      <c r="AP917" s="3"/>
      <c r="AQ917" s="3"/>
      <c r="AR917" s="3"/>
      <c r="AS917" s="3"/>
    </row>
    <row r="918" spans="33:45" x14ac:dyDescent="0.25">
      <c r="AG918" s="3"/>
      <c r="AH918" s="3"/>
      <c r="AI918" s="3"/>
      <c r="AJ918" s="3"/>
      <c r="AK918" s="3"/>
      <c r="AL918" s="3"/>
      <c r="AM918" s="3"/>
      <c r="AN918" s="3"/>
      <c r="AO918" s="3"/>
      <c r="AP918" s="3"/>
      <c r="AQ918" s="3"/>
      <c r="AR918" s="3"/>
      <c r="AS918" s="3"/>
    </row>
    <row r="919" spans="33:45" x14ac:dyDescent="0.25">
      <c r="AG919" s="3"/>
      <c r="AH919" s="3"/>
      <c r="AI919" s="3"/>
      <c r="AJ919" s="3"/>
      <c r="AK919" s="3"/>
      <c r="AL919" s="3"/>
      <c r="AM919" s="3"/>
      <c r="AN919" s="3"/>
      <c r="AO919" s="3"/>
      <c r="AP919" s="3"/>
      <c r="AQ919" s="3"/>
      <c r="AR919" s="3"/>
      <c r="AS919" s="3"/>
    </row>
    <row r="920" spans="33:45" x14ac:dyDescent="0.25">
      <c r="AG920" s="3"/>
      <c r="AH920" s="3"/>
      <c r="AI920" s="3"/>
      <c r="AJ920" s="3"/>
      <c r="AK920" s="3"/>
      <c r="AL920" s="3"/>
      <c r="AM920" s="3"/>
      <c r="AN920" s="3"/>
      <c r="AO920" s="3"/>
      <c r="AP920" s="3"/>
      <c r="AQ920" s="3"/>
      <c r="AR920" s="3"/>
      <c r="AS920" s="3"/>
    </row>
    <row r="921" spans="33:45" x14ac:dyDescent="0.25">
      <c r="AG921" s="3"/>
      <c r="AH921" s="3"/>
      <c r="AI921" s="3"/>
      <c r="AJ921" s="3"/>
      <c r="AK921" s="3"/>
      <c r="AL921" s="3"/>
      <c r="AM921" s="3"/>
      <c r="AN921" s="3"/>
      <c r="AO921" s="3"/>
      <c r="AP921" s="3"/>
      <c r="AQ921" s="3"/>
      <c r="AR921" s="3"/>
      <c r="AS921" s="3"/>
    </row>
    <row r="922" spans="33:45" x14ac:dyDescent="0.25">
      <c r="AG922" s="3"/>
      <c r="AH922" s="3"/>
      <c r="AI922" s="3"/>
      <c r="AJ922" s="3"/>
      <c r="AK922" s="3"/>
      <c r="AL922" s="3"/>
      <c r="AM922" s="3"/>
      <c r="AN922" s="3"/>
      <c r="AO922" s="3"/>
      <c r="AP922" s="3"/>
      <c r="AQ922" s="3"/>
      <c r="AR922" s="3"/>
      <c r="AS922" s="3"/>
    </row>
    <row r="923" spans="33:45" x14ac:dyDescent="0.25">
      <c r="AG923" s="3"/>
      <c r="AH923" s="3"/>
      <c r="AI923" s="3"/>
      <c r="AJ923" s="3"/>
      <c r="AK923" s="3"/>
      <c r="AL923" s="3"/>
      <c r="AM923" s="3"/>
      <c r="AN923" s="3"/>
      <c r="AO923" s="3"/>
      <c r="AP923" s="3"/>
      <c r="AQ923" s="3"/>
      <c r="AR923" s="3"/>
      <c r="AS923" s="3"/>
    </row>
    <row r="924" spans="33:45" x14ac:dyDescent="0.25">
      <c r="AG924" s="3"/>
      <c r="AH924" s="3"/>
      <c r="AI924" s="3"/>
      <c r="AJ924" s="3"/>
      <c r="AK924" s="3"/>
      <c r="AL924" s="3"/>
      <c r="AM924" s="3"/>
      <c r="AN924" s="3"/>
      <c r="AO924" s="3"/>
      <c r="AP924" s="3"/>
      <c r="AQ924" s="3"/>
      <c r="AR924" s="3"/>
      <c r="AS924" s="3"/>
    </row>
    <row r="925" spans="33:45" x14ac:dyDescent="0.25">
      <c r="AG925" s="3"/>
      <c r="AH925" s="3"/>
      <c r="AI925" s="3"/>
      <c r="AJ925" s="3"/>
      <c r="AK925" s="3"/>
      <c r="AL925" s="3"/>
      <c r="AM925" s="3"/>
      <c r="AN925" s="3"/>
      <c r="AO925" s="3"/>
      <c r="AP925" s="3"/>
      <c r="AQ925" s="3"/>
      <c r="AR925" s="3"/>
      <c r="AS925" s="3"/>
    </row>
    <row r="926" spans="33:45" x14ac:dyDescent="0.25">
      <c r="AG926" s="3"/>
      <c r="AH926" s="3"/>
      <c r="AI926" s="3"/>
      <c r="AJ926" s="3"/>
      <c r="AK926" s="3"/>
      <c r="AL926" s="3"/>
      <c r="AM926" s="3"/>
      <c r="AN926" s="3"/>
      <c r="AO926" s="3"/>
      <c r="AP926" s="3"/>
      <c r="AQ926" s="3"/>
      <c r="AR926" s="3"/>
      <c r="AS926" s="3"/>
    </row>
    <row r="927" spans="33:45" x14ac:dyDescent="0.25">
      <c r="AG927" s="3"/>
      <c r="AH927" s="3"/>
      <c r="AI927" s="3"/>
      <c r="AJ927" s="3"/>
      <c r="AK927" s="3"/>
      <c r="AL927" s="3"/>
      <c r="AM927" s="3"/>
      <c r="AN927" s="3"/>
      <c r="AO927" s="3"/>
      <c r="AP927" s="3"/>
      <c r="AQ927" s="3"/>
      <c r="AR927" s="3"/>
      <c r="AS927" s="3"/>
    </row>
    <row r="928" spans="33:45" x14ac:dyDescent="0.25">
      <c r="AG928" s="3"/>
      <c r="AH928" s="3"/>
      <c r="AI928" s="3"/>
      <c r="AJ928" s="3"/>
      <c r="AK928" s="3"/>
      <c r="AL928" s="3"/>
      <c r="AM928" s="3"/>
      <c r="AN928" s="3"/>
      <c r="AO928" s="3"/>
      <c r="AP928" s="3"/>
      <c r="AQ928" s="3"/>
      <c r="AR928" s="3"/>
      <c r="AS928" s="3"/>
    </row>
    <row r="929" spans="33:45" x14ac:dyDescent="0.25">
      <c r="AG929" s="3"/>
      <c r="AH929" s="3"/>
      <c r="AI929" s="3"/>
      <c r="AJ929" s="3"/>
      <c r="AK929" s="3"/>
      <c r="AL929" s="3"/>
      <c r="AM929" s="3"/>
      <c r="AN929" s="3"/>
      <c r="AO929" s="3"/>
      <c r="AP929" s="3"/>
      <c r="AQ929" s="3"/>
      <c r="AR929" s="3"/>
      <c r="AS929" s="3"/>
    </row>
    <row r="930" spans="33:45" x14ac:dyDescent="0.25">
      <c r="AG930" s="3"/>
      <c r="AH930" s="3"/>
      <c r="AI930" s="3"/>
      <c r="AJ930" s="3"/>
      <c r="AK930" s="3"/>
      <c r="AL930" s="3"/>
      <c r="AM930" s="3"/>
      <c r="AN930" s="3"/>
      <c r="AO930" s="3"/>
      <c r="AP930" s="3"/>
      <c r="AQ930" s="3"/>
      <c r="AR930" s="3"/>
      <c r="AS930" s="3"/>
    </row>
    <row r="931" spans="33:45" x14ac:dyDescent="0.25">
      <c r="AG931" s="3"/>
      <c r="AH931" s="3"/>
      <c r="AI931" s="3"/>
      <c r="AJ931" s="3"/>
      <c r="AK931" s="3"/>
      <c r="AL931" s="3"/>
      <c r="AM931" s="3"/>
      <c r="AN931" s="3"/>
      <c r="AO931" s="3"/>
      <c r="AP931" s="3"/>
      <c r="AQ931" s="3"/>
      <c r="AR931" s="3"/>
      <c r="AS931" s="3"/>
    </row>
    <row r="932" spans="33:45" x14ac:dyDescent="0.25">
      <c r="AG932" s="3"/>
      <c r="AH932" s="3"/>
      <c r="AI932" s="3"/>
      <c r="AJ932" s="3"/>
      <c r="AK932" s="3"/>
      <c r="AL932" s="3"/>
      <c r="AM932" s="3"/>
      <c r="AN932" s="3"/>
      <c r="AO932" s="3"/>
      <c r="AP932" s="3"/>
      <c r="AQ932" s="3"/>
      <c r="AR932" s="3"/>
      <c r="AS932" s="3"/>
    </row>
    <row r="933" spans="33:45" x14ac:dyDescent="0.25">
      <c r="AG933" s="3"/>
      <c r="AH933" s="3"/>
      <c r="AI933" s="3"/>
      <c r="AJ933" s="3"/>
      <c r="AK933" s="3"/>
      <c r="AL933" s="3"/>
      <c r="AM933" s="3"/>
      <c r="AN933" s="3"/>
      <c r="AO933" s="3"/>
      <c r="AP933" s="3"/>
      <c r="AQ933" s="3"/>
      <c r="AR933" s="3"/>
      <c r="AS933" s="3"/>
    </row>
    <row r="934" spans="33:45" x14ac:dyDescent="0.25">
      <c r="AG934" s="3"/>
      <c r="AH934" s="3"/>
      <c r="AI934" s="3"/>
      <c r="AJ934" s="3"/>
      <c r="AK934" s="3"/>
      <c r="AL934" s="3"/>
      <c r="AM934" s="3"/>
      <c r="AN934" s="3"/>
      <c r="AO934" s="3"/>
      <c r="AP934" s="3"/>
      <c r="AQ934" s="3"/>
      <c r="AR934" s="3"/>
      <c r="AS934" s="3"/>
    </row>
    <row r="935" spans="33:45" x14ac:dyDescent="0.25">
      <c r="AG935" s="3"/>
      <c r="AH935" s="3"/>
      <c r="AI935" s="3"/>
      <c r="AJ935" s="3"/>
      <c r="AK935" s="3"/>
      <c r="AL935" s="3"/>
      <c r="AM935" s="3"/>
      <c r="AN935" s="3"/>
      <c r="AO935" s="3"/>
      <c r="AP935" s="3"/>
      <c r="AQ935" s="3"/>
      <c r="AR935" s="3"/>
      <c r="AS935" s="3"/>
    </row>
    <row r="936" spans="33:45" x14ac:dyDescent="0.25">
      <c r="AG936" s="3"/>
      <c r="AH936" s="3"/>
      <c r="AI936" s="3"/>
      <c r="AJ936" s="3"/>
      <c r="AK936" s="3"/>
      <c r="AL936" s="3"/>
      <c r="AM936" s="3"/>
      <c r="AN936" s="3"/>
      <c r="AO936" s="3"/>
      <c r="AP936" s="3"/>
      <c r="AQ936" s="3"/>
      <c r="AR936" s="3"/>
      <c r="AS936" s="3"/>
    </row>
    <row r="937" spans="33:45" x14ac:dyDescent="0.25">
      <c r="AG937" s="3"/>
      <c r="AH937" s="3"/>
      <c r="AI937" s="3"/>
      <c r="AJ937" s="3"/>
      <c r="AK937" s="3"/>
      <c r="AL937" s="3"/>
      <c r="AM937" s="3"/>
      <c r="AN937" s="3"/>
      <c r="AO937" s="3"/>
      <c r="AP937" s="3"/>
      <c r="AQ937" s="3"/>
      <c r="AR937" s="3"/>
      <c r="AS937" s="3"/>
    </row>
    <row r="938" spans="33:45" x14ac:dyDescent="0.25">
      <c r="AG938" s="3"/>
      <c r="AH938" s="3"/>
      <c r="AI938" s="3"/>
      <c r="AJ938" s="3"/>
      <c r="AK938" s="3"/>
      <c r="AL938" s="3"/>
      <c r="AM938" s="3"/>
      <c r="AN938" s="3"/>
      <c r="AO938" s="3"/>
      <c r="AP938" s="3"/>
      <c r="AQ938" s="3"/>
      <c r="AR938" s="3"/>
      <c r="AS938" s="3"/>
    </row>
    <row r="939" spans="33:45" x14ac:dyDescent="0.25">
      <c r="AG939" s="3"/>
      <c r="AH939" s="3"/>
      <c r="AI939" s="3"/>
      <c r="AJ939" s="3"/>
      <c r="AK939" s="3"/>
      <c r="AL939" s="3"/>
      <c r="AM939" s="3"/>
      <c r="AN939" s="3"/>
      <c r="AO939" s="3"/>
      <c r="AP939" s="3"/>
      <c r="AQ939" s="3"/>
      <c r="AR939" s="3"/>
      <c r="AS939" s="3"/>
    </row>
    <row r="940" spans="33:45" x14ac:dyDescent="0.25">
      <c r="AG940" s="3"/>
      <c r="AH940" s="3"/>
      <c r="AI940" s="3"/>
      <c r="AJ940" s="3"/>
      <c r="AK940" s="3"/>
      <c r="AL940" s="3"/>
      <c r="AM940" s="3"/>
      <c r="AN940" s="3"/>
      <c r="AO940" s="3"/>
      <c r="AP940" s="3"/>
      <c r="AQ940" s="3"/>
      <c r="AR940" s="3"/>
      <c r="AS940" s="3"/>
    </row>
    <row r="941" spans="33:45" x14ac:dyDescent="0.25">
      <c r="AG941" s="3"/>
      <c r="AH941" s="3"/>
      <c r="AI941" s="3"/>
      <c r="AJ941" s="3"/>
      <c r="AK941" s="3"/>
      <c r="AL941" s="3"/>
      <c r="AM941" s="3"/>
      <c r="AN941" s="3"/>
      <c r="AO941" s="3"/>
      <c r="AP941" s="3"/>
      <c r="AQ941" s="3"/>
      <c r="AR941" s="3"/>
      <c r="AS941" s="3"/>
    </row>
    <row r="942" spans="33:45" x14ac:dyDescent="0.25">
      <c r="AG942" s="3"/>
      <c r="AH942" s="3"/>
      <c r="AI942" s="3"/>
      <c r="AJ942" s="3"/>
      <c r="AK942" s="3"/>
      <c r="AL942" s="3"/>
      <c r="AM942" s="3"/>
      <c r="AN942" s="3"/>
      <c r="AO942" s="3"/>
      <c r="AP942" s="3"/>
      <c r="AQ942" s="3"/>
      <c r="AR942" s="3"/>
      <c r="AS942" s="3"/>
    </row>
    <row r="943" spans="33:45" x14ac:dyDescent="0.25">
      <c r="AG943" s="3"/>
      <c r="AH943" s="3"/>
      <c r="AI943" s="3"/>
      <c r="AJ943" s="3"/>
      <c r="AK943" s="3"/>
      <c r="AL943" s="3"/>
      <c r="AM943" s="3"/>
      <c r="AN943" s="3"/>
      <c r="AO943" s="3"/>
      <c r="AP943" s="3"/>
      <c r="AQ943" s="3"/>
      <c r="AR943" s="3"/>
      <c r="AS943" s="3"/>
    </row>
    <row r="944" spans="33:45" x14ac:dyDescent="0.25">
      <c r="AG944" s="3"/>
      <c r="AH944" s="3"/>
      <c r="AI944" s="3"/>
      <c r="AJ944" s="3"/>
      <c r="AK944" s="3"/>
      <c r="AL944" s="3"/>
      <c r="AM944" s="3"/>
      <c r="AN944" s="3"/>
      <c r="AO944" s="3"/>
      <c r="AP944" s="3"/>
      <c r="AQ944" s="3"/>
      <c r="AR944" s="3"/>
      <c r="AS944" s="3"/>
    </row>
    <row r="945" spans="33:45" x14ac:dyDescent="0.25">
      <c r="AG945" s="3"/>
      <c r="AH945" s="3"/>
      <c r="AI945" s="3"/>
      <c r="AJ945" s="3"/>
      <c r="AK945" s="3"/>
      <c r="AL945" s="3"/>
      <c r="AM945" s="3"/>
      <c r="AN945" s="3"/>
      <c r="AO945" s="3"/>
      <c r="AP945" s="3"/>
      <c r="AQ945" s="3"/>
      <c r="AR945" s="3"/>
      <c r="AS945" s="3"/>
    </row>
    <row r="946" spans="33:45" x14ac:dyDescent="0.25">
      <c r="AG946" s="3"/>
      <c r="AH946" s="3"/>
      <c r="AI946" s="3"/>
      <c r="AJ946" s="3"/>
      <c r="AK946" s="3"/>
      <c r="AL946" s="3"/>
      <c r="AM946" s="3"/>
      <c r="AN946" s="3"/>
      <c r="AO946" s="3"/>
      <c r="AP946" s="3"/>
      <c r="AQ946" s="3"/>
      <c r="AR946" s="3"/>
      <c r="AS946" s="3"/>
    </row>
    <row r="947" spans="33:45" x14ac:dyDescent="0.25">
      <c r="AG947" s="3"/>
      <c r="AH947" s="3"/>
      <c r="AI947" s="3"/>
      <c r="AJ947" s="3"/>
      <c r="AK947" s="3"/>
      <c r="AL947" s="3"/>
      <c r="AM947" s="3"/>
      <c r="AN947" s="3"/>
      <c r="AO947" s="3"/>
      <c r="AP947" s="3"/>
      <c r="AQ947" s="3"/>
      <c r="AR947" s="3"/>
      <c r="AS947" s="3"/>
    </row>
    <row r="948" spans="33:45" x14ac:dyDescent="0.25">
      <c r="AG948" s="3"/>
      <c r="AH948" s="3"/>
      <c r="AI948" s="3"/>
      <c r="AJ948" s="3"/>
      <c r="AK948" s="3"/>
      <c r="AL948" s="3"/>
      <c r="AM948" s="3"/>
      <c r="AN948" s="3"/>
      <c r="AO948" s="3"/>
      <c r="AP948" s="3"/>
      <c r="AQ948" s="3"/>
      <c r="AR948" s="3"/>
      <c r="AS948" s="3"/>
    </row>
    <row r="949" spans="33:45" x14ac:dyDescent="0.25">
      <c r="AG949" s="3"/>
      <c r="AH949" s="3"/>
      <c r="AI949" s="3"/>
      <c r="AJ949" s="3"/>
      <c r="AK949" s="3"/>
      <c r="AL949" s="3"/>
      <c r="AM949" s="3"/>
      <c r="AN949" s="3"/>
      <c r="AO949" s="3"/>
      <c r="AP949" s="3"/>
      <c r="AQ949" s="3"/>
      <c r="AR949" s="3"/>
      <c r="AS949" s="3"/>
    </row>
    <row r="950" spans="33:45" x14ac:dyDescent="0.25">
      <c r="AG950" s="3"/>
      <c r="AH950" s="3"/>
      <c r="AI950" s="3"/>
      <c r="AJ950" s="3"/>
      <c r="AK950" s="3"/>
      <c r="AL950" s="3"/>
      <c r="AM950" s="3"/>
      <c r="AN950" s="3"/>
      <c r="AO950" s="3"/>
      <c r="AP950" s="3"/>
      <c r="AQ950" s="3"/>
      <c r="AR950" s="3"/>
      <c r="AS950" s="3"/>
    </row>
    <row r="951" spans="33:45" x14ac:dyDescent="0.25">
      <c r="AG951" s="3"/>
      <c r="AH951" s="3"/>
      <c r="AI951" s="3"/>
      <c r="AJ951" s="3"/>
      <c r="AK951" s="3"/>
      <c r="AL951" s="3"/>
      <c r="AM951" s="3"/>
      <c r="AN951" s="3"/>
      <c r="AO951" s="3"/>
      <c r="AP951" s="3"/>
      <c r="AQ951" s="3"/>
      <c r="AR951" s="3"/>
      <c r="AS951" s="3"/>
    </row>
    <row r="952" spans="33:45" x14ac:dyDescent="0.25">
      <c r="AG952" s="3"/>
      <c r="AH952" s="3"/>
      <c r="AI952" s="3"/>
      <c r="AJ952" s="3"/>
      <c r="AK952" s="3"/>
      <c r="AL952" s="3"/>
      <c r="AM952" s="3"/>
      <c r="AN952" s="3"/>
      <c r="AO952" s="3"/>
      <c r="AP952" s="3"/>
      <c r="AQ952" s="3"/>
      <c r="AR952" s="3"/>
      <c r="AS952" s="3"/>
    </row>
    <row r="953" spans="33:45" x14ac:dyDescent="0.25">
      <c r="AG953" s="3"/>
      <c r="AH953" s="3"/>
      <c r="AI953" s="3"/>
      <c r="AJ953" s="3"/>
      <c r="AK953" s="3"/>
      <c r="AL953" s="3"/>
      <c r="AM953" s="3"/>
      <c r="AN953" s="3"/>
      <c r="AO953" s="3"/>
      <c r="AP953" s="3"/>
      <c r="AQ953" s="3"/>
      <c r="AR953" s="3"/>
      <c r="AS953" s="3"/>
    </row>
    <row r="954" spans="33:45" x14ac:dyDescent="0.25">
      <c r="AG954" s="3"/>
      <c r="AH954" s="3"/>
      <c r="AI954" s="3"/>
      <c r="AJ954" s="3"/>
      <c r="AK954" s="3"/>
      <c r="AL954" s="3"/>
      <c r="AM954" s="3"/>
      <c r="AN954" s="3"/>
      <c r="AO954" s="3"/>
      <c r="AP954" s="3"/>
      <c r="AQ954" s="3"/>
      <c r="AR954" s="3"/>
      <c r="AS954" s="3"/>
    </row>
    <row r="955" spans="33:45" x14ac:dyDescent="0.25">
      <c r="AG955" s="3"/>
      <c r="AH955" s="3"/>
      <c r="AI955" s="3"/>
      <c r="AJ955" s="3"/>
      <c r="AK955" s="3"/>
      <c r="AL955" s="3"/>
      <c r="AM955" s="3"/>
      <c r="AN955" s="3"/>
      <c r="AO955" s="3"/>
      <c r="AP955" s="3"/>
      <c r="AQ955" s="3"/>
      <c r="AR955" s="3"/>
      <c r="AS955" s="3"/>
    </row>
    <row r="956" spans="33:45" x14ac:dyDescent="0.25">
      <c r="AG956" s="3"/>
      <c r="AH956" s="3"/>
      <c r="AI956" s="3"/>
      <c r="AJ956" s="3"/>
      <c r="AK956" s="3"/>
      <c r="AL956" s="3"/>
      <c r="AM956" s="3"/>
      <c r="AN956" s="3"/>
      <c r="AO956" s="3"/>
      <c r="AP956" s="3"/>
      <c r="AQ956" s="3"/>
      <c r="AR956" s="3"/>
      <c r="AS956" s="3"/>
    </row>
    <row r="957" spans="33:45" x14ac:dyDescent="0.25">
      <c r="AG957" s="3"/>
      <c r="AH957" s="3"/>
      <c r="AI957" s="3"/>
      <c r="AJ957" s="3"/>
      <c r="AK957" s="3"/>
      <c r="AL957" s="3"/>
      <c r="AM957" s="3"/>
      <c r="AN957" s="3"/>
      <c r="AO957" s="3"/>
      <c r="AP957" s="3"/>
      <c r="AQ957" s="3"/>
      <c r="AR957" s="3"/>
      <c r="AS957" s="3"/>
    </row>
    <row r="958" spans="33:45" x14ac:dyDescent="0.25">
      <c r="AG958" s="3"/>
      <c r="AH958" s="3"/>
      <c r="AI958" s="3"/>
      <c r="AJ958" s="3"/>
      <c r="AK958" s="3"/>
      <c r="AL958" s="3"/>
      <c r="AM958" s="3"/>
      <c r="AN958" s="3"/>
      <c r="AO958" s="3"/>
      <c r="AP958" s="3"/>
      <c r="AQ958" s="3"/>
      <c r="AR958" s="3"/>
      <c r="AS958" s="3"/>
    </row>
    <row r="959" spans="33:45" x14ac:dyDescent="0.25">
      <c r="AG959" s="3"/>
      <c r="AH959" s="3"/>
      <c r="AI959" s="3"/>
      <c r="AJ959" s="3"/>
      <c r="AK959" s="3"/>
      <c r="AL959" s="3"/>
      <c r="AM959" s="3"/>
      <c r="AN959" s="3"/>
      <c r="AO959" s="3"/>
      <c r="AP959" s="3"/>
      <c r="AQ959" s="3"/>
      <c r="AR959" s="3"/>
      <c r="AS959" s="3"/>
    </row>
    <row r="960" spans="33:45" x14ac:dyDescent="0.25">
      <c r="AG960" s="3"/>
      <c r="AH960" s="3"/>
      <c r="AI960" s="3"/>
      <c r="AJ960" s="3"/>
      <c r="AK960" s="3"/>
      <c r="AL960" s="3"/>
      <c r="AM960" s="3"/>
      <c r="AN960" s="3"/>
      <c r="AO960" s="3"/>
      <c r="AP960" s="3"/>
      <c r="AQ960" s="3"/>
      <c r="AR960" s="3"/>
      <c r="AS960" s="3"/>
    </row>
  </sheetData>
  <mergeCells count="248">
    <mergeCell ref="AS23:AT23"/>
    <mergeCell ref="AU23:AV23"/>
    <mergeCell ref="A25:B25"/>
    <mergeCell ref="F25:S26"/>
    <mergeCell ref="AD22:AE22"/>
    <mergeCell ref="AS22:AT22"/>
    <mergeCell ref="B23:C23"/>
    <mergeCell ref="D23:F23"/>
    <mergeCell ref="I23:J23"/>
    <mergeCell ref="K23:L23"/>
    <mergeCell ref="M23:N23"/>
    <mergeCell ref="Q23:R23"/>
    <mergeCell ref="U23:V23"/>
    <mergeCell ref="AD23:AE23"/>
    <mergeCell ref="B22:C22"/>
    <mergeCell ref="I22:J22"/>
    <mergeCell ref="K22:L22"/>
    <mergeCell ref="M22:N22"/>
    <mergeCell ref="Q22:R22"/>
    <mergeCell ref="U22:V22"/>
    <mergeCell ref="Q21:R21"/>
    <mergeCell ref="U21:V21"/>
    <mergeCell ref="AD21:AE21"/>
    <mergeCell ref="AS21:AT21"/>
    <mergeCell ref="AU21:AV21"/>
    <mergeCell ref="AW21:AX21"/>
    <mergeCell ref="U20:V20"/>
    <mergeCell ref="AD20:AE20"/>
    <mergeCell ref="AS20:AT20"/>
    <mergeCell ref="AU20:AV20"/>
    <mergeCell ref="AW20:AX20"/>
    <mergeCell ref="B21:C21"/>
    <mergeCell ref="D21:F21"/>
    <mergeCell ref="I21:J21"/>
    <mergeCell ref="K21:L21"/>
    <mergeCell ref="M21:N21"/>
    <mergeCell ref="B20:C20"/>
    <mergeCell ref="D20:F20"/>
    <mergeCell ref="I20:J20"/>
    <mergeCell ref="K20:L20"/>
    <mergeCell ref="M20:N20"/>
    <mergeCell ref="Q20:R20"/>
    <mergeCell ref="Q19:R19"/>
    <mergeCell ref="U19:V19"/>
    <mergeCell ref="AD19:AE19"/>
    <mergeCell ref="AS19:AT19"/>
    <mergeCell ref="AU19:AV19"/>
    <mergeCell ref="AW19:AX19"/>
    <mergeCell ref="U18:V18"/>
    <mergeCell ref="AD18:AE18"/>
    <mergeCell ref="AS18:AT18"/>
    <mergeCell ref="AU18:AV18"/>
    <mergeCell ref="AW18:AX18"/>
    <mergeCell ref="B19:C19"/>
    <mergeCell ref="D19:F19"/>
    <mergeCell ref="I19:J19"/>
    <mergeCell ref="K19:L19"/>
    <mergeCell ref="M19:N19"/>
    <mergeCell ref="B18:C18"/>
    <mergeCell ref="D18:F18"/>
    <mergeCell ref="I18:J18"/>
    <mergeCell ref="K18:L18"/>
    <mergeCell ref="M18:N18"/>
    <mergeCell ref="Q18:R18"/>
    <mergeCell ref="Q17:R17"/>
    <mergeCell ref="U17:V17"/>
    <mergeCell ref="AD17:AE17"/>
    <mergeCell ref="AS17:AT17"/>
    <mergeCell ref="AU17:AV17"/>
    <mergeCell ref="AW17:AX17"/>
    <mergeCell ref="BD16:BE16"/>
    <mergeCell ref="BF16:BH16"/>
    <mergeCell ref="BI16:BJ16"/>
    <mergeCell ref="BK16:BM16"/>
    <mergeCell ref="BO16:BP16"/>
    <mergeCell ref="B17:C17"/>
    <mergeCell ref="D17:F17"/>
    <mergeCell ref="I17:J17"/>
    <mergeCell ref="K17:L17"/>
    <mergeCell ref="M17:N17"/>
    <mergeCell ref="AQ16:AR16"/>
    <mergeCell ref="AS16:AT16"/>
    <mergeCell ref="AU16:AV16"/>
    <mergeCell ref="AW16:AX16"/>
    <mergeCell ref="AY16:BA16"/>
    <mergeCell ref="BB16:BC16"/>
    <mergeCell ref="X16:Y16"/>
    <mergeCell ref="Z16:AA16"/>
    <mergeCell ref="AD16:AE16"/>
    <mergeCell ref="AF16:AG16"/>
    <mergeCell ref="AJ16:AK16"/>
    <mergeCell ref="AL16:AN16"/>
    <mergeCell ref="B15:C15"/>
    <mergeCell ref="K15:L15"/>
    <mergeCell ref="AD15:AE15"/>
    <mergeCell ref="B16:C16"/>
    <mergeCell ref="D16:F16"/>
    <mergeCell ref="I16:J16"/>
    <mergeCell ref="K16:L16"/>
    <mergeCell ref="M16:N16"/>
    <mergeCell ref="Q16:R16"/>
    <mergeCell ref="U16:V16"/>
    <mergeCell ref="BF13:BH13"/>
    <mergeCell ref="BI13:BJ13"/>
    <mergeCell ref="BK13:BM13"/>
    <mergeCell ref="BO13:BP13"/>
    <mergeCell ref="B14:C14"/>
    <mergeCell ref="I14:J14"/>
    <mergeCell ref="K14:L14"/>
    <mergeCell ref="M14:N14"/>
    <mergeCell ref="AD14:AE14"/>
    <mergeCell ref="AS13:AT13"/>
    <mergeCell ref="AU13:AV13"/>
    <mergeCell ref="AW13:AX13"/>
    <mergeCell ref="AY13:BA13"/>
    <mergeCell ref="BB13:BC13"/>
    <mergeCell ref="BD13:BE13"/>
    <mergeCell ref="Z13:AA13"/>
    <mergeCell ref="AD13:AE13"/>
    <mergeCell ref="AF13:AG13"/>
    <mergeCell ref="AJ13:AK13"/>
    <mergeCell ref="AL13:AN13"/>
    <mergeCell ref="AQ13:AR13"/>
    <mergeCell ref="B12:C12"/>
    <mergeCell ref="AD12:AE12"/>
    <mergeCell ref="B13:C13"/>
    <mergeCell ref="D13:F13"/>
    <mergeCell ref="I13:J13"/>
    <mergeCell ref="K13:L13"/>
    <mergeCell ref="M13:N13"/>
    <mergeCell ref="Q13:R13"/>
    <mergeCell ref="U13:V13"/>
    <mergeCell ref="X13:Y13"/>
    <mergeCell ref="BO9:BP9"/>
    <mergeCell ref="B10:C10"/>
    <mergeCell ref="K10:L10"/>
    <mergeCell ref="M10:N10"/>
    <mergeCell ref="AD10:AE10"/>
    <mergeCell ref="B11:C11"/>
    <mergeCell ref="AD11:AE11"/>
    <mergeCell ref="AY9:BA9"/>
    <mergeCell ref="BB9:BC9"/>
    <mergeCell ref="BD9:BE9"/>
    <mergeCell ref="BF9:BH9"/>
    <mergeCell ref="BI9:BJ9"/>
    <mergeCell ref="BK9:BM9"/>
    <mergeCell ref="AJ9:AK9"/>
    <mergeCell ref="AL9:AN9"/>
    <mergeCell ref="AQ9:AR9"/>
    <mergeCell ref="AS9:AT9"/>
    <mergeCell ref="AU9:AV9"/>
    <mergeCell ref="AW9:AX9"/>
    <mergeCell ref="Q9:R9"/>
    <mergeCell ref="U9:V9"/>
    <mergeCell ref="X9:Y9"/>
    <mergeCell ref="Z9:AA9"/>
    <mergeCell ref="AD9:AE9"/>
    <mergeCell ref="AF9:AG9"/>
    <mergeCell ref="BD8:BE8"/>
    <mergeCell ref="BF8:BH8"/>
    <mergeCell ref="BI8:BJ8"/>
    <mergeCell ref="BK8:BM8"/>
    <mergeCell ref="BO8:BP8"/>
    <mergeCell ref="B9:C9"/>
    <mergeCell ref="D9:F9"/>
    <mergeCell ref="I9:J9"/>
    <mergeCell ref="K9:L9"/>
    <mergeCell ref="M9:N9"/>
    <mergeCell ref="AQ8:AR8"/>
    <mergeCell ref="AS8:AT8"/>
    <mergeCell ref="AU8:AV8"/>
    <mergeCell ref="AW8:AX8"/>
    <mergeCell ref="AY8:BA8"/>
    <mergeCell ref="BB8:BC8"/>
    <mergeCell ref="X8:Y8"/>
    <mergeCell ref="Z8:AA8"/>
    <mergeCell ref="AD8:AE8"/>
    <mergeCell ref="AF8:AG8"/>
    <mergeCell ref="AJ8:AK8"/>
    <mergeCell ref="AL8:AN8"/>
    <mergeCell ref="BK6:BM6"/>
    <mergeCell ref="BN6:BN7"/>
    <mergeCell ref="BO6:BP6"/>
    <mergeCell ref="B8:C8"/>
    <mergeCell ref="D8:F8"/>
    <mergeCell ref="I8:J8"/>
    <mergeCell ref="K8:L8"/>
    <mergeCell ref="M8:N8"/>
    <mergeCell ref="Q8:R8"/>
    <mergeCell ref="U8:V8"/>
    <mergeCell ref="AW6:AX6"/>
    <mergeCell ref="AY6:BA6"/>
    <mergeCell ref="BB6:BC6"/>
    <mergeCell ref="BD6:BE6"/>
    <mergeCell ref="BF6:BH6"/>
    <mergeCell ref="BI6:BJ6"/>
    <mergeCell ref="AL6:AN6"/>
    <mergeCell ref="AO6:AO7"/>
    <mergeCell ref="AP6:AP7"/>
    <mergeCell ref="AQ6:AR6"/>
    <mergeCell ref="AS6:AT6"/>
    <mergeCell ref="AU6:AV6"/>
    <mergeCell ref="AC6:AC7"/>
    <mergeCell ref="AD6:AE7"/>
    <mergeCell ref="AF6:AG6"/>
    <mergeCell ref="AH6:AH7"/>
    <mergeCell ref="AI6:AI7"/>
    <mergeCell ref="AJ6:AK6"/>
    <mergeCell ref="T6:T7"/>
    <mergeCell ref="U6:V6"/>
    <mergeCell ref="W6:W7"/>
    <mergeCell ref="X6:Y6"/>
    <mergeCell ref="Z6:AA6"/>
    <mergeCell ref="AB6:AB7"/>
    <mergeCell ref="K6:L6"/>
    <mergeCell ref="M6:N6"/>
    <mergeCell ref="O6:O7"/>
    <mergeCell ref="P6:P7"/>
    <mergeCell ref="Q6:R6"/>
    <mergeCell ref="S6:S7"/>
    <mergeCell ref="BB5:BC5"/>
    <mergeCell ref="BD5:BE5"/>
    <mergeCell ref="BF5:BH5"/>
    <mergeCell ref="BI5:BJ5"/>
    <mergeCell ref="BK5:BM5"/>
    <mergeCell ref="BO5:BP5"/>
    <mergeCell ref="AL5:AN5"/>
    <mergeCell ref="AQ5:AR5"/>
    <mergeCell ref="AS5:AT5"/>
    <mergeCell ref="AU5:AV5"/>
    <mergeCell ref="AW5:AX5"/>
    <mergeCell ref="AY5:BA5"/>
    <mergeCell ref="U5:V5"/>
    <mergeCell ref="X5:Y5"/>
    <mergeCell ref="Z5:AA5"/>
    <mergeCell ref="AD5:AE5"/>
    <mergeCell ref="AF5:AG5"/>
    <mergeCell ref="AJ5:AK5"/>
    <mergeCell ref="A5:C7"/>
    <mergeCell ref="D5:F5"/>
    <mergeCell ref="I5:J5"/>
    <mergeCell ref="K5:L5"/>
    <mergeCell ref="M5:N5"/>
    <mergeCell ref="Q5:R5"/>
    <mergeCell ref="D6:F6"/>
    <mergeCell ref="G6:G7"/>
    <mergeCell ref="H6:H7"/>
    <mergeCell ref="I6:J6"/>
  </mergeCells>
  <conditionalFormatting sqref="D26:E26 P27:AC39 P49:AC62 D41:N49">
    <cfRule type="containsText" dxfId="113" priority="110" stopIfTrue="1" operator="containsText" text="INHABILITADO">
      <formula>NOT(ISERROR(SEARCH("INHABILITADO",D26)))</formula>
    </cfRule>
  </conditionalFormatting>
  <conditionalFormatting sqref="D8:F10">
    <cfRule type="containsText" dxfId="112" priority="108" stopIfTrue="1" operator="containsText" text="NO CUMPLE">
      <formula>NOT(ISERROR(SEARCH("NO CUMPLE",D8)))</formula>
    </cfRule>
  </conditionalFormatting>
  <conditionalFormatting sqref="D22:F22">
    <cfRule type="containsText" dxfId="111" priority="60" stopIfTrue="1" operator="containsText" text="NO CUMPLE">
      <formula>NOT(ISERROR(SEARCH("NO CUMPLE",D22)))</formula>
    </cfRule>
  </conditionalFormatting>
  <conditionalFormatting sqref="D12:G12">
    <cfRule type="containsText" dxfId="110" priority="61" stopIfTrue="1" operator="containsText" text="NO CUMPLE">
      <formula>NOT(ISERROR(SEARCH("NO CUMPLE",D12)))</formula>
    </cfRule>
  </conditionalFormatting>
  <conditionalFormatting sqref="G10">
    <cfRule type="containsText" dxfId="109" priority="106" stopIfTrue="1" operator="containsText" text="NO CUMPLE">
      <formula>NOT(ISERROR(SEARCH("NO CUMPLE",G10)))</formula>
    </cfRule>
  </conditionalFormatting>
  <conditionalFormatting sqref="G13:G15 D16:G16 G17:G23">
    <cfRule type="containsText" dxfId="108" priority="102" stopIfTrue="1" operator="containsText" text="NO CUMPLE">
      <formula>NOT(ISERROR(SEARCH("NO CUMPLE",D13)))</formula>
    </cfRule>
  </conditionalFormatting>
  <conditionalFormatting sqref="G8:I9 AP8:AT9 AB13:AC13 AB16:AC16 D17:E21 D23:E23 AD24:AF24 AT24:JU24">
    <cfRule type="containsText" dxfId="107" priority="103" stopIfTrue="1" operator="containsText" text="NO CUMPLE">
      <formula>NOT(ISERROR(SEARCH("NO CUMPLE",D8)))</formula>
    </cfRule>
  </conditionalFormatting>
  <conditionalFormatting sqref="H10:H23">
    <cfRule type="containsText" dxfId="106" priority="101" stopIfTrue="1" operator="containsText" text="NO CUMPLE">
      <formula>NOT(ISERROR(SEARCH("NO CUMPLE",H10)))</formula>
    </cfRule>
  </conditionalFormatting>
  <conditionalFormatting sqref="I12:I23">
    <cfRule type="containsText" dxfId="105" priority="58" stopIfTrue="1" operator="containsText" text="NO CUMPLE">
      <formula>NOT(ISERROR(SEARCH("NO CUMPLE",I12)))</formula>
    </cfRule>
  </conditionalFormatting>
  <conditionalFormatting sqref="I10:J10">
    <cfRule type="containsText" dxfId="104" priority="105" stopIfTrue="1" operator="containsText" text="NO CUMPLE">
      <formula>NOT(ISERROR(SEARCH("NO CUMPLE",I10)))</formula>
    </cfRule>
  </conditionalFormatting>
  <conditionalFormatting sqref="K8:K10">
    <cfRule type="containsText" dxfId="103" priority="100" stopIfTrue="1" operator="containsText" text="NO CUMPLE">
      <formula>NOT(ISERROR(SEARCH("NO CUMPLE",K8)))</formula>
    </cfRule>
  </conditionalFormatting>
  <conditionalFormatting sqref="K12:K23">
    <cfRule type="containsText" dxfId="102" priority="59" stopIfTrue="1" operator="containsText" text="NO CUMPLE">
      <formula>NOT(ISERROR(SEARCH("NO CUMPLE",K12)))</formula>
    </cfRule>
  </conditionalFormatting>
  <conditionalFormatting sqref="M8:M10">
    <cfRule type="containsText" dxfId="101" priority="67" stopIfTrue="1" operator="containsText" text="NO CUMPLE">
      <formula>NOT(ISERROR(SEARCH("NO CUMPLE",M8)))</formula>
    </cfRule>
  </conditionalFormatting>
  <conditionalFormatting sqref="M13:M23">
    <cfRule type="containsText" dxfId="100" priority="57" stopIfTrue="1" operator="containsText" text="NO CUMPLE">
      <formula>NOT(ISERROR(SEARCH("NO CUMPLE",M13)))</formula>
    </cfRule>
  </conditionalFormatting>
  <conditionalFormatting sqref="O8:O23">
    <cfRule type="containsText" dxfId="99" priority="66" stopIfTrue="1" operator="containsText" text="NO CUMPLE">
      <formula>NOT(ISERROR(SEARCH("NO CUMPLE",O8)))</formula>
    </cfRule>
  </conditionalFormatting>
  <conditionalFormatting sqref="P12:P23">
    <cfRule type="containsText" dxfId="98" priority="65" stopIfTrue="1" operator="containsText" text="NO CUMPLE">
      <formula>NOT(ISERROR(SEARCH("NO CUMPLE",P12)))</formula>
    </cfRule>
  </conditionalFormatting>
  <conditionalFormatting sqref="P8:R10">
    <cfRule type="containsText" dxfId="97" priority="99" stopIfTrue="1" operator="containsText" text="NO CUMPLE">
      <formula>NOT(ISERROR(SEARCH("NO CUMPLE",P8)))</formula>
    </cfRule>
  </conditionalFormatting>
  <conditionalFormatting sqref="Q13">
    <cfRule type="containsText" dxfId="96" priority="107" stopIfTrue="1" operator="containsText" text="NO CUMPLE">
      <formula>NOT(ISERROR(SEARCH("NO CUMPLE",Q13)))</formula>
    </cfRule>
  </conditionalFormatting>
  <conditionalFormatting sqref="Q16:Q23">
    <cfRule type="containsText" dxfId="95" priority="64" stopIfTrue="1" operator="containsText" text="NO CUMPLE">
      <formula>NOT(ISERROR(SEARCH("NO CUMPLE",Q16)))</formula>
    </cfRule>
  </conditionalFormatting>
  <conditionalFormatting sqref="Q14:R14">
    <cfRule type="containsText" dxfId="94" priority="98" stopIfTrue="1" operator="containsText" text="NO CUMPLE">
      <formula>NOT(ISERROR(SEARCH("NO CUMPLE",Q14)))</formula>
    </cfRule>
  </conditionalFormatting>
  <conditionalFormatting sqref="R12:W12">
    <cfRule type="containsText" dxfId="93" priority="56" stopIfTrue="1" operator="containsText" text="NO CUMPLE">
      <formula>NOT(ISERROR(SEARCH("NO CUMPLE",R12)))</formula>
    </cfRule>
  </conditionalFormatting>
  <conditionalFormatting sqref="S10">
    <cfRule type="containsText" dxfId="92" priority="97" stopIfTrue="1" operator="containsText" text="NO CUMPLE">
      <formula>NOT(ISERROR(SEARCH("NO CUMPLE",S10)))</formula>
    </cfRule>
  </conditionalFormatting>
  <conditionalFormatting sqref="S16:T22">
    <cfRule type="containsText" dxfId="91" priority="47" stopIfTrue="1" operator="containsText" text="NO CUMPLE">
      <formula>NOT(ISERROR(SEARCH("NO CUMPLE",S16)))</formula>
    </cfRule>
  </conditionalFormatting>
  <conditionalFormatting sqref="T11">
    <cfRule type="containsText" dxfId="90" priority="48" stopIfTrue="1" operator="containsText" text="NO CUMPLE">
      <formula>NOT(ISERROR(SEARCH("NO CUMPLE",T11)))</formula>
    </cfRule>
  </conditionalFormatting>
  <conditionalFormatting sqref="T26:AC26 C26:C62 D27:O39 D50:O62">
    <cfRule type="containsText" dxfId="89" priority="68" stopIfTrue="1" operator="containsText" text="INHABILITADO">
      <formula>NOT(ISERROR(SEARCH("INHABILITADO",C26)))</formula>
    </cfRule>
  </conditionalFormatting>
  <conditionalFormatting sqref="U8">
    <cfRule type="containsText" dxfId="88" priority="96" stopIfTrue="1" operator="containsText" text="NO CUMPLE">
      <formula>NOT(ISERROR(SEARCH("NO CUMPLE",U8)))</formula>
    </cfRule>
  </conditionalFormatting>
  <conditionalFormatting sqref="U9:V9">
    <cfRule type="containsText" dxfId="87" priority="95" stopIfTrue="1" operator="containsText" text="NO CUMPLE">
      <formula>NOT(ISERROR(SEARCH("NO CUMPLE",U9)))</formula>
    </cfRule>
  </conditionalFormatting>
  <conditionalFormatting sqref="W16:W23">
    <cfRule type="containsText" dxfId="86" priority="63" stopIfTrue="1" operator="containsText" text="NO CUMPLE">
      <formula>NOT(ISERROR(SEARCH("NO CUMPLE",W16)))</formula>
    </cfRule>
  </conditionalFormatting>
  <conditionalFormatting sqref="X8:X9 X10:Y12">
    <cfRule type="containsText" dxfId="85" priority="94" stopIfTrue="1" operator="containsText" text="NO CUMPLE">
      <formula>NOT(ISERROR(SEARCH("NO CUMPLE",X8)))</formula>
    </cfRule>
  </conditionalFormatting>
  <conditionalFormatting sqref="X17:Y23">
    <cfRule type="containsText" dxfId="84" priority="93" stopIfTrue="1" operator="containsText" text="NO CUMPLE">
      <formula>NOT(ISERROR(SEARCH("NO CUMPLE",X17)))</formula>
    </cfRule>
  </conditionalFormatting>
  <conditionalFormatting sqref="Z12:Z14">
    <cfRule type="containsText" dxfId="83" priority="92" stopIfTrue="1" operator="containsText" text="NO CUMPLE">
      <formula>NOT(ISERROR(SEARCH("NO CUMPLE",Z12)))</formula>
    </cfRule>
  </conditionalFormatting>
  <conditionalFormatting sqref="Z16:Z17 AA17">
    <cfRule type="containsText" dxfId="82" priority="109" stopIfTrue="1" operator="containsText" text="NO CUMPLE">
      <formula>NOT(ISERROR(SEARCH("NO CUMPLE",Z16)))</formula>
    </cfRule>
  </conditionalFormatting>
  <conditionalFormatting sqref="Z18:AA23">
    <cfRule type="containsText" dxfId="81" priority="91" stopIfTrue="1" operator="containsText" text="NO CUMPLE">
      <formula>NOT(ISERROR(SEARCH("NO CUMPLE",Z18)))</formula>
    </cfRule>
  </conditionalFormatting>
  <conditionalFormatting sqref="Z8:AB10">
    <cfRule type="containsText" dxfId="80" priority="90" stopIfTrue="1" operator="containsText" text="NO CUMPLE">
      <formula>NOT(ISERROR(SEARCH("NO CUMPLE",Z8)))</formula>
    </cfRule>
  </conditionalFormatting>
  <conditionalFormatting sqref="Z15:AB15">
    <cfRule type="containsText" dxfId="79" priority="111" stopIfTrue="1" operator="containsText" text="NO CUMPLE">
      <formula>NOT(ISERROR(SEARCH("NO CUMPLE",Z15)))</formula>
    </cfRule>
  </conditionalFormatting>
  <conditionalFormatting sqref="AA14:AB14">
    <cfRule type="containsText" dxfId="78" priority="89" stopIfTrue="1" operator="containsText" text="NO CUMPLE">
      <formula>NOT(ISERROR(SEARCH("NO CUMPLE",AA14)))</formula>
    </cfRule>
  </conditionalFormatting>
  <conditionalFormatting sqref="AA12:AC12">
    <cfRule type="containsText" dxfId="77" priority="75" stopIfTrue="1" operator="containsText" text="NO CUMPLE">
      <formula>NOT(ISERROR(SEARCH("NO CUMPLE",AA12)))</formula>
    </cfRule>
  </conditionalFormatting>
  <conditionalFormatting sqref="AB17:AB23">
    <cfRule type="containsText" dxfId="76" priority="88" stopIfTrue="1" operator="containsText" text="NO CUMPLE">
      <formula>NOT(ISERROR(SEARCH("NO CUMPLE",AB17)))</formula>
    </cfRule>
  </conditionalFormatting>
  <conditionalFormatting sqref="AC10">
    <cfRule type="containsText" dxfId="75" priority="51" stopIfTrue="1" operator="containsText" text="NO CUMPLE">
      <formula>NOT(ISERROR(SEARCH("NO CUMPLE",AC10)))</formula>
    </cfRule>
  </conditionalFormatting>
  <conditionalFormatting sqref="AC14:AC15">
    <cfRule type="containsText" dxfId="74" priority="50" stopIfTrue="1" operator="containsText" text="NO CUMPLE">
      <formula>NOT(ISERROR(SEARCH("NO CUMPLE",AC14)))</formula>
    </cfRule>
  </conditionalFormatting>
  <conditionalFormatting sqref="AC17:AC22">
    <cfRule type="containsText" dxfId="73" priority="49" stopIfTrue="1" operator="containsText" text="NO CUMPLE">
      <formula>NOT(ISERROR(SEARCH("NO CUMPLE",AC17)))</formula>
    </cfRule>
  </conditionalFormatting>
  <conditionalFormatting sqref="AC8:AD9 AH8:AH9 AD10 AF10:AH10">
    <cfRule type="containsText" dxfId="72" priority="77" stopIfTrue="1" operator="containsText" text="NO CUMPLE">
      <formula>NOT(ISERROR(SEARCH(("NO CUMPLE"),(AC8))))</formula>
    </cfRule>
  </conditionalFormatting>
  <conditionalFormatting sqref="AC23:AD23 AF23:AG23">
    <cfRule type="containsText" dxfId="71" priority="74" stopIfTrue="1" operator="containsText" text="NO CUMPLE">
      <formula>NOT(ISERROR(SEARCH("NO CUMPLE",AC23)))</formula>
    </cfRule>
  </conditionalFormatting>
  <conditionalFormatting sqref="AD12:AD22 AF14:AG22">
    <cfRule type="containsText" dxfId="70" priority="76" stopIfTrue="1" operator="containsText" text="NO CUMPLE">
      <formula>NOT(ISERROR(SEARCH(("NO CUMPLE"),(AD12))))</formula>
    </cfRule>
  </conditionalFormatting>
  <conditionalFormatting sqref="AD15">
    <cfRule type="containsText" dxfId="69" priority="114" stopIfTrue="1" operator="containsText" text="NO CUMPLE">
      <formula>NOT(ISERROR(SEARCH(("NO CUMPLE"),(AS15))))</formula>
    </cfRule>
  </conditionalFormatting>
  <conditionalFormatting sqref="AF9">
    <cfRule type="containsText" dxfId="68" priority="78" stopIfTrue="1" operator="containsText" text="NO CUMPLE">
      <formula>NOT(ISERROR(SEARCH(("NO CUMPLE"),(AF9))))</formula>
    </cfRule>
  </conditionalFormatting>
  <conditionalFormatting sqref="AF13">
    <cfRule type="containsText" dxfId="67" priority="79" stopIfTrue="1" operator="containsText" text="NO CUMPLE">
      <formula>NOT(ISERROR(SEARCH(("NO CUMPLE"),(AF13))))</formula>
    </cfRule>
  </conditionalFormatting>
  <conditionalFormatting sqref="AF8:AG8">
    <cfRule type="containsText" dxfId="66" priority="84" stopIfTrue="1" operator="containsText" text="NO CUMPLE">
      <formula>NOT(ISERROR(SEARCH(("NO CUMPLE"),(AF8))))</formula>
    </cfRule>
  </conditionalFormatting>
  <conditionalFormatting sqref="AF12:AG12">
    <cfRule type="containsText" dxfId="65" priority="83" stopIfTrue="1" operator="containsText" text="NO CUMPLE">
      <formula>NOT(ISERROR(SEARCH(("NO CUMPLE"),(AF12))))</formula>
    </cfRule>
  </conditionalFormatting>
  <conditionalFormatting sqref="AG24:AS32 F25:S26">
    <cfRule type="containsText" dxfId="64" priority="62" stopIfTrue="1" operator="containsText" text="INHABILITADO">
      <formula>NOT(ISERROR(SEARCH(("INHABILITADO"),(F24))))</formula>
    </cfRule>
  </conditionalFormatting>
  <conditionalFormatting sqref="AH12">
    <cfRule type="containsText" dxfId="63" priority="73" stopIfTrue="1" operator="containsText" text="NO CUMPLE">
      <formula>NOT(ISERROR(SEARCH("NO CUMPLE",AH12)))</formula>
    </cfRule>
  </conditionalFormatting>
  <conditionalFormatting sqref="AH13:AH23">
    <cfRule type="containsText" dxfId="62" priority="71" stopIfTrue="1" operator="containsText" text="NO CUMPLE">
      <formula>NOT(ISERROR(SEARCH(("NO CUMPLE"),(AH13))))</formula>
    </cfRule>
  </conditionalFormatting>
  <conditionalFormatting sqref="AI8:AI23">
    <cfRule type="containsText" dxfId="61" priority="70" stopIfTrue="1" operator="containsText" text="NO CUMPLE">
      <formula>NOT(ISERROR(SEARCH(("NO CUMPLE"),(AI8))))</formula>
    </cfRule>
  </conditionalFormatting>
  <conditionalFormatting sqref="AJ8:AJ9 AJ11 AJ15:AJ20 AL15:AM20">
    <cfRule type="containsText" dxfId="60" priority="80" stopIfTrue="1" operator="containsText" text="NO CUMPLE">
      <formula>NOT(ISERROR(SEARCH(("NO CUMPLE"),(AJ8))))</formula>
    </cfRule>
  </conditionalFormatting>
  <conditionalFormatting sqref="AJ12">
    <cfRule type="containsText" dxfId="59" priority="69" stopIfTrue="1" operator="containsText" text="NO CUMPLE">
      <formula>NOT(ISERROR(SEARCH("NO CUMPLE",AJ12)))</formula>
    </cfRule>
  </conditionalFormatting>
  <conditionalFormatting sqref="AJ13">
    <cfRule type="containsText" dxfId="58" priority="85" stopIfTrue="1" operator="containsText" text="NO CUMPLE">
      <formula>NOT(ISERROR(SEARCH(("NO CUMPLE"),(AJ13))))</formula>
    </cfRule>
  </conditionalFormatting>
  <conditionalFormatting sqref="AJ17:AJ20">
    <cfRule type="containsText" dxfId="57" priority="82" stopIfTrue="1" operator="containsText" text="NO CUMPLE">
      <formula>NOT(ISERROR(SEARCH(("NO CUMPLE"),(AL17))))</formula>
    </cfRule>
  </conditionalFormatting>
  <conditionalFormatting sqref="AJ21:AM23">
    <cfRule type="containsText" dxfId="56" priority="55" stopIfTrue="1" operator="containsText" text="NO CUMPLE">
      <formula>NOT(ISERROR(SEARCH(("NO CUMPLE"),(AJ21))))</formula>
    </cfRule>
  </conditionalFormatting>
  <conditionalFormatting sqref="AJ10:AN10">
    <cfRule type="containsText" dxfId="55" priority="86" stopIfTrue="1" operator="containsText" text="NO CUMPLE">
      <formula>NOT(ISERROR(SEARCH(("NO CUMPLE"),(AJ10))))</formula>
    </cfRule>
  </conditionalFormatting>
  <conditionalFormatting sqref="AJ14:AN14">
    <cfRule type="containsText" dxfId="54" priority="87" stopIfTrue="1" operator="containsText" text="NO CUMPLE">
      <formula>NOT(ISERROR(SEARCH(("NO CUMPLE"),(AJ14))))</formula>
    </cfRule>
  </conditionalFormatting>
  <conditionalFormatting sqref="AK17:AK20">
    <cfRule type="containsText" dxfId="53" priority="113" stopIfTrue="1" operator="containsText" text="NO CUMPLE">
      <formula>NOT(ISERROR(SEARCH(("NO CUMPLE"),(AN17))))</formula>
    </cfRule>
  </conditionalFormatting>
  <conditionalFormatting sqref="AL8:AM9">
    <cfRule type="containsText" dxfId="52" priority="81" stopIfTrue="1" operator="containsText" text="NO CUMPLE">
      <formula>NOT(ISERROR(SEARCH(("NO CUMPLE"),(AL8))))</formula>
    </cfRule>
  </conditionalFormatting>
  <conditionalFormatting sqref="AL17:AN20 AL11:AN11 AL13:AM13">
    <cfRule type="containsText" dxfId="51" priority="112" stopIfTrue="1" operator="containsText" text="NO CUMPLE">
      <formula>NOT(ISERROR(SEARCH(("NO CUMPLE"),(#REF!))))</formula>
    </cfRule>
  </conditionalFormatting>
  <conditionalFormatting sqref="AL12:AO12">
    <cfRule type="containsText" dxfId="50" priority="53" stopIfTrue="1" operator="containsText" text="NO CUMPLE">
      <formula>NOT(ISERROR(SEARCH("NO CUMPLE",AL12)))</formula>
    </cfRule>
  </conditionalFormatting>
  <conditionalFormatting sqref="AN17:AN23">
    <cfRule type="containsText" dxfId="49" priority="54" stopIfTrue="1" operator="containsText" text="NO CUMPLE">
      <formula>NOT(ISERROR(SEARCH(("NO CUMPLE"),(AN17))))</formula>
    </cfRule>
  </conditionalFormatting>
  <conditionalFormatting sqref="AO15:AO23">
    <cfRule type="containsText" dxfId="48" priority="52" stopIfTrue="1" operator="containsText" text="NO CUMPLE">
      <formula>NOT(ISERROR(SEARCH("NO CUMPLE",AO15)))</formula>
    </cfRule>
  </conditionalFormatting>
  <conditionalFormatting sqref="AP12:AR23">
    <cfRule type="containsText" dxfId="47" priority="23" stopIfTrue="1" operator="containsText" text="NO CUMPLE">
      <formula>NOT(ISERROR(SEARCH("NO CUMPLE",AP12)))</formula>
    </cfRule>
  </conditionalFormatting>
  <conditionalFormatting sqref="AP10:AV10">
    <cfRule type="containsText" dxfId="46" priority="38" stopIfTrue="1" operator="containsText" text="NO CUMPLE">
      <formula>NOT(ISERROR(SEARCH("NO CUMPLE",AP10)))</formula>
    </cfRule>
  </conditionalFormatting>
  <conditionalFormatting sqref="AS11:AS13">
    <cfRule type="containsText" dxfId="45" priority="22" stopIfTrue="1" operator="containsText" text="NO CUMPLE">
      <formula>NOT(ISERROR(SEARCH("NO CUMPLE",AS11)))</formula>
    </cfRule>
  </conditionalFormatting>
  <conditionalFormatting sqref="AS15:AS23">
    <cfRule type="containsText" dxfId="44" priority="40" stopIfTrue="1" operator="containsText" text="NO CUMPLE">
      <formula>NOT(ISERROR(SEARCH("NO CUMPLE",AS15)))</formula>
    </cfRule>
  </conditionalFormatting>
  <conditionalFormatting sqref="AS14:AT14">
    <cfRule type="containsText" dxfId="43" priority="42" stopIfTrue="1" operator="containsText" text="NO CUMPLE">
      <formula>NOT(ISERROR(SEARCH("NO CUMPLE",AS14)))</formula>
    </cfRule>
  </conditionalFormatting>
  <conditionalFormatting sqref="AU9">
    <cfRule type="containsText" dxfId="42" priority="45" stopIfTrue="1" operator="containsText" text="NO CUMPLE">
      <formula>NOT(ISERROR(SEARCH("NO CUMPLE",AU9)))</formula>
    </cfRule>
  </conditionalFormatting>
  <conditionalFormatting sqref="AU13">
    <cfRule type="containsText" dxfId="41" priority="44" stopIfTrue="1" operator="containsText" text="NO CUMPLE">
      <formula>NOT(ISERROR(SEARCH("NO CUMPLE",AU13)))</formula>
    </cfRule>
  </conditionalFormatting>
  <conditionalFormatting sqref="AU16:AU21">
    <cfRule type="containsText" dxfId="40" priority="25" stopIfTrue="1" operator="containsText" text="NO CUMPLE">
      <formula>NOT(ISERROR(SEARCH("NO CUMPLE",AU16)))</formula>
    </cfRule>
  </conditionalFormatting>
  <conditionalFormatting sqref="AU8:AV8">
    <cfRule type="containsText" dxfId="39" priority="21" stopIfTrue="1" operator="containsText" text="NO CUMPLE">
      <formula>NOT(ISERROR(SEARCH("NO CUMPLE",AU8)))</formula>
    </cfRule>
  </conditionalFormatting>
  <conditionalFormatting sqref="AU22:AV22 AU23">
    <cfRule type="containsText" dxfId="38" priority="39" stopIfTrue="1" operator="containsText" text="NO CUMPLE">
      <formula>NOT(ISERROR(SEARCH("NO CUMPLE",AU22)))</formula>
    </cfRule>
  </conditionalFormatting>
  <conditionalFormatting sqref="AU14:AX15">
    <cfRule type="containsText" dxfId="37" priority="37" stopIfTrue="1" operator="containsText" text="NO CUMPLE">
      <formula>NOT(ISERROR(SEARCH("NO CUMPLE",AU14)))</formula>
    </cfRule>
  </conditionalFormatting>
  <conditionalFormatting sqref="AW13">
    <cfRule type="containsText" dxfId="36" priority="43" stopIfTrue="1" operator="containsText" text="NO CUMPLE">
      <formula>NOT(ISERROR(SEARCH("NO CUMPLE",AW13)))</formula>
    </cfRule>
  </conditionalFormatting>
  <conditionalFormatting sqref="AW16:AW21">
    <cfRule type="containsText" dxfId="35" priority="24" stopIfTrue="1" operator="containsText" text="NO CUMPLE">
      <formula>NOT(ISERROR(SEARCH("NO CUMPLE",AW16)))</formula>
    </cfRule>
  </conditionalFormatting>
  <conditionalFormatting sqref="AW8:AX10">
    <cfRule type="containsText" dxfId="34" priority="20" stopIfTrue="1" operator="containsText" text="NO CUMPLE">
      <formula>NOT(ISERROR(SEARCH("NO CUMPLE",AW8)))</formula>
    </cfRule>
  </conditionalFormatting>
  <conditionalFormatting sqref="AW12:AX12">
    <cfRule type="containsText" dxfId="33" priority="19" stopIfTrue="1" operator="containsText" text="NO CUMPLE">
      <formula>NOT(ISERROR(SEARCH("NO CUMPLE",AW12)))</formula>
    </cfRule>
  </conditionalFormatting>
  <conditionalFormatting sqref="AW22:AX23">
    <cfRule type="containsText" dxfId="32" priority="18" stopIfTrue="1" operator="containsText" text="NO CUMPLE">
      <formula>NOT(ISERROR(SEARCH("NO CUMPLE",AW22)))</formula>
    </cfRule>
  </conditionalFormatting>
  <conditionalFormatting sqref="AY8:AY9 BF8:BF9 AY10:BL10 AY12:AY13 AY14:BE14">
    <cfRule type="containsText" dxfId="31" priority="28" stopIfTrue="1" operator="containsText" text="NO CUMPLE">
      <formula>NOT(ISERROR(SEARCH(("NO CUMPLE"),(AY8))))</formula>
    </cfRule>
  </conditionalFormatting>
  <conditionalFormatting sqref="AY16">
    <cfRule type="containsText" dxfId="30" priority="35" stopIfTrue="1" operator="containsText" text="NO CUMPLE">
      <formula>NOT(ISERROR(SEARCH(("NO CUMPLE"),(AY16))))</formula>
    </cfRule>
  </conditionalFormatting>
  <conditionalFormatting sqref="AY15:BA15">
    <cfRule type="containsText" dxfId="29" priority="34" stopIfTrue="1" operator="containsText" text="NO CUMPLE">
      <formula>NOT(ISERROR(SEARCH(("NO CUMPLE"),(BQ15))))</formula>
    </cfRule>
  </conditionalFormatting>
  <conditionalFormatting sqref="AY23:BE23">
    <cfRule type="containsText" dxfId="28" priority="41" stopIfTrue="1" operator="containsText" text="NO CUMPLE">
      <formula>NOT(ISERROR(SEARCH("NO CUMPLE",AY23)))</formula>
    </cfRule>
  </conditionalFormatting>
  <conditionalFormatting sqref="AY15:BH15">
    <cfRule type="containsText" dxfId="27" priority="10" stopIfTrue="1" operator="containsText" text="NO CUMPLE">
      <formula>NOT(ISERROR(SEARCH(("NO CUMPLE"),(AY15))))</formula>
    </cfRule>
  </conditionalFormatting>
  <conditionalFormatting sqref="AY17:BH22">
    <cfRule type="containsText" dxfId="26" priority="16" stopIfTrue="1" operator="containsText" text="NO CUMPLE">
      <formula>NOT(ISERROR(SEARCH(("NO CUMPLE"),(AY17))))</formula>
    </cfRule>
  </conditionalFormatting>
  <conditionalFormatting sqref="AZ12">
    <cfRule type="containsText" dxfId="25" priority="27" stopIfTrue="1" operator="containsText" text="NO CUMPLE">
      <formula>NOT(ISERROR(SEARCH("NO CUMPLE",AZ12)))</formula>
    </cfRule>
  </conditionalFormatting>
  <conditionalFormatting sqref="BA12:BD12">
    <cfRule type="containsText" dxfId="24" priority="17" stopIfTrue="1" operator="containsText" text="NO CUMPLE">
      <formula>NOT(ISERROR(SEARCH(("NO CUMPLE"),(BA12))))</formula>
    </cfRule>
  </conditionalFormatting>
  <conditionalFormatting sqref="BB8:BB9">
    <cfRule type="containsText" dxfId="23" priority="29" stopIfTrue="1" operator="containsText" text="NO CUMPLE">
      <formula>NOT(ISERROR(SEARCH(("NO CUMPLE"),(BB8))))</formula>
    </cfRule>
  </conditionalFormatting>
  <conditionalFormatting sqref="BB13">
    <cfRule type="containsText" dxfId="22" priority="30" stopIfTrue="1" operator="containsText" text="NO CUMPLE">
      <formula>NOT(ISERROR(SEARCH(("NO CUMPLE"),(BB13))))</formula>
    </cfRule>
  </conditionalFormatting>
  <conditionalFormatting sqref="BB16">
    <cfRule type="containsText" dxfId="21" priority="15" stopIfTrue="1" operator="containsText" text="NO CUMPLE">
      <formula>NOT(ISERROR(SEARCH(("NO CUMPLE"),(BB16))))</formula>
    </cfRule>
  </conditionalFormatting>
  <conditionalFormatting sqref="BD8:BD9">
    <cfRule type="containsText" dxfId="20" priority="13" stopIfTrue="1" operator="containsText" text="NO CUMPLE">
      <formula>NOT(ISERROR(SEARCH(("NO CUMPLE"),(BD8))))</formula>
    </cfRule>
  </conditionalFormatting>
  <conditionalFormatting sqref="BD13">
    <cfRule type="containsText" dxfId="19" priority="14" stopIfTrue="1" operator="containsText" text="NO CUMPLE">
      <formula>NOT(ISERROR(SEARCH(("NO CUMPLE"),(BD13))))</formula>
    </cfRule>
  </conditionalFormatting>
  <conditionalFormatting sqref="BD16">
    <cfRule type="containsText" dxfId="18" priority="12" stopIfTrue="1" operator="containsText" text="NO CUMPLE">
      <formula>NOT(ISERROR(SEARCH(("NO CUMPLE"),(BD16))))</formula>
    </cfRule>
  </conditionalFormatting>
  <conditionalFormatting sqref="BF12:BF16">
    <cfRule type="containsText" dxfId="17" priority="11" stopIfTrue="1" operator="containsText" text="NO CUMPLE">
      <formula>NOT(ISERROR(SEARCH(("NO CUMPLE"),(BF12))))</formula>
    </cfRule>
  </conditionalFormatting>
  <conditionalFormatting sqref="BF23:BK23">
    <cfRule type="containsText" dxfId="16" priority="7" stopIfTrue="1" operator="containsText" text="NO CUMPLE">
      <formula>NOT(ISERROR(SEARCH(("NO CUMPLE"),(BF23))))</formula>
    </cfRule>
  </conditionalFormatting>
  <conditionalFormatting sqref="BG12:BM12">
    <cfRule type="containsText" dxfId="15" priority="26" stopIfTrue="1" operator="containsText" text="NO CUMPLE">
      <formula>NOT(ISERROR(SEARCH("NO CUMPLE",BG12)))</formula>
    </cfRule>
  </conditionalFormatting>
  <conditionalFormatting sqref="BG14:BM14">
    <cfRule type="containsText" dxfId="14" priority="8" stopIfTrue="1" operator="containsText" text="NO CUMPLE">
      <formula>NOT(ISERROR(SEARCH(("NO CUMPLE"),(BG14))))</formula>
    </cfRule>
  </conditionalFormatting>
  <conditionalFormatting sqref="BI8:BI9 BI11 BI15:BI20 BK15:BK20">
    <cfRule type="containsText" dxfId="13" priority="31" stopIfTrue="1" operator="containsText" text="NO CUMPLE">
      <formula>NOT(ISERROR(SEARCH(("NO CUMPLE"),(BI8))))</formula>
    </cfRule>
  </conditionalFormatting>
  <conditionalFormatting sqref="BI13">
    <cfRule type="containsText" dxfId="12" priority="9" stopIfTrue="1" operator="containsText" text="NO CUMPLE">
      <formula>NOT(ISERROR(SEARCH(("NO CUMPLE"),(BI13))))</formula>
    </cfRule>
  </conditionalFormatting>
  <conditionalFormatting sqref="BI17:BJ20">
    <cfRule type="containsText" dxfId="11" priority="33" stopIfTrue="1" operator="containsText" text="NO CUMPLE">
      <formula>NOT(ISERROR(SEARCH(("NO CUMPLE"),(BK17))))</formula>
    </cfRule>
  </conditionalFormatting>
  <conditionalFormatting sqref="BI21:BK22">
    <cfRule type="containsText" dxfId="10" priority="36" stopIfTrue="1" operator="containsText" text="NO CUMPLE">
      <formula>NOT(ISERROR(SEARCH(("NO CUMPLE"),(BI21))))</formula>
    </cfRule>
  </conditionalFormatting>
  <conditionalFormatting sqref="BK8:BK9">
    <cfRule type="containsText" dxfId="9" priority="32" stopIfTrue="1" operator="containsText" text="NO CUMPLE">
      <formula>NOT(ISERROR(SEARCH(("NO CUMPLE"),(BK8))))</formula>
    </cfRule>
  </conditionalFormatting>
  <conditionalFormatting sqref="BK17:BL20 BK11:BL11 BK13">
    <cfRule type="containsText" dxfId="8" priority="46" stopIfTrue="1" operator="containsText" text="NO CUMPLE">
      <formula>NOT(ISERROR(SEARCH(("NO CUMPLE"),(#REF!))))</formula>
    </cfRule>
  </conditionalFormatting>
  <conditionalFormatting sqref="BL17:BM23">
    <cfRule type="containsText" dxfId="7" priority="5" stopIfTrue="1" operator="containsText" text="NO CUMPLE">
      <formula>NOT(ISERROR(SEARCH(("NO CUMPLE"),(BL17))))</formula>
    </cfRule>
  </conditionalFormatting>
  <conditionalFormatting sqref="BM17:BM21">
    <cfRule type="containsText" dxfId="6" priority="6" stopIfTrue="1" operator="containsText" text="NO CUMPLE">
      <formula>NOT(ISERROR(SEARCH(("NO CUMPLE"),(#REF!))))</formula>
    </cfRule>
  </conditionalFormatting>
  <conditionalFormatting sqref="BN8:BN9 BM10:BN10">
    <cfRule type="containsText" dxfId="5" priority="4" stopIfTrue="1" operator="containsText" text="NO CUMPLE">
      <formula>NOT(ISERROR(SEARCH("NO CUMPLE",BM8)))</formula>
    </cfRule>
  </conditionalFormatting>
  <conditionalFormatting sqref="BN13:BN23">
    <cfRule type="containsText" dxfId="4" priority="3" stopIfTrue="1" operator="containsText" text="NO CUMPLE">
      <formula>NOT(ISERROR(SEARCH("NO CUMPLE",BN13)))</formula>
    </cfRule>
  </conditionalFormatting>
  <conditionalFormatting sqref="BO8:BP10">
    <cfRule type="containsText" dxfId="3" priority="2" stopIfTrue="1" operator="containsText" text="NO CUMPLE">
      <formula>NOT(ISERROR(SEARCH("NO CUMPLE",BO8)))</formula>
    </cfRule>
  </conditionalFormatting>
  <conditionalFormatting sqref="BO12:BP23">
    <cfRule type="containsText" dxfId="2" priority="1" stopIfTrue="1" operator="containsText" text="NO CUMPLE">
      <formula>NOT(ISERROR(SEARCH("NO CUMPLE",BO12)))</formula>
    </cfRule>
  </conditionalFormatting>
  <conditionalFormatting sqref="BQ8:JO23 A8:B24 W10:W11 D13:F14 W14 X14:Y15 D15:E15 Q15:W15 U16:U23">
    <cfRule type="containsText" dxfId="1" priority="104" stopIfTrue="1" operator="containsText" text="NO CUMPLE">
      <formula>NOT(ISERROR(SEARCH("NO CUMPLE",A8)))</formula>
    </cfRule>
  </conditionalFormatting>
  <conditionalFormatting sqref="XDZ23:XFD23">
    <cfRule type="containsText" dxfId="0" priority="72" stopIfTrue="1" operator="containsText" text="NO CUMPLE">
      <formula>NOT(ISERROR(SEARCH(("NO CUMPLE"),(XDZ23))))</formula>
    </cfRule>
  </conditionalFormatting>
  <printOptions horizontalCentered="1" verticalCentered="1"/>
  <pageMargins left="0.9055118110236221" right="0.9055118110236221" top="1.7322834645669292" bottom="0.74803149606299213" header="0.31496062992125984" footer="0.31496062992125984"/>
  <pageSetup scale="1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DD666-0AAD-4390-A1B3-2DCCBEFDDA26}">
  <dimension ref="A1:O72"/>
  <sheetViews>
    <sheetView topLeftCell="A34" zoomScale="90" zoomScaleNormal="90" workbookViewId="0"/>
  </sheetViews>
  <sheetFormatPr baseColWidth="10" defaultColWidth="11.42578125" defaultRowHeight="11.25" x14ac:dyDescent="0.25"/>
  <cols>
    <col min="1" max="1" width="6.140625" style="333" customWidth="1"/>
    <col min="2" max="2" width="37.28515625" style="334" customWidth="1"/>
    <col min="3" max="3" width="4.7109375" style="344" hidden="1" customWidth="1"/>
    <col min="4" max="4" width="7.85546875" style="345" customWidth="1"/>
    <col min="5" max="5" width="14.85546875" style="419" customWidth="1"/>
    <col min="6" max="6" width="15.28515625" style="419" customWidth="1"/>
    <col min="7" max="7" width="14.5703125" style="419" customWidth="1"/>
    <col min="8" max="8" width="15.140625" style="419" customWidth="1"/>
    <col min="9" max="9" width="16.5703125" style="419" customWidth="1"/>
    <col min="10" max="10" width="14.42578125" style="419" customWidth="1"/>
    <col min="11" max="11" width="13.85546875" style="419" customWidth="1"/>
    <col min="12" max="12" width="8.140625" style="340" customWidth="1"/>
    <col min="13" max="13" width="15.140625" style="334" customWidth="1"/>
    <col min="14" max="15" width="11.42578125" style="334" customWidth="1"/>
    <col min="16" max="16384" width="11.42578125" style="334"/>
  </cols>
  <sheetData>
    <row r="1" spans="1:15" ht="59.25" customHeight="1" x14ac:dyDescent="0.25">
      <c r="C1" s="335"/>
      <c r="D1" s="335"/>
      <c r="E1" s="335"/>
      <c r="F1" s="336" t="s">
        <v>153</v>
      </c>
      <c r="G1" s="337" t="s">
        <v>154</v>
      </c>
      <c r="H1" s="336" t="s">
        <v>155</v>
      </c>
      <c r="I1" s="338">
        <v>1651573120</v>
      </c>
      <c r="J1" s="336" t="s">
        <v>156</v>
      </c>
      <c r="K1" s="339" t="s">
        <v>157</v>
      </c>
    </row>
    <row r="2" spans="1:15" ht="40.5" customHeight="1" x14ac:dyDescent="0.25">
      <c r="A2" s="341" t="s">
        <v>158</v>
      </c>
      <c r="B2" s="342" t="s">
        <v>159</v>
      </c>
      <c r="C2" s="342"/>
      <c r="D2" s="342"/>
      <c r="E2" s="342"/>
      <c r="F2" s="336"/>
      <c r="G2" s="337"/>
      <c r="H2" s="336"/>
      <c r="I2" s="343"/>
      <c r="J2" s="336"/>
      <c r="K2" s="339"/>
    </row>
    <row r="3" spans="1:15" ht="6" customHeight="1" x14ac:dyDescent="0.25">
      <c r="E3" s="346"/>
      <c r="F3" s="346"/>
      <c r="G3" s="346"/>
      <c r="H3" s="346"/>
      <c r="I3" s="346"/>
      <c r="J3" s="346"/>
      <c r="K3" s="346"/>
    </row>
    <row r="4" spans="1:15" ht="17.25" customHeight="1" x14ac:dyDescent="0.25">
      <c r="A4" s="347" t="s">
        <v>160</v>
      </c>
      <c r="B4" s="347"/>
      <c r="C4" s="347"/>
      <c r="D4" s="347"/>
      <c r="E4" s="347"/>
      <c r="F4" s="347"/>
      <c r="G4" s="347"/>
      <c r="H4" s="347"/>
      <c r="I4" s="347"/>
      <c r="J4" s="347"/>
      <c r="K4" s="347"/>
    </row>
    <row r="5" spans="1:15" ht="3.75" customHeight="1" x14ac:dyDescent="0.25">
      <c r="B5" s="333"/>
      <c r="C5" s="348"/>
      <c r="D5" s="333"/>
      <c r="E5" s="333"/>
      <c r="F5" s="333"/>
      <c r="G5" s="333"/>
      <c r="H5" s="333"/>
      <c r="I5" s="333"/>
      <c r="J5" s="333"/>
      <c r="K5" s="333"/>
    </row>
    <row r="6" spans="1:15" s="354" customFormat="1" ht="30" customHeight="1" x14ac:dyDescent="0.25">
      <c r="A6" s="349" t="s">
        <v>161</v>
      </c>
      <c r="B6" s="349" t="s">
        <v>162</v>
      </c>
      <c r="C6" s="350" t="s">
        <v>163</v>
      </c>
      <c r="D6" s="351" t="s">
        <v>164</v>
      </c>
      <c r="E6" s="352" t="s">
        <v>165</v>
      </c>
      <c r="F6" s="352" t="s">
        <v>166</v>
      </c>
      <c r="G6" s="352" t="s">
        <v>167</v>
      </c>
      <c r="H6" s="352" t="s">
        <v>168</v>
      </c>
      <c r="I6" s="352" t="s">
        <v>169</v>
      </c>
      <c r="J6" s="352" t="s">
        <v>170</v>
      </c>
      <c r="K6" s="352" t="s">
        <v>171</v>
      </c>
      <c r="L6" s="353"/>
      <c r="M6" s="353"/>
      <c r="N6" s="353"/>
      <c r="O6" s="353"/>
    </row>
    <row r="7" spans="1:15" s="354" customFormat="1" ht="7.5" customHeight="1" x14ac:dyDescent="0.25">
      <c r="A7" s="333"/>
      <c r="B7" s="333"/>
      <c r="C7" s="348"/>
      <c r="D7" s="355"/>
      <c r="E7" s="356"/>
      <c r="F7" s="356"/>
      <c r="G7" s="356"/>
      <c r="H7" s="356"/>
      <c r="I7" s="356"/>
      <c r="J7" s="356"/>
      <c r="K7" s="356"/>
      <c r="L7" s="357"/>
    </row>
    <row r="8" spans="1:15" ht="24" customHeight="1" x14ac:dyDescent="0.25">
      <c r="A8" s="349">
        <v>2</v>
      </c>
      <c r="B8" s="358" t="s">
        <v>172</v>
      </c>
      <c r="C8" s="359"/>
      <c r="D8" s="360">
        <v>1</v>
      </c>
      <c r="E8" s="361">
        <v>5266255849</v>
      </c>
      <c r="F8" s="361">
        <v>5275128729</v>
      </c>
      <c r="G8" s="361">
        <v>245055777</v>
      </c>
      <c r="H8" s="361">
        <v>245055777</v>
      </c>
      <c r="I8" s="361">
        <v>5030072952</v>
      </c>
      <c r="J8" s="361">
        <v>1212001733</v>
      </c>
      <c r="K8" s="361">
        <v>85991</v>
      </c>
      <c r="L8" s="362"/>
      <c r="M8" s="363"/>
      <c r="O8" s="363"/>
    </row>
    <row r="9" spans="1:15" ht="6.95" customHeight="1" x14ac:dyDescent="0.25">
      <c r="A9" s="364"/>
      <c r="B9" s="365"/>
      <c r="C9" s="359"/>
      <c r="D9" s="360"/>
      <c r="E9" s="361"/>
      <c r="F9" s="361"/>
      <c r="G9" s="361"/>
      <c r="H9" s="361"/>
      <c r="I9" s="361"/>
      <c r="J9" s="361"/>
      <c r="K9" s="361"/>
      <c r="O9" s="363"/>
    </row>
    <row r="10" spans="1:15" ht="18.75" customHeight="1" x14ac:dyDescent="0.25">
      <c r="A10" s="349">
        <v>3</v>
      </c>
      <c r="B10" s="366" t="s">
        <v>173</v>
      </c>
      <c r="C10" s="359"/>
      <c r="D10" s="360">
        <v>1</v>
      </c>
      <c r="E10" s="361">
        <v>5068548200</v>
      </c>
      <c r="F10" s="361">
        <v>5884057894</v>
      </c>
      <c r="G10" s="361">
        <v>655509102</v>
      </c>
      <c r="H10" s="361">
        <v>1099502678</v>
      </c>
      <c r="I10" s="361">
        <v>4784555216</v>
      </c>
      <c r="J10" s="361">
        <v>1337339329</v>
      </c>
      <c r="K10" s="361">
        <v>76498754</v>
      </c>
      <c r="L10" s="362"/>
      <c r="O10" s="363"/>
    </row>
    <row r="11" spans="1:15" ht="6.95" customHeight="1" x14ac:dyDescent="0.25">
      <c r="A11" s="364"/>
      <c r="B11" s="365"/>
      <c r="C11" s="359"/>
      <c r="D11" s="360"/>
      <c r="E11" s="361"/>
      <c r="F11" s="361"/>
      <c r="G11" s="361"/>
      <c r="H11" s="361"/>
      <c r="I11" s="361"/>
      <c r="J11" s="361"/>
      <c r="K11" s="361"/>
      <c r="O11" s="363"/>
    </row>
    <row r="12" spans="1:15" ht="22.5" customHeight="1" x14ac:dyDescent="0.25">
      <c r="A12" s="349">
        <v>7</v>
      </c>
      <c r="B12" s="367" t="s">
        <v>174</v>
      </c>
      <c r="C12" s="359"/>
      <c r="D12" s="360">
        <v>1</v>
      </c>
      <c r="E12" s="361">
        <v>1322228572</v>
      </c>
      <c r="F12" s="361">
        <v>1397347204</v>
      </c>
      <c r="G12" s="361">
        <v>340295728</v>
      </c>
      <c r="H12" s="361">
        <v>340295728</v>
      </c>
      <c r="I12" s="361">
        <v>1057051476</v>
      </c>
      <c r="J12" s="361">
        <v>137789976</v>
      </c>
      <c r="K12" s="361">
        <v>0</v>
      </c>
      <c r="L12" s="368"/>
      <c r="M12" s="369"/>
      <c r="O12" s="363"/>
    </row>
    <row r="13" spans="1:15" ht="6.95" customHeight="1" x14ac:dyDescent="0.25">
      <c r="A13" s="364"/>
      <c r="B13" s="365"/>
      <c r="C13" s="359"/>
      <c r="D13" s="360"/>
      <c r="E13" s="361"/>
      <c r="F13" s="361"/>
      <c r="G13" s="361"/>
      <c r="H13" s="361"/>
      <c r="I13" s="361"/>
      <c r="J13" s="361"/>
      <c r="K13" s="361"/>
      <c r="L13" s="368"/>
      <c r="O13" s="363"/>
    </row>
    <row r="14" spans="1:15" ht="21" customHeight="1" x14ac:dyDescent="0.25">
      <c r="A14" s="349">
        <v>8</v>
      </c>
      <c r="B14" s="367" t="s">
        <v>10</v>
      </c>
      <c r="C14" s="359"/>
      <c r="D14" s="360">
        <v>1</v>
      </c>
      <c r="E14" s="361">
        <v>2181519837</v>
      </c>
      <c r="F14" s="361">
        <v>4888785917</v>
      </c>
      <c r="G14" s="361">
        <v>674832507</v>
      </c>
      <c r="H14" s="361">
        <v>3102078617</v>
      </c>
      <c r="I14" s="361">
        <v>1786707300</v>
      </c>
      <c r="J14" s="361">
        <v>197472255</v>
      </c>
      <c r="K14" s="361">
        <v>41308146</v>
      </c>
      <c r="L14" s="368"/>
      <c r="M14" s="369"/>
      <c r="O14" s="363"/>
    </row>
    <row r="15" spans="1:15" ht="6.95" customHeight="1" x14ac:dyDescent="0.25">
      <c r="A15" s="364"/>
      <c r="B15" s="365"/>
      <c r="C15" s="359"/>
      <c r="D15" s="360"/>
      <c r="E15" s="361"/>
      <c r="F15" s="361"/>
      <c r="G15" s="361"/>
      <c r="H15" s="361"/>
      <c r="I15" s="361"/>
      <c r="J15" s="361"/>
      <c r="K15" s="370"/>
      <c r="L15" s="368"/>
      <c r="O15" s="363"/>
    </row>
    <row r="16" spans="1:15" ht="24" customHeight="1" x14ac:dyDescent="0.25">
      <c r="A16" s="349">
        <v>10</v>
      </c>
      <c r="B16" s="367" t="s">
        <v>12</v>
      </c>
      <c r="C16" s="359"/>
      <c r="D16" s="360">
        <v>1</v>
      </c>
      <c r="E16" s="361">
        <v>7820788987</v>
      </c>
      <c r="F16" s="361">
        <v>9522773343</v>
      </c>
      <c r="G16" s="361">
        <v>1530732491</v>
      </c>
      <c r="H16" s="361">
        <v>6167156515</v>
      </c>
      <c r="I16" s="361">
        <v>3355616828</v>
      </c>
      <c r="J16" s="361">
        <v>1507592252</v>
      </c>
      <c r="K16" s="361">
        <v>0</v>
      </c>
      <c r="L16" s="368"/>
      <c r="M16" s="363"/>
      <c r="O16" s="363"/>
    </row>
    <row r="17" spans="1:15" ht="6.95" customHeight="1" x14ac:dyDescent="0.25">
      <c r="A17" s="371"/>
      <c r="B17" s="372"/>
      <c r="C17" s="373"/>
      <c r="D17" s="374"/>
      <c r="E17" s="375"/>
      <c r="F17" s="375"/>
      <c r="G17" s="375"/>
      <c r="H17" s="375"/>
      <c r="I17" s="375"/>
      <c r="J17" s="375"/>
      <c r="K17" s="376"/>
      <c r="L17" s="368"/>
      <c r="O17" s="363"/>
    </row>
    <row r="18" spans="1:15" ht="14.25" customHeight="1" x14ac:dyDescent="0.25">
      <c r="A18" s="337">
        <v>9</v>
      </c>
      <c r="B18" s="377" t="s">
        <v>11</v>
      </c>
      <c r="C18" s="373"/>
      <c r="D18" s="374"/>
      <c r="E18" s="375"/>
      <c r="F18" s="375"/>
      <c r="G18" s="375"/>
      <c r="H18" s="375"/>
      <c r="I18" s="375"/>
      <c r="J18" s="375"/>
      <c r="K18" s="376"/>
      <c r="L18" s="368"/>
      <c r="M18" s="363"/>
      <c r="O18" s="363"/>
    </row>
    <row r="19" spans="1:15" ht="15.75" customHeight="1" x14ac:dyDescent="0.25">
      <c r="A19" s="337"/>
      <c r="B19" s="340" t="s">
        <v>175</v>
      </c>
      <c r="D19" s="378">
        <v>0.8</v>
      </c>
      <c r="E19" s="379">
        <v>828190092</v>
      </c>
      <c r="F19" s="379">
        <v>828190092</v>
      </c>
      <c r="G19" s="379">
        <v>13792283</v>
      </c>
      <c r="H19" s="379">
        <v>13792283</v>
      </c>
      <c r="I19" s="379">
        <v>814397809</v>
      </c>
      <c r="J19" s="380">
        <v>-15602191</v>
      </c>
      <c r="K19" s="381">
        <v>0</v>
      </c>
      <c r="L19" s="368"/>
      <c r="O19" s="363"/>
    </row>
    <row r="20" spans="1:15" x14ac:dyDescent="0.25">
      <c r="A20" s="337"/>
      <c r="B20" s="382" t="s">
        <v>50</v>
      </c>
      <c r="C20" s="383"/>
      <c r="D20" s="384">
        <v>0.2</v>
      </c>
      <c r="E20" s="385">
        <v>2975796585</v>
      </c>
      <c r="F20" s="385">
        <v>5455402222</v>
      </c>
      <c r="G20" s="385">
        <v>698102046</v>
      </c>
      <c r="H20" s="385">
        <v>2414521738</v>
      </c>
      <c r="I20" s="385">
        <v>3040880484</v>
      </c>
      <c r="J20" s="385">
        <v>1164691874</v>
      </c>
      <c r="K20" s="386">
        <v>47225029</v>
      </c>
      <c r="L20" s="368"/>
      <c r="O20" s="363"/>
    </row>
    <row r="21" spans="1:15" ht="6.95" customHeight="1" x14ac:dyDescent="0.15">
      <c r="A21" s="387"/>
      <c r="B21" s="388"/>
      <c r="C21" s="383"/>
      <c r="D21" s="389"/>
      <c r="E21" s="385"/>
      <c r="F21" s="385"/>
      <c r="G21" s="385"/>
      <c r="H21" s="385"/>
      <c r="I21" s="385"/>
      <c r="J21" s="390"/>
      <c r="K21" s="386"/>
      <c r="L21" s="368"/>
      <c r="O21" s="363"/>
    </row>
    <row r="22" spans="1:15" ht="19.5" customHeight="1" x14ac:dyDescent="0.25">
      <c r="A22" s="391">
        <v>13</v>
      </c>
      <c r="B22" s="367" t="s">
        <v>176</v>
      </c>
      <c r="C22" s="359"/>
      <c r="D22" s="360">
        <v>1</v>
      </c>
      <c r="E22" s="392">
        <v>3550706961</v>
      </c>
      <c r="F22" s="392">
        <v>4008785304</v>
      </c>
      <c r="G22" s="392">
        <v>704004732</v>
      </c>
      <c r="H22" s="392">
        <v>1159919303</v>
      </c>
      <c r="I22" s="392">
        <v>2848866001</v>
      </c>
      <c r="J22" s="392">
        <v>258516407</v>
      </c>
      <c r="K22" s="392">
        <v>29253033</v>
      </c>
      <c r="L22" s="368"/>
      <c r="M22" s="363"/>
      <c r="O22" s="363"/>
    </row>
    <row r="23" spans="1:15" ht="3.75" customHeight="1" x14ac:dyDescent="0.25">
      <c r="A23" s="391"/>
      <c r="B23" s="393"/>
      <c r="C23" s="359"/>
      <c r="D23" s="360"/>
      <c r="E23" s="361"/>
      <c r="F23" s="361"/>
      <c r="G23" s="361"/>
      <c r="H23" s="361"/>
      <c r="I23" s="361"/>
      <c r="J23" s="361"/>
      <c r="K23" s="370"/>
      <c r="L23" s="368"/>
      <c r="O23" s="363"/>
    </row>
    <row r="24" spans="1:15" ht="11.25" hidden="1" customHeight="1" x14ac:dyDescent="0.25">
      <c r="A24" s="394">
        <v>17</v>
      </c>
      <c r="C24" s="373"/>
      <c r="D24" s="374"/>
      <c r="E24" s="375"/>
      <c r="F24" s="375"/>
      <c r="G24" s="375"/>
      <c r="H24" s="375"/>
      <c r="I24" s="375"/>
      <c r="J24" s="375"/>
      <c r="K24" s="376"/>
      <c r="L24" s="368"/>
      <c r="M24" s="362"/>
      <c r="O24" s="363"/>
    </row>
    <row r="25" spans="1:15" ht="9.75" hidden="1" customHeight="1" x14ac:dyDescent="0.25">
      <c r="A25" s="395"/>
      <c r="D25" s="396"/>
      <c r="E25" s="362"/>
      <c r="F25" s="362"/>
      <c r="G25" s="362"/>
      <c r="H25" s="362"/>
      <c r="I25" s="362"/>
      <c r="J25" s="362"/>
      <c r="K25" s="362"/>
      <c r="L25" s="368"/>
      <c r="O25" s="363"/>
    </row>
    <row r="26" spans="1:15" ht="18" customHeight="1" x14ac:dyDescent="0.25">
      <c r="A26" s="395"/>
      <c r="B26" s="367" t="s">
        <v>177</v>
      </c>
      <c r="C26" s="373"/>
      <c r="D26" s="374"/>
      <c r="E26" s="375"/>
      <c r="F26" s="375"/>
      <c r="G26" s="375"/>
      <c r="H26" s="375"/>
      <c r="I26" s="375"/>
      <c r="J26" s="375"/>
      <c r="K26" s="376"/>
      <c r="L26" s="368"/>
      <c r="O26" s="363"/>
    </row>
    <row r="27" spans="1:15" ht="15" customHeight="1" x14ac:dyDescent="0.15">
      <c r="A27" s="395"/>
      <c r="B27" s="397" t="s">
        <v>178</v>
      </c>
      <c r="D27" s="396">
        <v>0.5</v>
      </c>
      <c r="E27" s="362">
        <v>6623262526</v>
      </c>
      <c r="F27" s="362">
        <v>6919761203</v>
      </c>
      <c r="G27" s="362">
        <v>3069657727</v>
      </c>
      <c r="H27" s="362">
        <v>3069657727</v>
      </c>
      <c r="I27" s="362">
        <v>3850103476</v>
      </c>
      <c r="J27" s="362">
        <v>643311958</v>
      </c>
      <c r="K27" s="398">
        <v>12678061</v>
      </c>
      <c r="L27" s="368"/>
      <c r="O27" s="363"/>
    </row>
    <row r="28" spans="1:15" ht="14.25" customHeight="1" x14ac:dyDescent="0.15">
      <c r="A28" s="399"/>
      <c r="B28" s="400" t="s">
        <v>179</v>
      </c>
      <c r="C28" s="383"/>
      <c r="D28" s="389">
        <v>0.5</v>
      </c>
      <c r="E28" s="385">
        <v>165853056</v>
      </c>
      <c r="F28" s="385">
        <v>165853056</v>
      </c>
      <c r="G28" s="385">
        <v>33435538</v>
      </c>
      <c r="H28" s="385">
        <v>33435538</v>
      </c>
      <c r="I28" s="385">
        <v>132417518</v>
      </c>
      <c r="J28" s="385">
        <v>61553181</v>
      </c>
      <c r="K28" s="386">
        <v>0</v>
      </c>
      <c r="L28" s="368"/>
      <c r="O28" s="363"/>
    </row>
    <row r="29" spans="1:15" ht="10.5" customHeight="1" x14ac:dyDescent="0.15">
      <c r="A29" s="391"/>
      <c r="B29" s="401"/>
      <c r="C29" s="359"/>
      <c r="D29" s="360"/>
      <c r="E29" s="361"/>
      <c r="F29" s="361"/>
      <c r="G29" s="361"/>
      <c r="H29" s="402"/>
      <c r="I29" s="361"/>
      <c r="J29" s="361"/>
      <c r="K29" s="370"/>
      <c r="L29" s="368"/>
      <c r="O29" s="363"/>
    </row>
    <row r="30" spans="1:15" ht="22.5" customHeight="1" x14ac:dyDescent="0.25">
      <c r="A30" s="391">
        <v>16</v>
      </c>
      <c r="B30" s="367" t="s">
        <v>180</v>
      </c>
      <c r="C30" s="359"/>
      <c r="D30" s="360">
        <v>1</v>
      </c>
      <c r="E30" s="392">
        <v>7097414473</v>
      </c>
      <c r="F30" s="392">
        <v>9045018085</v>
      </c>
      <c r="G30" s="392">
        <v>1100976967</v>
      </c>
      <c r="H30" s="392">
        <v>2522901800</v>
      </c>
      <c r="I30" s="392">
        <v>6522116285</v>
      </c>
      <c r="J30" s="392">
        <v>1514398544</v>
      </c>
      <c r="K30" s="392">
        <v>2628496</v>
      </c>
      <c r="L30" s="368"/>
      <c r="M30" s="403"/>
      <c r="O30" s="363"/>
    </row>
    <row r="31" spans="1:15" ht="6.95" customHeight="1" x14ac:dyDescent="0.25">
      <c r="A31" s="391"/>
      <c r="B31" s="393"/>
      <c r="C31" s="359"/>
      <c r="D31" s="360"/>
      <c r="E31" s="361"/>
      <c r="F31" s="361"/>
      <c r="G31" s="361"/>
      <c r="H31" s="361"/>
      <c r="I31" s="361"/>
      <c r="J31" s="361"/>
      <c r="K31" s="370"/>
      <c r="L31" s="368"/>
      <c r="O31" s="363"/>
    </row>
    <row r="32" spans="1:15" ht="24.75" customHeight="1" x14ac:dyDescent="0.25">
      <c r="A32" s="391">
        <v>18</v>
      </c>
      <c r="B32" s="367" t="s">
        <v>181</v>
      </c>
      <c r="C32" s="359"/>
      <c r="D32" s="360">
        <v>1</v>
      </c>
      <c r="E32" s="392">
        <v>12852333730</v>
      </c>
      <c r="F32" s="392">
        <v>13045586728</v>
      </c>
      <c r="G32" s="392">
        <v>1949241128</v>
      </c>
      <c r="H32" s="392">
        <v>6923807555</v>
      </c>
      <c r="I32" s="392">
        <v>6121779173</v>
      </c>
      <c r="J32" s="392">
        <v>1498687008</v>
      </c>
      <c r="K32" s="392">
        <v>193619982</v>
      </c>
      <c r="L32" s="368"/>
      <c r="M32" s="403"/>
      <c r="O32" s="363"/>
    </row>
    <row r="33" spans="1:15" ht="6.95" customHeight="1" x14ac:dyDescent="0.25">
      <c r="A33" s="391"/>
      <c r="B33" s="393"/>
      <c r="C33" s="359"/>
      <c r="D33" s="360"/>
      <c r="E33" s="361"/>
      <c r="F33" s="361"/>
      <c r="G33" s="361"/>
      <c r="H33" s="361"/>
      <c r="I33" s="361"/>
      <c r="J33" s="361"/>
      <c r="K33" s="370"/>
      <c r="L33" s="368"/>
      <c r="O33" s="363"/>
    </row>
    <row r="34" spans="1:15" ht="18" customHeight="1" x14ac:dyDescent="0.25">
      <c r="A34" s="391">
        <v>20</v>
      </c>
      <c r="B34" s="367" t="s">
        <v>182</v>
      </c>
      <c r="C34" s="359"/>
      <c r="D34" s="360">
        <v>1</v>
      </c>
      <c r="E34" s="392">
        <v>3372957000</v>
      </c>
      <c r="F34" s="392">
        <v>3476543000</v>
      </c>
      <c r="G34" s="392">
        <v>120321000</v>
      </c>
      <c r="H34" s="392">
        <v>716220000</v>
      </c>
      <c r="I34" s="392">
        <v>2760323000</v>
      </c>
      <c r="J34" s="392">
        <v>86427000</v>
      </c>
      <c r="K34" s="392">
        <v>21903000</v>
      </c>
      <c r="L34" s="368"/>
      <c r="M34" s="404"/>
      <c r="O34" s="363"/>
    </row>
    <row r="35" spans="1:15" ht="6.6" customHeight="1" x14ac:dyDescent="0.15">
      <c r="A35" s="405"/>
      <c r="B35" s="406"/>
      <c r="C35" s="373"/>
      <c r="D35" s="374"/>
      <c r="E35" s="375"/>
      <c r="F35" s="375"/>
      <c r="G35" s="375"/>
      <c r="H35" s="375"/>
      <c r="I35" s="375"/>
      <c r="J35" s="375"/>
      <c r="K35" s="376"/>
      <c r="L35" s="368"/>
      <c r="O35" s="363"/>
    </row>
    <row r="36" spans="1:15" x14ac:dyDescent="0.25">
      <c r="A36" s="407">
        <v>1</v>
      </c>
      <c r="B36" s="358" t="s">
        <v>3</v>
      </c>
      <c r="C36" s="373"/>
      <c r="D36" s="374"/>
      <c r="E36" s="375"/>
      <c r="F36" s="375"/>
      <c r="G36" s="375"/>
      <c r="H36" s="375"/>
      <c r="I36" s="375"/>
      <c r="J36" s="375"/>
      <c r="K36" s="376"/>
      <c r="L36" s="368"/>
    </row>
    <row r="37" spans="1:15" x14ac:dyDescent="0.25">
      <c r="A37" s="408"/>
      <c r="B37" s="409" t="s">
        <v>183</v>
      </c>
      <c r="D37" s="396">
        <v>0.5</v>
      </c>
      <c r="E37" s="362">
        <v>6627547641</v>
      </c>
      <c r="F37" s="362">
        <v>6749147641</v>
      </c>
      <c r="G37" s="362">
        <v>320783463</v>
      </c>
      <c r="H37" s="362">
        <v>2872230541</v>
      </c>
      <c r="I37" s="362">
        <v>3876917100</v>
      </c>
      <c r="J37" s="362">
        <v>1423871967</v>
      </c>
      <c r="K37" s="398">
        <v>43040811</v>
      </c>
      <c r="L37" s="368"/>
    </row>
    <row r="38" spans="1:15" x14ac:dyDescent="0.15">
      <c r="A38" s="408"/>
      <c r="B38" s="397" t="s">
        <v>42</v>
      </c>
      <c r="D38" s="396">
        <v>0.25</v>
      </c>
      <c r="E38" s="362">
        <v>2172344703</v>
      </c>
      <c r="F38" s="362">
        <v>2185074103</v>
      </c>
      <c r="G38" s="362">
        <v>163207311</v>
      </c>
      <c r="H38" s="362">
        <v>1521539795</v>
      </c>
      <c r="I38" s="362">
        <v>663534308</v>
      </c>
      <c r="J38" s="362">
        <v>180240323</v>
      </c>
      <c r="K38" s="398">
        <v>5411000</v>
      </c>
      <c r="L38" s="368"/>
    </row>
    <row r="39" spans="1:15" x14ac:dyDescent="0.15">
      <c r="A39" s="410"/>
      <c r="B39" s="400" t="s">
        <v>40</v>
      </c>
      <c r="C39" s="383"/>
      <c r="D39" s="389">
        <v>0.25</v>
      </c>
      <c r="E39" s="385">
        <v>6814686234</v>
      </c>
      <c r="F39" s="385">
        <v>11055759512</v>
      </c>
      <c r="G39" s="385">
        <v>448312818</v>
      </c>
      <c r="H39" s="385">
        <v>5313398532</v>
      </c>
      <c r="I39" s="385">
        <v>5742360980</v>
      </c>
      <c r="J39" s="385">
        <v>1456306887</v>
      </c>
      <c r="K39" s="386">
        <v>63278605</v>
      </c>
      <c r="L39" s="368"/>
    </row>
    <row r="40" spans="1:15" ht="6.6" customHeight="1" x14ac:dyDescent="0.25">
      <c r="A40" s="387"/>
      <c r="B40" s="411"/>
      <c r="C40" s="383"/>
      <c r="D40" s="389"/>
      <c r="E40" s="385"/>
      <c r="F40" s="385"/>
      <c r="G40" s="385"/>
      <c r="H40" s="385"/>
      <c r="I40" s="385"/>
      <c r="J40" s="385"/>
      <c r="K40" s="386"/>
      <c r="L40" s="368"/>
    </row>
    <row r="41" spans="1:15" x14ac:dyDescent="0.25">
      <c r="A41" s="394">
        <v>5</v>
      </c>
      <c r="B41" s="358" t="s">
        <v>184</v>
      </c>
      <c r="C41" s="373"/>
      <c r="D41" s="374"/>
      <c r="E41" s="375"/>
      <c r="F41" s="375"/>
      <c r="G41" s="375"/>
      <c r="H41" s="375"/>
      <c r="I41" s="375"/>
      <c r="J41" s="375"/>
      <c r="K41" s="376"/>
      <c r="L41" s="368"/>
    </row>
    <row r="42" spans="1:15" x14ac:dyDescent="0.25">
      <c r="A42" s="395"/>
      <c r="B42" s="412" t="s">
        <v>45</v>
      </c>
      <c r="D42" s="378">
        <v>0.5</v>
      </c>
      <c r="E42" s="362">
        <v>5126393501</v>
      </c>
      <c r="F42" s="362">
        <v>5241378141</v>
      </c>
      <c r="G42" s="362">
        <v>2370739969</v>
      </c>
      <c r="H42" s="362">
        <v>2370739969</v>
      </c>
      <c r="I42" s="362">
        <v>2870638172</v>
      </c>
      <c r="J42" s="362">
        <v>211909070</v>
      </c>
      <c r="K42" s="362">
        <v>5046215</v>
      </c>
      <c r="L42" s="368"/>
    </row>
    <row r="43" spans="1:15" x14ac:dyDescent="0.25">
      <c r="A43" s="399"/>
      <c r="B43" s="413" t="s">
        <v>46</v>
      </c>
      <c r="C43" s="383"/>
      <c r="D43" s="384">
        <v>0.5</v>
      </c>
      <c r="E43" s="385">
        <v>3963660000</v>
      </c>
      <c r="F43" s="385">
        <v>4891643000</v>
      </c>
      <c r="G43" s="385">
        <v>454908000</v>
      </c>
      <c r="H43" s="385">
        <v>1077946000</v>
      </c>
      <c r="I43" s="385">
        <v>3813697000</v>
      </c>
      <c r="J43" s="385">
        <v>1756949000</v>
      </c>
      <c r="K43" s="385">
        <v>21855</v>
      </c>
      <c r="L43" s="368"/>
    </row>
    <row r="44" spans="1:15" ht="6.95" customHeight="1" x14ac:dyDescent="0.15">
      <c r="A44" s="391"/>
      <c r="B44" s="401"/>
      <c r="C44" s="359"/>
      <c r="D44" s="360"/>
      <c r="E44" s="361"/>
      <c r="F44" s="361"/>
      <c r="G44" s="361"/>
      <c r="H44" s="361"/>
      <c r="I44" s="361"/>
      <c r="J44" s="361"/>
      <c r="K44" s="370"/>
      <c r="L44" s="368"/>
    </row>
    <row r="45" spans="1:15" x14ac:dyDescent="0.25">
      <c r="A45" s="394">
        <v>6</v>
      </c>
      <c r="B45" s="358" t="s">
        <v>185</v>
      </c>
      <c r="C45" s="373"/>
      <c r="D45" s="374"/>
      <c r="E45" s="375"/>
      <c r="F45" s="375"/>
      <c r="G45" s="375"/>
      <c r="H45" s="375"/>
      <c r="I45" s="375"/>
      <c r="J45" s="375"/>
      <c r="K45" s="376"/>
      <c r="L45" s="368"/>
    </row>
    <row r="46" spans="1:15" x14ac:dyDescent="0.25">
      <c r="A46" s="395"/>
      <c r="B46" s="409" t="s">
        <v>47</v>
      </c>
      <c r="D46" s="396">
        <v>0.9</v>
      </c>
      <c r="E46" s="362">
        <v>3747897000</v>
      </c>
      <c r="F46" s="362">
        <v>3838806000</v>
      </c>
      <c r="G46" s="362">
        <v>785263000</v>
      </c>
      <c r="H46" s="362">
        <v>1954028000</v>
      </c>
      <c r="I46" s="362">
        <v>1884778000</v>
      </c>
      <c r="J46" s="362">
        <v>454321000</v>
      </c>
      <c r="K46" s="362">
        <v>0</v>
      </c>
      <c r="L46" s="368"/>
    </row>
    <row r="47" spans="1:15" x14ac:dyDescent="0.25">
      <c r="A47" s="399"/>
      <c r="B47" s="414" t="s">
        <v>48</v>
      </c>
      <c r="C47" s="383"/>
      <c r="D47" s="389">
        <v>0.1</v>
      </c>
      <c r="E47" s="385">
        <v>1132625000</v>
      </c>
      <c r="F47" s="385">
        <v>1201028000</v>
      </c>
      <c r="G47" s="385">
        <v>105090000</v>
      </c>
      <c r="H47" s="385">
        <v>121242000</v>
      </c>
      <c r="I47" s="385">
        <v>1079786000</v>
      </c>
      <c r="J47" s="385">
        <v>77568000</v>
      </c>
      <c r="K47" s="385">
        <v>0</v>
      </c>
      <c r="L47" s="368"/>
    </row>
    <row r="48" spans="1:15" ht="4.5" customHeight="1" x14ac:dyDescent="0.25">
      <c r="B48" s="415"/>
      <c r="D48" s="396"/>
      <c r="E48" s="362"/>
      <c r="F48" s="362"/>
      <c r="G48" s="362"/>
      <c r="H48" s="362"/>
      <c r="I48" s="362"/>
      <c r="J48" s="362"/>
      <c r="K48" s="362"/>
      <c r="L48" s="368"/>
    </row>
    <row r="49" spans="1:13" x14ac:dyDescent="0.25">
      <c r="A49" s="394">
        <v>12</v>
      </c>
      <c r="B49" s="358" t="s">
        <v>186</v>
      </c>
      <c r="C49" s="373"/>
      <c r="D49" s="374"/>
      <c r="E49" s="375"/>
      <c r="F49" s="375"/>
      <c r="G49" s="375"/>
      <c r="H49" s="375"/>
      <c r="I49" s="375"/>
      <c r="J49" s="375"/>
      <c r="K49" s="376"/>
      <c r="L49" s="368"/>
    </row>
    <row r="50" spans="1:13" ht="16.5" x14ac:dyDescent="0.25">
      <c r="A50" s="395"/>
      <c r="B50" s="409" t="s">
        <v>187</v>
      </c>
      <c r="D50" s="396">
        <v>0.75</v>
      </c>
      <c r="E50" s="362">
        <v>58343427034</v>
      </c>
      <c r="F50" s="362">
        <v>67125108684</v>
      </c>
      <c r="G50" s="362">
        <v>34257480952</v>
      </c>
      <c r="H50" s="362">
        <v>35159720952</v>
      </c>
      <c r="I50" s="362">
        <v>31965387732</v>
      </c>
      <c r="J50" s="362">
        <v>9906123229</v>
      </c>
      <c r="K50" s="398">
        <v>479378488</v>
      </c>
      <c r="L50" s="368"/>
    </row>
    <row r="51" spans="1:13" x14ac:dyDescent="0.25">
      <c r="A51" s="399"/>
      <c r="B51" s="414" t="s">
        <v>188</v>
      </c>
      <c r="C51" s="383"/>
      <c r="D51" s="389">
        <v>0.25</v>
      </c>
      <c r="E51" s="385">
        <v>3946516</v>
      </c>
      <c r="F51" s="385">
        <v>3946516</v>
      </c>
      <c r="G51" s="385">
        <v>2389811</v>
      </c>
      <c r="H51" s="385">
        <v>2389811</v>
      </c>
      <c r="I51" s="385">
        <v>1556705</v>
      </c>
      <c r="J51" s="416">
        <v>-23432827</v>
      </c>
      <c r="K51" s="386">
        <v>4145</v>
      </c>
      <c r="L51" s="368"/>
    </row>
    <row r="52" spans="1:13" ht="9.75" customHeight="1" x14ac:dyDescent="0.25">
      <c r="A52" s="344"/>
      <c r="B52" s="417"/>
      <c r="C52" s="418"/>
      <c r="F52" s="420"/>
      <c r="L52" s="368"/>
    </row>
    <row r="53" spans="1:13" x14ac:dyDescent="0.25">
      <c r="A53" s="407">
        <v>14</v>
      </c>
      <c r="B53" s="358" t="s">
        <v>189</v>
      </c>
      <c r="C53" s="373"/>
      <c r="D53" s="421"/>
      <c r="E53" s="422"/>
      <c r="F53" s="422"/>
      <c r="G53" s="422"/>
      <c r="H53" s="422"/>
      <c r="I53" s="422"/>
      <c r="J53" s="422"/>
      <c r="K53" s="423"/>
      <c r="L53" s="368"/>
    </row>
    <row r="54" spans="1:13" x14ac:dyDescent="0.25">
      <c r="A54" s="408"/>
      <c r="B54" s="412" t="s">
        <v>190</v>
      </c>
      <c r="D54" s="424">
        <v>0.5</v>
      </c>
      <c r="E54" s="362">
        <v>1764735143</v>
      </c>
      <c r="F54" s="362">
        <v>1764735143</v>
      </c>
      <c r="G54" s="362">
        <v>25961987</v>
      </c>
      <c r="H54" s="362">
        <v>25961987</v>
      </c>
      <c r="I54" s="362">
        <v>1738773156</v>
      </c>
      <c r="J54" s="362">
        <v>110371353</v>
      </c>
      <c r="K54" s="398">
        <v>0</v>
      </c>
      <c r="L54" s="368"/>
    </row>
    <row r="55" spans="1:13" ht="16.5" x14ac:dyDescent="0.25">
      <c r="A55" s="410"/>
      <c r="B55" s="413" t="s">
        <v>191</v>
      </c>
      <c r="C55" s="383"/>
      <c r="D55" s="425">
        <v>0.5</v>
      </c>
      <c r="E55" s="385">
        <v>1498546972</v>
      </c>
      <c r="F55" s="385">
        <v>1498546972</v>
      </c>
      <c r="G55" s="385">
        <v>826946584</v>
      </c>
      <c r="H55" s="385">
        <v>1038245011</v>
      </c>
      <c r="I55" s="385">
        <v>460301961</v>
      </c>
      <c r="J55" s="385">
        <v>39151123</v>
      </c>
      <c r="K55" s="386">
        <v>0</v>
      </c>
      <c r="L55" s="368"/>
    </row>
    <row r="56" spans="1:13" ht="9" customHeight="1" x14ac:dyDescent="0.25">
      <c r="B56" s="340"/>
      <c r="L56" s="368"/>
    </row>
    <row r="57" spans="1:13" x14ac:dyDescent="0.25">
      <c r="A57" s="407">
        <v>15</v>
      </c>
      <c r="B57" s="358" t="s">
        <v>192</v>
      </c>
      <c r="C57" s="373"/>
      <c r="D57" s="421"/>
      <c r="E57" s="422"/>
      <c r="F57" s="422"/>
      <c r="G57" s="422"/>
      <c r="H57" s="422"/>
      <c r="I57" s="422"/>
      <c r="J57" s="422"/>
      <c r="K57" s="423"/>
      <c r="L57" s="368"/>
      <c r="M57" s="363"/>
    </row>
    <row r="58" spans="1:13" x14ac:dyDescent="0.25">
      <c r="A58" s="408"/>
      <c r="B58" s="412" t="s">
        <v>55</v>
      </c>
      <c r="D58" s="424">
        <v>0.9</v>
      </c>
      <c r="E58" s="362">
        <v>23901997072</v>
      </c>
      <c r="F58" s="362">
        <v>25367244997</v>
      </c>
      <c r="G58" s="362">
        <v>6885727741</v>
      </c>
      <c r="H58" s="362">
        <v>12231798313</v>
      </c>
      <c r="I58" s="362">
        <v>13135446684</v>
      </c>
      <c r="J58" s="362">
        <v>1819259038</v>
      </c>
      <c r="K58" s="398">
        <v>428892</v>
      </c>
      <c r="L58" s="368"/>
    </row>
    <row r="59" spans="1:13" x14ac:dyDescent="0.25">
      <c r="A59" s="410"/>
      <c r="B59" s="413" t="s">
        <v>56</v>
      </c>
      <c r="C59" s="383"/>
      <c r="D59" s="425">
        <v>0.1</v>
      </c>
      <c r="E59" s="385">
        <v>1140208672</v>
      </c>
      <c r="F59" s="385">
        <v>1140446604</v>
      </c>
      <c r="G59" s="385">
        <v>838827969</v>
      </c>
      <c r="H59" s="385">
        <v>838827969</v>
      </c>
      <c r="I59" s="385">
        <v>301618635</v>
      </c>
      <c r="J59" s="385">
        <v>333196519</v>
      </c>
      <c r="K59" s="386">
        <v>0</v>
      </c>
      <c r="L59" s="368"/>
    </row>
    <row r="60" spans="1:13" ht="9" customHeight="1" x14ac:dyDescent="0.25">
      <c r="B60" s="340"/>
      <c r="L60" s="368"/>
    </row>
    <row r="61" spans="1:13" x14ac:dyDescent="0.25">
      <c r="A61" s="407">
        <v>19</v>
      </c>
      <c r="B61" s="358" t="s">
        <v>193</v>
      </c>
      <c r="C61" s="373"/>
      <c r="D61" s="421"/>
      <c r="E61" s="422"/>
      <c r="F61" s="422"/>
      <c r="G61" s="422"/>
      <c r="H61" s="422"/>
      <c r="I61" s="422"/>
      <c r="J61" s="422"/>
      <c r="K61" s="423"/>
      <c r="L61" s="368"/>
      <c r="M61" s="363"/>
    </row>
    <row r="62" spans="1:13" ht="12.75" customHeight="1" x14ac:dyDescent="0.25">
      <c r="A62" s="408"/>
      <c r="B62" s="412" t="s">
        <v>57</v>
      </c>
      <c r="C62" s="344" t="s">
        <v>194</v>
      </c>
      <c r="D62" s="424">
        <v>0.9</v>
      </c>
      <c r="E62" s="362">
        <v>1248453000</v>
      </c>
      <c r="F62" s="362">
        <v>1935817000</v>
      </c>
      <c r="G62" s="362">
        <v>10500000</v>
      </c>
      <c r="H62" s="362">
        <v>10500000</v>
      </c>
      <c r="I62" s="362">
        <v>1925317000</v>
      </c>
      <c r="J62" s="362">
        <v>402798000</v>
      </c>
      <c r="K62" s="362">
        <v>10520000</v>
      </c>
      <c r="L62" s="368"/>
    </row>
    <row r="63" spans="1:13" ht="11.25" customHeight="1" x14ac:dyDescent="0.25">
      <c r="A63" s="410"/>
      <c r="B63" s="413" t="s">
        <v>58</v>
      </c>
      <c r="C63" s="383" t="s">
        <v>195</v>
      </c>
      <c r="D63" s="425">
        <v>0.1</v>
      </c>
      <c r="E63" s="385">
        <v>12302254094</v>
      </c>
      <c r="F63" s="385">
        <v>17340173183</v>
      </c>
      <c r="G63" s="385">
        <v>2482952372</v>
      </c>
      <c r="H63" s="385">
        <v>8892844409</v>
      </c>
      <c r="I63" s="385">
        <v>8447328774</v>
      </c>
      <c r="J63" s="385">
        <v>2386822123</v>
      </c>
      <c r="K63" s="385">
        <v>539040246</v>
      </c>
      <c r="L63" s="368"/>
    </row>
    <row r="64" spans="1:13" x14ac:dyDescent="0.25">
      <c r="B64" s="340"/>
      <c r="L64" s="368"/>
    </row>
    <row r="65" spans="1:13" x14ac:dyDescent="0.25">
      <c r="A65" s="337">
        <v>4</v>
      </c>
      <c r="B65" s="377" t="s">
        <v>196</v>
      </c>
      <c r="C65" s="373"/>
      <c r="D65" s="421"/>
      <c r="E65" s="422"/>
      <c r="F65" s="422"/>
      <c r="G65" s="422"/>
      <c r="H65" s="422"/>
      <c r="I65" s="422"/>
      <c r="J65" s="422"/>
      <c r="K65" s="423"/>
      <c r="L65" s="368"/>
      <c r="M65" s="363"/>
    </row>
    <row r="66" spans="1:13" ht="17.25" customHeight="1" x14ac:dyDescent="0.25">
      <c r="A66" s="337"/>
      <c r="B66" s="340" t="s">
        <v>197</v>
      </c>
      <c r="C66" s="344" t="s">
        <v>198</v>
      </c>
      <c r="D66" s="424">
        <v>0.5</v>
      </c>
      <c r="E66" s="362">
        <v>90000000</v>
      </c>
      <c r="F66" s="362">
        <v>90000000</v>
      </c>
      <c r="G66" s="362">
        <v>7473530</v>
      </c>
      <c r="H66" s="362">
        <v>7473530</v>
      </c>
      <c r="I66" s="362">
        <v>82526470</v>
      </c>
      <c r="J66" s="362">
        <v>3886877</v>
      </c>
      <c r="K66" s="362">
        <v>0</v>
      </c>
      <c r="L66" s="368"/>
    </row>
    <row r="67" spans="1:13" ht="11.25" customHeight="1" x14ac:dyDescent="0.25">
      <c r="A67" s="337"/>
      <c r="B67" s="382" t="s">
        <v>44</v>
      </c>
      <c r="C67" s="383" t="s">
        <v>199</v>
      </c>
      <c r="D67" s="425">
        <v>0.5</v>
      </c>
      <c r="E67" s="385">
        <v>3925309728</v>
      </c>
      <c r="F67" s="385">
        <v>4317063546</v>
      </c>
      <c r="G67" s="385">
        <v>312351152</v>
      </c>
      <c r="H67" s="385">
        <v>1815135981</v>
      </c>
      <c r="I67" s="385">
        <v>2501927565</v>
      </c>
      <c r="J67" s="385">
        <v>311184820</v>
      </c>
      <c r="K67" s="385">
        <v>550000</v>
      </c>
      <c r="L67" s="368"/>
    </row>
    <row r="68" spans="1:13" ht="6" customHeight="1" x14ac:dyDescent="0.25">
      <c r="B68" s="340"/>
      <c r="L68" s="368"/>
    </row>
    <row r="69" spans="1:13" ht="17.25" customHeight="1" x14ac:dyDescent="0.25">
      <c r="A69" s="349">
        <v>11</v>
      </c>
      <c r="B69" s="367" t="s">
        <v>200</v>
      </c>
      <c r="C69" s="359"/>
      <c r="D69" s="360">
        <v>1</v>
      </c>
      <c r="E69" s="361">
        <v>5251275692</v>
      </c>
      <c r="F69" s="361">
        <v>5261183692</v>
      </c>
      <c r="G69" s="361">
        <v>84108544</v>
      </c>
      <c r="H69" s="361">
        <v>151375922</v>
      </c>
      <c r="I69" s="361">
        <v>5109807770</v>
      </c>
      <c r="J69" s="361">
        <v>539978428</v>
      </c>
      <c r="K69" s="361">
        <v>95137</v>
      </c>
    </row>
    <row r="70" spans="1:13" ht="30" customHeight="1" x14ac:dyDescent="0.25"/>
    <row r="71" spans="1:13" ht="31.5" customHeight="1" x14ac:dyDescent="0.25">
      <c r="B71" s="426" t="s">
        <v>201</v>
      </c>
      <c r="C71" s="426"/>
      <c r="D71" s="426"/>
      <c r="E71" s="426"/>
      <c r="G71" s="426" t="s">
        <v>202</v>
      </c>
      <c r="H71" s="426"/>
      <c r="I71" s="426"/>
      <c r="J71" s="426"/>
    </row>
    <row r="72" spans="1:13" ht="33.75" customHeight="1" x14ac:dyDescent="0.25">
      <c r="B72" s="427" t="s">
        <v>203</v>
      </c>
      <c r="C72" s="427"/>
      <c r="D72" s="427"/>
      <c r="E72" s="427"/>
      <c r="G72" s="427" t="s">
        <v>204</v>
      </c>
      <c r="H72" s="427"/>
      <c r="I72" s="427"/>
      <c r="J72" s="427"/>
    </row>
  </sheetData>
  <mergeCells count="23">
    <mergeCell ref="A65:A67"/>
    <mergeCell ref="B71:E71"/>
    <mergeCell ref="G71:J71"/>
    <mergeCell ref="B72:E72"/>
    <mergeCell ref="G72:J72"/>
    <mergeCell ref="A41:A43"/>
    <mergeCell ref="A45:A47"/>
    <mergeCell ref="A49:A51"/>
    <mergeCell ref="A53:A55"/>
    <mergeCell ref="A57:A59"/>
    <mergeCell ref="A61:A63"/>
    <mergeCell ref="K1:K2"/>
    <mergeCell ref="B2:E2"/>
    <mergeCell ref="A4:K4"/>
    <mergeCell ref="A18:A20"/>
    <mergeCell ref="A24:A28"/>
    <mergeCell ref="A36:A39"/>
    <mergeCell ref="C1:E1"/>
    <mergeCell ref="F1:F2"/>
    <mergeCell ref="G1:G2"/>
    <mergeCell ref="H1:H2"/>
    <mergeCell ref="I1:I2"/>
    <mergeCell ref="J1:J2"/>
  </mergeCells>
  <printOptions horizontalCentered="1" verticalCentered="1"/>
  <pageMargins left="0.31496062992125984" right="0.70866141732283472" top="0.74803149606299213" bottom="0.74803149606299213" header="0.31496062992125984" footer="0.31496062992125984"/>
  <pageSetup scale="55" fitToWidth="2" fitToHeight="0" orientation="landscape" r:id="rId1"/>
  <headerFooter>
    <oddFooter xml:space="preserve">&amp;RPágina 1 de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2366E-5C45-4826-9BEF-A1727085E66A}">
  <dimension ref="A1:L76"/>
  <sheetViews>
    <sheetView topLeftCell="A49" zoomScaleNormal="100" workbookViewId="0"/>
  </sheetViews>
  <sheetFormatPr baseColWidth="10" defaultColWidth="11.42578125" defaultRowHeight="11.25" x14ac:dyDescent="0.25"/>
  <cols>
    <col min="1" max="1" width="6.140625" style="333" customWidth="1"/>
    <col min="2" max="2" width="30" style="334" customWidth="1"/>
    <col min="3" max="3" width="4.7109375" style="344" hidden="1" customWidth="1"/>
    <col min="4" max="4" width="7.85546875" style="345" customWidth="1"/>
    <col min="5" max="5" width="16.42578125" style="419" customWidth="1"/>
    <col min="6" max="6" width="18" style="419" customWidth="1"/>
    <col min="7" max="7" width="16.85546875" style="419" customWidth="1"/>
    <col min="8" max="8" width="15.140625" style="419" customWidth="1"/>
    <col min="9" max="9" width="16.5703125" style="419" customWidth="1"/>
    <col min="10" max="10" width="14.42578125" style="419" customWidth="1"/>
    <col min="11" max="11" width="13.85546875" style="419" customWidth="1"/>
    <col min="12" max="12" width="11.42578125" style="334" customWidth="1"/>
    <col min="13" max="16384" width="11.42578125" style="334"/>
  </cols>
  <sheetData>
    <row r="1" spans="1:11" ht="59.25" customHeight="1" x14ac:dyDescent="0.25">
      <c r="C1" s="335"/>
      <c r="D1" s="335"/>
      <c r="E1" s="335"/>
      <c r="F1" s="336" t="s">
        <v>153</v>
      </c>
      <c r="G1" s="337" t="s">
        <v>154</v>
      </c>
      <c r="H1" s="336" t="s">
        <v>155</v>
      </c>
      <c r="I1" s="338">
        <v>1651573120</v>
      </c>
      <c r="J1" s="336" t="s">
        <v>156</v>
      </c>
      <c r="K1" s="339" t="s">
        <v>157</v>
      </c>
    </row>
    <row r="2" spans="1:11" ht="53.25" customHeight="1" x14ac:dyDescent="0.25">
      <c r="A2" s="341" t="s">
        <v>158</v>
      </c>
      <c r="B2" s="342" t="s">
        <v>159</v>
      </c>
      <c r="C2" s="342"/>
      <c r="D2" s="342"/>
      <c r="E2" s="342"/>
      <c r="F2" s="336"/>
      <c r="G2" s="337"/>
      <c r="H2" s="336"/>
      <c r="I2" s="343"/>
      <c r="J2" s="336"/>
      <c r="K2" s="339"/>
    </row>
    <row r="3" spans="1:11" ht="6" customHeight="1" x14ac:dyDescent="0.25">
      <c r="E3" s="346"/>
      <c r="F3" s="346"/>
      <c r="G3" s="346"/>
      <c r="H3" s="346"/>
      <c r="I3" s="346"/>
      <c r="J3" s="346"/>
      <c r="K3" s="346"/>
    </row>
    <row r="4" spans="1:11" ht="17.25" customHeight="1" x14ac:dyDescent="0.25">
      <c r="A4" s="347" t="s">
        <v>160</v>
      </c>
      <c r="B4" s="347"/>
      <c r="C4" s="347"/>
      <c r="D4" s="347"/>
      <c r="E4" s="347"/>
      <c r="F4" s="347"/>
      <c r="G4" s="347"/>
      <c r="H4" s="347"/>
      <c r="I4" s="347"/>
      <c r="J4" s="347"/>
      <c r="K4" s="347"/>
    </row>
    <row r="5" spans="1:11" ht="3.75" customHeight="1" x14ac:dyDescent="0.25">
      <c r="B5" s="333"/>
      <c r="C5" s="348"/>
      <c r="D5" s="333"/>
      <c r="E5" s="333"/>
      <c r="F5" s="333"/>
      <c r="G5" s="333"/>
      <c r="H5" s="333"/>
      <c r="I5" s="333"/>
      <c r="J5" s="333"/>
      <c r="K5" s="333"/>
    </row>
    <row r="6" spans="1:11" s="354" customFormat="1" ht="30" customHeight="1" x14ac:dyDescent="0.25">
      <c r="A6" s="349" t="s">
        <v>161</v>
      </c>
      <c r="B6" s="349" t="s">
        <v>162</v>
      </c>
      <c r="C6" s="350" t="s">
        <v>163</v>
      </c>
      <c r="D6" s="351" t="s">
        <v>164</v>
      </c>
      <c r="E6" s="352" t="s">
        <v>165</v>
      </c>
      <c r="F6" s="352" t="s">
        <v>166</v>
      </c>
      <c r="G6" s="352" t="s">
        <v>167</v>
      </c>
      <c r="H6" s="352" t="s">
        <v>168</v>
      </c>
      <c r="I6" s="352" t="s">
        <v>169</v>
      </c>
      <c r="J6" s="352" t="s">
        <v>170</v>
      </c>
      <c r="K6" s="352" t="s">
        <v>171</v>
      </c>
    </row>
    <row r="7" spans="1:11" s="354" customFormat="1" ht="7.5" customHeight="1" x14ac:dyDescent="0.25">
      <c r="A7" s="333"/>
      <c r="B7" s="333"/>
      <c r="C7" s="348"/>
      <c r="D7" s="355"/>
      <c r="E7" s="356"/>
      <c r="F7" s="356"/>
      <c r="G7" s="356"/>
      <c r="H7" s="356"/>
      <c r="I7" s="356"/>
      <c r="J7" s="356"/>
      <c r="K7" s="356"/>
    </row>
    <row r="8" spans="1:11" ht="24" customHeight="1" x14ac:dyDescent="0.25">
      <c r="A8" s="349">
        <v>21</v>
      </c>
      <c r="B8" s="358" t="s">
        <v>223</v>
      </c>
      <c r="C8" s="359"/>
      <c r="D8" s="360">
        <v>1</v>
      </c>
      <c r="E8" s="361">
        <v>1244615996</v>
      </c>
      <c r="F8" s="361">
        <v>1244615996</v>
      </c>
      <c r="G8" s="361">
        <v>619751205</v>
      </c>
      <c r="H8" s="361">
        <v>619751205</v>
      </c>
      <c r="I8" s="361">
        <v>624864791</v>
      </c>
      <c r="J8" s="361">
        <v>136236344</v>
      </c>
      <c r="K8" s="361">
        <v>0</v>
      </c>
    </row>
    <row r="9" spans="1:11" ht="6.95" customHeight="1" x14ac:dyDescent="0.25">
      <c r="A9" s="364"/>
      <c r="B9" s="365"/>
      <c r="C9" s="359"/>
      <c r="D9" s="360"/>
      <c r="E9" s="361"/>
      <c r="F9" s="361"/>
      <c r="G9" s="361"/>
      <c r="H9" s="361"/>
      <c r="I9" s="361"/>
      <c r="J9" s="361"/>
      <c r="K9" s="361"/>
    </row>
    <row r="10" spans="1:11" ht="18.75" customHeight="1" x14ac:dyDescent="0.25">
      <c r="A10" s="349">
        <v>24</v>
      </c>
      <c r="B10" s="366" t="s">
        <v>224</v>
      </c>
      <c r="C10" s="359"/>
      <c r="D10" s="360">
        <v>1</v>
      </c>
      <c r="E10" s="361">
        <v>2335337307</v>
      </c>
      <c r="F10" s="361">
        <v>5285473550</v>
      </c>
      <c r="G10" s="361">
        <v>1327124944</v>
      </c>
      <c r="H10" s="361">
        <v>2859086074</v>
      </c>
      <c r="I10" s="361">
        <v>2426387476</v>
      </c>
      <c r="J10" s="361">
        <v>256627595</v>
      </c>
      <c r="K10" s="361">
        <v>25089917</v>
      </c>
    </row>
    <row r="11" spans="1:11" ht="6.95" customHeight="1" x14ac:dyDescent="0.25">
      <c r="A11" s="364"/>
      <c r="B11" s="365"/>
      <c r="C11" s="359"/>
      <c r="D11" s="360"/>
      <c r="E11" s="361"/>
      <c r="F11" s="361"/>
      <c r="G11" s="361"/>
      <c r="H11" s="361"/>
      <c r="I11" s="361"/>
      <c r="J11" s="361"/>
      <c r="K11" s="361"/>
    </row>
    <row r="12" spans="1:11" ht="22.5" customHeight="1" x14ac:dyDescent="0.25">
      <c r="A12" s="349">
        <v>25</v>
      </c>
      <c r="B12" s="367" t="s">
        <v>225</v>
      </c>
      <c r="C12" s="359"/>
      <c r="D12" s="360">
        <v>1</v>
      </c>
      <c r="E12" s="361">
        <v>18889446518</v>
      </c>
      <c r="F12" s="361">
        <v>19586890636</v>
      </c>
      <c r="G12" s="361">
        <v>6533852598</v>
      </c>
      <c r="H12" s="361">
        <v>6533852598</v>
      </c>
      <c r="I12" s="361">
        <v>13053038038</v>
      </c>
      <c r="J12" s="361">
        <v>1140110559</v>
      </c>
      <c r="K12" s="361">
        <v>39007782</v>
      </c>
    </row>
    <row r="13" spans="1:11" ht="6.95" customHeight="1" x14ac:dyDescent="0.25">
      <c r="A13" s="371"/>
      <c r="B13" s="372"/>
      <c r="C13" s="373"/>
      <c r="D13" s="374"/>
      <c r="E13" s="375"/>
      <c r="F13" s="375"/>
      <c r="G13" s="375"/>
      <c r="H13" s="375"/>
      <c r="I13" s="375"/>
      <c r="J13" s="375"/>
      <c r="K13" s="376"/>
    </row>
    <row r="14" spans="1:11" ht="14.25" customHeight="1" x14ac:dyDescent="0.25">
      <c r="A14" s="337">
        <v>22</v>
      </c>
      <c r="B14" s="377" t="s">
        <v>226</v>
      </c>
      <c r="C14" s="373"/>
      <c r="D14" s="374"/>
      <c r="E14" s="375"/>
      <c r="F14" s="375"/>
      <c r="G14" s="375"/>
      <c r="H14" s="375"/>
      <c r="I14" s="375"/>
      <c r="J14" s="375"/>
      <c r="K14" s="376"/>
    </row>
    <row r="15" spans="1:11" ht="15.75" customHeight="1" x14ac:dyDescent="0.25">
      <c r="A15" s="337"/>
      <c r="B15" s="340" t="s">
        <v>59</v>
      </c>
      <c r="D15" s="378">
        <v>0.5</v>
      </c>
      <c r="E15" s="379">
        <v>17306145049</v>
      </c>
      <c r="F15" s="379">
        <v>19623584870</v>
      </c>
      <c r="G15" s="379">
        <v>3261756881</v>
      </c>
      <c r="H15" s="379">
        <v>9293762731</v>
      </c>
      <c r="I15" s="379">
        <v>10329822139</v>
      </c>
      <c r="J15" s="379">
        <v>3177105412</v>
      </c>
      <c r="K15" s="379">
        <v>58810</v>
      </c>
    </row>
    <row r="16" spans="1:11" x14ac:dyDescent="0.25">
      <c r="A16" s="337"/>
      <c r="B16" s="382" t="s">
        <v>60</v>
      </c>
      <c r="C16" s="383"/>
      <c r="D16" s="384">
        <v>0.5</v>
      </c>
      <c r="E16" s="385">
        <v>407819888</v>
      </c>
      <c r="F16" s="385">
        <v>407819888</v>
      </c>
      <c r="G16" s="385">
        <v>7783256</v>
      </c>
      <c r="H16" s="385">
        <v>7783256</v>
      </c>
      <c r="I16" s="385">
        <v>400036632</v>
      </c>
      <c r="J16" s="385">
        <v>56632</v>
      </c>
      <c r="K16" s="385">
        <v>0</v>
      </c>
    </row>
    <row r="17" spans="1:12" ht="6.95" customHeight="1" x14ac:dyDescent="0.15">
      <c r="A17" s="387"/>
      <c r="B17" s="388"/>
      <c r="C17" s="383"/>
      <c r="D17" s="389"/>
      <c r="E17" s="385"/>
      <c r="F17" s="385"/>
      <c r="G17" s="385"/>
      <c r="H17" s="385"/>
      <c r="I17" s="385"/>
      <c r="J17" s="390"/>
      <c r="K17" s="386"/>
    </row>
    <row r="18" spans="1:12" ht="19.5" customHeight="1" x14ac:dyDescent="0.25">
      <c r="A18" s="391">
        <v>36</v>
      </c>
      <c r="B18" s="367" t="s">
        <v>38</v>
      </c>
      <c r="C18" s="359"/>
      <c r="D18" s="360">
        <v>1</v>
      </c>
      <c r="E18" s="392">
        <v>6718327378</v>
      </c>
      <c r="F18" s="392">
        <v>11488985605</v>
      </c>
      <c r="G18" s="392">
        <v>2740157238</v>
      </c>
      <c r="H18" s="392">
        <v>4928180379</v>
      </c>
      <c r="I18" s="392">
        <v>6560805226</v>
      </c>
      <c r="J18" s="392">
        <v>603418107</v>
      </c>
      <c r="K18" s="392">
        <v>121583805</v>
      </c>
    </row>
    <row r="19" spans="1:12" ht="6.6" customHeight="1" x14ac:dyDescent="0.15">
      <c r="A19" s="405"/>
      <c r="B19" s="406"/>
      <c r="C19" s="373"/>
      <c r="D19" s="374"/>
      <c r="E19" s="375"/>
      <c r="F19" s="375"/>
      <c r="G19" s="375"/>
      <c r="H19" s="375"/>
      <c r="I19" s="375"/>
      <c r="J19" s="375"/>
      <c r="K19" s="376"/>
    </row>
    <row r="20" spans="1:12" ht="19.5" customHeight="1" x14ac:dyDescent="0.25">
      <c r="A20" s="407">
        <v>23</v>
      </c>
      <c r="B20" s="358" t="s">
        <v>227</v>
      </c>
      <c r="C20" s="373"/>
      <c r="D20" s="374"/>
      <c r="E20" s="375"/>
      <c r="F20" s="375"/>
      <c r="G20" s="375"/>
      <c r="H20" s="375"/>
      <c r="I20" s="375"/>
      <c r="J20" s="375"/>
      <c r="K20" s="376"/>
    </row>
    <row r="21" spans="1:12" ht="9" customHeight="1" x14ac:dyDescent="0.25">
      <c r="A21" s="408"/>
      <c r="B21" s="409" t="s">
        <v>228</v>
      </c>
      <c r="D21" s="396">
        <v>0.5</v>
      </c>
      <c r="E21" s="362">
        <v>1475921481</v>
      </c>
      <c r="F21" s="362">
        <v>2633683501</v>
      </c>
      <c r="G21" s="362">
        <v>72028839</v>
      </c>
      <c r="H21" s="362">
        <v>1027306797</v>
      </c>
      <c r="I21" s="362">
        <v>1606376704</v>
      </c>
      <c r="J21" s="362">
        <v>202102018</v>
      </c>
      <c r="K21" s="398">
        <v>678934</v>
      </c>
    </row>
    <row r="22" spans="1:12" x14ac:dyDescent="0.15">
      <c r="A22" s="408"/>
      <c r="B22" s="397" t="s">
        <v>62</v>
      </c>
      <c r="D22" s="396">
        <v>0.4</v>
      </c>
      <c r="E22" s="362">
        <v>150000000</v>
      </c>
      <c r="F22" s="362">
        <v>500000000</v>
      </c>
      <c r="G22" s="362">
        <v>0</v>
      </c>
      <c r="H22" s="362">
        <v>0</v>
      </c>
      <c r="I22" s="362">
        <v>500000000</v>
      </c>
      <c r="J22" s="362">
        <v>0</v>
      </c>
      <c r="K22" s="362">
        <v>0</v>
      </c>
    </row>
    <row r="23" spans="1:12" x14ac:dyDescent="0.15">
      <c r="A23" s="410"/>
      <c r="B23" s="400" t="s">
        <v>229</v>
      </c>
      <c r="C23" s="383"/>
      <c r="D23" s="389">
        <v>0.1</v>
      </c>
      <c r="E23" s="385">
        <v>1245348937</v>
      </c>
      <c r="F23" s="385">
        <v>1340819256</v>
      </c>
      <c r="G23" s="385">
        <v>198460000</v>
      </c>
      <c r="H23" s="385">
        <v>198460000</v>
      </c>
      <c r="I23" s="385">
        <v>1142359256</v>
      </c>
      <c r="J23" s="385">
        <v>81083422</v>
      </c>
      <c r="K23" s="385">
        <v>1097350</v>
      </c>
    </row>
    <row r="24" spans="1:12" ht="6.6" customHeight="1" x14ac:dyDescent="0.25">
      <c r="A24" s="387"/>
      <c r="B24" s="411"/>
      <c r="C24" s="383"/>
      <c r="D24" s="389"/>
      <c r="E24" s="385"/>
      <c r="F24" s="385"/>
      <c r="G24" s="385"/>
      <c r="H24" s="385"/>
      <c r="I24" s="385"/>
      <c r="J24" s="385"/>
      <c r="K24" s="386"/>
    </row>
    <row r="25" spans="1:12" ht="18" customHeight="1" x14ac:dyDescent="0.25">
      <c r="A25" s="337">
        <v>26</v>
      </c>
      <c r="B25" s="377" t="s">
        <v>230</v>
      </c>
      <c r="C25" s="373"/>
      <c r="D25" s="374"/>
      <c r="E25" s="375"/>
      <c r="F25" s="375"/>
      <c r="G25" s="375"/>
      <c r="H25" s="375"/>
      <c r="I25" s="375"/>
      <c r="J25" s="375"/>
      <c r="K25" s="376"/>
      <c r="L25" s="334" t="s">
        <v>231</v>
      </c>
    </row>
    <row r="26" spans="1:12" ht="15" customHeight="1" x14ac:dyDescent="0.25">
      <c r="A26" s="337"/>
      <c r="B26" s="340" t="s">
        <v>232</v>
      </c>
      <c r="D26" s="378">
        <v>0.75</v>
      </c>
      <c r="E26" s="362">
        <v>1806657067</v>
      </c>
      <c r="F26" s="362">
        <v>3054009333</v>
      </c>
      <c r="G26" s="362">
        <v>469026306</v>
      </c>
      <c r="H26" s="362">
        <v>1956698884</v>
      </c>
      <c r="I26" s="362">
        <v>1956698884</v>
      </c>
      <c r="J26" s="362">
        <v>556702646</v>
      </c>
      <c r="K26" s="362">
        <v>889400</v>
      </c>
    </row>
    <row r="27" spans="1:12" x14ac:dyDescent="0.25">
      <c r="A27" s="337"/>
      <c r="B27" s="382" t="s">
        <v>233</v>
      </c>
      <c r="C27" s="383"/>
      <c r="D27" s="384">
        <v>0.25</v>
      </c>
      <c r="E27" s="385">
        <v>1580957000</v>
      </c>
      <c r="F27" s="385">
        <v>1708285000</v>
      </c>
      <c r="G27" s="385">
        <v>20903300</v>
      </c>
      <c r="H27" s="385">
        <v>20903300</v>
      </c>
      <c r="I27" s="385">
        <v>1687381700</v>
      </c>
      <c r="J27" s="385">
        <v>225967500</v>
      </c>
      <c r="K27" s="385">
        <v>1947800</v>
      </c>
    </row>
    <row r="28" spans="1:12" ht="6.95" customHeight="1" x14ac:dyDescent="0.15">
      <c r="A28" s="391"/>
      <c r="B28" s="401"/>
      <c r="C28" s="359"/>
      <c r="D28" s="360"/>
      <c r="E28" s="361"/>
      <c r="F28" s="361"/>
      <c r="G28" s="361"/>
      <c r="H28" s="361"/>
      <c r="I28" s="361"/>
      <c r="J28" s="361"/>
      <c r="K28" s="370"/>
    </row>
    <row r="29" spans="1:12" x14ac:dyDescent="0.25">
      <c r="A29" s="394">
        <v>27</v>
      </c>
      <c r="B29" s="358" t="s">
        <v>234</v>
      </c>
      <c r="C29" s="373"/>
      <c r="D29" s="374"/>
      <c r="E29" s="375"/>
      <c r="F29" s="375"/>
      <c r="G29" s="375"/>
      <c r="H29" s="375"/>
      <c r="I29" s="375"/>
      <c r="J29" s="375"/>
      <c r="K29" s="376"/>
    </row>
    <row r="30" spans="1:12" x14ac:dyDescent="0.25">
      <c r="A30" s="395"/>
      <c r="B30" s="409" t="s">
        <v>67</v>
      </c>
      <c r="D30" s="396">
        <v>0.9</v>
      </c>
      <c r="E30" s="362">
        <v>750000000</v>
      </c>
      <c r="F30" s="362">
        <v>750000000</v>
      </c>
      <c r="G30" s="362">
        <v>0</v>
      </c>
      <c r="H30" s="362">
        <v>0</v>
      </c>
      <c r="I30" s="362">
        <v>750000000</v>
      </c>
      <c r="J30" s="362">
        <v>0</v>
      </c>
      <c r="K30" s="362">
        <v>0</v>
      </c>
    </row>
    <row r="31" spans="1:12" x14ac:dyDescent="0.25">
      <c r="A31" s="399"/>
      <c r="B31" s="414" t="s">
        <v>66</v>
      </c>
      <c r="C31" s="383"/>
      <c r="D31" s="389">
        <v>0.1</v>
      </c>
      <c r="E31" s="385">
        <v>1291805363</v>
      </c>
      <c r="F31" s="385">
        <v>2977850725</v>
      </c>
      <c r="G31" s="385">
        <v>228813610</v>
      </c>
      <c r="H31" s="385">
        <v>757662804</v>
      </c>
      <c r="I31" s="385">
        <v>2220187921</v>
      </c>
      <c r="J31" s="385">
        <v>780505249</v>
      </c>
      <c r="K31" s="385">
        <v>87146144</v>
      </c>
    </row>
    <row r="32" spans="1:12" ht="4.5" customHeight="1" x14ac:dyDescent="0.25">
      <c r="B32" s="415"/>
      <c r="D32" s="396"/>
      <c r="E32" s="362"/>
      <c r="F32" s="362"/>
      <c r="G32" s="362"/>
      <c r="H32" s="362"/>
      <c r="I32" s="362"/>
      <c r="J32" s="362"/>
      <c r="K32" s="362"/>
    </row>
    <row r="33" spans="1:11" x14ac:dyDescent="0.25">
      <c r="A33" s="394">
        <v>28</v>
      </c>
      <c r="B33" s="358" t="s">
        <v>30</v>
      </c>
      <c r="C33" s="373"/>
      <c r="D33" s="374"/>
      <c r="E33" s="375"/>
      <c r="F33" s="375"/>
      <c r="G33" s="375"/>
      <c r="H33" s="375"/>
      <c r="I33" s="375"/>
      <c r="J33" s="375"/>
      <c r="K33" s="376"/>
    </row>
    <row r="34" spans="1:11" x14ac:dyDescent="0.25">
      <c r="A34" s="395"/>
      <c r="B34" s="409" t="s">
        <v>68</v>
      </c>
      <c r="D34" s="396">
        <v>0.9</v>
      </c>
      <c r="E34" s="362">
        <v>12830978401</v>
      </c>
      <c r="F34" s="362">
        <v>14671587094</v>
      </c>
      <c r="G34" s="362">
        <v>4048493859</v>
      </c>
      <c r="H34" s="362">
        <v>6378756943</v>
      </c>
      <c r="I34" s="362">
        <v>8292830151</v>
      </c>
      <c r="J34" s="362">
        <v>4242495493</v>
      </c>
      <c r="K34" s="362">
        <v>797177344</v>
      </c>
    </row>
    <row r="35" spans="1:11" x14ac:dyDescent="0.25">
      <c r="A35" s="399"/>
      <c r="B35" s="414" t="s">
        <v>69</v>
      </c>
      <c r="C35" s="383"/>
      <c r="D35" s="389">
        <v>0.1</v>
      </c>
      <c r="E35" s="385">
        <v>1938308576</v>
      </c>
      <c r="F35" s="385">
        <v>1938308576</v>
      </c>
      <c r="G35" s="385">
        <v>516968421</v>
      </c>
      <c r="H35" s="385">
        <v>765763790</v>
      </c>
      <c r="I35" s="385">
        <v>1172544786</v>
      </c>
      <c r="J35" s="385">
        <v>218973508</v>
      </c>
      <c r="K35" s="385">
        <v>0</v>
      </c>
    </row>
    <row r="36" spans="1:11" ht="9.75" customHeight="1" x14ac:dyDescent="0.25">
      <c r="A36" s="344"/>
      <c r="B36" s="417"/>
      <c r="C36" s="418"/>
      <c r="F36" s="420"/>
    </row>
    <row r="37" spans="1:11" x14ac:dyDescent="0.25">
      <c r="A37" s="407">
        <v>29</v>
      </c>
      <c r="B37" s="358" t="s">
        <v>235</v>
      </c>
      <c r="C37" s="373"/>
      <c r="D37" s="421"/>
      <c r="E37" s="422"/>
      <c r="F37" s="422"/>
      <c r="G37" s="422"/>
      <c r="H37" s="422"/>
      <c r="I37" s="422"/>
      <c r="J37" s="422"/>
      <c r="K37" s="423"/>
    </row>
    <row r="38" spans="1:11" x14ac:dyDescent="0.25">
      <c r="A38" s="408"/>
      <c r="B38" s="412" t="s">
        <v>70</v>
      </c>
      <c r="D38" s="424">
        <v>0.75</v>
      </c>
      <c r="E38" s="362">
        <v>31218661136</v>
      </c>
      <c r="F38" s="362">
        <v>64521217578</v>
      </c>
      <c r="G38" s="362">
        <v>11560585375</v>
      </c>
      <c r="H38" s="362">
        <v>37434476843</v>
      </c>
      <c r="I38" s="362">
        <v>27086740735</v>
      </c>
      <c r="J38" s="362">
        <v>2501047895</v>
      </c>
      <c r="K38" s="362">
        <v>1586397493</v>
      </c>
    </row>
    <row r="39" spans="1:11" x14ac:dyDescent="0.25">
      <c r="A39" s="410"/>
      <c r="B39" s="413" t="s">
        <v>71</v>
      </c>
      <c r="C39" s="383"/>
      <c r="D39" s="425">
        <v>0.25</v>
      </c>
      <c r="E39" s="385">
        <v>5844283905</v>
      </c>
      <c r="F39" s="385">
        <v>12695144835</v>
      </c>
      <c r="G39" s="385">
        <v>2820915856</v>
      </c>
      <c r="H39" s="385">
        <v>7516255049</v>
      </c>
      <c r="I39" s="385">
        <v>5178889786</v>
      </c>
      <c r="J39" s="385">
        <v>867752780</v>
      </c>
      <c r="K39" s="385">
        <v>3397159</v>
      </c>
    </row>
    <row r="40" spans="1:11" ht="9" customHeight="1" x14ac:dyDescent="0.25">
      <c r="B40" s="340"/>
    </row>
    <row r="41" spans="1:11" x14ac:dyDescent="0.25">
      <c r="A41" s="407">
        <v>31</v>
      </c>
      <c r="B41" s="358" t="s">
        <v>33</v>
      </c>
      <c r="C41" s="373"/>
      <c r="D41" s="421"/>
      <c r="E41" s="422"/>
      <c r="F41" s="422"/>
      <c r="G41" s="422"/>
      <c r="H41" s="422"/>
      <c r="I41" s="422"/>
      <c r="J41" s="422"/>
      <c r="K41" s="423"/>
    </row>
    <row r="42" spans="1:11" x14ac:dyDescent="0.25">
      <c r="A42" s="408"/>
      <c r="B42" s="412" t="s">
        <v>75</v>
      </c>
      <c r="D42" s="424">
        <v>0.5</v>
      </c>
      <c r="E42" s="362">
        <v>6876732216</v>
      </c>
      <c r="F42" s="362">
        <v>7409384474</v>
      </c>
      <c r="G42" s="362">
        <v>2304777089</v>
      </c>
      <c r="H42" s="362">
        <v>2582443421</v>
      </c>
      <c r="I42" s="362">
        <v>4826941053</v>
      </c>
      <c r="J42" s="362">
        <v>734533269</v>
      </c>
      <c r="K42" s="362">
        <v>33565918</v>
      </c>
    </row>
    <row r="43" spans="1:11" x14ac:dyDescent="0.25">
      <c r="A43" s="410"/>
      <c r="B43" s="413" t="s">
        <v>76</v>
      </c>
      <c r="C43" s="383"/>
      <c r="D43" s="425">
        <v>0.5</v>
      </c>
      <c r="E43" s="385">
        <v>644639269</v>
      </c>
      <c r="F43" s="385">
        <v>644639269</v>
      </c>
      <c r="G43" s="385">
        <v>37070537</v>
      </c>
      <c r="H43" s="385">
        <v>37070537</v>
      </c>
      <c r="I43" s="385">
        <v>607568732</v>
      </c>
      <c r="J43" s="385">
        <v>81364921</v>
      </c>
      <c r="K43" s="385">
        <v>0</v>
      </c>
    </row>
    <row r="44" spans="1:11" ht="9" customHeight="1" x14ac:dyDescent="0.25">
      <c r="B44" s="340"/>
    </row>
    <row r="45" spans="1:11" x14ac:dyDescent="0.25">
      <c r="A45" s="407">
        <v>32</v>
      </c>
      <c r="B45" s="358" t="s">
        <v>236</v>
      </c>
      <c r="C45" s="373"/>
      <c r="D45" s="421"/>
      <c r="E45" s="422"/>
      <c r="F45" s="422"/>
      <c r="G45" s="422"/>
      <c r="H45" s="422"/>
      <c r="I45" s="422"/>
      <c r="J45" s="422"/>
      <c r="K45" s="423"/>
    </row>
    <row r="46" spans="1:11" ht="12.75" customHeight="1" x14ac:dyDescent="0.25">
      <c r="A46" s="408"/>
      <c r="B46" s="412" t="s">
        <v>237</v>
      </c>
      <c r="C46" s="344" t="s">
        <v>194</v>
      </c>
      <c r="D46" s="424">
        <v>0.9</v>
      </c>
      <c r="E46" s="362">
        <v>17683049446</v>
      </c>
      <c r="F46" s="362">
        <v>9669575824</v>
      </c>
      <c r="G46" s="362">
        <v>3791047937</v>
      </c>
      <c r="H46" s="362">
        <v>4328144723</v>
      </c>
      <c r="I46" s="362">
        <v>15341431101</v>
      </c>
      <c r="J46" s="362">
        <v>6052557407</v>
      </c>
      <c r="K46" s="362">
        <v>21447240</v>
      </c>
    </row>
    <row r="47" spans="1:11" ht="11.25" customHeight="1" x14ac:dyDescent="0.25">
      <c r="A47" s="410"/>
      <c r="B47" s="413" t="s">
        <v>78</v>
      </c>
      <c r="C47" s="383" t="s">
        <v>195</v>
      </c>
      <c r="D47" s="425">
        <v>0.1</v>
      </c>
      <c r="E47" s="385">
        <v>105157181</v>
      </c>
      <c r="F47" s="385">
        <v>105157181</v>
      </c>
      <c r="G47" s="385">
        <v>4984436</v>
      </c>
      <c r="H47" s="385">
        <v>4984436</v>
      </c>
      <c r="I47" s="385">
        <v>100172745</v>
      </c>
      <c r="J47" s="385">
        <v>265762</v>
      </c>
      <c r="K47" s="385">
        <v>0</v>
      </c>
    </row>
    <row r="48" spans="1:11" x14ac:dyDescent="0.25">
      <c r="B48" s="340"/>
    </row>
    <row r="49" spans="1:11" x14ac:dyDescent="0.25">
      <c r="A49" s="407">
        <v>33</v>
      </c>
      <c r="B49" s="358" t="s">
        <v>35</v>
      </c>
      <c r="C49" s="373"/>
      <c r="D49" s="421"/>
      <c r="E49" s="422"/>
      <c r="F49" s="422"/>
      <c r="G49" s="422"/>
      <c r="H49" s="422"/>
      <c r="I49" s="422"/>
      <c r="J49" s="422"/>
      <c r="K49" s="423"/>
    </row>
    <row r="50" spans="1:11" ht="13.5" customHeight="1" x14ac:dyDescent="0.25">
      <c r="A50" s="408"/>
      <c r="B50" s="412" t="s">
        <v>79</v>
      </c>
      <c r="C50" s="344" t="s">
        <v>238</v>
      </c>
      <c r="D50" s="424">
        <v>0.45</v>
      </c>
      <c r="E50" s="362">
        <v>3387049938</v>
      </c>
      <c r="F50" s="362">
        <v>3409249938</v>
      </c>
      <c r="G50" s="362">
        <v>1205134722</v>
      </c>
      <c r="H50" s="362">
        <v>1693960399</v>
      </c>
      <c r="I50" s="362">
        <v>17152289539</v>
      </c>
      <c r="J50" s="362">
        <v>198236548</v>
      </c>
      <c r="K50" s="362">
        <v>3908140</v>
      </c>
    </row>
    <row r="51" spans="1:11" ht="13.5" customHeight="1" x14ac:dyDescent="0.25">
      <c r="A51" s="408"/>
      <c r="B51" s="412" t="s">
        <v>80</v>
      </c>
      <c r="D51" s="424">
        <v>0.45</v>
      </c>
      <c r="E51" s="362">
        <v>20000000</v>
      </c>
      <c r="F51" s="362">
        <v>20000000</v>
      </c>
      <c r="G51" s="362">
        <v>0</v>
      </c>
      <c r="H51" s="362">
        <v>0</v>
      </c>
      <c r="I51" s="362">
        <v>20000000</v>
      </c>
      <c r="J51" s="362">
        <v>0</v>
      </c>
      <c r="K51" s="362">
        <v>0</v>
      </c>
    </row>
    <row r="52" spans="1:11" ht="15.75" customHeight="1" x14ac:dyDescent="0.25">
      <c r="A52" s="410"/>
      <c r="B52" s="413" t="s">
        <v>81</v>
      </c>
      <c r="C52" s="383" t="s">
        <v>239</v>
      </c>
      <c r="D52" s="425">
        <v>0.1</v>
      </c>
      <c r="E52" s="385">
        <v>331261097</v>
      </c>
      <c r="F52" s="385">
        <v>1149461857</v>
      </c>
      <c r="G52" s="385">
        <v>840722569</v>
      </c>
      <c r="H52" s="385">
        <v>1117493572</v>
      </c>
      <c r="I52" s="385">
        <v>31968285</v>
      </c>
      <c r="J52" s="385">
        <v>8192045</v>
      </c>
      <c r="K52" s="385">
        <v>9300</v>
      </c>
    </row>
    <row r="53" spans="1:11" ht="3.75" customHeight="1" x14ac:dyDescent="0.25">
      <c r="B53" s="340"/>
    </row>
    <row r="54" spans="1:11" ht="6" customHeight="1" x14ac:dyDescent="0.25">
      <c r="B54" s="340"/>
    </row>
    <row r="55" spans="1:11" x14ac:dyDescent="0.25">
      <c r="A55" s="337">
        <v>34</v>
      </c>
      <c r="B55" s="377" t="s">
        <v>240</v>
      </c>
      <c r="C55" s="373"/>
      <c r="D55" s="421"/>
      <c r="E55" s="422"/>
      <c r="F55" s="422"/>
      <c r="G55" s="422"/>
      <c r="H55" s="422"/>
      <c r="I55" s="422"/>
      <c r="J55" s="422"/>
      <c r="K55" s="423"/>
    </row>
    <row r="56" spans="1:11" ht="10.5" customHeight="1" x14ac:dyDescent="0.25">
      <c r="A56" s="337"/>
      <c r="B56" s="340" t="s">
        <v>241</v>
      </c>
      <c r="C56" s="344" t="s">
        <v>242</v>
      </c>
      <c r="D56" s="424">
        <v>0.5</v>
      </c>
      <c r="E56" s="362">
        <v>6021550488</v>
      </c>
      <c r="F56" s="362">
        <v>9206194577</v>
      </c>
      <c r="G56" s="362">
        <v>2309095040</v>
      </c>
      <c r="H56" s="362">
        <v>5251273742</v>
      </c>
      <c r="I56" s="362">
        <v>3954920835</v>
      </c>
      <c r="J56" s="362">
        <v>232628274</v>
      </c>
      <c r="K56" s="362">
        <v>64186133</v>
      </c>
    </row>
    <row r="57" spans="1:11" ht="15" customHeight="1" x14ac:dyDescent="0.25">
      <c r="A57" s="337"/>
      <c r="B57" s="382" t="s">
        <v>82</v>
      </c>
      <c r="C57" s="383" t="s">
        <v>243</v>
      </c>
      <c r="D57" s="425">
        <v>0.5</v>
      </c>
      <c r="E57" s="385">
        <v>4077656106</v>
      </c>
      <c r="F57" s="385">
        <v>4457556320</v>
      </c>
      <c r="G57" s="385">
        <v>580437376</v>
      </c>
      <c r="H57" s="385">
        <v>1388767034</v>
      </c>
      <c r="I57" s="385">
        <v>3068789286</v>
      </c>
      <c r="J57" s="385">
        <v>416818559</v>
      </c>
      <c r="K57" s="385">
        <v>53183809</v>
      </c>
    </row>
    <row r="58" spans="1:11" ht="6.75" customHeight="1" x14ac:dyDescent="0.25">
      <c r="B58" s="340"/>
    </row>
    <row r="59" spans="1:11" ht="16.5" customHeight="1" x14ac:dyDescent="0.25">
      <c r="A59" s="337">
        <v>35</v>
      </c>
      <c r="B59" s="377" t="s">
        <v>244</v>
      </c>
      <c r="C59" s="373"/>
      <c r="D59" s="421"/>
      <c r="E59" s="422"/>
      <c r="F59" s="422"/>
      <c r="G59" s="422"/>
      <c r="H59" s="422"/>
      <c r="I59" s="422"/>
      <c r="J59" s="422"/>
      <c r="K59" s="423"/>
    </row>
    <row r="60" spans="1:11" ht="10.5" customHeight="1" x14ac:dyDescent="0.25">
      <c r="A60" s="337"/>
      <c r="B60" s="382" t="s">
        <v>84</v>
      </c>
      <c r="D60" s="424">
        <v>0.78</v>
      </c>
      <c r="E60" s="379">
        <v>200000000</v>
      </c>
      <c r="F60" s="379">
        <v>200000000</v>
      </c>
      <c r="G60" s="379">
        <v>0</v>
      </c>
      <c r="H60" s="379">
        <v>0</v>
      </c>
      <c r="I60" s="379">
        <v>200000000</v>
      </c>
      <c r="J60" s="379">
        <v>0</v>
      </c>
      <c r="K60" s="381">
        <v>0</v>
      </c>
    </row>
    <row r="61" spans="1:11" ht="15" customHeight="1" x14ac:dyDescent="0.25">
      <c r="A61" s="337"/>
      <c r="B61" s="340" t="s">
        <v>85</v>
      </c>
      <c r="C61" s="344" t="s">
        <v>245</v>
      </c>
      <c r="D61" s="424">
        <v>0.2</v>
      </c>
      <c r="E61" s="362">
        <v>474394253</v>
      </c>
      <c r="F61" s="362">
        <v>476794253</v>
      </c>
      <c r="G61" s="362">
        <v>27388902</v>
      </c>
      <c r="H61" s="362">
        <v>140230317</v>
      </c>
      <c r="I61" s="362">
        <v>336563936</v>
      </c>
      <c r="J61" s="362">
        <v>67106075</v>
      </c>
      <c r="K61" s="398">
        <v>7000</v>
      </c>
    </row>
    <row r="62" spans="1:11" ht="11.25" customHeight="1" x14ac:dyDescent="0.25">
      <c r="A62" s="337"/>
      <c r="B62" s="382" t="s">
        <v>86</v>
      </c>
      <c r="C62" s="383" t="s">
        <v>246</v>
      </c>
      <c r="D62" s="425">
        <v>0.02</v>
      </c>
      <c r="E62" s="385">
        <v>641829516</v>
      </c>
      <c r="F62" s="385">
        <v>877038139</v>
      </c>
      <c r="G62" s="385">
        <v>246498978</v>
      </c>
      <c r="H62" s="385">
        <v>373996690</v>
      </c>
      <c r="I62" s="385">
        <v>503041449</v>
      </c>
      <c r="J62" s="385">
        <v>145695029</v>
      </c>
      <c r="K62" s="386">
        <v>56300</v>
      </c>
    </row>
    <row r="63" spans="1:11" ht="6.75" customHeight="1" x14ac:dyDescent="0.25">
      <c r="B63" s="340"/>
    </row>
    <row r="64" spans="1:11" ht="17.25" customHeight="1" x14ac:dyDescent="0.25">
      <c r="A64" s="337">
        <v>37</v>
      </c>
      <c r="B64" s="377" t="s">
        <v>247</v>
      </c>
      <c r="C64" s="373"/>
      <c r="D64" s="421"/>
      <c r="E64" s="422"/>
      <c r="F64" s="422"/>
      <c r="G64" s="422"/>
      <c r="H64" s="422"/>
      <c r="I64" s="422"/>
      <c r="J64" s="422"/>
      <c r="K64" s="423"/>
    </row>
    <row r="65" spans="1:11" ht="22.5" customHeight="1" x14ac:dyDescent="0.25">
      <c r="A65" s="337"/>
      <c r="B65" s="340" t="s">
        <v>87</v>
      </c>
      <c r="C65" s="344" t="s">
        <v>248</v>
      </c>
      <c r="D65" s="424">
        <v>0.5</v>
      </c>
      <c r="E65" s="362">
        <v>222458896</v>
      </c>
      <c r="F65" s="362">
        <v>291678749</v>
      </c>
      <c r="G65" s="362">
        <v>56443325</v>
      </c>
      <c r="H65" s="362">
        <v>101699339</v>
      </c>
      <c r="I65" s="362">
        <v>189979410</v>
      </c>
      <c r="J65" s="362">
        <v>42552648</v>
      </c>
      <c r="K65" s="362">
        <v>298191</v>
      </c>
    </row>
    <row r="66" spans="1:11" ht="18" customHeight="1" x14ac:dyDescent="0.25">
      <c r="A66" s="337"/>
      <c r="B66" s="382" t="s">
        <v>88</v>
      </c>
      <c r="C66" s="383" t="s">
        <v>249</v>
      </c>
      <c r="D66" s="425">
        <v>0.5</v>
      </c>
      <c r="E66" s="385">
        <v>10210503613</v>
      </c>
      <c r="F66" s="385">
        <v>11199127780</v>
      </c>
      <c r="G66" s="385">
        <v>1372957556</v>
      </c>
      <c r="H66" s="385">
        <v>2839307665</v>
      </c>
      <c r="I66" s="385">
        <v>8359820115</v>
      </c>
      <c r="J66" s="385">
        <v>474083376</v>
      </c>
      <c r="K66" s="385">
        <v>135360972</v>
      </c>
    </row>
    <row r="67" spans="1:11" ht="9" customHeight="1" x14ac:dyDescent="0.25">
      <c r="B67" s="340"/>
    </row>
    <row r="68" spans="1:11" ht="17.25" customHeight="1" x14ac:dyDescent="0.25">
      <c r="A68" s="337">
        <v>30</v>
      </c>
      <c r="B68" s="377" t="s">
        <v>250</v>
      </c>
      <c r="C68" s="373"/>
      <c r="D68" s="421"/>
      <c r="E68" s="422"/>
      <c r="F68" s="422"/>
      <c r="G68" s="422"/>
      <c r="H68" s="422"/>
      <c r="I68" s="422"/>
      <c r="J68" s="422"/>
      <c r="K68" s="423"/>
    </row>
    <row r="69" spans="1:11" ht="14.25" customHeight="1" x14ac:dyDescent="0.25">
      <c r="A69" s="337"/>
      <c r="B69" s="340" t="s">
        <v>72</v>
      </c>
      <c r="C69" s="344" t="s">
        <v>251</v>
      </c>
      <c r="D69" s="424">
        <v>0.6</v>
      </c>
      <c r="E69" s="362">
        <v>5426605201</v>
      </c>
      <c r="F69" s="362">
        <v>8861161094</v>
      </c>
      <c r="G69" s="362">
        <v>1459159314</v>
      </c>
      <c r="H69" s="362">
        <v>4358658015</v>
      </c>
      <c r="I69" s="362">
        <v>4502503079</v>
      </c>
      <c r="J69" s="362">
        <v>1027197682</v>
      </c>
      <c r="K69" s="362">
        <v>45990742</v>
      </c>
    </row>
    <row r="70" spans="1:11" ht="15" customHeight="1" x14ac:dyDescent="0.25">
      <c r="A70" s="337"/>
      <c r="B70" s="340" t="s">
        <v>73</v>
      </c>
      <c r="C70" s="344" t="s">
        <v>252</v>
      </c>
      <c r="D70" s="424">
        <v>0.3</v>
      </c>
      <c r="E70" s="362">
        <v>1417318032</v>
      </c>
      <c r="F70" s="362">
        <v>1417318032</v>
      </c>
      <c r="G70" s="362">
        <v>293782825</v>
      </c>
      <c r="H70" s="362">
        <v>608445406</v>
      </c>
      <c r="I70" s="362">
        <v>808872626</v>
      </c>
      <c r="J70" s="362">
        <v>778214646</v>
      </c>
      <c r="K70" s="362">
        <v>14312951</v>
      </c>
    </row>
    <row r="71" spans="1:11" ht="15.75" customHeight="1" x14ac:dyDescent="0.25">
      <c r="A71" s="337"/>
      <c r="B71" s="382" t="s">
        <v>74</v>
      </c>
      <c r="C71" s="383" t="s">
        <v>253</v>
      </c>
      <c r="D71" s="425">
        <v>0.1</v>
      </c>
      <c r="E71" s="503">
        <v>654460937</v>
      </c>
      <c r="F71" s="503">
        <v>83806406</v>
      </c>
      <c r="G71" s="503">
        <v>25070821</v>
      </c>
      <c r="H71" s="503">
        <v>95070821</v>
      </c>
      <c r="I71" s="503">
        <v>588735585</v>
      </c>
      <c r="J71" s="503">
        <v>44081396</v>
      </c>
      <c r="K71" s="503">
        <v>94551</v>
      </c>
    </row>
    <row r="72" spans="1:11" ht="6.75" customHeight="1" x14ac:dyDescent="0.25">
      <c r="B72" s="340"/>
    </row>
    <row r="74" spans="1:11" ht="30" customHeight="1" x14ac:dyDescent="0.25"/>
    <row r="75" spans="1:11" ht="31.5" customHeight="1" x14ac:dyDescent="0.25">
      <c r="B75" s="426" t="s">
        <v>201</v>
      </c>
      <c r="C75" s="426"/>
      <c r="D75" s="426"/>
      <c r="E75" s="426"/>
      <c r="G75" s="426" t="s">
        <v>202</v>
      </c>
      <c r="H75" s="426"/>
      <c r="I75" s="426"/>
      <c r="J75" s="426"/>
    </row>
    <row r="76" spans="1:11" ht="33.75" customHeight="1" x14ac:dyDescent="0.25">
      <c r="B76" s="427" t="s">
        <v>203</v>
      </c>
      <c r="C76" s="427"/>
      <c r="D76" s="427"/>
      <c r="E76" s="427"/>
      <c r="G76" s="427" t="s">
        <v>204</v>
      </c>
      <c r="H76" s="427"/>
      <c r="I76" s="427"/>
      <c r="J76" s="427"/>
    </row>
  </sheetData>
  <mergeCells count="26">
    <mergeCell ref="B76:E76"/>
    <mergeCell ref="G76:J76"/>
    <mergeCell ref="A55:A57"/>
    <mergeCell ref="A59:A62"/>
    <mergeCell ref="A64:A66"/>
    <mergeCell ref="A68:A71"/>
    <mergeCell ref="B75:E75"/>
    <mergeCell ref="G75:J75"/>
    <mergeCell ref="A29:A31"/>
    <mergeCell ref="A33:A35"/>
    <mergeCell ref="A37:A39"/>
    <mergeCell ref="A41:A43"/>
    <mergeCell ref="A45:A47"/>
    <mergeCell ref="A49:A52"/>
    <mergeCell ref="K1:K2"/>
    <mergeCell ref="B2:E2"/>
    <mergeCell ref="A4:K4"/>
    <mergeCell ref="A14:A16"/>
    <mergeCell ref="A20:A23"/>
    <mergeCell ref="A25:A27"/>
    <mergeCell ref="C1:E1"/>
    <mergeCell ref="F1:F2"/>
    <mergeCell ref="G1:G2"/>
    <mergeCell ref="H1:H2"/>
    <mergeCell ref="I1:I2"/>
    <mergeCell ref="J1:J2"/>
  </mergeCells>
  <printOptions horizontalCentered="1" verticalCentered="1"/>
  <pageMargins left="0.31496062992125984" right="0.70866141732283472" top="0.74803149606299213" bottom="0.74803149606299213" header="0.31496062992125984" footer="0.31496062992125984"/>
  <pageSetup scale="55" fitToWidth="2" fitToHeight="0" orientation="landscape" r:id="rId1"/>
  <headerFooter>
    <oddFooter xml:space="preserve">&amp;RPágina 1 de 2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0D3E9-73B1-46EA-A3C0-879882CC6DD5}">
  <sheetPr>
    <pageSetUpPr fitToPage="1"/>
  </sheetPr>
  <dimension ref="A6:K84"/>
  <sheetViews>
    <sheetView topLeftCell="A49" zoomScale="70" zoomScaleNormal="70" workbookViewId="0"/>
  </sheetViews>
  <sheetFormatPr baseColWidth="10" defaultColWidth="11.42578125" defaultRowHeight="12.75" x14ac:dyDescent="0.25"/>
  <cols>
    <col min="1" max="1" width="8.7109375" style="428" customWidth="1"/>
    <col min="2" max="2" width="37.85546875" style="429" customWidth="1"/>
    <col min="3" max="3" width="25.7109375" style="429" customWidth="1"/>
    <col min="4" max="4" width="20" style="428" customWidth="1"/>
    <col min="5" max="5" width="22.42578125" style="428" customWidth="1"/>
    <col min="6" max="6" width="20.28515625" style="428" customWidth="1"/>
    <col min="7" max="7" width="21.140625" style="428" customWidth="1"/>
    <col min="8" max="8" width="27.140625" style="428" customWidth="1"/>
    <col min="9" max="9" width="30" style="432" customWidth="1"/>
    <col min="10" max="16384" width="11.42578125" style="428"/>
  </cols>
  <sheetData>
    <row r="6" spans="1:9" ht="20.25" customHeight="1" x14ac:dyDescent="0.25">
      <c r="G6" s="430"/>
      <c r="H6" s="431"/>
    </row>
    <row r="7" spans="1:9" ht="49.5" customHeight="1" x14ac:dyDescent="0.25">
      <c r="A7" s="433" t="s">
        <v>158</v>
      </c>
      <c r="B7" s="434" t="str">
        <f>+'Verificación FIN 1-20'!B2</f>
        <v>REALIZAR LA GERENCIA INTEGRAL PARA LA INTERVENTORÍA TÉCNICA, ADMINISTRATIVA, FINANCIERA, OPERATIVA, JURÍDICA, AMBIENTAL Y SOCIAL AL CONTRATO CUYO OBJETO ES: IMPLEMENTAR INTERVENCIONES EN INFRAESTRUCTURA VIAL PARA MEJORAR LAS CONDICIONES DE SEGURIDAD VIAL Y MITIGAR RIESGOS EN PUNTOS CRÍTICOS PRIORIZADOS A CARGO DEL DEPARTAMENTO DE CUNDINAMARCA</v>
      </c>
      <c r="C7" s="434"/>
      <c r="D7" s="434"/>
      <c r="E7" s="435" t="s">
        <v>153</v>
      </c>
      <c r="F7" s="436" t="str">
        <f>+'Verificación FIN 1-20'!G1</f>
        <v>STM - CM-293-2024</v>
      </c>
      <c r="G7" s="435" t="s">
        <v>205</v>
      </c>
      <c r="H7" s="437">
        <f>+'Verificación FIN 1-20'!I1</f>
        <v>1651573120</v>
      </c>
      <c r="I7" s="435" t="s">
        <v>206</v>
      </c>
    </row>
    <row r="8" spans="1:9" ht="20.25" customHeight="1" x14ac:dyDescent="0.25">
      <c r="A8" s="438" t="s">
        <v>207</v>
      </c>
      <c r="B8" s="438"/>
      <c r="C8" s="438"/>
      <c r="D8" s="438"/>
      <c r="E8" s="438"/>
      <c r="F8" s="438"/>
      <c r="G8" s="438"/>
      <c r="H8" s="438"/>
      <c r="I8" s="438"/>
    </row>
    <row r="9" spans="1:9" ht="23.25" customHeight="1" x14ac:dyDescent="0.25">
      <c r="C9" s="439" t="s">
        <v>208</v>
      </c>
      <c r="D9" s="439"/>
      <c r="E9" s="439"/>
      <c r="F9" s="439"/>
      <c r="G9" s="440" t="s">
        <v>209</v>
      </c>
      <c r="H9" s="441"/>
    </row>
    <row r="10" spans="1:9" s="432" customFormat="1" ht="38.25" customHeight="1" x14ac:dyDescent="0.25">
      <c r="B10" s="429"/>
      <c r="C10" s="442" t="s">
        <v>210</v>
      </c>
      <c r="D10" s="443" t="s">
        <v>211</v>
      </c>
      <c r="E10" s="443" t="s">
        <v>212</v>
      </c>
      <c r="F10" s="443" t="s">
        <v>213</v>
      </c>
      <c r="G10" s="443" t="s">
        <v>214</v>
      </c>
      <c r="H10" s="443" t="s">
        <v>215</v>
      </c>
    </row>
    <row r="11" spans="1:9" ht="22.5" customHeight="1" x14ac:dyDescent="0.25">
      <c r="B11" s="444" t="s">
        <v>216</v>
      </c>
      <c r="C11" s="445" t="s">
        <v>217</v>
      </c>
      <c r="D11" s="445" t="s">
        <v>217</v>
      </c>
      <c r="E11" s="445" t="s">
        <v>218</v>
      </c>
      <c r="F11" s="445" t="s">
        <v>217</v>
      </c>
      <c r="G11" s="445" t="s">
        <v>217</v>
      </c>
      <c r="H11" s="445" t="s">
        <v>217</v>
      </c>
    </row>
    <row r="12" spans="1:9" ht="39.75" customHeight="1" x14ac:dyDescent="0.25">
      <c r="B12" s="446" t="s">
        <v>219</v>
      </c>
      <c r="C12" s="447">
        <v>0.1</v>
      </c>
      <c r="D12" s="448">
        <v>1.1100000000000001</v>
      </c>
      <c r="E12" s="449">
        <v>0.75</v>
      </c>
      <c r="F12" s="450">
        <v>0</v>
      </c>
      <c r="G12" s="449">
        <v>0</v>
      </c>
      <c r="H12" s="449">
        <v>0</v>
      </c>
    </row>
    <row r="13" spans="1:9" ht="45" hidden="1" customHeight="1" x14ac:dyDescent="0.25">
      <c r="B13" s="451" t="s">
        <v>220</v>
      </c>
      <c r="C13" s="447">
        <v>0.1</v>
      </c>
      <c r="D13" s="448">
        <v>1.21</v>
      </c>
      <c r="E13" s="449">
        <v>0.7</v>
      </c>
      <c r="F13" s="450">
        <v>1</v>
      </c>
      <c r="G13" s="449">
        <v>0.02</v>
      </c>
      <c r="H13" s="449">
        <v>0.04</v>
      </c>
    </row>
    <row r="14" spans="1:9" ht="40.5" customHeight="1" x14ac:dyDescent="0.25">
      <c r="C14" s="452">
        <f>+C12*H7</f>
        <v>165157312</v>
      </c>
      <c r="I14" s="453" t="s">
        <v>221</v>
      </c>
    </row>
    <row r="15" spans="1:9" ht="6.75" customHeight="1" thickBot="1" x14ac:dyDescent="0.3"/>
    <row r="16" spans="1:9" s="461" customFormat="1" ht="17.25" customHeight="1" x14ac:dyDescent="0.25">
      <c r="A16" s="454">
        <f>+'Verificación FIN 1-20'!A8</f>
        <v>2</v>
      </c>
      <c r="B16" s="455" t="str">
        <f>+'Verificación FIN 1-20'!B8</f>
        <v>GRUPO METRO COLOMBIA SAS</v>
      </c>
      <c r="C16" s="456">
        <f>('Verificación FIN 1-20'!E8-'Verificación FIN 1-20'!G8)/$H$7</f>
        <v>3.0402529631870006</v>
      </c>
      <c r="D16" s="457">
        <f>+'Verificación FIN 1-20'!E8/'Verificación FIN 1-20'!G8</f>
        <v>21.490029386248665</v>
      </c>
      <c r="E16" s="458">
        <f>+'Verificación FIN 1-20'!H8/'Verificación FIN 1-20'!F8</f>
        <v>4.6454937801386119E-2</v>
      </c>
      <c r="F16" s="459">
        <f>('Verificación FIN 1-20'!J8*'Verificación FIN 1-20'!D8)/('Verificación FIN 1-20'!K8*'Verificación FIN 1-20'!D8)</f>
        <v>14094.518414717819</v>
      </c>
      <c r="G16" s="456">
        <f>+'Verificación FIN 1-20'!J8/'Verificación FIN 1-20'!F8</f>
        <v>0.22975775478938079</v>
      </c>
      <c r="H16" s="456">
        <f>+'Verificación FIN 1-20'!J8/'Verificación FIN 1-20'!I8</f>
        <v>0.2409511242810301</v>
      </c>
      <c r="I16" s="460" t="str">
        <f>IF(C17="CUMPLE",IF(D17="CUMPLE",IF(E17="CUMPLE",IF(E17="CUMPLE",IF(F17="CUMPLE",IF(G17="CUMPLE",IF(H17="CUMPLE","HABILITADO","NO HABILITADO"),"NO HABILITADO"),"NO HABILITADO"),"NO HABILITADO"),"NO HABILITADO"),"NO HABILITADO"))</f>
        <v>HABILITADO</v>
      </c>
    </row>
    <row r="17" spans="1:9" s="461" customFormat="1" ht="26.25" customHeight="1" thickBot="1" x14ac:dyDescent="0.3">
      <c r="A17" s="462"/>
      <c r="B17" s="463"/>
      <c r="C17" s="464" t="str">
        <f>IF(C16&gt;=C12,"CUMPLE","NO CUMPLE")</f>
        <v>CUMPLE</v>
      </c>
      <c r="D17" s="464" t="str">
        <f>IF(D16&gt;=$D$12,"CUMPLE","NO CUMPLE")</f>
        <v>CUMPLE</v>
      </c>
      <c r="E17" s="465" t="str">
        <f>IF(E16&lt;=$E$12,"CUMPLE","NO CUMPLE")</f>
        <v>CUMPLE</v>
      </c>
      <c r="F17" s="466" t="str">
        <f>IF(F16="= 0","CUMPLE",IF(F16&gt;=$F$12,"CUMPLE","NO CUMPLE"))</f>
        <v>CUMPLE</v>
      </c>
      <c r="G17" s="467" t="str">
        <f>IF(G16&gt;=$G$12,"CUMPLE","NO CUMPLE")</f>
        <v>CUMPLE</v>
      </c>
      <c r="H17" s="466" t="str">
        <f>IF(H16&gt;=$H$12,"CUMPLE","NO CUMPLE")</f>
        <v>CUMPLE</v>
      </c>
      <c r="I17" s="468"/>
    </row>
    <row r="18" spans="1:9" s="461" customFormat="1" ht="6.6" customHeight="1" thickBot="1" x14ac:dyDescent="0.3">
      <c r="A18" s="469"/>
      <c r="B18" s="470"/>
      <c r="C18" s="471"/>
      <c r="D18" s="471"/>
      <c r="E18" s="472"/>
      <c r="F18" s="473"/>
      <c r="G18" s="473"/>
      <c r="H18" s="473"/>
      <c r="I18" s="451"/>
    </row>
    <row r="19" spans="1:9" s="461" customFormat="1" ht="20.25" customHeight="1" x14ac:dyDescent="0.25">
      <c r="A19" s="454">
        <f>+'Verificación FIN 1-20'!A10</f>
        <v>3</v>
      </c>
      <c r="B19" s="455" t="str">
        <f>+'Verificación FIN 1-20'!B10</f>
        <v>INGENIEROS CIVILES ESPECIALISTAS S.A.S.</v>
      </c>
      <c r="C19" s="456">
        <f>('Verificación FIN 1-20'!E10-'Verificación FIN 1-20'!G10)/$H$7</f>
        <v>2.6720216286881686</v>
      </c>
      <c r="D19" s="457">
        <f>+'Verificación FIN 1-20'!E10/'Verificación FIN 1-20'!G10</f>
        <v>7.7322316113316152</v>
      </c>
      <c r="E19" s="458">
        <f>+'Verificación FIN 1-20'!H10/'Verificación FIN 1-20'!F10</f>
        <v>0.18686129501226828</v>
      </c>
      <c r="F19" s="459">
        <f>('Verificación FIN 1-20'!J10*'Verificación FIN 1-20'!D10)/('Verificación FIN 1-20'!K10*'Verificación FIN 1-20'!D10)</f>
        <v>17.481844593181219</v>
      </c>
      <c r="G19" s="456">
        <f>+'Verificación FIN 1-20'!J10/'Verificación FIN 1-20'!F10</f>
        <v>0.22728181012013679</v>
      </c>
      <c r="H19" s="456">
        <f>+'Verificación FIN 1-20'!J10/'Verificación FIN 1-20'!I10</f>
        <v>0.27951173486885722</v>
      </c>
      <c r="I19" s="460" t="str">
        <f>IF(C20="CUMPLE",IF(D20="CUMPLE",IF(E20="CUMPLE",IF(E20="CUMPLE",IF(F20="CUMPLE",IF(G20="CUMPLE",IF(H20="CUMPLE","HABILITADO","NO HABILITADO"),"NO HABILITADO"),"NO HABILITADO"),"NO HABILITADO"),"NO HABILITADO"),"NO HABILITADO"))</f>
        <v>HABILITADO</v>
      </c>
    </row>
    <row r="20" spans="1:9" s="461" customFormat="1" ht="26.25" customHeight="1" thickBot="1" x14ac:dyDescent="0.3">
      <c r="A20" s="462"/>
      <c r="B20" s="463"/>
      <c r="C20" s="464" t="str">
        <f>IF(C19&gt;=C12,"CUMPLE","NO CUMPLE")</f>
        <v>CUMPLE</v>
      </c>
      <c r="D20" s="464" t="str">
        <f>IF(D19&gt;=$D$12,"CUMPLE","NO CUMPLE")</f>
        <v>CUMPLE</v>
      </c>
      <c r="E20" s="465" t="str">
        <f>IF(E19&lt;=$E$12,"CUMPLE","NO CUMPLE")</f>
        <v>CUMPLE</v>
      </c>
      <c r="F20" s="466" t="str">
        <f>IF(F19="= 0","CUMPLE",IF(F19&gt;=$F$12,"CUMPLE","NO CUMPLE"))</f>
        <v>CUMPLE</v>
      </c>
      <c r="G20" s="467" t="str">
        <f>IF(G19&gt;=$G$12,"CUMPLE","NO CUMPLE")</f>
        <v>CUMPLE</v>
      </c>
      <c r="H20" s="466" t="str">
        <f>IF(H19&gt;=$H$12,"CUMPLE","NO CUMPLE")</f>
        <v>CUMPLE</v>
      </c>
      <c r="I20" s="468"/>
    </row>
    <row r="21" spans="1:9" s="461" customFormat="1" ht="6.6" customHeight="1" thickBot="1" x14ac:dyDescent="0.3">
      <c r="A21" s="469"/>
      <c r="B21" s="470"/>
      <c r="C21" s="471"/>
      <c r="D21" s="471"/>
      <c r="E21" s="472"/>
      <c r="F21" s="473"/>
      <c r="G21" s="473"/>
      <c r="H21" s="473"/>
      <c r="I21" s="451"/>
    </row>
    <row r="22" spans="1:9" s="461" customFormat="1" ht="18.75" customHeight="1" x14ac:dyDescent="0.25">
      <c r="A22" s="454">
        <f>+'Verificación FIN 1-20'!A12</f>
        <v>7</v>
      </c>
      <c r="B22" s="455" t="str">
        <f>+'Verificación FIN 1-20'!B12</f>
        <v>ALIANZA INTEGRAL DE PROYECTOS SAS BIC</v>
      </c>
      <c r="C22" s="456">
        <f>('Verificación FIN 1-20'!E12-'Verificación FIN 1-20'!G12)/$H$7</f>
        <v>0.59454397271856785</v>
      </c>
      <c r="D22" s="457">
        <f>+'Verificación FIN 1-20'!E12/'Verificación FIN 1-20'!G12</f>
        <v>3.8855279781825529</v>
      </c>
      <c r="E22" s="458">
        <f>+'Verificación FIN 1-20'!H12/'Verificación FIN 1-20'!F12</f>
        <v>0.24352983068623221</v>
      </c>
      <c r="F22" s="459" t="s">
        <v>222</v>
      </c>
      <c r="G22" s="456">
        <f>+'Verificación FIN 1-20'!J12/'Verificación FIN 1-20'!F12</f>
        <v>9.8608259712093721E-2</v>
      </c>
      <c r="H22" s="456">
        <f>+'Verificación FIN 1-20'!J12/'Verificación FIN 1-20'!I12</f>
        <v>0.13035313712574581</v>
      </c>
      <c r="I22" s="460" t="str">
        <f>IF(C23="CUMPLE",IF(D23="CUMPLE",IF(E23="CUMPLE",IF(E23="CUMPLE",IF(F23="CUMPLE",IF(G23="CUMPLE",IF(H23="CUMPLE","HABILITADO","NO HABILITADO"),"NO HABILITADO"),"NO HABILITADO"),"NO HABILITADO"),"NO HABILITADO"),"NO HABILITADO"))</f>
        <v>HABILITADO</v>
      </c>
    </row>
    <row r="23" spans="1:9" s="461" customFormat="1" ht="26.25" customHeight="1" thickBot="1" x14ac:dyDescent="0.3">
      <c r="A23" s="462"/>
      <c r="B23" s="463"/>
      <c r="C23" s="464" t="str">
        <f>IF(C22&gt;=C12,"CUMPLE","NO CUMPLE")</f>
        <v>CUMPLE</v>
      </c>
      <c r="D23" s="464" t="str">
        <f>IF(D22&gt;=$D$12,"CUMPLE","NO CUMPLE")</f>
        <v>CUMPLE</v>
      </c>
      <c r="E23" s="465" t="str">
        <f>IF(E22&lt;=$E$12,"CUMPLE","NO CUMPLE")</f>
        <v>CUMPLE</v>
      </c>
      <c r="F23" s="466" t="str">
        <f>IF(F22="= 0","CUMPLE",IF(F22&gt;=$F$12,"CUMPLE","NO CUMPLE"))</f>
        <v>CUMPLE</v>
      </c>
      <c r="G23" s="467" t="str">
        <f>IF(G22&gt;=$G$12,"CUMPLE","NO CUMPLE")</f>
        <v>CUMPLE</v>
      </c>
      <c r="H23" s="466" t="str">
        <f>IF(H22&gt;=$H$12,"CUMPLE","NO CUMPLE")</f>
        <v>CUMPLE</v>
      </c>
      <c r="I23" s="468"/>
    </row>
    <row r="24" spans="1:9" s="461" customFormat="1" ht="6.6" customHeight="1" thickBot="1" x14ac:dyDescent="0.3">
      <c r="A24" s="469"/>
      <c r="B24" s="470"/>
      <c r="C24" s="471"/>
      <c r="D24" s="471"/>
      <c r="E24" s="472"/>
      <c r="F24" s="473"/>
      <c r="G24" s="473"/>
      <c r="H24" s="473"/>
      <c r="I24" s="451"/>
    </row>
    <row r="25" spans="1:9" s="461" customFormat="1" ht="19.5" customHeight="1" x14ac:dyDescent="0.25">
      <c r="A25" s="454">
        <f>+'Verificación FIN 1-20'!A14</f>
        <v>8</v>
      </c>
      <c r="B25" s="455" t="str">
        <f>+'Verificación FIN 1-20'!B14</f>
        <v>EMPROCIV SAS</v>
      </c>
      <c r="C25" s="456">
        <f>('Verificación FIN 1-20'!E14-'Verificación FIN 1-20'!G14)/$H$7</f>
        <v>0.91227406873756822</v>
      </c>
      <c r="D25" s="457">
        <f>+'Verificación FIN 1-20'!E14/'Verificación FIN 1-20'!G14</f>
        <v>3.2326833908728703</v>
      </c>
      <c r="E25" s="458">
        <f>+'Verificación FIN 1-20'!H14/'Verificación FIN 1-20'!F14</f>
        <v>0.63452944548318213</v>
      </c>
      <c r="F25" s="459">
        <f>('Verificación FIN 1-20'!J14*'Verificación FIN 1-20'!D14)/('Verificación FIN 1-20'!K14*'Verificación FIN 1-20'!D14)</f>
        <v>4.7804676346403925</v>
      </c>
      <c r="G25" s="456">
        <f>+'Verificación FIN 1-20'!J14/'Verificación FIN 1-20'!F14</f>
        <v>4.0392902931854852E-2</v>
      </c>
      <c r="H25" s="456">
        <f>+'Verificación FIN 1-20'!J14/'Verificación FIN 1-20'!I14</f>
        <v>0.1105230022847055</v>
      </c>
      <c r="I25" s="460" t="str">
        <f>IF(C26="CUMPLE",IF(D26="CUMPLE",IF(E26="CUMPLE",IF(E26="CUMPLE",IF(F26="CUMPLE",IF(G26="CUMPLE",IF(H26="CUMPLE","HABILITADO","NO HABILITADO"),"NO HABILITADO"),"NO HABILITADO"),"NO HABILITADO"),"NO HABILITADO"),"NO HABILITADO"))</f>
        <v>HABILITADO</v>
      </c>
    </row>
    <row r="26" spans="1:9" s="461" customFormat="1" ht="26.25" customHeight="1" thickBot="1" x14ac:dyDescent="0.3">
      <c r="A26" s="462"/>
      <c r="B26" s="463"/>
      <c r="C26" s="464" t="str">
        <f>IF(C25&gt;=C12,"CUMPLE","NO CUMPLE")</f>
        <v>CUMPLE</v>
      </c>
      <c r="D26" s="464" t="str">
        <f>IF(D25&gt;=$D$12,"CUMPLE","NO CUMPLE")</f>
        <v>CUMPLE</v>
      </c>
      <c r="E26" s="465" t="str">
        <f>IF(E25&lt;=$E$12,"CUMPLE","NO CUMPLE")</f>
        <v>CUMPLE</v>
      </c>
      <c r="F26" s="466" t="str">
        <f>IF(F25="= 0","CUMPLE",IF(F25&gt;=$F$12,"CUMPLE","NO CUMPLE"))</f>
        <v>CUMPLE</v>
      </c>
      <c r="G26" s="467" t="str">
        <f>IF(G25&gt;=$G$12,"CUMPLE","NO CUMPLE")</f>
        <v>CUMPLE</v>
      </c>
      <c r="H26" s="466" t="str">
        <f>IF(H25&gt;=$H$12,"CUMPLE","NO CUMPLE")</f>
        <v>CUMPLE</v>
      </c>
      <c r="I26" s="468"/>
    </row>
    <row r="27" spans="1:9" s="461" customFormat="1" ht="6.6" customHeight="1" thickBot="1" x14ac:dyDescent="0.3">
      <c r="A27" s="469"/>
      <c r="B27" s="470"/>
      <c r="C27" s="471"/>
      <c r="D27" s="471"/>
      <c r="E27" s="472"/>
      <c r="F27" s="473"/>
      <c r="G27" s="473"/>
      <c r="H27" s="473"/>
      <c r="I27" s="451"/>
    </row>
    <row r="28" spans="1:9" s="461" customFormat="1" ht="22.5" customHeight="1" x14ac:dyDescent="0.25">
      <c r="A28" s="454">
        <f>+'Verificación FIN 1-20'!A16</f>
        <v>10</v>
      </c>
      <c r="B28" s="455" t="str">
        <f>+'Verificación FIN 1-20'!B16</f>
        <v>ING INGENIERIA SAS</v>
      </c>
      <c r="C28" s="456">
        <f>('Verificación FIN 1-20'!E16-'Verificación FIN 1-20'!G16)/$H$7</f>
        <v>3.808524381893549</v>
      </c>
      <c r="D28" s="457">
        <f>+'Verificación FIN 1-20'!E16/'Verificación FIN 1-20'!G16</f>
        <v>5.1091807569138483</v>
      </c>
      <c r="E28" s="458">
        <f>+'Verificación FIN 1-20'!H16/'Verificación FIN 1-20'!F16</f>
        <v>0.64762189467980491</v>
      </c>
      <c r="F28" s="459" t="s">
        <v>222</v>
      </c>
      <c r="G28" s="456">
        <f>+'Verificación FIN 1-20'!J16/'Verificación FIN 1-20'!F16</f>
        <v>0.15831441090721757</v>
      </c>
      <c r="H28" s="456">
        <f>+'Verificación FIN 1-20'!J16/'Verificación FIN 1-20'!I16</f>
        <v>0.44927425545739336</v>
      </c>
      <c r="I28" s="460" t="str">
        <f>IF(C29="CUMPLE",IF(D29="CUMPLE",IF(E29="CUMPLE",IF(E29="CUMPLE",IF(F29="CUMPLE",IF(G29="CUMPLE",IF(H29="CUMPLE","HABILITADO","NO HABILITADO"),"NO HABILITADO"),"NO HABILITADO"),"NO HABILITADO"),"NO HABILITADO"),"NO HABILITADO"))</f>
        <v>HABILITADO</v>
      </c>
    </row>
    <row r="29" spans="1:9" s="461" customFormat="1" ht="17.25" customHeight="1" thickBot="1" x14ac:dyDescent="0.3">
      <c r="A29" s="462"/>
      <c r="B29" s="463"/>
      <c r="C29" s="464" t="str">
        <f>IF(C28&gt;=C12,"CUMPLE","NO CUMPLE")</f>
        <v>CUMPLE</v>
      </c>
      <c r="D29" s="464" t="str">
        <f>IF(D28&gt;=$D$12,"CUMPLE","NO CUMPLE")</f>
        <v>CUMPLE</v>
      </c>
      <c r="E29" s="465" t="str">
        <f>IF(E28&lt;=$E$12,"CUMPLE","NO CUMPLE")</f>
        <v>CUMPLE</v>
      </c>
      <c r="F29" s="466" t="str">
        <f>IF(F28="= 0","CUMPLE",IF(F28&gt;=$F$12,"CUMPLE","NO CUMPLE"))</f>
        <v>CUMPLE</v>
      </c>
      <c r="G29" s="467" t="str">
        <f>IF(G28&gt;=$G$12,"CUMPLE","NO CUMPLE")</f>
        <v>CUMPLE</v>
      </c>
      <c r="H29" s="466" t="str">
        <f>IF(H28&gt;=$H$12,"CUMPLE","NO CUMPLE")</f>
        <v>CUMPLE</v>
      </c>
      <c r="I29" s="468"/>
    </row>
    <row r="30" spans="1:9" s="461" customFormat="1" ht="9.75" customHeight="1" thickBot="1" x14ac:dyDescent="0.3">
      <c r="A30" s="469"/>
      <c r="B30" s="470"/>
      <c r="C30" s="471"/>
      <c r="D30" s="471"/>
      <c r="E30" s="472"/>
      <c r="F30" s="473"/>
      <c r="G30" s="473"/>
      <c r="H30" s="473"/>
      <c r="I30" s="451"/>
    </row>
    <row r="31" spans="1:9" s="461" customFormat="1" ht="21.75" customHeight="1" x14ac:dyDescent="0.25">
      <c r="A31" s="474">
        <f>+'Verificación FIN 1-20'!A18</f>
        <v>9</v>
      </c>
      <c r="B31" s="475" t="str">
        <f>+'Verificación FIN 1-20'!B18</f>
        <v>CONSORCIO SEGURIDAD VIAL CUNDINAMARCA</v>
      </c>
      <c r="C31" s="456">
        <f>((('Verificación FIN 1-20'!E20)+('Verificación FIN 1-20'!E19))-(('Verificación FIN 1-20'!G19)+('Verificación FIN 1-20'!G20)))/H7</f>
        <v>1.8722103856957903</v>
      </c>
      <c r="D31" s="457">
        <f>(('Verificación FIN 1-20'!E20)+('Verificación FIN 1-20'!E19))/(('Verificación FIN 1-20'!G19)+('Verificación FIN 1-20'!G20))</f>
        <v>5.3434709647757286</v>
      </c>
      <c r="E31" s="458">
        <f>('Verificación FIN 1-20'!H19+'Verificación FIN 1-20'!H20)/('Verificación FIN 1-20'!F19+'Verificación FIN 1-20'!F20)</f>
        <v>0.38645314648909607</v>
      </c>
      <c r="F31" s="459">
        <f>('Verificación FIN 1-20'!J19+'Verificación FIN 1-20'!J20)/('Verificación FIN 1-20'!K19+'Verificación FIN 1-20'!K20)</f>
        <v>24.332217625530731</v>
      </c>
      <c r="G31" s="456">
        <f>('Verificación FIN 1-20'!J19+'Verificación FIN 1-20'!J20)/('Verificación FIN 1-20'!F19+'Verificación FIN 1-20'!F20)</f>
        <v>0.18287145721402065</v>
      </c>
      <c r="H31" s="456">
        <f>('Verificación FIN 1-20'!J19+'Verificación FIN 1-20'!J20)/('Verificación FIN 1-20'!I19+'Verificación FIN 1-20'!I20)</f>
        <v>0.29805622205960941</v>
      </c>
      <c r="I31" s="476" t="str">
        <f>IF(C32="CUMPLE",IF(D32="CUMPLE",IF(E32="CUMPLE",IF(E32="CUMPLE",IF(F32="CUMPLE",IF(G32="CUMPLE",IF(H32="CUMPLE","HABILITADO","NO HABILITADO"),"NO HABILITADO"),"NO HABILITADO"),"NO HABILITADO"),"NO HABILITADO"),"NO HABILITADO"))</f>
        <v>HABILITADO</v>
      </c>
    </row>
    <row r="32" spans="1:9" s="461" customFormat="1" ht="21" customHeight="1" thickBot="1" x14ac:dyDescent="0.3">
      <c r="A32" s="474"/>
      <c r="B32" s="475"/>
      <c r="C32" s="464" t="str">
        <f>IF(C31&gt;=C12,"CUMPLE","NO CUMPLE")</f>
        <v>CUMPLE</v>
      </c>
      <c r="D32" s="464" t="str">
        <f>IF(D31&gt;=$D$12,"CUMPLE","NO CUMPLE")</f>
        <v>CUMPLE</v>
      </c>
      <c r="E32" s="465" t="str">
        <f>IF(E31&lt;=$E$12,"CUMPLE","NO CUMPLE")</f>
        <v>CUMPLE</v>
      </c>
      <c r="F32" s="466" t="str">
        <f>IF(F31="= 0","CUMPLE",IF(F31&gt;=$F$12,"CUMPLE","NO CUMPLE"))</f>
        <v>CUMPLE</v>
      </c>
      <c r="G32" s="467" t="str">
        <f>IF(G31&gt;=$G$12,"CUMPLE","NO CUMPLE")</f>
        <v>CUMPLE</v>
      </c>
      <c r="H32" s="466" t="str">
        <f>IF(H31&gt;=$H$12,"CUMPLE","NO CUMPLE")</f>
        <v>CUMPLE</v>
      </c>
      <c r="I32" s="477"/>
    </row>
    <row r="33" spans="1:9" s="461" customFormat="1" ht="6.6" customHeight="1" thickBot="1" x14ac:dyDescent="0.3">
      <c r="A33" s="469"/>
      <c r="B33" s="470"/>
      <c r="C33" s="471"/>
      <c r="D33" s="471"/>
      <c r="E33" s="472"/>
      <c r="F33" s="473"/>
      <c r="G33" s="473"/>
      <c r="H33" s="473"/>
      <c r="I33" s="451"/>
    </row>
    <row r="34" spans="1:9" s="461" customFormat="1" ht="20.25" customHeight="1" x14ac:dyDescent="0.25">
      <c r="A34" s="474">
        <f>+'Verificación FIN 1-20'!A22</f>
        <v>13</v>
      </c>
      <c r="B34" s="475" t="str">
        <f>+'Verificación FIN 1-20'!B22</f>
        <v>JASEN CONSULTORES SAS</v>
      </c>
      <c r="C34" s="456">
        <f>('Verificación FIN 1-20'!E22-'Verificación FIN 1-20'!G22)/$H$7</f>
        <v>1.7236307581707311</v>
      </c>
      <c r="D34" s="457">
        <f>+'Verificación FIN 1-20'!E22/'Verificación FIN 1-20'!G22</f>
        <v>5.0435839414215753</v>
      </c>
      <c r="E34" s="458">
        <f>+'Verificación FIN 1-20'!H22/'Verificación FIN 1-20'!F22</f>
        <v>0.2893443312722741</v>
      </c>
      <c r="F34" s="459">
        <f>('Verificación FIN 1-20'!J22*'Verificación FIN 1-20'!D22)/('Verificación FIN 1-20'!K22*'Verificación FIN 1-20'!D22)</f>
        <v>8.8372514056918465</v>
      </c>
      <c r="G34" s="456">
        <f>+'Verificación FIN 1-20'!J22/'Verificación FIN 1-20'!F22</f>
        <v>6.4487466251198375E-2</v>
      </c>
      <c r="H34" s="456">
        <f>+'Verificación FIN 1-20'!J22/'Verificación FIN 1-20'!I22</f>
        <v>9.0743617604076982E-2</v>
      </c>
      <c r="I34" s="476" t="str">
        <f>IF(C35="CUMPLE",IF(D35="CUMPLE",IF(E35="CUMPLE",IF(E35="CUMPLE",IF(F35="CUMPLE",IF(G35="CUMPLE",IF(H35="CUMPLE","HABILITADO","NO HABILITADO"),"NO HABILITADO"),"NO HABILITADO"),"NO HABILITADO"),"NO HABILITADO"),"NO HABILITADO"))</f>
        <v>HABILITADO</v>
      </c>
    </row>
    <row r="35" spans="1:9" s="461" customFormat="1" ht="21" customHeight="1" thickBot="1" x14ac:dyDescent="0.3">
      <c r="A35" s="474"/>
      <c r="B35" s="475"/>
      <c r="C35" s="464" t="str">
        <f>IF(C34&gt;=C12,"CUMPLE","NO CUMPLE")</f>
        <v>CUMPLE</v>
      </c>
      <c r="D35" s="464" t="str">
        <f>IF(D34&gt;=$D$12,"CUMPLE","NO CUMPLE")</f>
        <v>CUMPLE</v>
      </c>
      <c r="E35" s="465" t="str">
        <f>IF(E34&lt;=$E$12,"CUMPLE","NO CUMPLE")</f>
        <v>CUMPLE</v>
      </c>
      <c r="F35" s="466" t="str">
        <f>IF(F34="= 0","CUMPLE",IF(F34&gt;=$F$12,"CUMPLE","NO CUMPLE"))</f>
        <v>CUMPLE</v>
      </c>
      <c r="G35" s="467" t="str">
        <f>IF(G34&gt;=$G$12,"CUMPLE","NO CUMPLE")</f>
        <v>CUMPLE</v>
      </c>
      <c r="H35" s="466" t="str">
        <f>IF(H34&gt;=$H$12,"CUMPLE","NO CUMPLE")</f>
        <v>CUMPLE</v>
      </c>
      <c r="I35" s="477"/>
    </row>
    <row r="36" spans="1:9" s="461" customFormat="1" ht="4.5" customHeight="1" thickBot="1" x14ac:dyDescent="0.3">
      <c r="A36" s="469"/>
      <c r="B36" s="470"/>
      <c r="C36" s="471"/>
      <c r="D36" s="471"/>
      <c r="E36" s="472"/>
      <c r="F36" s="473"/>
      <c r="G36" s="473"/>
      <c r="H36" s="473"/>
      <c r="I36" s="451"/>
    </row>
    <row r="37" spans="1:9" s="461" customFormat="1" ht="19.5" customHeight="1" x14ac:dyDescent="0.25">
      <c r="A37" s="474">
        <f>+'Verificación FIN 1-20'!A24</f>
        <v>17</v>
      </c>
      <c r="B37" s="475" t="str">
        <f>+'Verificación FIN 1-20'!B26</f>
        <v>CONSORCIO ESENDA</v>
      </c>
      <c r="C37" s="456">
        <f>((('Verificación FIN 1-20'!E25)+('Verificación FIN 1-20'!E26)+('Verificación FIN 1-20'!E27)+('Verificación FIN 1-20'!E28))-(('Verificación FIN 1-20'!G25)+('Verificación FIN 1-20'!G26)+('Verificación FIN 1-20'!G27)+('Verificación FIN 1-20'!G28)))/H7</f>
        <v>2.2318250838328004</v>
      </c>
      <c r="D37" s="457">
        <f>(('Verificación FIN 1-20'!E25)+('Verificación FIN 1-20'!E26)+('Verificación FIN 1-20'!E27)+('Verificación FIN 1-20'!E28))/(('Verificación FIN 1-20'!G25)+('Verificación FIN 1-20'!G26)+('Verificación FIN 1-20'!G27)+('Verificación FIN 1-20'!G28))</f>
        <v>2.1878541836221608</v>
      </c>
      <c r="E37" s="458">
        <f>('Verificación FIN 1-20'!H25+'Verificación FIN 1-20'!H26+'Verificación FIN 1-20'!H28+'Verificación FIN 1-20'!H27)/('Verificación FIN 1-20'!F25+'Verificación FIN 1-20'!F26+'Verificación FIN 1-20'!F28+'Verificación FIN 1-20'!F27)</f>
        <v>0.43794273179047466</v>
      </c>
      <c r="F37" s="459">
        <f>('Verificación FIN 1-20'!J25+'Verificación FIN 1-20'!J26+'Verificación FIN 1-20'!J27+'Verificación FIN 1-20'!J28)/('Verificación FIN 1-20'!K25+'Verificación FIN 1-20'!K26+'Verificación FIN 1-20'!K27+'Verificación FIN 1-20'!K28)</f>
        <v>55.597235176577868</v>
      </c>
      <c r="G37" s="456">
        <f>('Verificación FIN 1-20'!J25+'Verificación FIN 1-20'!J26+'Verificación FIN 1-20'!J27+'Verificación FIN 1-20'!J28)/('Verificación FIN 1-20'!F25+'Verificación FIN 1-20'!F26+'Verificación FIN 1-20'!F27+'Verificación FIN 1-20'!F28)</f>
        <v>9.9478339242740313E-2</v>
      </c>
      <c r="H37" s="456">
        <f>('Verificación FIN 1-20'!J25+'Verificación FIN 1-20'!J26+'Verificación FIN 1-20'!J27+'Verificación FIN 1-20'!J28)/('Verificación FIN 1-20'!I25+'Verificación FIN 1-20'!I26+'Verificación FIN 1-20'!I27+'Verificación FIN 1-20'!I28)</f>
        <v>0.17698968569454829</v>
      </c>
      <c r="I37" s="476" t="str">
        <f>IF(C38="CUMPLE",IF(D38="CUMPLE",IF(E38="CUMPLE",IF(E38="CUMPLE",IF(F38="CUMPLE",IF(G38="CUMPLE",IF(H38="CUMPLE","HABILITADO","NO HABILITADO"),"NO HABILITADO"),"NO HABILITADO"),"NO HABILITADO"),"NO HABILITADO"),"NO HABILITADO"))</f>
        <v>HABILITADO</v>
      </c>
    </row>
    <row r="38" spans="1:9" s="461" customFormat="1" ht="16.5" customHeight="1" thickBot="1" x14ac:dyDescent="0.3">
      <c r="A38" s="474"/>
      <c r="B38" s="475"/>
      <c r="C38" s="464" t="str">
        <f>IF(C37&gt;=C12,"CUMPLE","NO CUMPLE")</f>
        <v>CUMPLE</v>
      </c>
      <c r="D38" s="464" t="str">
        <f>IF(D37&gt;=$D$12,"CUMPLE","NO CUMPLE")</f>
        <v>CUMPLE</v>
      </c>
      <c r="E38" s="465" t="str">
        <f>IF(E37&lt;=$E$12,"CUMPLE","NO CUMPLE")</f>
        <v>CUMPLE</v>
      </c>
      <c r="F38" s="466" t="str">
        <f>IF(F37="= 0","CUMPLE",IF(F37&gt;=$F$12,"CUMPLE","NO CUMPLE"))</f>
        <v>CUMPLE</v>
      </c>
      <c r="G38" s="467" t="str">
        <f>IF(G37&gt;=$G$12,"CUMPLE","NO CUMPLE")</f>
        <v>CUMPLE</v>
      </c>
      <c r="H38" s="466" t="str">
        <f>IF(H37&gt;=$H$12,"CUMPLE","NO CUMPLE")</f>
        <v>CUMPLE</v>
      </c>
      <c r="I38" s="477"/>
    </row>
    <row r="39" spans="1:9" s="461" customFormat="1" ht="13.5" customHeight="1" thickBot="1" x14ac:dyDescent="0.3">
      <c r="A39" s="478"/>
      <c r="B39" s="479"/>
      <c r="C39" s="479"/>
      <c r="D39" s="480"/>
      <c r="E39" s="481"/>
      <c r="F39" s="482"/>
      <c r="G39" s="483"/>
      <c r="H39" s="483"/>
      <c r="I39" s="484"/>
    </row>
    <row r="40" spans="1:9" s="461" customFormat="1" ht="17.25" customHeight="1" x14ac:dyDescent="0.25">
      <c r="A40" s="474">
        <f>+'Verificación FIN 1-20'!A30</f>
        <v>16</v>
      </c>
      <c r="B40" s="475" t="str">
        <f>+'Verificación FIN 1-20'!B30</f>
        <v>INGENIEROS CONSTRUCTORES Y ASESORES SAS</v>
      </c>
      <c r="C40" s="456">
        <f>('Verificación FIN 1-20'!E30-'Verificación FIN 1-20'!G30)/$H$7</f>
        <v>3.6307429767323893</v>
      </c>
      <c r="D40" s="457">
        <f>+'Verificación FIN 1-20'!E30/'Verificación FIN 1-20'!G30</f>
        <v>6.4464695318190071</v>
      </c>
      <c r="E40" s="458">
        <f>+'Verificación FIN 1-20'!H30/'Verificación FIN 1-20'!F30</f>
        <v>0.27892722560543115</v>
      </c>
      <c r="F40" s="459">
        <f>('Verificación FIN 1-20'!J30*'Verificación FIN 1-20'!D30)/('Verificación FIN 1-20'!K30*'Verificación FIN 1-20'!D30)</f>
        <v>576.14641376665588</v>
      </c>
      <c r="G40" s="456">
        <f>+'Verificación FIN 1-20'!J30/'Verificación FIN 1-20'!F30</f>
        <v>0.1674290233329036</v>
      </c>
      <c r="H40" s="456">
        <f>+'Verificación FIN 1-20'!J30/'Verificación FIN 1-20'!I30</f>
        <v>0.23219434886233403</v>
      </c>
      <c r="I40" s="476" t="str">
        <f>IF(C41="CUMPLE",IF(D41="CUMPLE",IF(E41="CUMPLE",IF(E41="CUMPLE",IF(F41="CUMPLE",IF(G41="CUMPLE",IF(H41="CUMPLE","HABILITADO","NO HABILITADO"),"NO HABILITADO"),"NO HABILITADO"),"NO HABILITADO"),"NO HABILITADO"),"NO HABILITADO"))</f>
        <v>HABILITADO</v>
      </c>
    </row>
    <row r="41" spans="1:9" s="461" customFormat="1" ht="26.25" customHeight="1" thickBot="1" x14ac:dyDescent="0.3">
      <c r="A41" s="474"/>
      <c r="B41" s="475"/>
      <c r="C41" s="464" t="str">
        <f>IF(C40&gt;=C12,"CUMPLE","NO CUMPLE")</f>
        <v>CUMPLE</v>
      </c>
      <c r="D41" s="464" t="str">
        <f>IF(D40&gt;=$D$12,"CUMPLE","NO CUMPLE")</f>
        <v>CUMPLE</v>
      </c>
      <c r="E41" s="465" t="str">
        <f t="shared" ref="E41" si="0">IF(E40&lt;=$E$12,"CUMPLE","NO CUMPLE")</f>
        <v>CUMPLE</v>
      </c>
      <c r="F41" s="466" t="str">
        <f t="shared" ref="F41" si="1">IF(F40&gt;=$F$12,"CUMPLE","NO CUMPLE")</f>
        <v>CUMPLE</v>
      </c>
      <c r="G41" s="467" t="str">
        <f>IF(G40&gt;=$G$12,"CUMPLE","NO CUMPLE")</f>
        <v>CUMPLE</v>
      </c>
      <c r="H41" s="466" t="str">
        <f>IF(H40&gt;=$H$12,"CUMPLE","NO CUMPLE")</f>
        <v>CUMPLE</v>
      </c>
      <c r="I41" s="477"/>
    </row>
    <row r="42" spans="1:9" s="461" customFormat="1" ht="6.6" customHeight="1" thickBot="1" x14ac:dyDescent="0.3">
      <c r="A42" s="469"/>
      <c r="B42" s="470"/>
      <c r="C42" s="471"/>
      <c r="D42" s="471"/>
      <c r="E42" s="472"/>
      <c r="F42" s="473"/>
      <c r="G42" s="473"/>
      <c r="H42" s="473"/>
      <c r="I42" s="451"/>
    </row>
    <row r="43" spans="1:9" s="461" customFormat="1" ht="15" customHeight="1" x14ac:dyDescent="0.25">
      <c r="A43" s="474">
        <f>+'Verificación FIN 1-20'!A32</f>
        <v>18</v>
      </c>
      <c r="B43" s="475" t="str">
        <f>+'Verificación FIN 1-20'!B32</f>
        <v>PROYECTOS TECNICOS DE COLOMBIA S.A.S.</v>
      </c>
      <c r="C43" s="456">
        <f>('Verificación FIN 1-20'!E32-'Verificación FIN 1-20'!G32)/$H$7</f>
        <v>6.6016408658915449</v>
      </c>
      <c r="D43" s="457">
        <f>+'Verificación FIN 1-20'!E32/'Verificación FIN 1-20'!G32</f>
        <v>6.5935063370979723</v>
      </c>
      <c r="E43" s="458">
        <f>+'Verificación FIN 1-20'!H32/'Verificación FIN 1-20'!F32</f>
        <v>0.53073945230376607</v>
      </c>
      <c r="F43" s="459">
        <f>('Verificación FIN 1-20'!J32*'Verificación FIN 1-20'!D32/('Verificación FIN 1-20'!K32*'Verificación FIN 1-20'!D32))</f>
        <v>7.740352997243849</v>
      </c>
      <c r="G43" s="456">
        <f>+'Verificación FIN 1-20'!J32/'Verificación FIN 1-20'!F32</f>
        <v>0.11488076690206186</v>
      </c>
      <c r="H43" s="456">
        <f>+'Verificación FIN 1-20'!J32/'Verificación FIN 1-20'!I32</f>
        <v>0.24481232753542187</v>
      </c>
      <c r="I43" s="476" t="str">
        <f>IF(C44="CUMPLE",IF(D44="CUMPLE",IF(E44="CUMPLE",IF(E44="CUMPLE",IF(F44="CUMPLE",IF(G44="CUMPLE",IF(H44="CUMPLE","HABILITADO","NO HABILITADO"),"NO HABILITADO"),"NO HABILITADO"),"NO HABILITADO"),"NO HABILITADO"),"NO HABILITADO"))</f>
        <v>HABILITADO</v>
      </c>
    </row>
    <row r="44" spans="1:9" s="461" customFormat="1" ht="26.25" customHeight="1" thickBot="1" x14ac:dyDescent="0.3">
      <c r="A44" s="474"/>
      <c r="B44" s="475"/>
      <c r="C44" s="464" t="str">
        <f>IF(C43&gt;=C12,"CUMPLE","NO CUMPLE")</f>
        <v>CUMPLE</v>
      </c>
      <c r="D44" s="464" t="str">
        <f>IF(D43&gt;=$D$12,"CUMPLE","NO CUMPLE")</f>
        <v>CUMPLE</v>
      </c>
      <c r="E44" s="465" t="str">
        <f t="shared" ref="E44" si="2">IF(E43&lt;=$E$12,"CUMPLE","NO CUMPLE")</f>
        <v>CUMPLE</v>
      </c>
      <c r="F44" s="466" t="str">
        <f t="shared" ref="F44" si="3">IF(F43&gt;=$F$12,"CUMPLE","NO CUMPLE")</f>
        <v>CUMPLE</v>
      </c>
      <c r="G44" s="467" t="str">
        <f>IF(G43&gt;=$G$12,"CUMPLE","NO CUMPLE")</f>
        <v>CUMPLE</v>
      </c>
      <c r="H44" s="466" t="str">
        <f>IF(H43&gt;=$H$12,"CUMPLE","NO CUMPLE")</f>
        <v>CUMPLE</v>
      </c>
      <c r="I44" s="477"/>
    </row>
    <row r="45" spans="1:9" s="461" customFormat="1" ht="6.6" customHeight="1" thickBot="1" x14ac:dyDescent="0.3">
      <c r="A45" s="469"/>
      <c r="B45" s="470"/>
      <c r="C45" s="471"/>
      <c r="D45" s="471"/>
      <c r="E45" s="472"/>
      <c r="F45" s="473"/>
      <c r="G45" s="473"/>
      <c r="H45" s="473"/>
      <c r="I45" s="451"/>
    </row>
    <row r="46" spans="1:9" s="461" customFormat="1" ht="16.5" customHeight="1" x14ac:dyDescent="0.25">
      <c r="A46" s="454">
        <f>+'Verificación FIN 1-20'!A34</f>
        <v>20</v>
      </c>
      <c r="B46" s="455" t="str">
        <f>+'Verificación FIN 1-20'!B34</f>
        <v>GERMAN RAMIREZ BARBOSA</v>
      </c>
      <c r="C46" s="456">
        <f>('Verificación FIN 1-20'!E34-'Verificación FIN 1-20'!G34)/$H$7</f>
        <v>1.9694168914543728</v>
      </c>
      <c r="D46" s="457">
        <f>+'Verificación FIN 1-20'!E34/'Verificación FIN 1-20'!G34</f>
        <v>28.032986760415888</v>
      </c>
      <c r="E46" s="458">
        <f>+'Verificación FIN 1-20'!H34/'Verificación FIN 1-20'!F34</f>
        <v>0.20601499823243952</v>
      </c>
      <c r="F46" s="459">
        <f>('Verificación FIN 1-20'!J34/('Verificación FIN 1-20'!K34))</f>
        <v>3.9458978222161347</v>
      </c>
      <c r="G46" s="456">
        <f>+'Verificación FIN 1-20'!J34/'Verificación FIN 1-20'!F34</f>
        <v>2.4860040563283697E-2</v>
      </c>
      <c r="H46" s="456">
        <f>+'Verificación FIN 1-20'!J34/'Verificación FIN 1-20'!I34</f>
        <v>3.1310466202687147E-2</v>
      </c>
      <c r="I46" s="460" t="str">
        <f>IF(C47="CUMPLE",IF(D47="CUMPLE",IF(E47="CUMPLE",IF(E47="CUMPLE",IF(F47="CUMPLE",IF(G47="CUMPLE",IF(H47="CUMPLE","HABILITADO","NO HABILITADO"),"NO HABILITADO"),"NO HABILITADO"),"NO HABILITADO"),"NO HABILITADO"),"NO HABILITADO"))</f>
        <v>HABILITADO</v>
      </c>
    </row>
    <row r="47" spans="1:9" s="461" customFormat="1" ht="16.5" customHeight="1" thickBot="1" x14ac:dyDescent="0.3">
      <c r="A47" s="462"/>
      <c r="B47" s="463"/>
      <c r="C47" s="464" t="str">
        <f>IF(C46&gt;=C12,"CUMPLE","NO CUMPLE")</f>
        <v>CUMPLE</v>
      </c>
      <c r="D47" s="464" t="str">
        <f>IF(D46&gt;=$D$12,"CUMPLE","NO CUMPLE")</f>
        <v>CUMPLE</v>
      </c>
      <c r="E47" s="465" t="str">
        <f t="shared" ref="E47" si="4">IF(E46&lt;=$E$12,"CUMPLE","NO CUMPLE")</f>
        <v>CUMPLE</v>
      </c>
      <c r="F47" s="466" t="str">
        <f t="shared" ref="F47" si="5">IF(F46&gt;=$F$12,"CUMPLE","NO CUMPLE")</f>
        <v>CUMPLE</v>
      </c>
      <c r="G47" s="467" t="s">
        <v>90</v>
      </c>
      <c r="H47" s="466" t="s">
        <v>90</v>
      </c>
      <c r="I47" s="468"/>
    </row>
    <row r="48" spans="1:9" s="461" customFormat="1" ht="13.5" customHeight="1" thickBot="1" x14ac:dyDescent="0.3">
      <c r="A48" s="478"/>
      <c r="B48" s="479"/>
      <c r="C48" s="479"/>
      <c r="D48" s="480"/>
      <c r="E48" s="481"/>
      <c r="F48" s="482"/>
      <c r="G48" s="483"/>
      <c r="H48" s="483"/>
      <c r="I48" s="484"/>
    </row>
    <row r="49" spans="1:9" s="461" customFormat="1" ht="18.75" customHeight="1" x14ac:dyDescent="0.25">
      <c r="A49" s="474">
        <f>+'Verificación FIN 1-20'!A36</f>
        <v>1</v>
      </c>
      <c r="B49" s="475" t="str">
        <f>+'Verificación FIN 1-20'!B36</f>
        <v>CONSORCIO INTERSEGURIDAD VIAL</v>
      </c>
      <c r="C49" s="456">
        <f>((('Verificación FIN 1-20'!E37)+('Verificación FIN 1-20'!E38)+('Verificación FIN 1-20'!E39))-(('Verificación FIN 1-20'!G37)+('Verificación FIN 1-20'!G38)+('Verificación FIN 1-20'!G39)))/H7</f>
        <v>8.8898728177411854</v>
      </c>
      <c r="D49" s="457">
        <f>(('Verificación FIN 1-20'!E37)+('Verificación FIN 1-20'!E38)+('Verificación FIN 1-20'!E39))/(('Verificación FIN 1-20'!G37)+('Verificación FIN 1-20'!G38)+('Verificación FIN 1-20'!G39))</f>
        <v>16.748384015665145</v>
      </c>
      <c r="E49" s="458">
        <f>('Verificación FIN 1-20'!H37+'Verificación FIN 1-20'!H38+'Verificación FIN 1-20'!H39)/('Verificación FIN 1-20'!F37+'Verificación FIN 1-20'!F38+'Verificación FIN 1-20'!F39)</f>
        <v>0.48560169935559044</v>
      </c>
      <c r="F49" s="459">
        <f>('Verificación FIN 1-20'!J37+'Verificación FIN 1-20'!J38+'Verificación FIN 1-20'!J39)/('Verificación FIN 1-20'!K37+'Verificación FIN 1-20'!K38+'Verificación FIN 1-20'!K39)</f>
        <v>27.391101604776985</v>
      </c>
      <c r="G49" s="456">
        <f>('Verificación FIN 1-20'!J37+'Verificación FIN 1-20'!J38+'Verificación FIN 1-20'!J39)/('Verificación FIN 1-20'!F37+'Verificación FIN 1-20'!F38+'Verificación FIN 1-20'!F39)</f>
        <v>0.15309765115869803</v>
      </c>
      <c r="H49" s="456">
        <f>('Verificación FIN 1-20'!J37+'Verificación FIN 1-20'!J38+'Verificación FIN 1-20'!J39)/('Verificación FIN 1-20'!I37+'Verificación FIN 1-20'!I38+'Verificación FIN 1-20'!I39)</f>
        <v>0.29762472186806566</v>
      </c>
      <c r="I49" s="476" t="str">
        <f>IF(C50="CUMPLE",IF(D50="CUMPLE",IF(E50="CUMPLE",IF(E50="CUMPLE",IF(F50="CUMPLE",IF(G50="CUMPLE",IF(H50="CUMPLE","HABILITADO","NO HABILITADO"),"NO HABILITADO"),"NO HABILITADO"),"NO HABILITADO"),"NO HABILITADO"),"NO HABILITADO"))</f>
        <v>HABILITADO</v>
      </c>
    </row>
    <row r="50" spans="1:9" s="461" customFormat="1" ht="16.5" customHeight="1" thickBot="1" x14ac:dyDescent="0.3">
      <c r="A50" s="474"/>
      <c r="B50" s="475"/>
      <c r="C50" s="464" t="str">
        <f>IF(C49&gt;=C12,"CUMPLE","NO CUMPLE")</f>
        <v>CUMPLE</v>
      </c>
      <c r="D50" s="464" t="str">
        <f>IF(D49&gt;=$D$12,"CUMPLE","NO CUMPLE")</f>
        <v>CUMPLE</v>
      </c>
      <c r="E50" s="465" t="str">
        <f>IF(E49&lt;=$E$12,"CUMPLE","NO CUMPLE")</f>
        <v>CUMPLE</v>
      </c>
      <c r="F50" s="466" t="str">
        <f>IF(F49="= 0","CUMPLE",IF(F49&gt;=$F$12,"CUMPLE","NO CUMPLE"))</f>
        <v>CUMPLE</v>
      </c>
      <c r="G50" s="467" t="str">
        <f>IF(G49&gt;=$G$12,"CUMPLE","NO CUMPLE")</f>
        <v>CUMPLE</v>
      </c>
      <c r="H50" s="466" t="str">
        <f>IF(H49&gt;=$H$12,"CUMPLE","NO CUMPLE")</f>
        <v>CUMPLE</v>
      </c>
      <c r="I50" s="477"/>
    </row>
    <row r="51" spans="1:9" s="461" customFormat="1" ht="11.25" customHeight="1" thickBot="1" x14ac:dyDescent="0.3">
      <c r="A51" s="478"/>
      <c r="B51" s="479"/>
      <c r="C51" s="479"/>
      <c r="D51" s="480"/>
      <c r="E51" s="481"/>
      <c r="F51" s="482"/>
      <c r="G51" s="483"/>
      <c r="H51" s="483"/>
      <c r="I51" s="484"/>
    </row>
    <row r="52" spans="1:9" s="461" customFormat="1" ht="24.75" customHeight="1" x14ac:dyDescent="0.25">
      <c r="A52" s="474">
        <f>+'Verificación FIN 1-20'!A41</f>
        <v>5</v>
      </c>
      <c r="B52" s="475" t="str">
        <f>+'Verificación FIN 1-20'!B41</f>
        <v>CONSORCIO INTERVIAL STM.</v>
      </c>
      <c r="C52" s="456">
        <f>((('Verificación FIN 1-20'!E42)+('Verificación FIN 1-20'!E43))-(('Verificación FIN 1-20'!G42)+('Verificación FIN 1-20'!G43)))/H7</f>
        <v>3.7929931506756418</v>
      </c>
      <c r="D52" s="457">
        <f>(('Verificación FIN 1-20'!E42)+('Verificación FIN 1-20'!E43))/(('Verificación FIN 1-20'!G42)+('Verificación FIN 1-20'!G43))</f>
        <v>3.2169801761317705</v>
      </c>
      <c r="E52" s="458">
        <f>('Verificación FIN 1-20'!H42+'Verificación FIN 1-20'!H43)/('Verificación FIN 1-20'!F42+'Verificación FIN 1-20'!F43)</f>
        <v>0.34034133759437302</v>
      </c>
      <c r="F52" s="459">
        <f>('Verificación FIN 1-20'!J42+'Verificación FIN 1-20'!J43)/('Verificación FIN 1-20'!K42+'Verificación FIN 1-20'!K42)</f>
        <v>195.0826579921783</v>
      </c>
      <c r="G52" s="456">
        <f>('Verificación FIN 1-20'!J42+'Verificación FIN 1-20'!J43)/('Verificación FIN 1-20'!F42+'Verificación FIN 1-20'!F43)</f>
        <v>0.19430119039559202</v>
      </c>
      <c r="H52" s="456">
        <f>('Verificación FIN 1-20'!J42+'Verificación FIN 1-20'!J43)/('Verificación FIN 1-20'!I42+'Verificación FIN 1-20'!I43)</f>
        <v>0.29454807685996148</v>
      </c>
      <c r="I52" s="476" t="str">
        <f>IF(C53="CUMPLE",IF(D53="CUMPLE",IF(E53="CUMPLE",IF(E53="CUMPLE",IF(F53="CUMPLE",IF(G53="CUMPLE",IF(H53="CUMPLE","HABILITADO","NO HABILITADO"),"NO HABILITADO"),"NO HABILITADO"),"NO HABILITADO"),"NO HABILITADO"),"NO HABILITADO"))</f>
        <v>HABILITADO</v>
      </c>
    </row>
    <row r="53" spans="1:9" s="461" customFormat="1" ht="26.25" customHeight="1" thickBot="1" x14ac:dyDescent="0.3">
      <c r="A53" s="474"/>
      <c r="B53" s="475"/>
      <c r="C53" s="464" t="str">
        <f>IF(C52&gt;=C13,"CUMPLE","NO CUMPLE")</f>
        <v>CUMPLE</v>
      </c>
      <c r="D53" s="464" t="str">
        <f>IF(D52&gt;=$D$13,"CUMPLE","NO CUMPLE")</f>
        <v>CUMPLE</v>
      </c>
      <c r="E53" s="465" t="str">
        <f>IF(E52&lt;=$E$13,"CUMPLE","NO CUMPLE")</f>
        <v>CUMPLE</v>
      </c>
      <c r="F53" s="466" t="str">
        <f>IF(F52="= 0","CUMPLE",IF(F52&gt;=$F$13,"CUMPLE","NO CUMPLE"))</f>
        <v>CUMPLE</v>
      </c>
      <c r="G53" s="467" t="str">
        <f>IF(G52&gt;=$G$13,"CUMPLE","NO CUMPLE")</f>
        <v>CUMPLE</v>
      </c>
      <c r="H53" s="466" t="str">
        <f>IF(H52&gt;=$H$13,"CUMPLE","NO CUMPLE")</f>
        <v>CUMPLE</v>
      </c>
      <c r="I53" s="477"/>
    </row>
    <row r="54" spans="1:9" s="461" customFormat="1" ht="6.6" customHeight="1" thickBot="1" x14ac:dyDescent="0.3">
      <c r="A54" s="469"/>
      <c r="B54" s="470"/>
      <c r="C54" s="471"/>
      <c r="D54" s="471"/>
      <c r="E54" s="472"/>
      <c r="F54" s="473"/>
      <c r="G54" s="473"/>
      <c r="H54" s="473"/>
      <c r="I54" s="451"/>
    </row>
    <row r="55" spans="1:9" s="461" customFormat="1" ht="24.75" customHeight="1" x14ac:dyDescent="0.25">
      <c r="A55" s="474">
        <f>+'Verificación FIN 1-20'!A45</f>
        <v>6</v>
      </c>
      <c r="B55" s="475" t="str">
        <f>+'Verificación FIN 1-20'!B45</f>
        <v>CONSORCIO INTER SEÑALES G&amp;G.</v>
      </c>
      <c r="C55" s="456">
        <f>((('Verificación FIN 1-20'!E46)+('Verificación FIN 1-20'!E47))-(('Verificación FIN 1-20'!G46)+('Verificación FIN 1-20'!G47)))/H7</f>
        <v>2.4159808316570324</v>
      </c>
      <c r="D55" s="457">
        <f>(('Verificación FIN 1-20'!E46)+('Verificación FIN 1-20'!E47))/(('Verificación FIN 1-20'!G46)+('Verificación FIN 1-20'!G47))</f>
        <v>5.4815584380577143</v>
      </c>
      <c r="E55" s="458">
        <f>('Verificación FIN 1-20'!H46+'Verificación FIN 1-20'!H47)/('Verificación FIN 1-20'!F46+'Verificación FIN 1-20'!F47)</f>
        <v>0.41177348301551203</v>
      </c>
      <c r="F55" s="459" t="s">
        <v>222</v>
      </c>
      <c r="G55" s="456">
        <f>('Verificación FIN 1-20'!J46+'Verificación FIN 1-20'!J47)/('Verificación FIN 1-20'!F46+'Verificación FIN 1-20'!F47)</f>
        <v>0.10553700776652564</v>
      </c>
      <c r="H55" s="456">
        <f>('Verificación FIN 1-20'!J46+'Verificación FIN 1-20'!J47)/('Verificación FIN 1-20'!I46+'Verificación FIN 1-20'!I47)</f>
        <v>0.17941559028578907</v>
      </c>
      <c r="I55" s="476" t="str">
        <f>IF(C56="CUMPLE",IF(D56="CUMPLE",IF(E56="CUMPLE",IF(E56="CUMPLE",IF(F56="CUMPLE",IF(G56="CUMPLE",IF(H56="CUMPLE","HABILITADO","NO HABILITADO"),"NO HABILITADO"),"NO HABILITADO"),"NO HABILITADO"),"NO HABILITADO"),"NO HABILITADO"))</f>
        <v>HABILITADO</v>
      </c>
    </row>
    <row r="56" spans="1:9" s="461" customFormat="1" ht="18" customHeight="1" thickBot="1" x14ac:dyDescent="0.3">
      <c r="A56" s="474"/>
      <c r="B56" s="475"/>
      <c r="C56" s="464" t="str">
        <f>IF(C55&gt;=C12,"CUMPLE","NO CUMPLE")</f>
        <v>CUMPLE</v>
      </c>
      <c r="D56" s="464" t="str">
        <f>IF(D55&gt;=$D$12,"CUMPLE","NO CUMPLE")</f>
        <v>CUMPLE</v>
      </c>
      <c r="E56" s="465" t="str">
        <f>IF(E55&lt;=$E$12,"CUMPLE","NO CUMPLE")</f>
        <v>CUMPLE</v>
      </c>
      <c r="F56" s="466" t="str">
        <f>IF(F55="= 0","CUMPLE",IF(F55&gt;=$F$12,"CUMPLE","NO CUMPLE"))</f>
        <v>CUMPLE</v>
      </c>
      <c r="G56" s="467" t="str">
        <f>IF(G55&gt;=$G$12,"CUMPLE","NO CUMPLE")</f>
        <v>CUMPLE</v>
      </c>
      <c r="H56" s="466" t="str">
        <f>IF(H55&gt;=$H$12,"CUMPLE","NO CUMPLE")</f>
        <v>CUMPLE</v>
      </c>
      <c r="I56" s="477"/>
    </row>
    <row r="57" spans="1:9" ht="13.5" thickBot="1" x14ac:dyDescent="0.3">
      <c r="A57" s="451"/>
      <c r="B57" s="485"/>
      <c r="C57" s="485"/>
      <c r="D57" s="432"/>
      <c r="E57" s="486"/>
      <c r="F57" s="487"/>
      <c r="G57" s="484"/>
      <c r="H57" s="484"/>
      <c r="I57" s="484"/>
    </row>
    <row r="58" spans="1:9" s="461" customFormat="1" ht="24.75" customHeight="1" x14ac:dyDescent="0.25">
      <c r="A58" s="474">
        <f>+'Verificación FIN 1-20'!A49</f>
        <v>12</v>
      </c>
      <c r="B58" s="488" t="str">
        <f>+'Verificación FIN 1-20'!B49</f>
        <v>CONSORCIO SMA INFRAESTRUCTURA</v>
      </c>
      <c r="C58" s="456">
        <f>((('Verificación FIN 1-20'!E50)+('Verificación FIN 1-20'!E51))-(('Verificación FIN 1-20'!G50)+('Verificación FIN 1-20'!G51)))/H7</f>
        <v>14.584581509173509</v>
      </c>
      <c r="D58" s="457">
        <f>(('Verificación FIN 1-20'!E50)+('Verificación FIN 1-20'!E51))/(('Verificación FIN 1-20'!G50)+('Verificación FIN 1-20'!G51))</f>
        <v>1.7030821264222058</v>
      </c>
      <c r="E58" s="458">
        <f>('Verificación FIN 1-20'!H50+'Verificación FIN 1-20'!H51)/('Verificación FIN 1-20'!F50+'Verificación FIN 1-20'!F51)</f>
        <v>0.52379868386707162</v>
      </c>
      <c r="F58" s="459">
        <f>('Verificación FIN 1-20'!J51+'Verificación FIN 1-20'!J50)/('Verificación FIN 1-20'!K51+'Verificación FIN 1-20'!K50)</f>
        <v>20.6154535473128</v>
      </c>
      <c r="G58" s="456">
        <f>('Verificación FIN 1-20'!J51+'Verificación FIN 1-20'!J50)/('Verificación FIN 1-20'!F51+'Verificación FIN 1-20'!F50)</f>
        <v>0.14721926850536099</v>
      </c>
      <c r="H58" s="489">
        <f>('Verificación FIN 1-20'!J51+'Verificación FIN 1-20'!J50)/('Verificación FIN 1-20'!I51+'Verificación FIN 1-20'!I50)</f>
        <v>0.30915342633002241</v>
      </c>
      <c r="I58" s="490" t="str">
        <f>IF(C59="CUMPLE",IF(D59="CUMPLE",IF(E59="CUMPLE",IF(E59="CUMPLE",IF(F59="CUMPLE",IF(G59="CUMPLE",IF(H59="CUMPLE","HABILITADO","NO HABILITADO"),"NO HABILITADO"),"NO HABILITADO"),"NO HABILITADO"),"NO HABILITADO"),"NO HABILITADO"))</f>
        <v>HABILITADO</v>
      </c>
    </row>
    <row r="59" spans="1:9" ht="20.25" customHeight="1" thickBot="1" x14ac:dyDescent="0.3">
      <c r="A59" s="474"/>
      <c r="B59" s="488"/>
      <c r="C59" s="491" t="str">
        <f>IF(C58&gt;=C12,"CUMPLE","NO CUMPLE")</f>
        <v>CUMPLE</v>
      </c>
      <c r="D59" s="464" t="str">
        <f>IF(D58&gt;=$D$12,"CUMPLE","NO CUMPLE")</f>
        <v>CUMPLE</v>
      </c>
      <c r="E59" s="465" t="str">
        <f>IF(E58&lt;=$E$12,"CUMPLE","NO CUMPLE")</f>
        <v>CUMPLE</v>
      </c>
      <c r="F59" s="466" t="str">
        <f>IF(F58="= 0","CUMPLE",IF(F58&gt;=$F$12,"CUMPLE","NO CUMPLE"))</f>
        <v>CUMPLE</v>
      </c>
      <c r="G59" s="467" t="str">
        <f>IF(G58&gt;=$G$12,"CUMPLE","NO CUMPLE")</f>
        <v>CUMPLE</v>
      </c>
      <c r="H59" s="466" t="str">
        <f>IF(H58&gt;=$H$12,"CUMPLE","NO CUMPLE")</f>
        <v>CUMPLE</v>
      </c>
      <c r="I59" s="492"/>
    </row>
    <row r="60" spans="1:9" ht="13.5" thickBot="1" x14ac:dyDescent="0.3"/>
    <row r="61" spans="1:9" s="461" customFormat="1" ht="24.75" customHeight="1" x14ac:dyDescent="0.25">
      <c r="A61" s="454">
        <f>+'Verificación FIN 1-20'!A53</f>
        <v>14</v>
      </c>
      <c r="B61" s="493" t="str">
        <f>+'Verificación FIN 1-20'!B53</f>
        <v>CONSORCIO CIMA ACTING</v>
      </c>
      <c r="C61" s="456">
        <f>((('Verificación FIN 1-20'!E55)+('Verificación FIN 1-20'!E54))-(('Verificación FIN 1-20'!G55)+('Verificación FIN 1-20'!G54)))/H7</f>
        <v>1.4594410110041025</v>
      </c>
      <c r="D61" s="457">
        <f>(('Verificación FIN 1-20'!E55)+('Verificación FIN 1-20'!E54))/(('Verificación FIN 1-20'!G55)+('Verificación FIN 1-20'!G54))</f>
        <v>3.8260632217283699</v>
      </c>
      <c r="E61" s="458">
        <f>('Verificación FIN 1-20'!H55+'Verificación FIN 1-20'!H54)/('Verificación FIN 1-20'!F55+'Verificación FIN 1-20'!F54)</f>
        <v>0.32611553659681058</v>
      </c>
      <c r="F61" s="459" t="s">
        <v>222</v>
      </c>
      <c r="G61" s="456">
        <f>('Verificación FIN 1-20'!J54+'Verificación FIN 1-20'!J55)/('Verificación FIN 1-20'!F54+'Verificación FIN 1-20'!F55)</f>
        <v>4.5819659695588412E-2</v>
      </c>
      <c r="H61" s="489">
        <f>('Verificación FIN 1-20'!J54+'Verificación FIN 1-20'!J55)/('Verificación FIN 1-20'!I54+'Verificación FIN 1-20'!I55)</f>
        <v>6.7993346313690292E-2</v>
      </c>
      <c r="I61" s="490" t="str">
        <f>IF(C62="CUMPLE",IF(D62="CUMPLE",IF(E62="CUMPLE",IF(E62="CUMPLE",IF(F62="CUMPLE",IF(G62="CUMPLE",IF(H62="CUMPLE","HABILITADO","NO HABILITADO"),"NO HABILITADO"),"NO HABILITADO"),"NO HABILITADO"),"NO HABILITADO"),"NO HABILITADO"))</f>
        <v>HABILITADO</v>
      </c>
    </row>
    <row r="62" spans="1:9" ht="23.25" customHeight="1" thickBot="1" x14ac:dyDescent="0.3">
      <c r="A62" s="462"/>
      <c r="B62" s="494"/>
      <c r="C62" s="491" t="str">
        <f>IF(C61&gt;=C12,"CUMPLE","NO CUMPLE")</f>
        <v>CUMPLE</v>
      </c>
      <c r="D62" s="464" t="str">
        <f>IF(D61&gt;=$D$12,"CUMPLE","NO CUMPLE")</f>
        <v>CUMPLE</v>
      </c>
      <c r="E62" s="465" t="str">
        <f>IF(E61&lt;=$E$12,"CUMPLE","NO CUMPLE")</f>
        <v>CUMPLE</v>
      </c>
      <c r="F62" s="466" t="str">
        <f>IF(F61="= 0","CUMPLE",IF(F61&gt;=$F$12,"CUMPLE","NO CUMPLE"))</f>
        <v>CUMPLE</v>
      </c>
      <c r="G62" s="467" t="str">
        <f>IF(G61&gt;=$G$12,"CUMPLE","NO CUMPLE")</f>
        <v>CUMPLE</v>
      </c>
      <c r="H62" s="466" t="str">
        <f>IF(H61&gt;=$H$12,"CUMPLE","NO CUMPLE")</f>
        <v>CUMPLE</v>
      </c>
      <c r="I62" s="492"/>
    </row>
    <row r="63" spans="1:9" ht="13.5" thickBot="1" x14ac:dyDescent="0.3"/>
    <row r="64" spans="1:9" s="461" customFormat="1" ht="24.75" customHeight="1" x14ac:dyDescent="0.25">
      <c r="A64" s="454">
        <f>+'Verificación FIN 1-20'!A57</f>
        <v>15</v>
      </c>
      <c r="B64" s="495" t="str">
        <f>+'Verificación FIN 1-20'!B57</f>
        <v>CONSORCIO SEGURIDAD VIAL SB</v>
      </c>
      <c r="C64" s="456">
        <f>((('Verificación FIN 1-20'!E58)+('Verificación FIN 1-20'!E59))-(('Verificación FIN 1-20'!G58)+('Verificación FIN 1-20'!G59)))/H7</f>
        <v>10.485548489672682</v>
      </c>
      <c r="D64" s="457">
        <f>(('Verificación FIN 1-20'!E58)+('Verificación FIN 1-20'!E59))/(('Verificación FIN 1-20'!G58)+('Verificación FIN 1-20'!G59))</f>
        <v>3.2418959334555697</v>
      </c>
      <c r="E64" s="458">
        <f>('Verificación FIN 1-20'!H58+'Verificación FIN 1-20'!H59)/('Verificación FIN 1-20'!F58+'Verificación FIN 1-20'!F59)</f>
        <v>0.49308806208937905</v>
      </c>
      <c r="F64" s="459">
        <f>('Verificación FIN 1-20'!J59+'Verificación FIN 1-20'!J58)/('Verificación FIN 1-20'!K59+'Verificación FIN 1-20'!K58)</f>
        <v>5018.6423551849884</v>
      </c>
      <c r="G64" s="456">
        <f>('Verificación FIN 1-20'!J59+'Verificación FIN 1-20'!J58)/('Verificación FIN 1-20'!F59+'Verificación FIN 1-20'!F58)</f>
        <v>8.120116943411243E-2</v>
      </c>
      <c r="H64" s="489">
        <f>('Verificación FIN 1-20'!J59+'Verificación FIN 1-20'!J58)/('Verificación FIN 1-20'!I59+'Verificación FIN 1-20'!I58)</f>
        <v>0.16018792094107256</v>
      </c>
      <c r="I64" s="490" t="str">
        <f>IF(C65="CUMPLE",IF(D65="CUMPLE",IF(E65="CUMPLE",IF(E65="CUMPLE",IF(F65="CUMPLE",IF(G65="CUMPLE",IF(H65="CUMPLE","HABILITADO","NO HABILITADO"),"NO HABILITADO"),"NO HABILITADO"),"NO HABILITADO"),"NO HABILITADO"),"NO HABILITADO"))</f>
        <v>HABILITADO</v>
      </c>
    </row>
    <row r="65" spans="1:11" ht="13.5" customHeight="1" thickBot="1" x14ac:dyDescent="0.3">
      <c r="A65" s="462"/>
      <c r="B65" s="496"/>
      <c r="C65" s="464" t="str">
        <f>IF(C64&gt;=C12,"CUMPLE","NO CUMPLE")</f>
        <v>CUMPLE</v>
      </c>
      <c r="D65" s="464" t="str">
        <f>IF(D64&gt;=$D$12,"CUMPLE","NO CUMPLE")</f>
        <v>CUMPLE</v>
      </c>
      <c r="E65" s="465" t="str">
        <f>IF(E64&lt;=$E$12,"CUMPLE","NO CUMPLE")</f>
        <v>CUMPLE</v>
      </c>
      <c r="F65" s="466" t="str">
        <f>IF(F64="= 0","CUMPLE",IF(F64&gt;=$F$12,"CUMPLE","NO CUMPLE"))</f>
        <v>CUMPLE</v>
      </c>
      <c r="G65" s="467" t="str">
        <f>IF(G64&gt;=$G$12,"CUMPLE","NO CUMPLE")</f>
        <v>CUMPLE</v>
      </c>
      <c r="H65" s="466" t="str">
        <f>IF(H64&gt;=$H$12,"CUMPLE","NO CUMPLE")</f>
        <v>CUMPLE</v>
      </c>
      <c r="I65" s="492"/>
    </row>
    <row r="66" spans="1:11" ht="13.5" thickBot="1" x14ac:dyDescent="0.3">
      <c r="A66" s="497"/>
      <c r="B66" s="498"/>
      <c r="C66" s="498"/>
    </row>
    <row r="67" spans="1:11" s="461" customFormat="1" ht="24.75" customHeight="1" x14ac:dyDescent="0.25">
      <c r="A67" s="499">
        <f>+'Verificación FIN 1-20'!A61</f>
        <v>19</v>
      </c>
      <c r="B67" s="495" t="str">
        <f>+'Verificación FIN 1-20'!B61</f>
        <v>CONSORCIO ARQUÍMEDES</v>
      </c>
      <c r="C67" s="456">
        <f>((('Verificación FIN 1-20'!E63)+('Verificación FIN 1-20'!E62))-(('Verificación FIN 1-20'!G63)+('Verificación FIN 1-20'!G62)))/H7</f>
        <v>6.6949834603750391</v>
      </c>
      <c r="D67" s="457">
        <f>(('Verificación FIN 1-20'!E63)+('Verificación FIN 1-20'!E62))/(('Verificación FIN 1-20'!G63)+('Verificación FIN 1-20'!G62))</f>
        <v>5.4345161135486091</v>
      </c>
      <c r="E67" s="458">
        <f>('Verificación FIN 1-20'!H63+'Verificación FIN 1-20'!H62)/('Verificación FIN 1-20'!F63+'Verificación FIN 1-20'!F62)</f>
        <v>0.46188778498404154</v>
      </c>
      <c r="F67" s="459">
        <f>('Verificación FIN 1-20'!J62+'Verificación FIN 1-20'!J63)/('Verificación FIN 1-20'!K62+'Verificación FIN 1-20'!K63)</f>
        <v>5.076095193028209</v>
      </c>
      <c r="G67" s="456">
        <f>('Verificación FIN 1-20'!J62+'Verificación FIN 1-20'!J63)/('Verificación FIN 1-20'!F62+'Verificación FIN 1-20'!F63)</f>
        <v>0.14471993897674004</v>
      </c>
      <c r="H67" s="489">
        <f>('Verificación FIN 1-20'!J62+'Verificación FIN 1-20'!J63)/('Verificación FIN 1-20'!I62+'Verificación FIN 1-20'!I63)</f>
        <v>0.26894007409299969</v>
      </c>
      <c r="I67" s="490" t="str">
        <f>IF(C68="CUMPLE",IF(D68="CUMPLE",IF(E68="CUMPLE",IF(E68="CUMPLE",IF(F68="CUMPLE",IF(G68="CUMPLE",IF(H68="CUMPLE","HABILITADO","NO HABILITADO"),"NO HABILITADO"),"NO HABILITADO"),"NO HABILITADO"),"NO HABILITADO"),"NO HABILITADO"))</f>
        <v>HABILITADO</v>
      </c>
    </row>
    <row r="68" spans="1:11" ht="13.5" customHeight="1" thickBot="1" x14ac:dyDescent="0.3">
      <c r="A68" s="500"/>
      <c r="B68" s="496"/>
      <c r="C68" s="464" t="str">
        <f>IF(C67&gt;=C12,"CUMPLE","NO CUMPLE")</f>
        <v>CUMPLE</v>
      </c>
      <c r="D68" s="464" t="str">
        <f>IF(D67&gt;=$D$12,"CUMPLE","NO CUMPLE")</f>
        <v>CUMPLE</v>
      </c>
      <c r="E68" s="465" t="str">
        <f>IF(E67&lt;=$E$12,"CUMPLE","NO CUMPLE")</f>
        <v>CUMPLE</v>
      </c>
      <c r="F68" s="466" t="str">
        <f>IF(F67="= 0","CUMPLE",IF(F67&gt;=$F$12,"CUMPLE","NO CUMPLE"))</f>
        <v>CUMPLE</v>
      </c>
      <c r="G68" s="467" t="str">
        <f>IF(G67&gt;=$G$12,"CUMPLE","NO CUMPLE")</f>
        <v>CUMPLE</v>
      </c>
      <c r="H68" s="466" t="str">
        <f>IF(H67&gt;=$H$12,"CUMPLE","NO CUMPLE")</f>
        <v>CUMPLE</v>
      </c>
      <c r="I68" s="492"/>
    </row>
    <row r="69" spans="1:11" ht="13.5" thickBot="1" x14ac:dyDescent="0.3">
      <c r="A69" s="451"/>
      <c r="B69" s="485"/>
      <c r="C69" s="485"/>
      <c r="D69" s="432"/>
      <c r="E69" s="486"/>
      <c r="F69" s="487"/>
      <c r="G69" s="484"/>
      <c r="H69" s="484"/>
    </row>
    <row r="70" spans="1:11" s="461" customFormat="1" ht="24.75" customHeight="1" x14ac:dyDescent="0.25">
      <c r="A70" s="499">
        <f>+'Verificación FIN 1-20'!A65</f>
        <v>4</v>
      </c>
      <c r="B70" s="495" t="str">
        <f>+'Verificación FIN 1-20'!B65</f>
        <v>Consorcio INTERSEÑALIZACION GAB.</v>
      </c>
      <c r="C70" s="456">
        <f>((('Verificación FIN 1-20'!E67)+('Verificación FIN 1-20'!E66))-(('Verificación FIN 1-20'!G67)+('Verificación FIN 1-20'!G66)))/H7</f>
        <v>2.2375546085419455</v>
      </c>
      <c r="D70" s="457">
        <f>(('Verificación FIN 1-20'!E67)+('Verificación FIN 1-20'!E66))/(('Verificación FIN 1-20'!G67)+('Verificación FIN 1-20'!G66))</f>
        <v>12.554721239432046</v>
      </c>
      <c r="E70" s="458">
        <f>('Verificación FIN 1-20'!H67+'Verificación FIN 1-20'!H66)/('Verificación FIN 1-20'!F67+'Verificación FIN 1-20'!F66)</f>
        <v>0.41356551635255229</v>
      </c>
      <c r="F70" s="459">
        <f>('Verificación FIN 1-20'!J66+'Verificación FIN 1-20'!J67)/('Verificación FIN 1-20'!K66+'Verificación FIN 1-20'!K67)</f>
        <v>572.85763090909086</v>
      </c>
      <c r="G70" s="456">
        <f>('Verificación FIN 1-20'!J66+'Verificación FIN 1-20'!J67)/('Verificación FIN 1-20'!F66+'Verificación FIN 1-20'!F67)</f>
        <v>7.1492433388206919E-2</v>
      </c>
      <c r="H70" s="489">
        <f>('Verificación FIN 1-20'!J66+'Verificación FIN 1-20'!J67)/('Verificación FIN 1-20'!I66+'Verificación FIN 1-20'!I67)</f>
        <v>0.12191035040017649</v>
      </c>
      <c r="I70" s="490" t="str">
        <f>IF(C71="CUMPLE",IF(D71="CUMPLE",IF(E71="CUMPLE",IF(E71="CUMPLE",IF(F71="CUMPLE",IF(G71="CUMPLE",IF(H71="CUMPLE","HABILITADO","NO HABILITADO"),"NO HABILITADO"),"NO HABILITADO"),"NO HABILITADO"),"NO HABILITADO"),"NO HABILITADO"))</f>
        <v>HABILITADO</v>
      </c>
    </row>
    <row r="71" spans="1:11" ht="13.5" customHeight="1" thickBot="1" x14ac:dyDescent="0.3">
      <c r="A71" s="500"/>
      <c r="B71" s="496"/>
      <c r="C71" s="464" t="str">
        <f>IF(C70&gt;=C12,"CUMPLE","NO CUMPLE")</f>
        <v>CUMPLE</v>
      </c>
      <c r="D71" s="464" t="str">
        <f>IF(D70&gt;=$D$12,"CUMPLE","NO CUMPLE")</f>
        <v>CUMPLE</v>
      </c>
      <c r="E71" s="465" t="str">
        <f>IF(E70&lt;=$E$12,"CUMPLE","NO CUMPLE")</f>
        <v>CUMPLE</v>
      </c>
      <c r="F71" s="466" t="str">
        <f>IF(F70="= 0","CUMPLE",IF(F70&gt;=$F$12,"CUMPLE","NO CUMPLE"))</f>
        <v>CUMPLE</v>
      </c>
      <c r="G71" s="467" t="str">
        <f>IF(G70&gt;=$G$12,"CUMPLE","NO CUMPLE")</f>
        <v>CUMPLE</v>
      </c>
      <c r="H71" s="466" t="str">
        <f>IF(H70&gt;=$H$12,"CUMPLE","NO CUMPLE")</f>
        <v>CUMPLE</v>
      </c>
      <c r="I71" s="492"/>
    </row>
    <row r="72" spans="1:11" ht="12" customHeight="1" thickBot="1" x14ac:dyDescent="0.3">
      <c r="J72" s="501"/>
      <c r="K72" s="501"/>
    </row>
    <row r="73" spans="1:11" s="461" customFormat="1" ht="24.75" customHeight="1" x14ac:dyDescent="0.25">
      <c r="A73" s="499">
        <f>+'Verificación FIN 1-20'!A69</f>
        <v>11</v>
      </c>
      <c r="B73" s="495" t="str">
        <f>+'Verificación FIN 1-20'!B69</f>
        <v>UMBRELLA INTERNATIONAL S.A.S,</v>
      </c>
      <c r="C73" s="456">
        <f>('Verificación FIN 1-20'!E69-'Verificación FIN 1-20'!G69)/$H$7</f>
        <v>3.1286335951023472</v>
      </c>
      <c r="D73" s="457">
        <f>+'Verificación FIN 1-20'!E69/'Verificación FIN 1-20'!G69</f>
        <v>62.434509530922327</v>
      </c>
      <c r="E73" s="458">
        <f>+'Verificación FIN 1-20'!H69/'Verificación FIN 1-20'!F69</f>
        <v>2.8772217596237468E-2</v>
      </c>
      <c r="F73" s="459">
        <f>('Verificación FIN 1-20'!J69/('Verificación FIN 1-20'!K69))</f>
        <v>5675.7983539527204</v>
      </c>
      <c r="G73" s="456">
        <f>+'Verificación FIN 1-20'!J69/'Verificación FIN 1-20'!F69</f>
        <v>0.10263439933129026</v>
      </c>
      <c r="H73" s="489">
        <f>+'Verificación FIN 1-20'!J69/'Verificación FIN 1-20'!I69</f>
        <v>0.10567490056480149</v>
      </c>
      <c r="I73" s="490" t="str">
        <f>IF(C74="CUMPLE",IF(D74="CUMPLE",IF(E74="CUMPLE",IF(E74="CUMPLE",IF(F74="CUMPLE",IF(G74="CUMPLE",IF(H74="CUMPLE","HABILITADO","NO HABILITADO"),"NO HABILITADO"),"NO HABILITADO"),"NO HABILITADO"),"NO HABILITADO"),"NO HABILITADO"))</f>
        <v>HABILITADO</v>
      </c>
    </row>
    <row r="74" spans="1:11" ht="13.5" customHeight="1" thickBot="1" x14ac:dyDescent="0.3">
      <c r="A74" s="500"/>
      <c r="B74" s="496"/>
      <c r="C74" s="464" t="str">
        <f>IF(C73&gt;=C12,"CUMPLE","NO CUMPLE")</f>
        <v>CUMPLE</v>
      </c>
      <c r="D74" s="464" t="str">
        <f>IF(D73&gt;=$D$12,"CUMPLE","NO CUMPLE")</f>
        <v>CUMPLE</v>
      </c>
      <c r="E74" s="465" t="str">
        <f>IF(E73&lt;=$E$12,"CUMPLE","NO CUMPLE")</f>
        <v>CUMPLE</v>
      </c>
      <c r="F74" s="466" t="str">
        <f>IF(F73="= 0","CUMPLE",IF(F73&gt;=$F$12,"CUMPLE","NO CUMPLE"))</f>
        <v>CUMPLE</v>
      </c>
      <c r="G74" s="467" t="str">
        <f>IF(G73&gt;=$G$12,"CUMPLE","NO CUMPLE")</f>
        <v>CUMPLE</v>
      </c>
      <c r="H74" s="466" t="str">
        <f>IF(H73&gt;=$H$12,"CUMPLE","NO CUMPLE")</f>
        <v>CUMPLE</v>
      </c>
      <c r="I74" s="492"/>
    </row>
    <row r="75" spans="1:11" ht="13.5" customHeight="1" x14ac:dyDescent="0.25">
      <c r="A75" s="451"/>
      <c r="B75" s="502"/>
      <c r="C75" s="471"/>
      <c r="D75" s="471"/>
      <c r="E75" s="472"/>
      <c r="F75" s="473"/>
      <c r="G75" s="473"/>
      <c r="H75" s="473"/>
      <c r="I75" s="451"/>
    </row>
    <row r="76" spans="1:11" ht="13.5" customHeight="1" x14ac:dyDescent="0.25">
      <c r="A76" s="451"/>
      <c r="B76" s="502"/>
      <c r="C76" s="471"/>
      <c r="D76" s="471"/>
      <c r="E76" s="472"/>
      <c r="F76" s="473"/>
      <c r="G76" s="473"/>
      <c r="H76" s="473"/>
      <c r="I76" s="451"/>
    </row>
    <row r="77" spans="1:11" ht="13.5" customHeight="1" x14ac:dyDescent="0.25">
      <c r="A77" s="451"/>
      <c r="B77" s="502"/>
      <c r="C77" s="471"/>
      <c r="D77" s="471"/>
      <c r="E77" s="472"/>
      <c r="F77" s="473"/>
      <c r="G77" s="473"/>
      <c r="H77" s="473"/>
      <c r="I77" s="451"/>
    </row>
    <row r="78" spans="1:11" ht="13.5" customHeight="1" x14ac:dyDescent="0.25">
      <c r="A78" s="451"/>
      <c r="B78" s="502"/>
      <c r="C78" s="471"/>
      <c r="D78" s="471"/>
      <c r="E78" s="472"/>
      <c r="F78" s="473"/>
      <c r="G78" s="473"/>
      <c r="H78" s="473"/>
      <c r="I78" s="451"/>
    </row>
    <row r="79" spans="1:11" ht="13.5" customHeight="1" x14ac:dyDescent="0.25">
      <c r="A79" s="451"/>
      <c r="B79" s="502"/>
      <c r="C79" s="471"/>
      <c r="D79" s="471"/>
      <c r="E79" s="472"/>
      <c r="F79" s="473"/>
      <c r="G79" s="473"/>
      <c r="H79" s="473"/>
      <c r="I79" s="451"/>
    </row>
    <row r="80" spans="1:11" ht="13.5" customHeight="1" x14ac:dyDescent="0.25">
      <c r="A80" s="451"/>
      <c r="B80" s="502"/>
      <c r="C80" s="471"/>
      <c r="D80" s="471"/>
      <c r="E80" s="472"/>
      <c r="F80" s="473"/>
      <c r="G80" s="473"/>
      <c r="H80" s="473"/>
      <c r="I80" s="451"/>
    </row>
    <row r="82" spans="1:11" x14ac:dyDescent="0.25">
      <c r="A82" s="333"/>
      <c r="B82" s="334"/>
      <c r="C82" s="344"/>
      <c r="D82" s="345"/>
      <c r="E82" s="419"/>
      <c r="F82" s="419"/>
      <c r="G82" s="419"/>
      <c r="H82" s="419"/>
      <c r="I82" s="419"/>
      <c r="J82" s="419"/>
      <c r="K82" s="419"/>
    </row>
    <row r="83" spans="1:11" x14ac:dyDescent="0.25">
      <c r="A83" s="333"/>
      <c r="B83" s="426" t="s">
        <v>201</v>
      </c>
      <c r="C83" s="426"/>
      <c r="D83" s="426"/>
      <c r="E83" s="426"/>
      <c r="F83" s="419"/>
      <c r="G83" s="426" t="s">
        <v>202</v>
      </c>
      <c r="H83" s="426"/>
      <c r="I83" s="426"/>
      <c r="J83" s="426"/>
      <c r="K83" s="419"/>
    </row>
    <row r="84" spans="1:11" x14ac:dyDescent="0.25">
      <c r="A84" s="333"/>
      <c r="B84" s="427" t="s">
        <v>203</v>
      </c>
      <c r="C84" s="427"/>
      <c r="D84" s="427"/>
      <c r="E84" s="427"/>
      <c r="F84" s="419"/>
      <c r="G84" s="427" t="s">
        <v>204</v>
      </c>
      <c r="H84" s="427"/>
      <c r="I84" s="427"/>
      <c r="J84" s="427"/>
      <c r="K84" s="419"/>
    </row>
  </sheetData>
  <mergeCells count="49">
    <mergeCell ref="J72:K72"/>
    <mergeCell ref="A73:A74"/>
    <mergeCell ref="B73:B74"/>
    <mergeCell ref="B83:E83"/>
    <mergeCell ref="G83:J83"/>
    <mergeCell ref="B84:E84"/>
    <mergeCell ref="G84:J84"/>
    <mergeCell ref="A64:A65"/>
    <mergeCell ref="B64:B65"/>
    <mergeCell ref="A67:A68"/>
    <mergeCell ref="B67:B68"/>
    <mergeCell ref="A70:A71"/>
    <mergeCell ref="B70:B71"/>
    <mergeCell ref="A55:A56"/>
    <mergeCell ref="B55:B56"/>
    <mergeCell ref="A58:A59"/>
    <mergeCell ref="B58:B59"/>
    <mergeCell ref="A61:A62"/>
    <mergeCell ref="B61:B62"/>
    <mergeCell ref="A46:A47"/>
    <mergeCell ref="B46:B47"/>
    <mergeCell ref="A49:A50"/>
    <mergeCell ref="B49:B50"/>
    <mergeCell ref="A52:A53"/>
    <mergeCell ref="B52:B53"/>
    <mergeCell ref="A37:A38"/>
    <mergeCell ref="B37:B38"/>
    <mergeCell ref="A40:A41"/>
    <mergeCell ref="B40:B41"/>
    <mergeCell ref="A43:A44"/>
    <mergeCell ref="B43:B44"/>
    <mergeCell ref="A28:A29"/>
    <mergeCell ref="B28:B29"/>
    <mergeCell ref="A31:A32"/>
    <mergeCell ref="B31:B32"/>
    <mergeCell ref="A34:A35"/>
    <mergeCell ref="B34:B35"/>
    <mergeCell ref="A19:A20"/>
    <mergeCell ref="B19:B20"/>
    <mergeCell ref="A22:A23"/>
    <mergeCell ref="B22:B23"/>
    <mergeCell ref="A25:A26"/>
    <mergeCell ref="B25:B26"/>
    <mergeCell ref="B7:D7"/>
    <mergeCell ref="A8:I8"/>
    <mergeCell ref="C9:F9"/>
    <mergeCell ref="G9:H9"/>
    <mergeCell ref="A16:A17"/>
    <mergeCell ref="B16:B17"/>
  </mergeCells>
  <printOptions horizontalCentered="1"/>
  <pageMargins left="0.23622047244094491" right="0.23622047244094491" top="0.74803149606299213" bottom="0.74803149606299213" header="0.31496062992125984" footer="0.31496062992125984"/>
  <pageSetup scale="4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9BED-171F-4D32-B162-A38B653E9FE8}">
  <sheetPr>
    <pageSetUpPr fitToPage="1"/>
  </sheetPr>
  <dimension ref="A6:I66"/>
  <sheetViews>
    <sheetView topLeftCell="A32" zoomScale="60" zoomScaleNormal="60" workbookViewId="0"/>
  </sheetViews>
  <sheetFormatPr baseColWidth="10" defaultColWidth="11.42578125" defaultRowHeight="12.75" x14ac:dyDescent="0.25"/>
  <cols>
    <col min="1" max="1" width="8.7109375" style="428" customWidth="1"/>
    <col min="2" max="2" width="40.42578125" style="429" customWidth="1"/>
    <col min="3" max="3" width="20.85546875" style="429" customWidth="1"/>
    <col min="4" max="4" width="20" style="428" customWidth="1"/>
    <col min="5" max="5" width="25.5703125" style="428" customWidth="1"/>
    <col min="6" max="6" width="21.7109375" style="428" customWidth="1"/>
    <col min="7" max="7" width="21.140625" style="428" customWidth="1"/>
    <col min="8" max="8" width="30.5703125" style="428" customWidth="1"/>
    <col min="9" max="9" width="28.85546875" style="432" customWidth="1"/>
    <col min="10" max="16384" width="11.42578125" style="428"/>
  </cols>
  <sheetData>
    <row r="6" spans="1:9" ht="20.25" customHeight="1" x14ac:dyDescent="0.25">
      <c r="G6" s="430"/>
      <c r="H6" s="431"/>
    </row>
    <row r="7" spans="1:9" ht="49.5" customHeight="1" x14ac:dyDescent="0.25">
      <c r="A7" s="433" t="s">
        <v>158</v>
      </c>
      <c r="B7" s="434" t="str">
        <f>+'Verificación FIN 21-37'!B2</f>
        <v>REALIZAR LA GERENCIA INTEGRAL PARA LA INTERVENTORÍA TÉCNICA, ADMINISTRATIVA, FINANCIERA, OPERATIVA, JURÍDICA, AMBIENTAL Y SOCIAL AL CONTRATO CUYO OBJETO ES: IMPLEMENTAR INTERVENCIONES EN INFRAESTRUCTURA VIAL PARA MEJORAR LAS CONDICIONES DE SEGURIDAD VIAL Y MITIGAR RIESGOS EN PUNTOS CRÍTICOS PRIORIZADOS A CARGO DEL DEPARTAMENTO DE CUNDINAMARCA</v>
      </c>
      <c r="C7" s="434"/>
      <c r="D7" s="434"/>
      <c r="E7" s="435" t="s">
        <v>153</v>
      </c>
      <c r="F7" s="436" t="str">
        <f>+'Verificación FIN 21-37'!G1</f>
        <v>STM - CM-293-2024</v>
      </c>
      <c r="G7" s="435" t="s">
        <v>205</v>
      </c>
      <c r="H7" s="437">
        <f>+'Verificación FIN 21-37'!I1</f>
        <v>1651573120</v>
      </c>
      <c r="I7" s="435" t="s">
        <v>206</v>
      </c>
    </row>
    <row r="8" spans="1:9" ht="20.25" customHeight="1" x14ac:dyDescent="0.25">
      <c r="A8" s="438" t="s">
        <v>207</v>
      </c>
      <c r="B8" s="438"/>
      <c r="C8" s="438"/>
      <c r="D8" s="438"/>
      <c r="E8" s="438"/>
      <c r="F8" s="438"/>
      <c r="G8" s="438"/>
      <c r="H8" s="438"/>
      <c r="I8" s="438"/>
    </row>
    <row r="9" spans="1:9" ht="23.25" customHeight="1" x14ac:dyDescent="0.25">
      <c r="C9" s="439" t="s">
        <v>208</v>
      </c>
      <c r="D9" s="439"/>
      <c r="E9" s="439"/>
      <c r="F9" s="439"/>
      <c r="G9" s="440" t="s">
        <v>209</v>
      </c>
      <c r="H9" s="441"/>
    </row>
    <row r="10" spans="1:9" s="432" customFormat="1" ht="28.5" customHeight="1" x14ac:dyDescent="0.25">
      <c r="B10" s="429"/>
      <c r="C10" s="442" t="s">
        <v>210</v>
      </c>
      <c r="D10" s="443" t="s">
        <v>211</v>
      </c>
      <c r="E10" s="443" t="s">
        <v>212</v>
      </c>
      <c r="F10" s="443" t="s">
        <v>213</v>
      </c>
      <c r="G10" s="443" t="s">
        <v>214</v>
      </c>
      <c r="H10" s="443" t="s">
        <v>215</v>
      </c>
    </row>
    <row r="11" spans="1:9" ht="22.5" customHeight="1" x14ac:dyDescent="0.25">
      <c r="B11" s="444" t="s">
        <v>216</v>
      </c>
      <c r="C11" s="445" t="s">
        <v>217</v>
      </c>
      <c r="D11" s="445" t="s">
        <v>217</v>
      </c>
      <c r="E11" s="445" t="s">
        <v>218</v>
      </c>
      <c r="F11" s="445" t="s">
        <v>217</v>
      </c>
      <c r="G11" s="445" t="s">
        <v>217</v>
      </c>
      <c r="H11" s="445" t="s">
        <v>217</v>
      </c>
    </row>
    <row r="12" spans="1:9" ht="38.25" customHeight="1" x14ac:dyDescent="0.25">
      <c r="B12" s="446" t="s">
        <v>219</v>
      </c>
      <c r="C12" s="447">
        <v>0.1</v>
      </c>
      <c r="D12" s="448">
        <v>1.1100000000000001</v>
      </c>
      <c r="E12" s="449">
        <v>0.75</v>
      </c>
      <c r="F12" s="450">
        <v>0</v>
      </c>
      <c r="G12" s="449">
        <v>0</v>
      </c>
      <c r="H12" s="449">
        <v>0</v>
      </c>
    </row>
    <row r="13" spans="1:9" ht="45" hidden="1" customHeight="1" x14ac:dyDescent="0.25">
      <c r="B13" s="451" t="s">
        <v>220</v>
      </c>
      <c r="C13" s="447">
        <v>0.1</v>
      </c>
      <c r="D13" s="448">
        <v>1.21</v>
      </c>
      <c r="E13" s="449">
        <v>0.7</v>
      </c>
      <c r="F13" s="450">
        <v>1</v>
      </c>
      <c r="G13" s="449">
        <v>0.02</v>
      </c>
      <c r="H13" s="449">
        <v>0.04</v>
      </c>
    </row>
    <row r="14" spans="1:9" ht="60" customHeight="1" x14ac:dyDescent="0.25">
      <c r="C14" s="452">
        <f>+C12*H7</f>
        <v>165157312</v>
      </c>
      <c r="I14" s="453" t="s">
        <v>221</v>
      </c>
    </row>
    <row r="15" spans="1:9" ht="7.5" customHeight="1" thickBot="1" x14ac:dyDescent="0.3"/>
    <row r="16" spans="1:9" s="461" customFormat="1" ht="17.25" customHeight="1" x14ac:dyDescent="0.25">
      <c r="A16" s="454">
        <f>+'Verificación FIN 21-37'!A8</f>
        <v>21</v>
      </c>
      <c r="B16" s="455" t="str">
        <f>+'Verificación FIN 21-37'!B8</f>
        <v>COBA B&amp;C SAS</v>
      </c>
      <c r="C16" s="456">
        <f>('Verificación FIN 21-37'!E8-'Verificación FIN 21-37'!G8)/$H$7</f>
        <v>0.37834521731620335</v>
      </c>
      <c r="D16" s="457">
        <f>+'Verificación FIN 21-37'!E8/'Verificación FIN 21-37'!G8</f>
        <v>2.0082510303469276</v>
      </c>
      <c r="E16" s="458">
        <f>+'Verificación FIN 21-37'!H8/'Verificación FIN 21-37'!F8</f>
        <v>0.4979457173873571</v>
      </c>
      <c r="F16" s="459" t="s">
        <v>222</v>
      </c>
      <c r="G16" s="456">
        <f>+'Verificación FIN 21-37'!J8/'Verificación FIN 21-37'!F8</f>
        <v>0.10946054400541386</v>
      </c>
      <c r="H16" s="456">
        <f>+'Verificación FIN 21-37'!J8/'Verificación FIN 21-37'!I8</f>
        <v>0.21802531677608958</v>
      </c>
      <c r="I16" s="460" t="str">
        <f>IF(C17="CUMPLE",IF(D17="CUMPLE",IF(E17="CUMPLE",IF(E17="CUMPLE",IF(F17="CUMPLE",IF(G17="CUMPLE",IF(H17="CUMPLE","HABILITADO","NO HABILITADO"),"NO HABILITADO"),"NO HABILITADO"),"NO HABILITADO"),"NO HABILITADO"),"NO HABILITADO"))</f>
        <v>HABILITADO</v>
      </c>
    </row>
    <row r="17" spans="1:9" s="461" customFormat="1" ht="26.25" customHeight="1" thickBot="1" x14ac:dyDescent="0.3">
      <c r="A17" s="462"/>
      <c r="B17" s="463"/>
      <c r="C17" s="464" t="str">
        <f>IF(C16&gt;=C12,"CUMPLE","NO CUMPLE")</f>
        <v>CUMPLE</v>
      </c>
      <c r="D17" s="464" t="str">
        <f>IF(D16&gt;=$D$12,"CUMPLE","NO CUMPLE")</f>
        <v>CUMPLE</v>
      </c>
      <c r="E17" s="465" t="str">
        <f>IF(E16&lt;=$E$12,"CUMPLE","NO CUMPLE")</f>
        <v>CUMPLE</v>
      </c>
      <c r="F17" s="466" t="str">
        <f>IF(F16="= 0","CUMPLE",IF(F16&gt;=$F$12,"CUMPLE","NO CUMPLE"))</f>
        <v>CUMPLE</v>
      </c>
      <c r="G17" s="467" t="str">
        <f>IF(G16&gt;=$G$12,"CUMPLE","NO CUMPLE")</f>
        <v>CUMPLE</v>
      </c>
      <c r="H17" s="466" t="str">
        <f>IF(H16&gt;=$H$12,"CUMPLE","NO CUMPLE")</f>
        <v>CUMPLE</v>
      </c>
      <c r="I17" s="468"/>
    </row>
    <row r="18" spans="1:9" s="461" customFormat="1" ht="6.6" customHeight="1" thickBot="1" x14ac:dyDescent="0.3">
      <c r="A18" s="469"/>
      <c r="B18" s="470"/>
      <c r="C18" s="471"/>
      <c r="D18" s="471"/>
      <c r="E18" s="472"/>
      <c r="F18" s="473"/>
      <c r="G18" s="473"/>
      <c r="H18" s="473"/>
      <c r="I18" s="451"/>
    </row>
    <row r="19" spans="1:9" s="461" customFormat="1" ht="20.25" customHeight="1" x14ac:dyDescent="0.25">
      <c r="A19" s="454">
        <f>+'Verificación FIN 21-37'!A10</f>
        <v>24</v>
      </c>
      <c r="B19" s="455" t="str">
        <f>+'Verificación FIN 21-37'!B10</f>
        <v>PROYECTOS CONSTRUCCIONES CIVILES Y VIALES S.A.S</v>
      </c>
      <c r="C19" s="456">
        <f>('Verificación FIN 21-37'!E10-'Verificación FIN 21-37'!G10)/$H$7</f>
        <v>0.61045578351384167</v>
      </c>
      <c r="D19" s="457">
        <f>+'Verificación FIN 21-37'!E10/'Verificación FIN 21-37'!G10</f>
        <v>1.759696641644918</v>
      </c>
      <c r="E19" s="458">
        <f>+'Verificación FIN 21-37'!H10/'Verificación FIN 21-37'!F10</f>
        <v>0.54093281272782079</v>
      </c>
      <c r="F19" s="459">
        <f>('Verificación FIN 21-37'!J10*'Verificación FIN 21-37'!D10)/('Verificación FIN 21-37'!K10*'Verificación FIN 21-37'!D10)</f>
        <v>10.228315821052735</v>
      </c>
      <c r="G19" s="456">
        <f>+'Verificación FIN 21-37'!J10/'Verificación FIN 21-37'!F10</f>
        <v>4.8553377965537263E-2</v>
      </c>
      <c r="H19" s="456">
        <f>+'Verificación FIN 21-37'!J10/'Verificación FIN 21-37'!I10</f>
        <v>0.10576529822147829</v>
      </c>
      <c r="I19" s="460" t="str">
        <f>IF(C20="CUMPLE",IF(D20="CUMPLE",IF(E20="CUMPLE",IF(E20="CUMPLE",IF(F20="CUMPLE",IF(G20="CUMPLE",IF(H20="CUMPLE","HABILITADO","NO HABILITADO"),"NO HABILITADO"),"NO HABILITADO"),"NO HABILITADO"),"NO HABILITADO"),"NO HABILITADO"))</f>
        <v>HABILITADO</v>
      </c>
    </row>
    <row r="20" spans="1:9" s="461" customFormat="1" ht="26.25" customHeight="1" thickBot="1" x14ac:dyDescent="0.3">
      <c r="A20" s="462"/>
      <c r="B20" s="463"/>
      <c r="C20" s="464" t="str">
        <f>IF(C19&gt;=C12,"CUMPLE","NO CUMPLE")</f>
        <v>CUMPLE</v>
      </c>
      <c r="D20" s="464" t="str">
        <f>IF(D19&gt;=$D$12,"CUMPLE","NO CUMPLE")</f>
        <v>CUMPLE</v>
      </c>
      <c r="E20" s="465" t="str">
        <f>IF(E19&lt;=$E$12,"CUMPLE","NO CUMPLE")</f>
        <v>CUMPLE</v>
      </c>
      <c r="F20" s="466" t="str">
        <f>IF(F19="= 0","CUMPLE",IF(F19&gt;=$F$12,"CUMPLE","NO CUMPLE"))</f>
        <v>CUMPLE</v>
      </c>
      <c r="G20" s="467" t="str">
        <f>IF(G19&gt;=$G$12,"CUMPLE","NO CUMPLE")</f>
        <v>CUMPLE</v>
      </c>
      <c r="H20" s="466" t="str">
        <f>IF(H19&gt;=$H$12,"CUMPLE","NO CUMPLE")</f>
        <v>CUMPLE</v>
      </c>
      <c r="I20" s="468"/>
    </row>
    <row r="21" spans="1:9" s="461" customFormat="1" ht="6.6" customHeight="1" thickBot="1" x14ac:dyDescent="0.3">
      <c r="A21" s="469"/>
      <c r="B21" s="470"/>
      <c r="C21" s="471"/>
      <c r="D21" s="471"/>
      <c r="E21" s="472"/>
      <c r="F21" s="473"/>
      <c r="G21" s="473"/>
      <c r="H21" s="473"/>
      <c r="I21" s="451"/>
    </row>
    <row r="22" spans="1:9" s="461" customFormat="1" ht="18.75" customHeight="1" x14ac:dyDescent="0.25">
      <c r="A22" s="454">
        <f>+'Verificación FIN 21-37'!A12</f>
        <v>25</v>
      </c>
      <c r="B22" s="455" t="str">
        <f>+'Verificación FIN 21-37'!B12</f>
        <v>RESTREPO Y URIBE S A S</v>
      </c>
      <c r="C22" s="456">
        <f>('Verificación FIN 21-37'!E12-'Verificación FIN 21-37'!G12)/$H$7</f>
        <v>7.4811062073957704</v>
      </c>
      <c r="D22" s="457">
        <f>+'Verificación FIN 21-37'!E12/'Verificación FIN 21-37'!G12</f>
        <v>2.891012038407788</v>
      </c>
      <c r="E22" s="458">
        <f>+'Verificación FIN 21-37'!H12/'Verificación FIN 21-37'!F12</f>
        <v>0.33358294174528214</v>
      </c>
      <c r="F22" s="459" t="s">
        <v>222</v>
      </c>
      <c r="G22" s="456">
        <f>+'Verificación FIN 21-37'!J12/'Verificación FIN 21-37'!F12</f>
        <v>5.8207838098841364E-2</v>
      </c>
      <c r="H22" s="456">
        <f>+'Verificación FIN 21-37'!J12/'Verificación FIN 21-37'!I12</f>
        <v>8.7344460016197806E-2</v>
      </c>
      <c r="I22" s="460" t="str">
        <f>IF(C23="CUMPLE",IF(D23="CUMPLE",IF(E23="CUMPLE",IF(E23="CUMPLE",IF(F23="CUMPLE",IF(G23="CUMPLE",IF(H23="CUMPLE","HABILITADO","NO HABILITADO"),"NO HABILITADO"),"NO HABILITADO"),"NO HABILITADO"),"NO HABILITADO"),"NO HABILITADO"))</f>
        <v>HABILITADO</v>
      </c>
    </row>
    <row r="23" spans="1:9" s="461" customFormat="1" ht="26.25" customHeight="1" thickBot="1" x14ac:dyDescent="0.3">
      <c r="A23" s="462"/>
      <c r="B23" s="463"/>
      <c r="C23" s="464" t="str">
        <f>IF(C22&gt;=C12,"CUMPLE","NO CUMPLE")</f>
        <v>CUMPLE</v>
      </c>
      <c r="D23" s="464" t="str">
        <f>IF(D22&gt;=$D$12,"CUMPLE","NO CUMPLE")</f>
        <v>CUMPLE</v>
      </c>
      <c r="E23" s="465" t="str">
        <f>IF(E22&lt;=$E$12,"CUMPLE","NO CUMPLE")</f>
        <v>CUMPLE</v>
      </c>
      <c r="F23" s="466" t="str">
        <f>IF(F22="= 0","CUMPLE",IF(F22&gt;=$F$12,"CUMPLE","NO CUMPLE"))</f>
        <v>CUMPLE</v>
      </c>
      <c r="G23" s="467" t="str">
        <f>IF(G22&gt;=$G$12,"CUMPLE","NO CUMPLE")</f>
        <v>CUMPLE</v>
      </c>
      <c r="H23" s="466" t="str">
        <f>IF(H22&gt;=$H$12,"CUMPLE","NO CUMPLE")</f>
        <v>CUMPLE</v>
      </c>
      <c r="I23" s="468"/>
    </row>
    <row r="24" spans="1:9" s="461" customFormat="1" ht="6.6" customHeight="1" x14ac:dyDescent="0.25">
      <c r="A24" s="469"/>
      <c r="B24" s="470"/>
      <c r="C24" s="471"/>
      <c r="D24" s="471"/>
      <c r="E24" s="472"/>
      <c r="F24" s="473"/>
      <c r="G24" s="473"/>
      <c r="H24" s="473"/>
      <c r="I24" s="451"/>
    </row>
    <row r="25" spans="1:9" s="461" customFormat="1" ht="9.75" customHeight="1" thickBot="1" x14ac:dyDescent="0.3">
      <c r="A25" s="469"/>
      <c r="B25" s="470"/>
      <c r="C25" s="471"/>
      <c r="D25" s="471"/>
      <c r="E25" s="472"/>
      <c r="F25" s="473"/>
      <c r="G25" s="473"/>
      <c r="H25" s="473"/>
      <c r="I25" s="451"/>
    </row>
    <row r="26" spans="1:9" s="461" customFormat="1" ht="21.75" customHeight="1" x14ac:dyDescent="0.25">
      <c r="A26" s="474">
        <f>+'Verificación FIN 21-37'!A14</f>
        <v>22</v>
      </c>
      <c r="B26" s="475" t="str">
        <f>+'Verificación FIN 21-37'!B14</f>
        <v>CONSORCIO ECO INFRAESTRUCTURA</v>
      </c>
      <c r="C26" s="456">
        <f>((('Verificación FIN 21-37'!E16)+('Verificación FIN 21-37'!E15))-(('Verificación FIN 21-37'!G15)+('Verificación FIN 21-37'!G16)))/H7</f>
        <v>8.7458584939914736</v>
      </c>
      <c r="D26" s="457">
        <f>(('Verificación FIN 21-37'!E16)+('Verificación FIN 21-37'!E15))/(('Verificación FIN 21-37'!G15)+('Verificación FIN 21-37'!G16))</f>
        <v>5.4178765804213764</v>
      </c>
      <c r="E26" s="458">
        <f>('Verificación FIN 21-37'!H15+'Verificación FIN 21-37'!H16)/('Verificación FIN 21-37'!F15+'Verificación FIN 21-37'!F16)</f>
        <v>0.4643481622668133</v>
      </c>
      <c r="F26" s="459">
        <f>('Verificación FIN 21-37'!J15+'Verificación FIN 21-37'!J16)/('Verificación FIN 21-37'!K15+'Verificación FIN 21-37'!K16)</f>
        <v>54024.180309471179</v>
      </c>
      <c r="G26" s="456">
        <f>('Verificación FIN 21-37'!J15+'Verificación FIN 21-37'!J16)/('Verificación FIN 21-37'!F15+'Verificación FIN 21-37'!F16)</f>
        <v>0.15860904826113742</v>
      </c>
      <c r="H26" s="456">
        <f>('Verificación FIN 21-37'!J15+'Verificación FIN 21-37'!J16)/('Verificación FIN 21-37'!I15+'Verificación FIN 21-37'!I16)</f>
        <v>0.29610474022146849</v>
      </c>
      <c r="I26" s="476" t="str">
        <f>IF(C27="CUMPLE",IF(D27="CUMPLE",IF(E27="CUMPLE",IF(E27="CUMPLE",IF(F27="CUMPLE",IF(G27="CUMPLE",IF(H27="CUMPLE","HABILITADO","NO HABILITADO"),"NO HABILITADO"),"NO HABILITADO"),"NO HABILITADO"),"NO HABILITADO"),"NO HABILITADO"))</f>
        <v>HABILITADO</v>
      </c>
    </row>
    <row r="27" spans="1:9" s="461" customFormat="1" ht="21" customHeight="1" thickBot="1" x14ac:dyDescent="0.3">
      <c r="A27" s="474"/>
      <c r="B27" s="475"/>
      <c r="C27" s="464" t="str">
        <f>IF(C26&gt;=C12,"CUMPLE","NO CUMPLE")</f>
        <v>CUMPLE</v>
      </c>
      <c r="D27" s="464" t="str">
        <f>IF(D26&gt;=$D$12,"CUMPLE","NO CUMPLE")</f>
        <v>CUMPLE</v>
      </c>
      <c r="E27" s="465" t="str">
        <f>IF(E26&lt;=$E$12,"CUMPLE","NO CUMPLE")</f>
        <v>CUMPLE</v>
      </c>
      <c r="F27" s="466" t="str">
        <f>IF(F26="= 0","CUMPLE",IF(F26&gt;=$F$12,"CUMPLE","NO CUMPLE"))</f>
        <v>CUMPLE</v>
      </c>
      <c r="G27" s="467" t="str">
        <f>IF(G26&gt;=$G$12,"CUMPLE","NO CUMPLE")</f>
        <v>CUMPLE</v>
      </c>
      <c r="H27" s="466" t="str">
        <f>IF(H26&gt;=$H$12,"CUMPLE","NO CUMPLE")</f>
        <v>CUMPLE</v>
      </c>
      <c r="I27" s="477"/>
    </row>
    <row r="28" spans="1:9" s="461" customFormat="1" ht="6.6" customHeight="1" thickBot="1" x14ac:dyDescent="0.3">
      <c r="A28" s="469"/>
      <c r="B28" s="470"/>
      <c r="C28" s="471"/>
      <c r="D28" s="471"/>
      <c r="E28" s="472"/>
      <c r="F28" s="473"/>
      <c r="G28" s="473"/>
      <c r="H28" s="473"/>
      <c r="I28" s="451"/>
    </row>
    <row r="29" spans="1:9" s="461" customFormat="1" ht="20.25" customHeight="1" x14ac:dyDescent="0.25">
      <c r="A29" s="474">
        <f>+'Verificación FIN 21-37'!A18</f>
        <v>36</v>
      </c>
      <c r="B29" s="475" t="str">
        <f>+'Verificación FIN 21-37'!B18</f>
        <v>VELNEC S.A.</v>
      </c>
      <c r="C29" s="456">
        <f>('Verificación FIN 21-37'!E18-'Verificación FIN 21-37'!G18)/$H$7</f>
        <v>2.4087157218930759</v>
      </c>
      <c r="D29" s="457">
        <f>+'Verificación FIN 21-37'!E18/'Verificación FIN 21-37'!G18</f>
        <v>2.451803599016678</v>
      </c>
      <c r="E29" s="458">
        <f>+'Verificación FIN 21-37'!H18/'Verificación FIN 21-37'!F18</f>
        <v>0.42894825952739107</v>
      </c>
      <c r="F29" s="459">
        <f>('Verificación FIN 21-37'!J18*'Verificación FIN 21-37'!D18)/('Verificación FIN 21-37'!K18*'Verificación FIN 21-37'!D18)</f>
        <v>4.9629809414173209</v>
      </c>
      <c r="G29" s="456">
        <f>+'Verificación FIN 21-37'!J18/'Verificación FIN 21-37'!F18</f>
        <v>5.2521443384644227E-2</v>
      </c>
      <c r="H29" s="456">
        <f>+'Verificación FIN 21-37'!J18/'Verificación FIN 21-37'!I18</f>
        <v>9.1973178019170168E-2</v>
      </c>
      <c r="I29" s="476" t="str">
        <f>IF(C30="CUMPLE",IF(D30="CUMPLE",IF(E30="CUMPLE",IF(E30="CUMPLE",IF(F30="CUMPLE",IF(G30="CUMPLE",IF(H30="CUMPLE","HABILITADO","NO HABILITADO"),"NO HABILITADO"),"NO HABILITADO"),"NO HABILITADO"),"NO HABILITADO"),"NO HABILITADO"))</f>
        <v>HABILITADO</v>
      </c>
    </row>
    <row r="30" spans="1:9" s="461" customFormat="1" ht="21" customHeight="1" thickBot="1" x14ac:dyDescent="0.3">
      <c r="A30" s="474"/>
      <c r="B30" s="475"/>
      <c r="C30" s="464" t="str">
        <f>IF(C29&gt;=C12,"CUMPLE","NO CUMPLE")</f>
        <v>CUMPLE</v>
      </c>
      <c r="D30" s="464" t="str">
        <f>IF(D29&gt;=$D$12,"CUMPLE","NO CUMPLE")</f>
        <v>CUMPLE</v>
      </c>
      <c r="E30" s="465" t="str">
        <f>IF(E29&lt;=$E$12,"CUMPLE","NO CUMPLE")</f>
        <v>CUMPLE</v>
      </c>
      <c r="F30" s="466" t="str">
        <f>IF(F29="= 0","CUMPLE",IF(F29&gt;=$F$12,"CUMPLE","NO CUMPLE"))</f>
        <v>CUMPLE</v>
      </c>
      <c r="G30" s="467" t="str">
        <f>IF(G29&gt;=$G$12,"CUMPLE","NO CUMPLE")</f>
        <v>CUMPLE</v>
      </c>
      <c r="H30" s="466" t="str">
        <f>IF(H29&gt;=$H$12,"CUMPLE","NO CUMPLE")</f>
        <v>CUMPLE</v>
      </c>
      <c r="I30" s="477"/>
    </row>
    <row r="31" spans="1:9" s="461" customFormat="1" ht="6.6" customHeight="1" thickBot="1" x14ac:dyDescent="0.3">
      <c r="A31" s="469"/>
      <c r="B31" s="470"/>
      <c r="C31" s="471"/>
      <c r="D31" s="471"/>
      <c r="E31" s="472"/>
      <c r="F31" s="473"/>
      <c r="G31" s="473"/>
      <c r="H31" s="473"/>
      <c r="I31" s="451"/>
    </row>
    <row r="32" spans="1:9" s="461" customFormat="1" ht="18.75" customHeight="1" x14ac:dyDescent="0.25">
      <c r="A32" s="474">
        <f>+'Verificación FIN 21-37'!A20</f>
        <v>23</v>
      </c>
      <c r="B32" s="475" t="str">
        <f>+'Verificación FIN 21-37'!B20</f>
        <v>CONSORCIO OBRAS URBANAS</v>
      </c>
      <c r="C32" s="456">
        <f>((('Verificación FIN 21-37'!E21)+('Verificación FIN 21-37'!E22)+('Verificación FIN 21-37'!E23))-(('Verificación FIN 21-37'!G21)+('Verificación FIN 21-37'!G22)+('Verificación FIN 21-37'!G23)))/H7</f>
        <v>1.5747299029666939</v>
      </c>
      <c r="D32" s="457">
        <f>(('Verificación FIN 21-37'!E21)+('Verificación FIN 21-37'!E22)+('Verificación FIN 21-37'!E23))/(('Verificación FIN 21-37'!G21)+('Verificación FIN 21-37'!G22)+('Verificación FIN 21-37'!G23))</f>
        <v>10.615116056600028</v>
      </c>
      <c r="E32" s="458">
        <f>('Verificación FIN 21-37'!H21+'Verificación FIN 21-37'!H22+'Verificación FIN 21-37'!H23)/('Verificación FIN 21-37'!F21+'Verificación FIN 21-37'!F22+'Verificación FIN 21-37'!F23)</f>
        <v>0.2739448076285988</v>
      </c>
      <c r="F32" s="459">
        <f>('Verificación FIN 21-37'!J21+'Verificación FIN 21-37'!J22+'Verificación FIN 21-37'!J23)/('Verificación FIN 21-37'!K21+'Verificación FIN 21-37'!K22+'Verificación FIN 21-37'!K23)</f>
        <v>159.42576750114284</v>
      </c>
      <c r="G32" s="456">
        <f>('Verificación FIN 21-37'!J21+'Verificación FIN 21-37'!J22+'Verificación FIN 21-37'!J23)/('Verificación FIN 21-37'!F21+'Verificación FIN 21-37'!F22+'Verificación FIN 21-37'!F23)</f>
        <v>6.328869494090246E-2</v>
      </c>
      <c r="H32" s="456">
        <f>('Verificación FIN 21-37'!J21+'Verificación FIN 21-37'!J22+'Verificación FIN 21-37'!J23)/('Verificación FIN 21-37'!I21+'Verificación FIN 21-37'!I22+'Verificación FIN 21-37'!I23)</f>
        <v>8.716788421303405E-2</v>
      </c>
      <c r="I32" s="476" t="str">
        <f>IF(C33="CUMPLE",IF(D33="CUMPLE",IF(E33="CUMPLE",IF(E33="CUMPLE",IF(F33="CUMPLE",IF(G33="CUMPLE",IF(H33="CUMPLE","HABILITADO","NO HABILITADO"),"NO HABILITADO"),"NO HABILITADO"),"NO HABILITADO"),"NO HABILITADO"),"NO HABILITADO"))</f>
        <v>HABILITADO</v>
      </c>
    </row>
    <row r="33" spans="1:9" s="461" customFormat="1" ht="16.5" customHeight="1" thickBot="1" x14ac:dyDescent="0.3">
      <c r="A33" s="474"/>
      <c r="B33" s="475"/>
      <c r="C33" s="464" t="str">
        <f>IF(C32&gt;=C12,"CUMPLE","NO CUMPLE")</f>
        <v>CUMPLE</v>
      </c>
      <c r="D33" s="464" t="str">
        <f>IF(D32&gt;=$D$12,"CUMPLE","NO CUMPLE")</f>
        <v>CUMPLE</v>
      </c>
      <c r="E33" s="465" t="str">
        <f>IF(E32&lt;=$E$12,"CUMPLE","NO CUMPLE")</f>
        <v>CUMPLE</v>
      </c>
      <c r="F33" s="466" t="str">
        <f>IF(F32="= 0","CUMPLE",IF(F32&gt;=$F$12,"CUMPLE","NO CUMPLE"))</f>
        <v>CUMPLE</v>
      </c>
      <c r="G33" s="467" t="str">
        <f>IF(G32&gt;=$G$12,"CUMPLE","NO CUMPLE")</f>
        <v>CUMPLE</v>
      </c>
      <c r="H33" s="466" t="str">
        <f>IF(H32&gt;=$H$12,"CUMPLE","NO CUMPLE")</f>
        <v>CUMPLE</v>
      </c>
      <c r="I33" s="477"/>
    </row>
    <row r="34" spans="1:9" s="461" customFormat="1" ht="11.25" customHeight="1" thickBot="1" x14ac:dyDescent="0.3">
      <c r="A34" s="478"/>
      <c r="B34" s="479"/>
      <c r="C34" s="479"/>
      <c r="D34" s="480"/>
      <c r="E34" s="481"/>
      <c r="F34" s="482"/>
      <c r="G34" s="483"/>
      <c r="H34" s="483"/>
      <c r="I34" s="484"/>
    </row>
    <row r="35" spans="1:9" s="461" customFormat="1" ht="24.75" customHeight="1" x14ac:dyDescent="0.25">
      <c r="A35" s="474">
        <f>+'Verificación FIN 21-37'!A25</f>
        <v>26</v>
      </c>
      <c r="B35" s="475" t="str">
        <f>+'Verificación FIN 21-37'!B25</f>
        <v>CONSORCIO ALMA-INTERNOVAC</v>
      </c>
      <c r="C35" s="456">
        <f>((('Verificación FIN 21-37'!E26)+('Verificación FIN 21-37'!E27))-(('Verificación FIN 21-37'!G26)+('Verificación FIN 21-37'!G27)))/H7</f>
        <v>1.7544996500064132</v>
      </c>
      <c r="D35" s="457">
        <f>(('Verificación FIN 21-37'!E26)+('Verificación FIN 21-37'!E27))/(('Verificación FIN 21-37'!G26)+('Verificación FIN 21-37'!G27))</f>
        <v>6.9144914402253947</v>
      </c>
      <c r="E35" s="458">
        <f>('Verificación FIN 21-37'!H26+'Verificación FIN 21-37'!H27)/('Verificación FIN 21-37'!F26+'Verificación FIN 21-37'!F27)</f>
        <v>0.41526248604508503</v>
      </c>
      <c r="F35" s="459">
        <f>('Verificación FIN 21-37'!J26+'Verificación FIN 21-37'!J27)/('Verificación FIN 21-37'!K26+'Verificación FIN 21-37'!K26)</f>
        <v>439.99895772430853</v>
      </c>
      <c r="G35" s="456">
        <f>('Verificación FIN 21-37'!J26+'Verificación FIN 21-37'!J27)/('Verificación FIN 21-37'!F26+'Verificación FIN 21-37'!F27)</f>
        <v>0.16434728542008409</v>
      </c>
      <c r="H35" s="456">
        <f>('Verificación FIN 21-37'!J26+'Verificación FIN 21-37'!J27)/('Verificación FIN 21-37'!I26+'Verificación FIN 21-37'!I27)</f>
        <v>0.21477849568872212</v>
      </c>
      <c r="I35" s="476" t="str">
        <f>IF(C36="CUMPLE",IF(D36="CUMPLE",IF(E36="CUMPLE",IF(E36="CUMPLE",IF(F36="CUMPLE",IF(G36="CUMPLE",IF(H36="CUMPLE","HABILITADO","NO HABILITADO"),"NO HABILITADO"),"NO HABILITADO"),"NO HABILITADO"),"NO HABILITADO"),"NO HABILITADO"))</f>
        <v>HABILITADO</v>
      </c>
    </row>
    <row r="36" spans="1:9" s="461" customFormat="1" ht="26.25" customHeight="1" thickBot="1" x14ac:dyDescent="0.3">
      <c r="A36" s="474"/>
      <c r="B36" s="475"/>
      <c r="C36" s="464" t="str">
        <f>IF(C35&gt;=C13,"CUMPLE","NO CUMPLE")</f>
        <v>CUMPLE</v>
      </c>
      <c r="D36" s="464" t="str">
        <f>IF(D35&gt;=$D$13,"CUMPLE","NO CUMPLE")</f>
        <v>CUMPLE</v>
      </c>
      <c r="E36" s="465" t="str">
        <f>IF(E35&lt;=$E$13,"CUMPLE","NO CUMPLE")</f>
        <v>CUMPLE</v>
      </c>
      <c r="F36" s="466" t="str">
        <f>IF(F35="= 0","CUMPLE",IF(F35&gt;=$F$13,"CUMPLE","NO CUMPLE"))</f>
        <v>CUMPLE</v>
      </c>
      <c r="G36" s="467" t="str">
        <f>IF(G35&gt;=$G$13,"CUMPLE","NO CUMPLE")</f>
        <v>CUMPLE</v>
      </c>
      <c r="H36" s="466" t="str">
        <f>IF(H35&gt;=$H$13,"CUMPLE","NO CUMPLE")</f>
        <v>CUMPLE</v>
      </c>
      <c r="I36" s="477"/>
    </row>
    <row r="37" spans="1:9" s="461" customFormat="1" ht="6.6" customHeight="1" thickBot="1" x14ac:dyDescent="0.3">
      <c r="A37" s="469"/>
      <c r="B37" s="470"/>
      <c r="C37" s="471"/>
      <c r="D37" s="471"/>
      <c r="E37" s="472"/>
      <c r="F37" s="473"/>
      <c r="G37" s="473"/>
      <c r="H37" s="473"/>
      <c r="I37" s="451"/>
    </row>
    <row r="38" spans="1:9" s="461" customFormat="1" ht="24.75" customHeight="1" x14ac:dyDescent="0.25">
      <c r="A38" s="474">
        <f>+'Verificación FIN 21-37'!A29</f>
        <v>27</v>
      </c>
      <c r="B38" s="475" t="str">
        <f>+'Verificación FIN 21-37'!B29</f>
        <v>CONSORCIO CIVILPROJECT II.</v>
      </c>
      <c r="C38" s="456">
        <f>((('Verificación FIN 21-37'!E30)+('Verificación FIN 21-37'!E31))-(('Verificación FIN 21-37'!G30)+('Verificación FIN 21-37'!G31)))/H7</f>
        <v>1.0977362921721565</v>
      </c>
      <c r="D38" s="457">
        <f>(('Verificación FIN 21-37'!E30)+('Verificación FIN 21-37'!E31))/(('Verificación FIN 21-37'!G30)+('Verificación FIN 21-37'!G31))</f>
        <v>8.9234436841409916</v>
      </c>
      <c r="E38" s="458">
        <f>('Verificación FIN 21-37'!H30+'Verificación FIN 21-37'!H31)/('Verificación FIN 21-37'!F30+'Verificación FIN 21-37'!F31)</f>
        <v>0.20324386889177276</v>
      </c>
      <c r="F38" s="459" t="s">
        <v>222</v>
      </c>
      <c r="G38" s="456">
        <f>('Verificación FIN 21-37'!J30+'Verificación FIN 21-37'!J31)/('Verificación FIN 21-37'!F30+'Verificación FIN 21-37'!F31)</f>
        <v>0.20937137953666318</v>
      </c>
      <c r="H38" s="456">
        <f>('Verificación FIN 21-37'!J30+'Verificación FIN 21-37'!J31)/('Verificación FIN 21-37'!I30+'Verificación FIN 21-37'!I31)</f>
        <v>0.26277975325454161</v>
      </c>
      <c r="I38" s="476" t="str">
        <f>IF(C39="CUMPLE",IF(D39="CUMPLE",IF(E39="CUMPLE",IF(E39="CUMPLE",IF(F39="CUMPLE",IF(G39="CUMPLE",IF(H39="CUMPLE","HABILITADO","NO HABILITADO"),"NO HABILITADO"),"NO HABILITADO"),"NO HABILITADO"),"NO HABILITADO"),"NO HABILITADO"))</f>
        <v>HABILITADO</v>
      </c>
    </row>
    <row r="39" spans="1:9" s="461" customFormat="1" ht="18" customHeight="1" thickBot="1" x14ac:dyDescent="0.3">
      <c r="A39" s="474"/>
      <c r="B39" s="475"/>
      <c r="C39" s="464" t="str">
        <f>IF(C38&gt;=C12,"CUMPLE","NO CUMPLE")</f>
        <v>CUMPLE</v>
      </c>
      <c r="D39" s="464" t="str">
        <f>IF(D38&gt;=$D$12,"CUMPLE","NO CUMPLE")</f>
        <v>CUMPLE</v>
      </c>
      <c r="E39" s="465" t="str">
        <f>IF(E38&lt;=$E$12,"CUMPLE","NO CUMPLE")</f>
        <v>CUMPLE</v>
      </c>
      <c r="F39" s="466" t="str">
        <f>IF(F38="= 0","CUMPLE",IF(F38&gt;=$F$12,"CUMPLE","NO CUMPLE"))</f>
        <v>CUMPLE</v>
      </c>
      <c r="G39" s="467" t="str">
        <f>IF(G38&gt;=$G$12,"CUMPLE","NO CUMPLE")</f>
        <v>CUMPLE</v>
      </c>
      <c r="H39" s="466" t="str">
        <f>IF(H38&gt;=$H$12,"CUMPLE","NO CUMPLE")</f>
        <v>CUMPLE</v>
      </c>
      <c r="I39" s="477"/>
    </row>
    <row r="40" spans="1:9" ht="13.5" thickBot="1" x14ac:dyDescent="0.3">
      <c r="A40" s="451"/>
      <c r="B40" s="485"/>
      <c r="C40" s="485"/>
      <c r="D40" s="432"/>
      <c r="E40" s="486"/>
      <c r="F40" s="487"/>
      <c r="G40" s="484"/>
      <c r="H40" s="484"/>
      <c r="I40" s="484"/>
    </row>
    <row r="41" spans="1:9" s="461" customFormat="1" ht="24.75" customHeight="1" x14ac:dyDescent="0.25">
      <c r="A41" s="474">
        <f>+'Verificación FIN 21-37'!A33</f>
        <v>28</v>
      </c>
      <c r="B41" s="488" t="str">
        <f>+'Verificación FIN 21-37'!B33</f>
        <v>CONSORCIO CONSTRUGAVI 293</v>
      </c>
      <c r="C41" s="456">
        <f>((('Verificación FIN 21-37'!E34)+('Verificación FIN 21-37'!E35))-(('Verificación FIN 21-37'!G34)+('Verificación FIN 21-37'!G35)))/H7</f>
        <v>6.1782458030074983</v>
      </c>
      <c r="D41" s="457">
        <f>(('Verificación FIN 21-37'!E34)+('Verificación FIN 21-37'!E35))/(('Verificación FIN 21-37'!G34)+('Verificación FIN 21-37'!G35))</f>
        <v>3.2350036143546892</v>
      </c>
      <c r="E41" s="458">
        <f>('Verificación FIN 21-37'!H34+'Verificación FIN 21-37'!H35)/('Verificación FIN 21-37'!F34+'Verificación FIN 21-37'!F35)</f>
        <v>0.43013640030888889</v>
      </c>
      <c r="F41" s="459">
        <f>('Verificación FIN 21-37'!J35+'Verificación FIN 21-37'!J34)/('Verificación FIN 21-37'!K35+'Verificación FIN 21-37'!K34)</f>
        <v>5.596582786226298</v>
      </c>
      <c r="G41" s="456">
        <f>('Verificación FIN 21-37'!J35+'Verificación FIN 21-37'!J34)/('Verificación FIN 21-37'!F35+'Verificación FIN 21-37'!F34)</f>
        <v>0.26860307190598987</v>
      </c>
      <c r="H41" s="489">
        <f>('Verificación FIN 21-37'!J35+'Verificación FIN 21-37'!J34)/('Verificación FIN 21-37'!I35+'Verificación FIN 21-37'!I34)</f>
        <v>0.47134625207081748</v>
      </c>
      <c r="I41" s="490" t="str">
        <f>IF(C42="CUMPLE",IF(D42="CUMPLE",IF(E42="CUMPLE",IF(E42="CUMPLE",IF(F42="CUMPLE",IF(G42="CUMPLE",IF(H42="CUMPLE","HABILITADO","NO HABILITADO"),"NO HABILITADO"),"NO HABILITADO"),"NO HABILITADO"),"NO HABILITADO"),"NO HABILITADO"))</f>
        <v>HABILITADO</v>
      </c>
    </row>
    <row r="42" spans="1:9" ht="20.25" customHeight="1" thickBot="1" x14ac:dyDescent="0.3">
      <c r="A42" s="474"/>
      <c r="B42" s="488"/>
      <c r="C42" s="491" t="str">
        <f>IF(C41&gt;=C12,"CUMPLE","NO CUMPLE")</f>
        <v>CUMPLE</v>
      </c>
      <c r="D42" s="464" t="str">
        <f>IF(D41&gt;=$D$12,"CUMPLE","NO CUMPLE")</f>
        <v>CUMPLE</v>
      </c>
      <c r="E42" s="465" t="str">
        <f>IF(E41&lt;=$E$12,"CUMPLE","NO CUMPLE")</f>
        <v>CUMPLE</v>
      </c>
      <c r="F42" s="466" t="str">
        <f>IF(F41="= 0","CUMPLE",IF(F41&gt;=$F$12,"CUMPLE","NO CUMPLE"))</f>
        <v>CUMPLE</v>
      </c>
      <c r="G42" s="467" t="str">
        <f>IF(G41&gt;=$G$12,"CUMPLE","NO CUMPLE")</f>
        <v>CUMPLE</v>
      </c>
      <c r="H42" s="466" t="str">
        <f>IF(H41&gt;=$H$12,"CUMPLE","NO CUMPLE")</f>
        <v>CUMPLE</v>
      </c>
      <c r="I42" s="492"/>
    </row>
    <row r="43" spans="1:9" ht="13.5" thickBot="1" x14ac:dyDescent="0.3"/>
    <row r="44" spans="1:9" s="461" customFormat="1" ht="24.75" customHeight="1" x14ac:dyDescent="0.25">
      <c r="A44" s="454">
        <f>+'Verificación FIN 21-37'!A37</f>
        <v>29</v>
      </c>
      <c r="B44" s="493" t="str">
        <f>+'Verificación FIN 21-37'!B37</f>
        <v>CONSORCIO SEGVIAL CUNDINAMARCA.</v>
      </c>
      <c r="C44" s="456">
        <f>((('Verificación FIN 21-37'!E39)+('Verificación FIN 21-37'!E38))-(('Verificación FIN 21-37'!G39)+('Verificación FIN 21-37'!G38)))/H7</f>
        <v>13.733236231163655</v>
      </c>
      <c r="D44" s="457">
        <f>(('Verificación FIN 21-37'!E39)+('Verificación FIN 21-37'!E38))/(('Verificación FIN 21-37'!G39)+('Verificación FIN 21-37'!G38))</f>
        <v>2.5771262989644699</v>
      </c>
      <c r="E44" s="458">
        <f>('Verificación FIN 21-37'!H39+'Verificación FIN 21-37'!H38)/('Verificación FIN 21-37'!F39+'Verificación FIN 21-37'!F38)</f>
        <v>0.58213998286498125</v>
      </c>
      <c r="F44" s="459" t="s">
        <v>222</v>
      </c>
      <c r="G44" s="456">
        <f>('Verificación FIN 21-37'!J38+'Verificación FIN 21-37'!J39)/('Verificación FIN 21-37'!F38+'Verificación FIN 21-37'!F39)</f>
        <v>4.3628067545860398E-2</v>
      </c>
      <c r="H44" s="489">
        <f>('Verificación FIN 21-37'!J38+'Verificación FIN 21-37'!J39)/('Verificación FIN 21-37'!I38+'Verificación FIN 21-37'!I39)</f>
        <v>0.10440833235251439</v>
      </c>
      <c r="I44" s="490" t="str">
        <f>IF(C45="CUMPLE",IF(D45="CUMPLE",IF(E45="CUMPLE",IF(E45="CUMPLE",IF(F45="CUMPLE",IF(G45="CUMPLE",IF(H45="CUMPLE","HABILITADO","NO HABILITADO"),"NO HABILITADO"),"NO HABILITADO"),"NO HABILITADO"),"NO HABILITADO"),"NO HABILITADO"))</f>
        <v>HABILITADO</v>
      </c>
    </row>
    <row r="45" spans="1:9" ht="23.25" customHeight="1" thickBot="1" x14ac:dyDescent="0.3">
      <c r="A45" s="462"/>
      <c r="B45" s="494"/>
      <c r="C45" s="491" t="str">
        <f>IF(C44&gt;=C12,"CUMPLE","NO CUMPLE")</f>
        <v>CUMPLE</v>
      </c>
      <c r="D45" s="464" t="str">
        <f>IF(D44&gt;=$D$12,"CUMPLE","NO CUMPLE")</f>
        <v>CUMPLE</v>
      </c>
      <c r="E45" s="465" t="str">
        <f>IF(E44&lt;=$E$12,"CUMPLE","NO CUMPLE")</f>
        <v>CUMPLE</v>
      </c>
      <c r="F45" s="466" t="str">
        <f>IF(F44="= 0","CUMPLE",IF(F44&gt;=$F$12,"CUMPLE","NO CUMPLE"))</f>
        <v>CUMPLE</v>
      </c>
      <c r="G45" s="467" t="str">
        <f>IF(G44&gt;=$G$12,"CUMPLE","NO CUMPLE")</f>
        <v>CUMPLE</v>
      </c>
      <c r="H45" s="466" t="str">
        <f>IF(H44&gt;=$H$12,"CUMPLE","NO CUMPLE")</f>
        <v>CUMPLE</v>
      </c>
      <c r="I45" s="492"/>
    </row>
    <row r="46" spans="1:9" ht="13.5" thickBot="1" x14ac:dyDescent="0.3"/>
    <row r="47" spans="1:9" s="461" customFormat="1" ht="24.75" customHeight="1" x14ac:dyDescent="0.25">
      <c r="A47" s="454">
        <f>+'Verificación FIN 21-37'!A41</f>
        <v>31</v>
      </c>
      <c r="B47" s="495" t="str">
        <f>+'Verificación FIN 21-37'!B41</f>
        <v>CONSORCIO INTERVENTOR 25</v>
      </c>
      <c r="C47" s="456">
        <f>((('Verificación FIN 21-37'!E42)+('Verificación FIN 21-37'!E43))-(('Verificación FIN 21-37'!G42)+('Verificación FIN 21-37'!G43)))/H7</f>
        <v>3.1361153776830664</v>
      </c>
      <c r="D47" s="457">
        <f>(('Verificación FIN 21-37'!E42)+('Verificación FIN 21-37'!E43))/(('Verificación FIN 21-37'!G42)+('Verificación FIN 21-37'!G43))</f>
        <v>3.211725392162641</v>
      </c>
      <c r="E47" s="458">
        <f>('Verificación FIN 21-37'!H42+'Verificación FIN 21-37'!H43)/('Verificación FIN 21-37'!F42+'Verificación FIN 21-37'!F43)</f>
        <v>0.32524288996251099</v>
      </c>
      <c r="F47" s="459">
        <f>('Verificación FIN 21-37'!J43+'Verificación FIN 21-37'!J42)/('Verificación FIN 21-37'!K43+'Verificación FIN 21-37'!K42)</f>
        <v>24.307340261035019</v>
      </c>
      <c r="G47" s="456">
        <f>('Verificación FIN 21-37'!J43+'Verificación FIN 21-37'!J42)/('Verificación FIN 21-37'!F43+'Verificación FIN 21-37'!F42)</f>
        <v>0.10130317665243069</v>
      </c>
      <c r="H47" s="489">
        <f>('Verificación FIN 21-37'!J43+'Verificación FIN 21-37'!J42)/('Verificación FIN 21-37'!I43+'Verificación FIN 21-37'!I42)</f>
        <v>0.15013280356068032</v>
      </c>
      <c r="I47" s="490" t="str">
        <f>IF(C48="CUMPLE",IF(D48="CUMPLE",IF(E48="CUMPLE",IF(E48="CUMPLE",IF(F48="CUMPLE",IF(G48="CUMPLE",IF(H48="CUMPLE","HABILITADO","NO HABILITADO"),"NO HABILITADO"),"NO HABILITADO"),"NO HABILITADO"),"NO HABILITADO"),"NO HABILITADO"))</f>
        <v>HABILITADO</v>
      </c>
    </row>
    <row r="48" spans="1:9" ht="13.5" customHeight="1" thickBot="1" x14ac:dyDescent="0.3">
      <c r="A48" s="462"/>
      <c r="B48" s="496"/>
      <c r="C48" s="464" t="str">
        <f>IF(C47&gt;=C12,"CUMPLE","NO CUMPLE")</f>
        <v>CUMPLE</v>
      </c>
      <c r="D48" s="464" t="str">
        <f>IF(D47&gt;=$D$12,"CUMPLE","NO CUMPLE")</f>
        <v>CUMPLE</v>
      </c>
      <c r="E48" s="465" t="str">
        <f>IF(E47&lt;=$E$12,"CUMPLE","NO CUMPLE")</f>
        <v>CUMPLE</v>
      </c>
      <c r="F48" s="466" t="str">
        <f>IF(F47="= 0","CUMPLE",IF(F47&gt;=$F$12,"CUMPLE","NO CUMPLE"))</f>
        <v>CUMPLE</v>
      </c>
      <c r="G48" s="467" t="str">
        <f>IF(G47&gt;=$G$12,"CUMPLE","NO CUMPLE")</f>
        <v>CUMPLE</v>
      </c>
      <c r="H48" s="466" t="str">
        <f>IF(H47&gt;=$H$12,"CUMPLE","NO CUMPLE")</f>
        <v>CUMPLE</v>
      </c>
      <c r="I48" s="492"/>
    </row>
    <row r="49" spans="1:9" ht="13.5" thickBot="1" x14ac:dyDescent="0.3">
      <c r="A49" s="497"/>
      <c r="B49" s="498"/>
      <c r="C49" s="498"/>
    </row>
    <row r="50" spans="1:9" s="461" customFormat="1" ht="24.75" customHeight="1" x14ac:dyDescent="0.25">
      <c r="A50" s="454">
        <f>+'Verificación FIN 21-37'!A45</f>
        <v>32</v>
      </c>
      <c r="B50" s="495" t="str">
        <f>+'Verificación FIN 21-37'!B45</f>
        <v>Consorcio INCOPLAN - JCS</v>
      </c>
      <c r="C50" s="456">
        <f>((('Verificación FIN 21-37'!E47)+('Verificación FIN 21-37'!E46))-(('Verificación FIN 21-37'!G47)+('Verificación FIN 21-37'!G46)))/H7</f>
        <v>8.4720283253338486</v>
      </c>
      <c r="D50" s="457">
        <f>(('Verificación FIN 21-37'!E47)+('Verificación FIN 21-37'!E46))/(('Verificación FIN 21-37'!G47)+('Verificación FIN 21-37'!G46))</f>
        <v>4.6859997173685857</v>
      </c>
      <c r="E50" s="458">
        <f>('Verificación FIN 21-37'!H47+'Verificación FIN 21-37'!H46)/('Verificación FIN 21-37'!F47+'Verificación FIN 21-37'!F46)</f>
        <v>0.44329897878371766</v>
      </c>
      <c r="F50" s="459">
        <f>('Verificación FIN 21-37'!J46+'Verificación FIN 21-37'!J47)/('Verificación FIN 21-37'!K46+'Verificación FIN 21-37'!K47)</f>
        <v>282.21921184264266</v>
      </c>
      <c r="G50" s="456">
        <f>('Verificación FIN 21-37'!J46+'Verificación FIN 21-37'!J47)/('Verificación FIN 21-37'!F46+'Verificación FIN 21-37'!F47)</f>
        <v>0.61923156017702397</v>
      </c>
      <c r="H50" s="489">
        <f>('Verificación FIN 21-37'!J46+'Verificación FIN 21-37'!J47)/('Verificación FIN 21-37'!I46+'Verificación FIN 21-37'!I47)</f>
        <v>0.39198150848611013</v>
      </c>
      <c r="I50" s="490" t="str">
        <f>IF(C51="CUMPLE",IF(D51="CUMPLE",IF(E51="CUMPLE",IF(E51="CUMPLE",IF(F51="CUMPLE",IF(G51="CUMPLE",IF(H51="CUMPLE","HABILITADO","NO HABILITADO"),"NO HABILITADO"),"NO HABILITADO"),"NO HABILITADO"),"NO HABILITADO"),"NO HABILITADO"))</f>
        <v>HABILITADO</v>
      </c>
    </row>
    <row r="51" spans="1:9" ht="13.5" customHeight="1" thickBot="1" x14ac:dyDescent="0.3">
      <c r="A51" s="462"/>
      <c r="B51" s="496"/>
      <c r="C51" s="464" t="str">
        <f>IF(C50&gt;=C12,"CUMPLE","NO CUMPLE")</f>
        <v>CUMPLE</v>
      </c>
      <c r="D51" s="464" t="str">
        <f>IF(D50&gt;=$D$12,"CUMPLE","NO CUMPLE")</f>
        <v>CUMPLE</v>
      </c>
      <c r="E51" s="465" t="str">
        <f>IF(E50&lt;=$E$12,"CUMPLE","NO CUMPLE")</f>
        <v>CUMPLE</v>
      </c>
      <c r="F51" s="466" t="str">
        <f>IF(F50="= 0","CUMPLE",IF(F50&gt;=$F$12,"CUMPLE","NO CUMPLE"))</f>
        <v>CUMPLE</v>
      </c>
      <c r="G51" s="467" t="str">
        <f>IF(G50&gt;=$G$12,"CUMPLE","NO CUMPLE")</f>
        <v>CUMPLE</v>
      </c>
      <c r="H51" s="466" t="str">
        <f>IF(H50&gt;=$H$12,"CUMPLE","NO CUMPLE")</f>
        <v>CUMPLE</v>
      </c>
      <c r="I51" s="492"/>
    </row>
    <row r="52" spans="1:9" ht="13.5" thickBot="1" x14ac:dyDescent="0.3">
      <c r="A52" s="451"/>
      <c r="B52" s="485"/>
      <c r="C52" s="485"/>
      <c r="D52" s="432"/>
      <c r="E52" s="486"/>
      <c r="F52" s="487"/>
      <c r="G52" s="484"/>
      <c r="H52" s="484"/>
    </row>
    <row r="53" spans="1:9" s="461" customFormat="1" ht="24.75" customHeight="1" x14ac:dyDescent="0.25">
      <c r="A53" s="454">
        <f>+'Verificación FIN 21-37'!A49</f>
        <v>33</v>
      </c>
      <c r="B53" s="495" t="str">
        <f>+'Verificación FIN 21-37'!B49</f>
        <v>CONSORCIO INT SEGURIDAD VIAL.</v>
      </c>
      <c r="C53" s="456">
        <f>((('Verificación FIN 21-37'!E50)+('Verificación FIN 21-37'!E52+'Verificación FIN 21-37'!E51))-(('Verificación FIN 21-37'!G50+'Verificación FIN 21-37'!G51)+('Verificación FIN 21-37'!G52)))/H7</f>
        <v>1.0247525365392238</v>
      </c>
      <c r="D53" s="457">
        <f>(('Verificación FIN 21-37'!E50)+'Verificación FIN 21-37'!E51+('Verificación FIN 21-37'!E52))/(('Verificación FIN 21-37'!G50+'Verificación FIN 21-37'!G51)+('Verificación FIN 21-37'!G52))</f>
        <v>1.8272589449153323</v>
      </c>
      <c r="E53" s="458">
        <f>('Verificación FIN 21-37'!H50+'Verificación FIN 21-37'!H51+'Verificación FIN 21-37'!H52)/('Verificación FIN 21-37'!F50+'Verificación FIN 21-37'!F52+'Verificación FIN 21-37'!F51)</f>
        <v>0.61402728472015566</v>
      </c>
      <c r="F53" s="459">
        <f>('Verificación FIN 21-37'!J52+'Verificación FIN 21-37'!J50+'Verificación FIN 21-37'!J51)/('Verificación FIN 21-37'!K52+'Verificación FIN 21-37'!K50+'Verificación FIN 21-37'!K51)</f>
        <v>52.694768267031527</v>
      </c>
      <c r="G53" s="456">
        <f>('Verificación FIN 21-37'!J52+'Verificación FIN 21-37'!J50+'Verificación FIN 21-37'!J51)/('Verificación FIN 21-37'!F52+'Verificación FIN 21-37'!F50+'Verificación FIN 21-37'!F51)</f>
        <v>4.5084425978813979E-2</v>
      </c>
      <c r="H53" s="489">
        <f>('Verificación FIN 21-37'!J52+'Verificación FIN 21-37'!J50)/('Verificación FIN 21-37'!I52+'Verificación FIN 21-37'!I50)</f>
        <v>1.2012656881328691E-2</v>
      </c>
      <c r="I53" s="490" t="str">
        <f>IF(C54="CUMPLE",IF(D54="CUMPLE",IF(E54="CUMPLE",IF(E54="CUMPLE",IF(F54="CUMPLE",IF(G54="CUMPLE",IF(H54="CUMPLE","HABILITADO","NO HABILITADO"),"NO HABILITADO"),"NO HABILITADO"),"NO HABILITADO"),"NO HABILITADO"),"NO HABILITADO"))</f>
        <v>HABILITADO</v>
      </c>
    </row>
    <row r="54" spans="1:9" ht="13.5" customHeight="1" thickBot="1" x14ac:dyDescent="0.3">
      <c r="A54" s="462"/>
      <c r="B54" s="496"/>
      <c r="C54" s="464" t="str">
        <f>IF(C53&gt;=C12,"CUMPLE","NO CUMPLE")</f>
        <v>CUMPLE</v>
      </c>
      <c r="D54" s="464" t="str">
        <f>IF(D53&gt;=$D$12,"CUMPLE","NO CUMPLE")</f>
        <v>CUMPLE</v>
      </c>
      <c r="E54" s="465" t="str">
        <f>IF(E53&lt;=$E$12,"CUMPLE","NO CUMPLE")</f>
        <v>CUMPLE</v>
      </c>
      <c r="F54" s="466" t="str">
        <f>IF(F53="= 0","CUMPLE",IF(F53&gt;=$F$12,"CUMPLE","NO CUMPLE"))</f>
        <v>CUMPLE</v>
      </c>
      <c r="G54" s="467" t="str">
        <f>IF(G53&gt;=$G$12,"CUMPLE","NO CUMPLE")</f>
        <v>CUMPLE</v>
      </c>
      <c r="H54" s="466" t="str">
        <f>IF(H53&gt;=$H$12,"CUMPLE","NO CUMPLE")</f>
        <v>CUMPLE</v>
      </c>
      <c r="I54" s="492"/>
    </row>
    <row r="55" spans="1:9" ht="13.5" customHeight="1" thickBot="1" x14ac:dyDescent="0.3">
      <c r="A55" s="504"/>
      <c r="B55" s="505"/>
      <c r="C55" s="504"/>
      <c r="E55" s="501"/>
      <c r="F55" s="501"/>
    </row>
    <row r="56" spans="1:9" s="461" customFormat="1" ht="24.75" customHeight="1" x14ac:dyDescent="0.25">
      <c r="A56" s="454">
        <f>+'Verificación FIN 21-37'!A55</f>
        <v>34</v>
      </c>
      <c r="B56" s="495" t="str">
        <f>+'Verificación FIN 21-37'!B55</f>
        <v>Consorcio INTERVENTORIA MOVIL</v>
      </c>
      <c r="C56" s="456">
        <f>((('Verificación FIN 21-37'!E56)+('Verificación FIN 21-37'!E57))-(('Verificación FIN 21-37'!G56)+('Verificación FIN 21-37'!G57)))/H7</f>
        <v>4.3653375625294748</v>
      </c>
      <c r="D56" s="457">
        <f>(('Verificación FIN 21-37'!E56)+('Verificación FIN 21-37'!E57))/(('Verificación FIN 21-37'!G56)+('Verificación FIN 21-37'!G57))</f>
        <v>3.4951006391478394</v>
      </c>
      <c r="E56" s="458">
        <f>('Verificación FIN 21-37'!H56+'Verificación FIN 21-37'!H57)/('Verificación FIN 21-37'!F56+'Verificación FIN 21-37'!F57)</f>
        <v>0.48596032129492944</v>
      </c>
      <c r="F56" s="459">
        <f>('Verificación FIN 21-37'!J57+'Verificación FIN 21-37'!J56)/('Verificación FIN 21-37'!K57+'Verificación FIN 21-37'!K56)</f>
        <v>5.5333318048329616</v>
      </c>
      <c r="G56" s="456">
        <f>('Verificación FIN 21-37'!J57+'Verificación FIN 21-37'!J56)/('Verificación FIN 21-37'!F57+'Verificación FIN 21-37'!F56)</f>
        <v>4.7530640590249043E-2</v>
      </c>
      <c r="H56" s="489">
        <f>('Verificación FIN 21-37'!J57+'Verificación FIN 21-37'!J56)/('Verificación FIN 21-37'!I57+'Verificación FIN 21-37'!I56)</f>
        <v>9.2464925489768798E-2</v>
      </c>
      <c r="I56" s="490" t="str">
        <f>IF(C57="CUMPLE",IF(D57="CUMPLE",IF(E57="CUMPLE",IF(E57="CUMPLE",IF(F57="CUMPLE",IF(G57="CUMPLE",IF(H57="CUMPLE","HABILITADO","NO HABILITADO"),"NO HABILITADO"),"NO HABILITADO"),"NO HABILITADO"),"NO HABILITADO"),"NO HABILITADO"))</f>
        <v>HABILITADO</v>
      </c>
    </row>
    <row r="57" spans="1:9" ht="13.5" customHeight="1" thickBot="1" x14ac:dyDescent="0.3">
      <c r="A57" s="462"/>
      <c r="B57" s="496"/>
      <c r="C57" s="464" t="str">
        <f>IF(C56&gt;=C12,"CUMPLE","NO CUMPLE")</f>
        <v>CUMPLE</v>
      </c>
      <c r="D57" s="464" t="str">
        <f>IF(D56&gt;=$D$12,"CUMPLE","NO CUMPLE")</f>
        <v>CUMPLE</v>
      </c>
      <c r="E57" s="465" t="str">
        <f>IF(E56&lt;=$E$12,"CUMPLE","NO CUMPLE")</f>
        <v>CUMPLE</v>
      </c>
      <c r="F57" s="466" t="str">
        <f>IF(F56="= 0","CUMPLE",IF(F56&gt;=$F$12,"CUMPLE","NO CUMPLE"))</f>
        <v>CUMPLE</v>
      </c>
      <c r="G57" s="467" t="str">
        <f>IF(G56&gt;=$G$12,"CUMPLE","NO CUMPLE")</f>
        <v>CUMPLE</v>
      </c>
      <c r="H57" s="466" t="str">
        <f>IF(H56&gt;=$H$12,"CUMPLE","NO CUMPLE")</f>
        <v>CUMPLE</v>
      </c>
      <c r="I57" s="492"/>
    </row>
    <row r="58" spans="1:9" ht="13.5" thickBot="1" x14ac:dyDescent="0.3"/>
    <row r="59" spans="1:9" s="461" customFormat="1" ht="24.75" customHeight="1" x14ac:dyDescent="0.25">
      <c r="A59" s="454">
        <f>+'Verificación FIN 21-37'!A59</f>
        <v>35</v>
      </c>
      <c r="B59" s="495" t="str">
        <f>+'Verificación FIN 21-37'!B59</f>
        <v>CONSORCIO INTERVOJ.</v>
      </c>
      <c r="C59" s="456">
        <f>((('Verificación FIN 21-37'!E62)+'Verificación FIN 21-37'!E60+('Verificación FIN 21-37'!E61))-(('Verificación FIN 21-37'!G62+'Verificación FIN 21-37'!G60)+('Verificación FIN 21-37'!G61)))/H7</f>
        <v>0.63111700982394292</v>
      </c>
      <c r="D59" s="457">
        <f>(('Verificación FIN 21-37'!E62+'Verificación FIN 21-37'!E60)+('Verificación FIN 21-37'!E61))/(('Verificación FIN 21-37'!G62)+('Verificación FIN 21-37'!G61+'Verificación FIN 21-37'!G60))</f>
        <v>4.8057028627918843</v>
      </c>
      <c r="E59" s="458">
        <f>('Verificación FIN 21-37'!H62+'Verificación FIN 21-37'!H61+'Verificación FIN 21-37'!H60)/('Verificación FIN 21-37'!F62+'Verificación FIN 21-37'!F61+'Verificación FIN 21-37'!F60)</f>
        <v>0.33094110384590308</v>
      </c>
      <c r="F59" s="459">
        <f>('Verificación FIN 21-37'!J61+'Verificación FIN 21-37'!J62)/('Verificación FIN 21-37'!K61+'Verificación FIN 21-37'!K62)</f>
        <v>3361.7867930489733</v>
      </c>
      <c r="G59" s="456">
        <f>('Verificación FIN 21-37'!J61+'Verificación FIN 21-37'!J62)/('Verificación FIN 21-37'!F61+'Verificación FIN 21-37'!F62)</f>
        <v>0.15718423141407595</v>
      </c>
      <c r="H59" s="489">
        <f>('Verificación FIN 21-37'!J61+'Verificación FIN 21-37'!J62)/('Verificación FIN 21-37'!I61+'Verificación FIN 21-37'!I62)</f>
        <v>0.25345371504495534</v>
      </c>
      <c r="I59" s="490" t="str">
        <f>IF(C60="CUMPLE",IF(D60="CUMPLE",IF(E60="CUMPLE",IF(E60="CUMPLE",IF(F60="CUMPLE",IF(G60="CUMPLE",IF(H60="CUMPLE","HABILITADO","NO HABILITADO"),"NO HABILITADO"),"NO HABILITADO"),"NO HABILITADO"),"NO HABILITADO"),"NO HABILITADO"))</f>
        <v>HABILITADO</v>
      </c>
    </row>
    <row r="60" spans="1:9" ht="13.5" customHeight="1" thickBot="1" x14ac:dyDescent="0.3">
      <c r="A60" s="462"/>
      <c r="B60" s="496"/>
      <c r="C60" s="464" t="str">
        <f>IF(C59&gt;=C12,"CUMPLE","NO CUMPLE")</f>
        <v>CUMPLE</v>
      </c>
      <c r="D60" s="464" t="str">
        <f>IF(D59&gt;=$D$12,"CUMPLE","NO CUMPLE")</f>
        <v>CUMPLE</v>
      </c>
      <c r="E60" s="465" t="str">
        <f>IF(E59&lt;=$E$12,"CUMPLE","NO CUMPLE")</f>
        <v>CUMPLE</v>
      </c>
      <c r="F60" s="466" t="str">
        <f>IF(F59="= 0","CUMPLE",IF(F59&gt;=$F$12,"CUMPLE","NO CUMPLE"))</f>
        <v>CUMPLE</v>
      </c>
      <c r="G60" s="467" t="str">
        <f>IF(G59&gt;=$G$12,"CUMPLE","NO CUMPLE")</f>
        <v>CUMPLE</v>
      </c>
      <c r="H60" s="466" t="str">
        <f>IF(H59&gt;=$H$12,"CUMPLE","NO CUMPLE")</f>
        <v>CUMPLE</v>
      </c>
      <c r="I60" s="492"/>
    </row>
    <row r="61" spans="1:9" ht="13.5" thickBot="1" x14ac:dyDescent="0.3"/>
    <row r="62" spans="1:9" s="461" customFormat="1" ht="24.75" customHeight="1" x14ac:dyDescent="0.25">
      <c r="A62" s="499">
        <f>+'Verificación FIN 21-37'!A64</f>
        <v>37</v>
      </c>
      <c r="B62" s="495" t="str">
        <f>+'Verificación FIN 21-37'!B64</f>
        <v>Unión Temporal Los Tréboles.</v>
      </c>
      <c r="C62" s="456">
        <f>((('Verificación FIN 21-37'!E65)+('Verificación FIN 21-37'!E66))-(('Verificación FIN 21-37'!G65)+('Verificación FIN 21-37'!G66)))/H7</f>
        <v>5.4515065176163677</v>
      </c>
      <c r="D62" s="457">
        <f>(('Verificación FIN 21-37'!E65)+('Verificación FIN 21-37'!E66))/(('Verificación FIN 21-37'!G65)+('Verificación FIN 21-37'!G66))</f>
        <v>7.2988359302683259</v>
      </c>
      <c r="E62" s="458">
        <f>('Verificación FIN 21-37'!H65+'Verificación FIN 21-37'!H66)/('Verificación FIN 21-37'!F65+'Verificación FIN 21-37'!F66)</f>
        <v>0.25594434964835705</v>
      </c>
      <c r="F62" s="459">
        <f>('Verificación FIN 21-37'!J66+'Verificación FIN 21-37'!J65)/('Verificación FIN 21-37'!K66+'Verificación FIN 21-37'!K65)</f>
        <v>3.8083385786480197</v>
      </c>
      <c r="G62" s="456">
        <f>('Verificación FIN 21-37'!J66+'Verificación FIN 21-37'!J65)/('Verificación FIN 21-37'!F66+'Verificación FIN 21-37'!F65)</f>
        <v>4.4960814777982416E-2</v>
      </c>
      <c r="H62" s="489">
        <f>('Verificación FIN 21-37'!J66+'Verificación FIN 21-37'!J65)/('Verificación FIN 21-37'!I66+'Verificación FIN 21-37'!I65)</f>
        <v>6.0426682811606625E-2</v>
      </c>
      <c r="I62" s="490" t="str">
        <f>IF(C63="CUMPLE",IF(D63="CUMPLE",IF(E63="CUMPLE",IF(E63="CUMPLE",IF(F63="CUMPLE",IF(G63="CUMPLE",IF(H63="CUMPLE","HABILITADO","NO HABILITADO"),"NO HABILITADO"),"NO HABILITADO"),"NO HABILITADO"),"NO HABILITADO"),"NO HABILITADO"))</f>
        <v>HABILITADO</v>
      </c>
    </row>
    <row r="63" spans="1:9" ht="13.5" customHeight="1" thickBot="1" x14ac:dyDescent="0.3">
      <c r="A63" s="500"/>
      <c r="B63" s="496"/>
      <c r="C63" s="464" t="str">
        <f>IF(C62&gt;=C12,"CUMPLE","NO CUMPLE")</f>
        <v>CUMPLE</v>
      </c>
      <c r="D63" s="464" t="str">
        <f>IF(D62&gt;=$D$12,"CUMPLE","NO CUMPLE")</f>
        <v>CUMPLE</v>
      </c>
      <c r="E63" s="465" t="str">
        <f>IF(E62&lt;=$E$12,"CUMPLE","NO CUMPLE")</f>
        <v>CUMPLE</v>
      </c>
      <c r="F63" s="466" t="str">
        <f>IF(F62="= 0","CUMPLE",IF(F62&gt;=$F$12,"CUMPLE","NO CUMPLE"))</f>
        <v>CUMPLE</v>
      </c>
      <c r="G63" s="467" t="str">
        <f>IF(G62&gt;=$G$12,"CUMPLE","NO CUMPLE")</f>
        <v>CUMPLE</v>
      </c>
      <c r="H63" s="466" t="str">
        <f>IF(H62&gt;=$H$12,"CUMPLE","NO CUMPLE")</f>
        <v>CUMPLE</v>
      </c>
      <c r="I63" s="492"/>
    </row>
    <row r="64" spans="1:9" ht="13.5" thickBot="1" x14ac:dyDescent="0.3"/>
    <row r="65" spans="1:9" s="461" customFormat="1" ht="24.75" customHeight="1" x14ac:dyDescent="0.25">
      <c r="A65" s="499">
        <f>+'Verificación FIN 21-37'!A68</f>
        <v>30</v>
      </c>
      <c r="B65" s="495" t="str">
        <f>+'Verificación FIN 21-37'!B68</f>
        <v>CONSORCIO VIAL 2024</v>
      </c>
      <c r="C65" s="456">
        <f>((('Verificación FIN 21-37'!E71)+('Verificación FIN 21-37'!E70)+('Verificación FIN 21-37'!E69))-(('Verificación FIN 21-37'!G71)+('Verificación FIN 21-37'!G70)+('Verificación FIN 21-37'!G69)))/H7</f>
        <v>3.4635894352652095</v>
      </c>
      <c r="D65" s="457">
        <f>(('Verificación FIN 21-37'!E71)+('Verificación FIN 21-37'!E69)+('Verificación FIN 21-37'!E70))/(('Verificación FIN 21-37'!G71)+('Verificación FIN 21-37'!G70)+('Verificación FIN 21-37'!G69))</f>
        <v>4.2172831912316315</v>
      </c>
      <c r="E65" s="458">
        <f>('Verificación FIN 21-37'!H70+'Verificación FIN 21-37'!H69+'Verificación FIN 21-37'!H71)/('Verificación FIN 21-37'!F71+'Verificación FIN 21-37'!F69+'Verificación FIN 21-37'!F70)</f>
        <v>0.4885190845559495</v>
      </c>
      <c r="F65" s="459">
        <f>('Verificación FIN 21-37'!J69+'Verificación FIN 21-37'!J70+'Verificación FIN 21-37'!J71)/('Verificación FIN 21-37'!K69+'Verificación FIN 21-37'!K70+'Verificación FIN 21-37'!K71)</f>
        <v>30.621647278354647</v>
      </c>
      <c r="G65" s="456">
        <f>('Verificación FIN 21-37'!J69+'Verificación FIN 21-37'!J70+'Verificación FIN 21-37'!J71)/('Verificación FIN 21-37'!F69+'Verificación FIN 21-37'!F70+'Verificación FIN 21-37'!F71)</f>
        <v>0.17848318484262357</v>
      </c>
      <c r="H65" s="489">
        <f>('Verificación FIN 21-37'!J69+'Verificación FIN 21-37'!J70+'Verificación FIN 21-37'!J71)/('Verificación FIN 21-37'!I69+'Verificación FIN 21-37'!I70+'Verificación FIN 21-37'!I71)</f>
        <v>0.31346759969336102</v>
      </c>
      <c r="I65" s="490" t="str">
        <f>IF(C66="CUMPLE",IF(D66="CUMPLE",IF(E66="CUMPLE",IF(E66="CUMPLE",IF(F66="CUMPLE",IF(G66="CUMPLE",IF(H66="CUMPLE","HABILITADO","NO HABILITADO"),"NO HABILITADO"),"NO HABILITADO"),"NO HABILITADO"),"NO HABILITADO"),"NO HABILITADO"))</f>
        <v>HABILITADO</v>
      </c>
    </row>
    <row r="66" spans="1:9" ht="13.5" customHeight="1" thickBot="1" x14ac:dyDescent="0.3">
      <c r="A66" s="500"/>
      <c r="B66" s="496"/>
      <c r="C66" s="464" t="str">
        <f>IF(C65&gt;=C12,"CUMPLE","NO CUMPLE")</f>
        <v>CUMPLE</v>
      </c>
      <c r="D66" s="464" t="str">
        <f>IF(D65&gt;=$D$12,"CUMPLE","NO CUMPLE")</f>
        <v>CUMPLE</v>
      </c>
      <c r="E66" s="465" t="str">
        <f>IF(E65&lt;=$E$12,"CUMPLE","NO CUMPLE")</f>
        <v>CUMPLE</v>
      </c>
      <c r="F66" s="466" t="str">
        <f>IF(F65="= 0","CUMPLE",IF(F65&gt;=$F$12,"CUMPLE","NO CUMPLE"))</f>
        <v>CUMPLE</v>
      </c>
      <c r="G66" s="467" t="str">
        <f>IF(G65&gt;=$G$12,"CUMPLE","NO CUMPLE")</f>
        <v>CUMPLE</v>
      </c>
      <c r="H66" s="466" t="str">
        <f>IF(H65&gt;=$H$12,"CUMPLE","NO CUMPLE")</f>
        <v>CUMPLE</v>
      </c>
      <c r="I66" s="492"/>
    </row>
  </sheetData>
  <mergeCells count="39">
    <mergeCell ref="A65:A66"/>
    <mergeCell ref="B65:B66"/>
    <mergeCell ref="E55:F55"/>
    <mergeCell ref="A56:A57"/>
    <mergeCell ref="B56:B57"/>
    <mergeCell ref="A59:A60"/>
    <mergeCell ref="B59:B60"/>
    <mergeCell ref="A62:A63"/>
    <mergeCell ref="B62:B63"/>
    <mergeCell ref="A47:A48"/>
    <mergeCell ref="B47:B48"/>
    <mergeCell ref="A50:A51"/>
    <mergeCell ref="B50:B51"/>
    <mergeCell ref="A53:A54"/>
    <mergeCell ref="B53:B54"/>
    <mergeCell ref="A38:A39"/>
    <mergeCell ref="B38:B39"/>
    <mergeCell ref="A41:A42"/>
    <mergeCell ref="B41:B42"/>
    <mergeCell ref="A44:A45"/>
    <mergeCell ref="B44:B45"/>
    <mergeCell ref="A29:A30"/>
    <mergeCell ref="B29:B30"/>
    <mergeCell ref="A32:A33"/>
    <mergeCell ref="B32:B33"/>
    <mergeCell ref="A35:A36"/>
    <mergeCell ref="B35:B36"/>
    <mergeCell ref="A19:A20"/>
    <mergeCell ref="B19:B20"/>
    <mergeCell ref="A22:A23"/>
    <mergeCell ref="B22:B23"/>
    <mergeCell ref="A26:A27"/>
    <mergeCell ref="B26:B27"/>
    <mergeCell ref="B7:D7"/>
    <mergeCell ref="A8:I8"/>
    <mergeCell ref="C9:F9"/>
    <mergeCell ref="G9:H9"/>
    <mergeCell ref="A16:A17"/>
    <mergeCell ref="B16:B17"/>
  </mergeCells>
  <printOptions horizontalCentered="1"/>
  <pageMargins left="0.23622047244094491" right="0.23622047244094491" top="0.74803149606299213" bottom="0.74803149606299213" header="0.31496062992125984" footer="0.31496062992125984"/>
  <pageSetup scale="4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0B6AD-C89A-43DC-8DC2-B72FA3B5DA60}">
  <dimension ref="A1:L39"/>
  <sheetViews>
    <sheetView topLeftCell="A34" zoomScale="85" zoomScaleNormal="85" workbookViewId="0">
      <selection activeCell="C37" sqref="C37"/>
    </sheetView>
  </sheetViews>
  <sheetFormatPr baseColWidth="10" defaultColWidth="11.42578125" defaultRowHeight="12.75" x14ac:dyDescent="0.2"/>
  <cols>
    <col min="1" max="1" width="51.140625" style="506" customWidth="1"/>
    <col min="2" max="2" width="28.85546875" style="506" customWidth="1"/>
    <col min="3" max="3" width="64.140625" style="506" customWidth="1"/>
    <col min="4" max="16384" width="11.42578125" style="506"/>
  </cols>
  <sheetData>
    <row r="1" spans="1:3" ht="51.75" customHeight="1" x14ac:dyDescent="0.2">
      <c r="A1" s="507" t="s">
        <v>147</v>
      </c>
      <c r="B1" s="508" t="s">
        <v>254</v>
      </c>
      <c r="C1" s="508" t="s">
        <v>276</v>
      </c>
    </row>
    <row r="2" spans="1:3" ht="26.25" customHeight="1" x14ac:dyDescent="0.2">
      <c r="A2" s="509"/>
      <c r="B2" s="510"/>
      <c r="C2" s="510"/>
    </row>
    <row r="3" spans="1:3" x14ac:dyDescent="0.2">
      <c r="A3" s="511" t="s">
        <v>3</v>
      </c>
      <c r="B3" s="512" t="s">
        <v>90</v>
      </c>
      <c r="C3" s="512"/>
    </row>
    <row r="4" spans="1:3" x14ac:dyDescent="0.2">
      <c r="A4" s="512" t="s">
        <v>255</v>
      </c>
      <c r="B4" s="512" t="s">
        <v>90</v>
      </c>
      <c r="C4" s="512"/>
    </row>
    <row r="5" spans="1:3" x14ac:dyDescent="0.2">
      <c r="A5" s="512" t="s">
        <v>173</v>
      </c>
      <c r="B5" s="512" t="s">
        <v>90</v>
      </c>
      <c r="C5" s="512"/>
    </row>
    <row r="6" spans="1:3" x14ac:dyDescent="0.2">
      <c r="A6" s="512" t="s">
        <v>256</v>
      </c>
      <c r="B6" s="512" t="s">
        <v>90</v>
      </c>
      <c r="C6" s="512"/>
    </row>
    <row r="7" spans="1:3" ht="15" customHeight="1" x14ac:dyDescent="0.2">
      <c r="A7" s="512" t="s">
        <v>257</v>
      </c>
      <c r="B7" s="512" t="s">
        <v>90</v>
      </c>
      <c r="C7" s="512"/>
    </row>
    <row r="8" spans="1:3" x14ac:dyDescent="0.2">
      <c r="A8" s="512" t="s">
        <v>258</v>
      </c>
      <c r="B8" s="512" t="s">
        <v>90</v>
      </c>
      <c r="C8" s="512"/>
    </row>
    <row r="9" spans="1:3" x14ac:dyDescent="0.2">
      <c r="A9" s="512" t="s">
        <v>174</v>
      </c>
      <c r="B9" s="512" t="s">
        <v>90</v>
      </c>
      <c r="C9" s="512"/>
    </row>
    <row r="10" spans="1:3" ht="13.5" customHeight="1" x14ac:dyDescent="0.2">
      <c r="A10" s="512" t="s">
        <v>10</v>
      </c>
      <c r="B10" s="512" t="s">
        <v>90</v>
      </c>
      <c r="C10" s="512"/>
    </row>
    <row r="11" spans="1:3" x14ac:dyDescent="0.2">
      <c r="A11" s="512" t="s">
        <v>11</v>
      </c>
      <c r="B11" s="512" t="s">
        <v>90</v>
      </c>
      <c r="C11" s="512"/>
    </row>
    <row r="12" spans="1:3" x14ac:dyDescent="0.2">
      <c r="A12" s="512" t="s">
        <v>259</v>
      </c>
      <c r="B12" s="512" t="s">
        <v>90</v>
      </c>
      <c r="C12" s="512"/>
    </row>
    <row r="13" spans="1:3" ht="38.25" x14ac:dyDescent="0.2">
      <c r="A13" s="512" t="s">
        <v>260</v>
      </c>
      <c r="B13" s="512" t="s">
        <v>141</v>
      </c>
      <c r="C13" s="514" t="s">
        <v>277</v>
      </c>
    </row>
    <row r="14" spans="1:3" x14ac:dyDescent="0.2">
      <c r="A14" s="512" t="s">
        <v>186</v>
      </c>
      <c r="B14" s="512" t="s">
        <v>90</v>
      </c>
      <c r="C14" s="512"/>
    </row>
    <row r="15" spans="1:3" x14ac:dyDescent="0.2">
      <c r="A15" s="512" t="s">
        <v>261</v>
      </c>
      <c r="B15" s="512" t="s">
        <v>90</v>
      </c>
      <c r="C15" s="512"/>
    </row>
    <row r="16" spans="1:3" x14ac:dyDescent="0.2">
      <c r="A16" s="512" t="s">
        <v>262</v>
      </c>
      <c r="B16" s="512" t="s">
        <v>90</v>
      </c>
      <c r="C16" s="512"/>
    </row>
    <row r="17" spans="1:3" x14ac:dyDescent="0.2">
      <c r="A17" s="512" t="s">
        <v>192</v>
      </c>
      <c r="B17" s="512" t="s">
        <v>90</v>
      </c>
      <c r="C17" s="512"/>
    </row>
    <row r="18" spans="1:3" x14ac:dyDescent="0.2">
      <c r="A18" s="512" t="s">
        <v>263</v>
      </c>
      <c r="B18" s="512" t="s">
        <v>90</v>
      </c>
      <c r="C18" s="512"/>
    </row>
    <row r="19" spans="1:3" x14ac:dyDescent="0.2">
      <c r="A19" s="512" t="s">
        <v>177</v>
      </c>
      <c r="B19" s="512" t="s">
        <v>90</v>
      </c>
      <c r="C19" s="512"/>
    </row>
    <row r="20" spans="1:3" x14ac:dyDescent="0.2">
      <c r="A20" s="512" t="s">
        <v>264</v>
      </c>
      <c r="B20" s="512" t="s">
        <v>90</v>
      </c>
      <c r="C20" s="512"/>
    </row>
    <row r="21" spans="1:3" ht="38.25" x14ac:dyDescent="0.2">
      <c r="A21" s="512" t="s">
        <v>265</v>
      </c>
      <c r="B21" s="512" t="s">
        <v>141</v>
      </c>
      <c r="C21" s="514" t="s">
        <v>277</v>
      </c>
    </row>
    <row r="22" spans="1:3" ht="114.75" x14ac:dyDescent="0.2">
      <c r="A22" s="512" t="s">
        <v>182</v>
      </c>
      <c r="B22" s="512" t="s">
        <v>141</v>
      </c>
      <c r="C22" s="514" t="s">
        <v>278</v>
      </c>
    </row>
    <row r="23" spans="1:3" ht="25.5" x14ac:dyDescent="0.2">
      <c r="A23" s="512" t="s">
        <v>223</v>
      </c>
      <c r="B23" s="512" t="s">
        <v>141</v>
      </c>
      <c r="C23" s="514" t="s">
        <v>279</v>
      </c>
    </row>
    <row r="24" spans="1:3" ht="25.5" x14ac:dyDescent="0.2">
      <c r="A24" s="512" t="s">
        <v>266</v>
      </c>
      <c r="B24" s="512" t="s">
        <v>141</v>
      </c>
      <c r="C24" s="514" t="s">
        <v>280</v>
      </c>
    </row>
    <row r="25" spans="1:3" ht="63.75" x14ac:dyDescent="0.2">
      <c r="A25" s="512" t="s">
        <v>227</v>
      </c>
      <c r="B25" s="512" t="s">
        <v>141</v>
      </c>
      <c r="C25" s="514" t="s">
        <v>281</v>
      </c>
    </row>
    <row r="26" spans="1:3" x14ac:dyDescent="0.2">
      <c r="A26" s="512" t="s">
        <v>267</v>
      </c>
      <c r="B26" s="512" t="s">
        <v>90</v>
      </c>
      <c r="C26" s="512"/>
    </row>
    <row r="27" spans="1:3" ht="38.25" x14ac:dyDescent="0.2">
      <c r="A27" s="512" t="s">
        <v>268</v>
      </c>
      <c r="B27" s="512" t="s">
        <v>141</v>
      </c>
      <c r="C27" s="514" t="s">
        <v>282</v>
      </c>
    </row>
    <row r="28" spans="1:3" ht="216.75" x14ac:dyDescent="0.2">
      <c r="A28" s="512" t="s">
        <v>269</v>
      </c>
      <c r="B28" s="512" t="s">
        <v>141</v>
      </c>
      <c r="C28" s="514" t="s">
        <v>283</v>
      </c>
    </row>
    <row r="29" spans="1:3" ht="102" x14ac:dyDescent="0.2">
      <c r="A29" s="512" t="s">
        <v>270</v>
      </c>
      <c r="B29" s="512" t="s">
        <v>141</v>
      </c>
      <c r="C29" s="514" t="s">
        <v>284</v>
      </c>
    </row>
    <row r="30" spans="1:3" ht="25.5" x14ac:dyDescent="0.2">
      <c r="A30" s="512" t="s">
        <v>30</v>
      </c>
      <c r="B30" s="512" t="s">
        <v>141</v>
      </c>
      <c r="C30" s="514" t="s">
        <v>288</v>
      </c>
    </row>
    <row r="31" spans="1:3" ht="89.25" x14ac:dyDescent="0.2">
      <c r="A31" s="512" t="s">
        <v>31</v>
      </c>
      <c r="B31" s="512" t="s">
        <v>141</v>
      </c>
      <c r="C31" s="514" t="s">
        <v>285</v>
      </c>
    </row>
    <row r="32" spans="1:3" ht="102" x14ac:dyDescent="0.2">
      <c r="A32" s="512" t="s">
        <v>250</v>
      </c>
      <c r="B32" s="512" t="s">
        <v>141</v>
      </c>
      <c r="C32" s="514" t="s">
        <v>286</v>
      </c>
    </row>
    <row r="33" spans="1:3" ht="114.75" x14ac:dyDescent="0.2">
      <c r="A33" s="512" t="s">
        <v>33</v>
      </c>
      <c r="B33" s="513" t="s">
        <v>141</v>
      </c>
      <c r="C33" s="515" t="s">
        <v>287</v>
      </c>
    </row>
    <row r="34" spans="1:3" ht="153" x14ac:dyDescent="0.2">
      <c r="A34" s="512" t="s">
        <v>271</v>
      </c>
      <c r="B34" s="512" t="s">
        <v>141</v>
      </c>
      <c r="C34" s="514" t="s">
        <v>289</v>
      </c>
    </row>
    <row r="35" spans="1:3" ht="127.5" x14ac:dyDescent="0.2">
      <c r="A35" s="512" t="s">
        <v>272</v>
      </c>
      <c r="B35" s="512" t="s">
        <v>141</v>
      </c>
      <c r="C35" s="514" t="s">
        <v>290</v>
      </c>
    </row>
    <row r="36" spans="1:3" x14ac:dyDescent="0.2">
      <c r="A36" s="512" t="s">
        <v>273</v>
      </c>
      <c r="B36" s="512" t="s">
        <v>90</v>
      </c>
      <c r="C36" s="512"/>
    </row>
    <row r="37" spans="1:3" ht="140.25" x14ac:dyDescent="0.2">
      <c r="A37" s="512" t="s">
        <v>274</v>
      </c>
      <c r="B37" s="512" t="s">
        <v>141</v>
      </c>
      <c r="C37" s="514" t="s">
        <v>291</v>
      </c>
    </row>
    <row r="38" spans="1:3" x14ac:dyDescent="0.2">
      <c r="A38" s="512" t="s">
        <v>38</v>
      </c>
      <c r="B38" s="512" t="s">
        <v>90</v>
      </c>
      <c r="C38" s="512"/>
    </row>
    <row r="39" spans="1:3" x14ac:dyDescent="0.2">
      <c r="A39" s="512" t="s">
        <v>275</v>
      </c>
      <c r="B39" s="512" t="s">
        <v>90</v>
      </c>
      <c r="C39" s="512"/>
    </row>
  </sheetData>
  <autoFilter ref="A1:C42" xr:uid="{F33C985D-3B9E-4FDF-B23B-CFC8596BDEA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Verificacion jurídica</vt:lpstr>
      <vt:lpstr>Verificación FIN 1-20</vt:lpstr>
      <vt:lpstr>Verificación FIN 21-37</vt:lpstr>
      <vt:lpstr>Verificación FIN 1-20 MIPYMES</vt:lpstr>
      <vt:lpstr>Verificación FIN 21-37 MIPYMES</vt:lpstr>
      <vt:lpstr>Verifiación técnica</vt:lpstr>
      <vt:lpstr>'Verificación FIN 1-20'!Área_de_impresión</vt:lpstr>
      <vt:lpstr>'Verificación FIN 1-20 MIPYMES'!Área_de_impresión</vt:lpstr>
      <vt:lpstr>'Verificación FIN 21-37'!Área_de_impresión</vt:lpstr>
      <vt:lpstr>'Verificación FIN 21-37 MIPYMES'!Área_de_impresión</vt:lpstr>
      <vt:lpstr>'Verificacion jurídica'!Área_de_impresión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Secretaría de Movilidad</dc:creator>
  <cp:lastModifiedBy>Secretaría de Movilidad</cp:lastModifiedBy>
  <dcterms:created xsi:type="dcterms:W3CDTF">2024-12-18T21:38:40Z</dcterms:created>
  <dcterms:modified xsi:type="dcterms:W3CDTF">2024-12-18T22:44:54Z</dcterms:modified>
</cp:coreProperties>
</file>