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ia Yazo\Downloads\"/>
    </mc:Choice>
  </mc:AlternateContent>
  <xr:revisionPtr revIDLastSave="888" documentId="13_ncr:1_{87533CF2-CB85-452C-A4F8-A6A504D0E78E}" xr6:coauthVersionLast="47" xr6:coauthVersionMax="47" xr10:uidLastSave="{E5FCE0C5-D0A3-48EA-AB98-B0EF3C68E587}"/>
  <bookViews>
    <workbookView xWindow="-120" yWindow="-120" windowWidth="20730" windowHeight="11160" tabRatio="817" firstSheet="8" activeTab="7" xr2:uid="{0AE98C91-1CF5-4BF9-9F11-A25A5A8E6563}"/>
  </bookViews>
  <sheets>
    <sheet name="EXPERIENCIA CONSOLIDADO" sheetId="18" r:id="rId1"/>
    <sheet name="MEDIA GEOMÉTRICA - GRUPO 1" sheetId="8" r:id="rId2"/>
    <sheet name="MEDIA ARITMÉTICA - GRUPO 2" sheetId="12" r:id="rId3"/>
    <sheet name="MEDIANA - GRUPO 3" sheetId="11" r:id="rId4"/>
    <sheet name="MEDIANA IMPAR" sheetId="10" state="veryHidden" r:id="rId5"/>
    <sheet name="MEDIA GEOMÉTRICA - GRUPO 4" sheetId="13" r:id="rId6"/>
    <sheet name="MEDIA ARITMÉTICA - GRUPO 5" sheetId="14" r:id="rId7"/>
    <sheet name="MEDIANA - GRUPO 6" sheetId="15" r:id="rId8"/>
    <sheet name="MEDIA GEOMÉTRICA - GRUPO 7" sheetId="16" r:id="rId9"/>
  </sheets>
  <definedNames>
    <definedName name="matri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2" l="1"/>
  <c r="D28" i="11"/>
  <c r="D27" i="13"/>
  <c r="D26" i="14"/>
  <c r="D27" i="8"/>
  <c r="C8" i="15"/>
  <c r="C11" i="15" a="1"/>
  <c r="C11" i="15"/>
  <c r="D27" i="15" s="1"/>
  <c r="D37" i="15"/>
  <c r="D36" i="15"/>
  <c r="D35" i="15"/>
  <c r="D34" i="15"/>
  <c r="D33" i="15"/>
  <c r="D32" i="15"/>
  <c r="D31" i="15"/>
  <c r="D30" i="15"/>
  <c r="D29" i="15"/>
  <c r="D28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C8" i="12"/>
  <c r="D13" i="12" s="1"/>
  <c r="C10" i="15"/>
  <c r="C10" i="11"/>
  <c r="C8" i="16"/>
  <c r="C8" i="14"/>
  <c r="C8" i="13"/>
  <c r="C8" i="11"/>
  <c r="C10" i="10" a="1"/>
  <c r="C10" i="10" s="1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C8" i="10"/>
  <c r="D36" i="14" l="1"/>
  <c r="D35" i="14"/>
  <c r="D34" i="14"/>
  <c r="D33" i="14"/>
  <c r="D32" i="14"/>
  <c r="D31" i="14"/>
  <c r="D30" i="14"/>
  <c r="D29" i="14"/>
  <c r="D28" i="14"/>
  <c r="D27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C10" i="12" a="1"/>
  <c r="C10" i="12" s="1"/>
  <c r="D14" i="12"/>
  <c r="D15" i="12"/>
  <c r="D16" i="12"/>
  <c r="D17" i="12"/>
  <c r="D18" i="12"/>
  <c r="D19" i="12"/>
  <c r="D20" i="12"/>
  <c r="D21" i="12"/>
  <c r="D22" i="12"/>
  <c r="D23" i="12"/>
  <c r="D24" i="12"/>
  <c r="D25" i="12"/>
  <c r="D27" i="12"/>
  <c r="D28" i="12"/>
  <c r="D29" i="12"/>
  <c r="D30" i="12"/>
  <c r="D31" i="12"/>
  <c r="D32" i="12"/>
  <c r="D33" i="12"/>
  <c r="D34" i="12"/>
  <c r="D35" i="12"/>
  <c r="D36" i="12"/>
  <c r="C11" i="11" a="1"/>
  <c r="C11" i="11" s="1"/>
  <c r="C10" i="16" a="1"/>
  <c r="C10" i="16" s="1"/>
  <c r="D26" i="16" s="1"/>
  <c r="C10" i="14" a="1"/>
  <c r="C10" i="14" s="1"/>
  <c r="C10" i="13" a="1"/>
  <c r="C10" i="13" s="1"/>
  <c r="D21" i="13" s="1"/>
  <c r="D34" i="16" l="1"/>
  <c r="D35" i="16"/>
  <c r="D36" i="16"/>
  <c r="D27" i="11"/>
  <c r="D26" i="11"/>
  <c r="D25" i="11"/>
  <c r="D24" i="11"/>
  <c r="D23" i="11"/>
  <c r="D22" i="11"/>
  <c r="D37" i="13"/>
  <c r="D36" i="13"/>
  <c r="D35" i="13"/>
  <c r="D34" i="13"/>
  <c r="D33" i="13"/>
  <c r="D32" i="13"/>
  <c r="D31" i="13"/>
  <c r="D30" i="13"/>
  <c r="D29" i="13"/>
  <c r="D28" i="13"/>
  <c r="D26" i="13"/>
  <c r="D25" i="13"/>
  <c r="D24" i="13"/>
  <c r="D23" i="13"/>
  <c r="D22" i="13"/>
  <c r="D20" i="13"/>
  <c r="D19" i="13"/>
  <c r="D18" i="13"/>
  <c r="D17" i="13"/>
  <c r="D16" i="13"/>
  <c r="D15" i="13"/>
  <c r="D14" i="13"/>
  <c r="D13" i="13"/>
  <c r="D15" i="11"/>
  <c r="D14" i="11"/>
  <c r="B11" i="12"/>
  <c r="B11" i="14"/>
  <c r="D39" i="11"/>
  <c r="D38" i="11"/>
  <c r="D37" i="11"/>
  <c r="D36" i="11"/>
  <c r="D35" i="11"/>
  <c r="D34" i="11"/>
  <c r="D33" i="11"/>
  <c r="D32" i="11"/>
  <c r="D31" i="11"/>
  <c r="D30" i="11"/>
  <c r="D29" i="11"/>
  <c r="D21" i="11"/>
  <c r="D20" i="11"/>
  <c r="D19" i="11"/>
  <c r="D18" i="11"/>
  <c r="D17" i="11"/>
  <c r="D16" i="11"/>
  <c r="D33" i="16"/>
  <c r="D32" i="16"/>
  <c r="D31" i="16"/>
  <c r="D30" i="16"/>
  <c r="D29" i="16"/>
  <c r="D28" i="16"/>
  <c r="D27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C8" i="8"/>
  <c r="C10" i="8" s="1" a="1"/>
  <c r="C10" i="8" s="1"/>
  <c r="D13" i="8" l="1"/>
  <c r="D14" i="8"/>
  <c r="D22" i="8"/>
  <c r="D37" i="8"/>
  <c r="D36" i="8"/>
  <c r="D35" i="8"/>
  <c r="D34" i="8"/>
  <c r="D33" i="8"/>
  <c r="D32" i="8"/>
  <c r="D31" i="8"/>
  <c r="D30" i="8"/>
  <c r="D29" i="8"/>
  <c r="D28" i="8"/>
  <c r="D26" i="8"/>
  <c r="D25" i="8"/>
  <c r="D24" i="8"/>
  <c r="D23" i="8"/>
  <c r="D21" i="8"/>
  <c r="D20" i="8"/>
  <c r="D19" i="8"/>
  <c r="D18" i="8"/>
  <c r="D17" i="8"/>
  <c r="D16" i="8"/>
  <c r="D15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<sst xmlns="http://schemas.openxmlformats.org/spreadsheetml/2006/main" count="402" uniqueCount="109">
  <si>
    <t>N°</t>
  </si>
  <si>
    <t xml:space="preserve">PROPONENTE </t>
  </si>
  <si>
    <t>GRUPO 1</t>
  </si>
  <si>
    <t>GRUPO 2</t>
  </si>
  <si>
    <t>GRUPO 3</t>
  </si>
  <si>
    <t>GRUPO 4</t>
  </si>
  <si>
    <t>GRUPO 5</t>
  </si>
  <si>
    <t>GRUPO 6</t>
  </si>
  <si>
    <t>GRUPO 7</t>
  </si>
  <si>
    <t>HABILITACIÓN JURÍDICA</t>
  </si>
  <si>
    <t>HABILITACIÓN TÉCNICA</t>
  </si>
  <si>
    <t xml:space="preserve"> PROMEDIO DE LOS CONTRATOS VÁLIDOS APORTADOS </t>
  </si>
  <si>
    <t>CONSORCIO INTERVENTORIA HOSPITALARIA</t>
  </si>
  <si>
    <t>CONSORCIO CLAVERT</t>
  </si>
  <si>
    <t>N/A</t>
  </si>
  <si>
    <t>CONSORCIO VILLAMOR</t>
  </si>
  <si>
    <t>CSC CULTURAL RLC</t>
  </si>
  <si>
    <t>CONSORCIO CALLTRY</t>
  </si>
  <si>
    <t>IBP INGENIERIA SAS</t>
  </si>
  <si>
    <t>CONSORCIO INTER CULTURA 2024</t>
  </si>
  <si>
    <t>CONSULTEC S.A.S</t>
  </si>
  <si>
    <t>INTERES CULTURAL 2024</t>
  </si>
  <si>
    <t>NO HABILITADO</t>
  </si>
  <si>
    <t>ALIANZA INTEGRAL DE PROYECTOS SAS BIC</t>
  </si>
  <si>
    <t>CONSORCIO SAN JUAN DE DIOS TEI</t>
  </si>
  <si>
    <t>CONSORCIO FATIMA ZL</t>
  </si>
  <si>
    <t>CONSORCIO RYU-GD PATRIMONIAL</t>
  </si>
  <si>
    <t>CONSORCIO ARQ SAN JUAN</t>
  </si>
  <si>
    <t>CONSORCIO INTERHOSPITAL PAC</t>
  </si>
  <si>
    <t>CONSORCIO HOSPITALARIO PATRIMONIAL</t>
  </si>
  <si>
    <t>CONSORCIO INTER HOSPITAL GIP</t>
  </si>
  <si>
    <t>Consorcio INFRAESTRUCTURA CCI</t>
  </si>
  <si>
    <t>CR. BUENAVENTURA 2024</t>
  </si>
  <si>
    <t>CONSORCIO CONEXIÓN SALUD</t>
  </si>
  <si>
    <t>CONSORCIO INTER PATRIMONIO</t>
  </si>
  <si>
    <t>CONSORCIO SAN JUAN DE DIOS 2024</t>
  </si>
  <si>
    <t>CONSORCIO INTER-INMUEBLES 2024</t>
  </si>
  <si>
    <t>CONSORCIO SJD INTERVENTORES</t>
  </si>
  <si>
    <t>CONSORCIO HOSPITALARIO CABA – RC</t>
  </si>
  <si>
    <t>CONSORCIO INTER HOSPITALES S.A.</t>
  </si>
  <si>
    <t>CONSORCIO ESCULAPIO</t>
  </si>
  <si>
    <t>CS MCJD JGS 009</t>
  </si>
  <si>
    <t>CONSULTORÍA ESTRUCTURAL Y DE CONSTRUCCIÓN SAS</t>
  </si>
  <si>
    <t>NASHARA GROUP</t>
  </si>
  <si>
    <t>CONSORCIO INTERCONSTRUCULTURAL</t>
  </si>
  <si>
    <t>CONSORCIO INTERCULTURA INTEGRAL 25</t>
  </si>
  <si>
    <t>CONSORCIO SAN JUAN 2024</t>
  </si>
  <si>
    <t>CONSORCIO APPLUS C&amp;M</t>
  </si>
  <si>
    <t>CONSORCIO INTERHOSPITAL</t>
  </si>
  <si>
    <t>MINISTERIO DE LAS CULTURAS, LAS ARTES Y LOS SABERES</t>
  </si>
  <si>
    <r>
      <t xml:space="preserve">CONCURSO DE MÉRITOS ABIERTO MC-CM-009-2024
</t>
    </r>
    <r>
      <rPr>
        <sz val="10"/>
        <color theme="1"/>
        <rFont val="Aptos"/>
        <family val="2"/>
      </rPr>
      <t>"Contratar la interventoría integral a los contratos de obra derivados del proceso de licitación pública MC-LP-004-2024 cuyo objeto es “Realizar las obras de intervención integral de varios inmuebles que hacen parte del Hospital San Juan de Dios e Instituto Materno Infantil, en la ciudad de Bogotá D.C., declarado Bien de Interés Cultural del ámbito nacional, de acuerdo con lo establecido para cada Grupo”</t>
    </r>
  </si>
  <si>
    <t xml:space="preserve">EVALUACIÓN EXPERIENCIA </t>
  </si>
  <si>
    <t>MEDIA GEOMÉTRICA</t>
  </si>
  <si>
    <t>GRUPO 1 - SALUD MENTAL</t>
  </si>
  <si>
    <t>PUNTAJE MÁXIMO</t>
  </si>
  <si>
    <t>VALOR MAS CERCANO A LA MEDIA GEOMÉTRICA</t>
  </si>
  <si>
    <t>No.</t>
  </si>
  <si>
    <t xml:space="preserve">PROPONENTE QUE PRESENTÓ PROPUESTA </t>
  </si>
  <si>
    <t>PROMEDIO CONTRATOS SMMLV</t>
  </si>
  <si>
    <t>PUNTAJE</t>
  </si>
  <si>
    <t>OBSERVACIONES</t>
  </si>
  <si>
    <t>MEDIA ARITMÉTICA ALTA</t>
  </si>
  <si>
    <t>GRUPO 2 - SAN ROQUE</t>
  </si>
  <si>
    <t>VALOR MAS CERCANO A LA MEDIA ARITMÉTICA ALTA</t>
  </si>
  <si>
    <t>MEDIANA CON VALOR ABSOLUTO - PAR</t>
  </si>
  <si>
    <t>GRUPO 3 - JARDIN INFANTIL</t>
  </si>
  <si>
    <t>MEDIANA</t>
  </si>
  <si>
    <t>CANTIDAD DE PROPUESTAS HABILES</t>
  </si>
  <si>
    <t>VALOR POR DEBAJO DE LA MEDIANA</t>
  </si>
  <si>
    <t>Consorcio INTERHOSPITAL</t>
  </si>
  <si>
    <t>MEDIANA CON VALOR ABSOLUTO - IMPAR</t>
  </si>
  <si>
    <t>GRUPO X - XXXXXXXXXX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</si>
  <si>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</si>
  <si>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</si>
  <si>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</si>
  <si>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</si>
  <si>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</si>
  <si>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</si>
  <si>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</si>
  <si>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</si>
  <si>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</si>
  <si>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</si>
  <si>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</si>
  <si>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</si>
  <si>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</si>
  <si>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</si>
  <si>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</si>
  <si>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</si>
  <si>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</si>
  <si>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</si>
  <si>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</si>
  <si>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</si>
  <si>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</si>
  <si>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</si>
  <si>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</si>
  <si>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</si>
  <si>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</si>
  <si>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</si>
  <si>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</si>
  <si>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</si>
  <si>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</si>
  <si>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</si>
  <si>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</si>
  <si>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</si>
  <si>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</si>
  <si>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GRUPO 4 - CUNDIFARMA</t>
  </si>
  <si>
    <t>GRUPO 5 - INMUNOLÓGICO</t>
  </si>
  <si>
    <t>GRUPO 6 - CAPILLA CONVENTO</t>
  </si>
  <si>
    <t>GRUPO 7 - SAN JORGE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</si>
</sst>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-&quot;$&quot;* #,##0_-;\-&quot;$&quot;* #,##0_-;_-&quot;$&quot;* &quot;-&quot;_-;_-@_-"/>
    <numFmt numFmtId="168" formatCode="#,##0.0000000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Work Sans"/>
      <family val="2"/>
    </font>
    <font>
      <sz val="10"/>
      <name val="Arial"/>
      <family val="2"/>
    </font>
    <font>
      <sz val="10"/>
      <name val="Comic Sans MS"/>
      <family val="4"/>
    </font>
    <font>
      <sz val="8"/>
      <name val="Calibri"/>
      <family val="2"/>
      <scheme val="minor"/>
    </font>
    <font>
      <b/>
      <sz val="10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10"/>
      <color theme="1"/>
      <name val="Aptos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9"/>
      <name val="Arial Narrow"/>
      <family val="2"/>
    </font>
    <font>
      <b/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165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167" fontId="4" fillId="0" borderId="0" applyFont="0" applyFill="0" applyBorder="0" applyAlignment="0" applyProtection="0"/>
  </cellStyleXfs>
  <cellXfs count="50">
    <xf numFmtId="0" fontId="0" fillId="0" borderId="0" xfId="0"/>
    <xf numFmtId="0" fontId="7" fillId="0" borderId="0" xfId="2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16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/>
    <xf numFmtId="4" fontId="8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4" fontId="19" fillId="0" borderId="1" xfId="0" applyNumberFormat="1" applyFont="1" applyBorder="1" applyAlignment="1">
      <alignment horizontal="center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8" fillId="0" borderId="0" xfId="0" applyFont="1" applyAlignment="1">
      <alignment horizontal="center"/>
    </xf>
    <xf numFmtId="4" fontId="8" fillId="0" borderId="0" xfId="0" applyNumberFormat="1" applyFont="1"/>
    <xf numFmtId="164" fontId="8" fillId="0" borderId="0" xfId="0" applyNumberFormat="1" applyFont="1"/>
    <xf numFmtId="164" fontId="20" fillId="0" borderId="0" xfId="0" applyNumberFormat="1" applyFont="1"/>
    <xf numFmtId="168" fontId="8" fillId="0" borderId="0" xfId="0" applyNumberFormat="1" applyFont="1"/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0">
    <cellStyle name="Moneda [0] 3" xfId="9" xr:uid="{B1952E00-2AD3-45EB-836A-DB6E914461C8}"/>
    <cellStyle name="Moneda 2" xfId="7" xr:uid="{F0229DB2-0B5A-45F0-9526-BE625F1A8FE8}"/>
    <cellStyle name="Moneda 3" xfId="5" xr:uid="{C4541777-2C06-45C8-9AF1-EF37C0721C94}"/>
    <cellStyle name="Normal" xfId="0" builtinId="0"/>
    <cellStyle name="Normal 2" xfId="1" xr:uid="{C084314E-28B7-47CA-A59C-A28D9692FC30}"/>
    <cellStyle name="Normal 2 2" xfId="3" xr:uid="{C6F0E012-7BEC-4574-B81E-E82382330AA8}"/>
    <cellStyle name="Normal 2 2 2" xfId="4" xr:uid="{203F5F8E-A3AB-46A1-AE00-02225B3363C5}"/>
    <cellStyle name="Normal 2 3" xfId="8" xr:uid="{A303C43B-F73E-4452-8395-478E71364798}"/>
    <cellStyle name="Normal 3" xfId="2" xr:uid="{BE9E58D7-B07B-4339-969C-0055F4F76D6F}"/>
    <cellStyle name="Porcentual 2" xfId="6" xr:uid="{CE04B977-FCCF-491D-9992-1E90EB45EBF6}"/>
  </cellStyles>
  <dxfs count="35"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 patternType="solid">
          <bgColor theme="0" tint="-4.9989318521683403E-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1</xdr:row>
      <xdr:rowOff>285750</xdr:rowOff>
    </xdr:from>
    <xdr:to>
      <xdr:col>1</xdr:col>
      <xdr:colOff>2124075</xdr:colOff>
      <xdr:row>1</xdr:row>
      <xdr:rowOff>1057275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BA2918-D715-4EA3-9EC2-12CE4CC50361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76250"/>
          <a:ext cx="1323975" cy="771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778072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E34B24-9D80-43D5-95D9-C2022AF32E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534275" y="66675"/>
          <a:ext cx="895350" cy="9114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590550</xdr:colOff>
      <xdr:row>6</xdr:row>
      <xdr:rowOff>19050</xdr:rowOff>
    </xdr:from>
    <xdr:to>
      <xdr:col>4</xdr:col>
      <xdr:colOff>1991108</xdr:colOff>
      <xdr:row>10</xdr:row>
      <xdr:rowOff>76314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F256F0-F4FE-0A6A-A1B7-A30DD5AA4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0" y="1924050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733425</xdr:colOff>
      <xdr:row>14</xdr:row>
      <xdr:rowOff>0</xdr:rowOff>
    </xdr:from>
    <xdr:to>
      <xdr:col>5</xdr:col>
      <xdr:colOff>5114925</xdr:colOff>
      <xdr:row>33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F067807-0988-CD3E-76C9-B28A3E0D2F56}"/>
            </a:ext>
            <a:ext uri="{147F2762-F138-4A5C-976F-8EAC2B608ADB}">
              <a16:predDERef xmlns:a16="http://schemas.microsoft.com/office/drawing/2014/main" pred="{3CF256F0-F4FE-0A6A-A1B7-A30DD5AA4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48975" y="3609975"/>
          <a:ext cx="4381500" cy="3505200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6</xdr:row>
      <xdr:rowOff>57150</xdr:rowOff>
    </xdr:from>
    <xdr:to>
      <xdr:col>5</xdr:col>
      <xdr:colOff>3286125</xdr:colOff>
      <xdr:row>9</xdr:row>
      <xdr:rowOff>180975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C62D4D-AEFD-966A-7415-07F88FC4716F}"/>
            </a:ext>
            <a:ext uri="{147F2762-F138-4A5C-976F-8EAC2B608ADB}">
              <a16:predDERef xmlns:a16="http://schemas.microsoft.com/office/drawing/2014/main" pred="{CF067807-0988-CD3E-76C9-B28A3E0D2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53675" y="1962150"/>
          <a:ext cx="3048000" cy="695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787597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AA3707-C16B-4896-BE92-50D9E14F42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534275" y="66675"/>
          <a:ext cx="895350" cy="9114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526677</xdr:colOff>
      <xdr:row>5</xdr:row>
      <xdr:rowOff>145676</xdr:rowOff>
    </xdr:from>
    <xdr:to>
      <xdr:col>4</xdr:col>
      <xdr:colOff>1925554</xdr:colOff>
      <xdr:row>10</xdr:row>
      <xdr:rowOff>34852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B05801-B183-EC9E-F7AA-13AD1688E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62383" y="1860176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11</xdr:row>
      <xdr:rowOff>19050</xdr:rowOff>
    </xdr:from>
    <xdr:to>
      <xdr:col>5</xdr:col>
      <xdr:colOff>4714875</xdr:colOff>
      <xdr:row>18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72CE2D4-D6EC-CDD4-D52A-E6523BB391E3}"/>
            </a:ext>
            <a:ext uri="{147F2762-F138-4A5C-976F-8EAC2B608ADB}">
              <a16:predDERef xmlns:a16="http://schemas.microsoft.com/office/drawing/2014/main" pred="{12B05801-B183-EC9E-F7AA-13AD1688E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01250" y="2867025"/>
          <a:ext cx="4152900" cy="1638300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295275</xdr:colOff>
      <xdr:row>19</xdr:row>
      <xdr:rowOff>0</xdr:rowOff>
    </xdr:from>
    <xdr:to>
      <xdr:col>5</xdr:col>
      <xdr:colOff>4867275</xdr:colOff>
      <xdr:row>34</xdr:row>
      <xdr:rowOff>28575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95D2674-BD36-B886-086F-3562B86993BE}"/>
            </a:ext>
            <a:ext uri="{147F2762-F138-4A5C-976F-8EAC2B608ADB}">
              <a16:predDERef xmlns:a16="http://schemas.microsoft.com/office/drawing/2014/main" pred="{C72CE2D4-D6EC-CDD4-D52A-E6523BB39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34550" y="4695825"/>
          <a:ext cx="4572000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638175</xdr:colOff>
      <xdr:row>6</xdr:row>
      <xdr:rowOff>9525</xdr:rowOff>
    </xdr:from>
    <xdr:to>
      <xdr:col>5</xdr:col>
      <xdr:colOff>3686175</xdr:colOff>
      <xdr:row>9</xdr:row>
      <xdr:rowOff>142875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4A2B1A8-965B-4372-8403-BD9C815815E4}"/>
            </a:ext>
            <a:ext uri="{147F2762-F138-4A5C-976F-8EAC2B608ADB}">
              <a16:predDERef xmlns:a16="http://schemas.microsoft.com/office/drawing/2014/main" pred="{295D2674-BD36-B886-086F-3562B8699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77450" y="1914525"/>
          <a:ext cx="3048000" cy="695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787597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6174B4-EB01-448B-88AC-C1A1AC7842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534275" y="66675"/>
          <a:ext cx="895350" cy="9114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533400</xdr:colOff>
      <xdr:row>5</xdr:row>
      <xdr:rowOff>161925</xdr:rowOff>
    </xdr:from>
    <xdr:to>
      <xdr:col>4</xdr:col>
      <xdr:colOff>1933958</xdr:colOff>
      <xdr:row>10</xdr:row>
      <xdr:rowOff>47739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DAD4B1-3EF3-94E1-4EFB-70C51050B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67425" y="1885950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11</xdr:row>
      <xdr:rowOff>66675</xdr:rowOff>
    </xdr:from>
    <xdr:to>
      <xdr:col>5</xdr:col>
      <xdr:colOff>5133975</xdr:colOff>
      <xdr:row>34</xdr:row>
      <xdr:rowOff>66675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696E6D5-2D12-4340-A80F-B4CE4153D268}"/>
            </a:ext>
            <a:ext uri="{147F2762-F138-4A5C-976F-8EAC2B608ADB}">
              <a16:predDERef xmlns:a16="http://schemas.microsoft.com/office/drawing/2014/main" pred="{D9DAD4B1-3EF3-94E1-4EFB-70C51050B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/>
      </xdr:blipFill>
      <xdr:spPr>
        <a:xfrm>
          <a:off x="10734675" y="2914650"/>
          <a:ext cx="4572000" cy="4391025"/>
        </a:xfrm>
        <a:prstGeom prst="rect">
          <a:avLst/>
        </a:prstGeom>
      </xdr:spPr>
    </xdr:pic>
    <xdr:clientData/>
  </xdr:twoCellAnchor>
  <xdr:twoCellAnchor editAs="oneCell">
    <xdr:from>
      <xdr:col>5</xdr:col>
      <xdr:colOff>828675</xdr:colOff>
      <xdr:row>29</xdr:row>
      <xdr:rowOff>76200</xdr:rowOff>
    </xdr:from>
    <xdr:to>
      <xdr:col>5</xdr:col>
      <xdr:colOff>5114925</xdr:colOff>
      <xdr:row>33</xdr:row>
      <xdr:rowOff>95250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284EEE0-8817-013F-15C9-B502A5A74B52}"/>
            </a:ext>
            <a:ext uri="{147F2762-F138-4A5C-976F-8EAC2B608ADB}">
              <a16:predDERef xmlns:a16="http://schemas.microsoft.com/office/drawing/2014/main" pred="{4696E6D5-2D12-4340-A80F-B4CE4153D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01375" y="7124700"/>
          <a:ext cx="4286250" cy="742950"/>
        </a:xfrm>
        <a:prstGeom prst="rect">
          <a:avLst/>
        </a:prstGeom>
      </xdr:spPr>
    </xdr:pic>
    <xdr:clientData/>
  </xdr:twoCellAnchor>
  <xdr:twoCellAnchor editAs="oneCell">
    <xdr:from>
      <xdr:col>5</xdr:col>
      <xdr:colOff>609600</xdr:colOff>
      <xdr:row>6</xdr:row>
      <xdr:rowOff>57150</xdr:rowOff>
    </xdr:from>
    <xdr:to>
      <xdr:col>5</xdr:col>
      <xdr:colOff>3657600</xdr:colOff>
      <xdr:row>10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F8FA1DC-D09B-459E-BB4F-AFAF98893891}"/>
            </a:ext>
            <a:ext uri="{147F2762-F138-4A5C-976F-8EAC2B608ADB}">
              <a16:predDERef xmlns:a16="http://schemas.microsoft.com/office/drawing/2014/main" pred="{7284EEE0-8817-013F-15C9-B502A5A74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82300" y="1962150"/>
          <a:ext cx="3048000" cy="695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787597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3693E1-D6A2-45A2-8257-B20FD6667D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534275" y="66675"/>
          <a:ext cx="895350" cy="9114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571500</xdr:colOff>
      <xdr:row>5</xdr:row>
      <xdr:rowOff>152400</xdr:rowOff>
    </xdr:from>
    <xdr:to>
      <xdr:col>4</xdr:col>
      <xdr:colOff>1972058</xdr:colOff>
      <xdr:row>10</xdr:row>
      <xdr:rowOff>38214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16142D-3E8F-1FC1-48D8-D58A2B145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05525" y="1876425"/>
          <a:ext cx="2743583" cy="8192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778072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275991-F2F7-41E8-B312-6076F7871F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886700" y="6667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590550</xdr:colOff>
      <xdr:row>6</xdr:row>
      <xdr:rowOff>19050</xdr:rowOff>
    </xdr:from>
    <xdr:to>
      <xdr:col>4</xdr:col>
      <xdr:colOff>1991108</xdr:colOff>
      <xdr:row>10</xdr:row>
      <xdr:rowOff>76314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D2FC3B-63A5-45F5-BBA0-0313A3EF0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0" y="1924050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11</xdr:row>
      <xdr:rowOff>85725</xdr:rowOff>
    </xdr:from>
    <xdr:to>
      <xdr:col>5</xdr:col>
      <xdr:colOff>4981575</xdr:colOff>
      <xdr:row>29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C6FE65-C09F-1696-F5D6-3E3363196D46}"/>
            </a:ext>
            <a:ext uri="{147F2762-F138-4A5C-976F-8EAC2B608ADB}">
              <a16:predDERef xmlns:a16="http://schemas.microsoft.com/office/drawing/2014/main" pred="{50D2FC3B-63A5-45F5-BBA0-0313A3EF0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82275" y="2924175"/>
          <a:ext cx="4572000" cy="3505200"/>
        </a:xfrm>
        <a:prstGeom prst="rect">
          <a:avLst/>
        </a:prstGeom>
      </xdr:spPr>
    </xdr:pic>
    <xdr:clientData/>
  </xdr:twoCellAnchor>
  <xdr:twoCellAnchor editAs="oneCell">
    <xdr:from>
      <xdr:col>5</xdr:col>
      <xdr:colOff>504825</xdr:colOff>
      <xdr:row>6</xdr:row>
      <xdr:rowOff>47625</xdr:rowOff>
    </xdr:from>
    <xdr:to>
      <xdr:col>5</xdr:col>
      <xdr:colOff>3552825</xdr:colOff>
      <xdr:row>9</xdr:row>
      <xdr:rowOff>180975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5C8BA86-7E83-45C3-B5E8-AF855DC82F48}"/>
            </a:ext>
            <a:ext uri="{147F2762-F138-4A5C-976F-8EAC2B608ADB}">
              <a16:predDERef xmlns:a16="http://schemas.microsoft.com/office/drawing/2014/main" pred="{11C6FE65-C09F-1696-F5D6-3E3363196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77525" y="1952625"/>
          <a:ext cx="3048000" cy="695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778072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38EE8A-B5F1-4EA5-A8E1-18F2AB570B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839075" y="6667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526677</xdr:colOff>
      <xdr:row>5</xdr:row>
      <xdr:rowOff>145676</xdr:rowOff>
    </xdr:from>
    <xdr:to>
      <xdr:col>4</xdr:col>
      <xdr:colOff>1925554</xdr:colOff>
      <xdr:row>10</xdr:row>
      <xdr:rowOff>15802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32AC9B-BFFF-42E3-8F61-E4F574CB4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65502" y="1869701"/>
          <a:ext cx="2741902" cy="822626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11</xdr:row>
      <xdr:rowOff>114300</xdr:rowOff>
    </xdr:from>
    <xdr:to>
      <xdr:col>5</xdr:col>
      <xdr:colOff>4810125</xdr:colOff>
      <xdr:row>19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CEB5FB-C995-4DBC-AD0D-68FB7FBF86A6}"/>
            </a:ext>
            <a:ext uri="{147F2762-F138-4A5C-976F-8EAC2B608ADB}">
              <a16:predDERef xmlns:a16="http://schemas.microsoft.com/office/drawing/2014/main" pred="{8E32AC9B-BFFF-42E3-8F61-E4F574CB4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77400" y="2952750"/>
          <a:ext cx="4572000" cy="1571625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295275</xdr:colOff>
      <xdr:row>19</xdr:row>
      <xdr:rowOff>0</xdr:rowOff>
    </xdr:from>
    <xdr:to>
      <xdr:col>5</xdr:col>
      <xdr:colOff>4867275</xdr:colOff>
      <xdr:row>34</xdr:row>
      <xdr:rowOff>28575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D85D0D8-9964-4147-82DD-FB3E877AC8F0}"/>
            </a:ext>
            <a:ext uri="{147F2762-F138-4A5C-976F-8EAC2B608ADB}">
              <a16:predDERef xmlns:a16="http://schemas.microsoft.com/office/drawing/2014/main" pred="{6CCEB5FB-C995-4DBC-AD0D-68FB7FBF8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34550" y="4695825"/>
          <a:ext cx="4572000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5</xdr:row>
      <xdr:rowOff>171450</xdr:rowOff>
    </xdr:from>
    <xdr:to>
      <xdr:col>5</xdr:col>
      <xdr:colOff>3448050</xdr:colOff>
      <xdr:row>9</xdr:row>
      <xdr:rowOff>123825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81BA7F3-2A39-45A4-A322-D13009EB498C}"/>
            </a:ext>
            <a:ext uri="{147F2762-F138-4A5C-976F-8EAC2B608ADB}">
              <a16:predDERef xmlns:a16="http://schemas.microsoft.com/office/drawing/2014/main" pred="{1D85D0D8-9964-4147-82DD-FB3E877AC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877425" y="1895475"/>
          <a:ext cx="3048000" cy="695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778072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FE77F8-F63B-4913-BEE5-3FE1623B2B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534275" y="6667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533400</xdr:colOff>
      <xdr:row>5</xdr:row>
      <xdr:rowOff>161925</xdr:rowOff>
    </xdr:from>
    <xdr:to>
      <xdr:col>4</xdr:col>
      <xdr:colOff>1933958</xdr:colOff>
      <xdr:row>10</xdr:row>
      <xdr:rowOff>28689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2E4002-0D43-4E14-9D54-F87A103A2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67425" y="1885950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533400</xdr:colOff>
      <xdr:row>11</xdr:row>
      <xdr:rowOff>57150</xdr:rowOff>
    </xdr:from>
    <xdr:to>
      <xdr:col>5</xdr:col>
      <xdr:colOff>5105400</xdr:colOff>
      <xdr:row>34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74AD30-E181-4251-B686-E8312F3DC4E2}"/>
            </a:ext>
            <a:ext uri="{147F2762-F138-4A5C-976F-8EAC2B608ADB}">
              <a16:predDERef xmlns:a16="http://schemas.microsoft.com/office/drawing/2014/main" pred="{502E4002-0D43-4E14-9D54-F87A103A2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/>
      </xdr:blipFill>
      <xdr:spPr>
        <a:xfrm>
          <a:off x="10706100" y="2714625"/>
          <a:ext cx="4572000" cy="4391025"/>
        </a:xfrm>
        <a:prstGeom prst="rect">
          <a:avLst/>
        </a:prstGeom>
      </xdr:spPr>
    </xdr:pic>
    <xdr:clientData/>
  </xdr:twoCellAnchor>
  <xdr:twoCellAnchor editAs="oneCell">
    <xdr:from>
      <xdr:col>5</xdr:col>
      <xdr:colOff>828675</xdr:colOff>
      <xdr:row>29</xdr:row>
      <xdr:rowOff>76200</xdr:rowOff>
    </xdr:from>
    <xdr:to>
      <xdr:col>5</xdr:col>
      <xdr:colOff>5114925</xdr:colOff>
      <xdr:row>33</xdr:row>
      <xdr:rowOff>95250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E91006-4507-495D-AE1E-EC92F226D09E}"/>
            </a:ext>
            <a:ext uri="{147F2762-F138-4A5C-976F-8EAC2B608ADB}">
              <a16:predDERef xmlns:a16="http://schemas.microsoft.com/office/drawing/2014/main" pred="{E574AD30-E181-4251-B686-E8312F3DC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01375" y="7124700"/>
          <a:ext cx="4286250" cy="74295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6</xdr:row>
      <xdr:rowOff>66675</xdr:rowOff>
    </xdr:from>
    <xdr:to>
      <xdr:col>5</xdr:col>
      <xdr:colOff>3638550</xdr:colOff>
      <xdr:row>10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DE75189-BD16-4920-8A12-69765C7E961C}"/>
            </a:ext>
            <a:ext uri="{147F2762-F138-4A5C-976F-8EAC2B608ADB}">
              <a16:predDERef xmlns:a16="http://schemas.microsoft.com/office/drawing/2014/main" pred="{FBE91006-4507-495D-AE1E-EC92F226D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10775" y="1971675"/>
          <a:ext cx="3048000" cy="6953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66675</xdr:rowOff>
    </xdr:from>
    <xdr:to>
      <xdr:col>4</xdr:col>
      <xdr:colOff>1552575</xdr:colOff>
      <xdr:row>1</xdr:row>
      <xdr:rowOff>778072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F4F441-F297-42CD-8621-991A496289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7886700" y="6667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590550</xdr:colOff>
      <xdr:row>6</xdr:row>
      <xdr:rowOff>19050</xdr:rowOff>
    </xdr:from>
    <xdr:to>
      <xdr:col>4</xdr:col>
      <xdr:colOff>1991108</xdr:colOff>
      <xdr:row>10</xdr:row>
      <xdr:rowOff>76314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D3D3CE-A2C0-4B99-8FF7-520EBD269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0" y="1962150"/>
          <a:ext cx="2743583" cy="819264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11</xdr:row>
      <xdr:rowOff>85725</xdr:rowOff>
    </xdr:from>
    <xdr:to>
      <xdr:col>5</xdr:col>
      <xdr:colOff>4981575</xdr:colOff>
      <xdr:row>29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499A46-0178-4B32-93E8-7EDC91956A8E}"/>
            </a:ext>
            <a:ext uri="{147F2762-F138-4A5C-976F-8EAC2B608ADB}">
              <a16:predDERef xmlns:a16="http://schemas.microsoft.com/office/drawing/2014/main" pred="{9BD3D3CE-A2C0-4B99-8FF7-520EBD269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82275" y="2924175"/>
          <a:ext cx="4572000" cy="3505200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485775</xdr:colOff>
      <xdr:row>6</xdr:row>
      <xdr:rowOff>76200</xdr:rowOff>
    </xdr:from>
    <xdr:to>
      <xdr:col>5</xdr:col>
      <xdr:colOff>3533775</xdr:colOff>
      <xdr:row>10</xdr:row>
      <xdr:rowOff>19050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616797-EFEC-4988-9148-EBC1ACB5202D}"/>
            </a:ext>
            <a:ext uri="{147F2762-F138-4A5C-976F-8EAC2B608ADB}">
              <a16:predDERef xmlns:a16="http://schemas.microsoft.com/office/drawing/2014/main" pred="{AF499A46-0178-4B32-93E8-7EDC91956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06000" y="1981200"/>
          <a:ext cx="3048000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71E1F-E711-4FC3-8DEF-2178F26DC578}">
  <dimension ref="A2:BI40"/>
  <sheetViews>
    <sheetView showGridLines="0" zoomScale="70" zoomScaleNormal="70" workbookViewId="0">
      <pane ySplit="5" topLeftCell="A21" activePane="bottomLeft" state="frozen"/>
      <selection pane="bottomLeft" activeCell="E25" sqref="E25"/>
    </sheetView>
  </sheetViews>
  <sheetFormatPr defaultColWidth="10.7109375" defaultRowHeight="15"/>
  <cols>
    <col min="1" max="1" width="3.28515625" style="19" bestFit="1" customWidth="1"/>
    <col min="2" max="2" width="35.140625" style="20" customWidth="1"/>
    <col min="3" max="3" width="13.5703125" style="20" customWidth="1"/>
    <col min="4" max="4" width="13.7109375" style="20" customWidth="1"/>
    <col min="5" max="5" width="17.28515625" style="20" customWidth="1"/>
    <col min="6" max="11" width="17.28515625" style="21" customWidth="1"/>
    <col min="12" max="16384" width="10.7109375" style="21"/>
  </cols>
  <sheetData>
    <row r="2" spans="1:61" s="16" customFormat="1" ht="87" customHeight="1">
      <c r="A2" s="15"/>
      <c r="E2" s="32"/>
      <c r="F2" s="32"/>
      <c r="G2" s="32"/>
      <c r="H2" s="32"/>
      <c r="I2" s="32"/>
      <c r="J2" s="32"/>
      <c r="K2" s="32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8"/>
    </row>
    <row r="3" spans="1:61" ht="16.5">
      <c r="A3" s="29"/>
      <c r="B3" s="30"/>
      <c r="C3" s="30"/>
      <c r="D3" s="30"/>
      <c r="E3" s="31"/>
      <c r="F3" s="31"/>
      <c r="G3" s="31"/>
      <c r="H3" s="31"/>
      <c r="I3" s="31"/>
      <c r="J3" s="31"/>
      <c r="K3" s="31"/>
    </row>
    <row r="4" spans="1:61" ht="14.45" customHeight="1">
      <c r="A4" s="45" t="s">
        <v>0</v>
      </c>
      <c r="B4" s="45" t="s">
        <v>1</v>
      </c>
      <c r="C4" s="22"/>
      <c r="D4" s="22"/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</row>
    <row r="5" spans="1:61" ht="40.5" customHeight="1">
      <c r="A5" s="45"/>
      <c r="B5" s="45"/>
      <c r="C5" s="36" t="s">
        <v>9</v>
      </c>
      <c r="D5" s="36" t="s">
        <v>10</v>
      </c>
      <c r="E5" s="33" t="s">
        <v>11</v>
      </c>
      <c r="F5" s="33" t="s">
        <v>11</v>
      </c>
      <c r="G5" s="33" t="s">
        <v>11</v>
      </c>
      <c r="H5" s="33" t="s">
        <v>11</v>
      </c>
      <c r="I5" s="33" t="s">
        <v>11</v>
      </c>
      <c r="J5" s="33" t="s">
        <v>11</v>
      </c>
      <c r="K5" s="33" t="s">
        <v>11</v>
      </c>
    </row>
    <row r="6" spans="1:61" ht="32.25">
      <c r="A6" s="24">
        <v>1</v>
      </c>
      <c r="B6" s="25" t="s">
        <v>12</v>
      </c>
      <c r="C6" s="25"/>
      <c r="D6" s="25"/>
      <c r="E6" s="35">
        <v>1313.5880067002504</v>
      </c>
      <c r="F6" s="35">
        <v>1313.5880067002504</v>
      </c>
      <c r="G6" s="35">
        <v>1518.2153396253129</v>
      </c>
      <c r="H6" s="35">
        <v>1313.5880067002504</v>
      </c>
      <c r="I6" s="35">
        <v>1518.2153396253129</v>
      </c>
      <c r="J6" s="35">
        <v>1518.2153396253129</v>
      </c>
      <c r="K6" s="35">
        <v>1313.5880067002504</v>
      </c>
    </row>
    <row r="7" spans="1:61" ht="16.5">
      <c r="A7" s="24">
        <v>2</v>
      </c>
      <c r="B7" s="25" t="s">
        <v>13</v>
      </c>
      <c r="C7" s="25"/>
      <c r="D7" s="25"/>
      <c r="E7" s="34" t="s">
        <v>14</v>
      </c>
      <c r="F7" s="34" t="s">
        <v>14</v>
      </c>
      <c r="G7" s="34" t="s">
        <v>14</v>
      </c>
      <c r="H7" s="34" t="s">
        <v>14</v>
      </c>
      <c r="I7" s="35">
        <v>1753.1253074147073</v>
      </c>
      <c r="J7" s="35">
        <v>1753.1253074147073</v>
      </c>
      <c r="K7" s="34" t="s">
        <v>14</v>
      </c>
    </row>
    <row r="8" spans="1:61" ht="16.5">
      <c r="A8" s="24">
        <v>3</v>
      </c>
      <c r="B8" s="25" t="s">
        <v>15</v>
      </c>
      <c r="C8" s="25"/>
      <c r="D8" s="25"/>
      <c r="E8" s="34" t="s">
        <v>14</v>
      </c>
      <c r="F8" s="34" t="s">
        <v>14</v>
      </c>
      <c r="G8" s="35">
        <v>1670.9786073131108</v>
      </c>
      <c r="H8" s="34" t="s">
        <v>14</v>
      </c>
      <c r="I8" s="34" t="s">
        <v>14</v>
      </c>
      <c r="J8" s="34" t="s">
        <v>14</v>
      </c>
      <c r="K8" s="34" t="s">
        <v>14</v>
      </c>
    </row>
    <row r="9" spans="1:61" ht="16.5">
      <c r="A9" s="24">
        <v>4</v>
      </c>
      <c r="B9" s="25" t="s">
        <v>16</v>
      </c>
      <c r="C9" s="25"/>
      <c r="D9" s="25"/>
      <c r="E9" s="37">
        <v>1374.4949999999999</v>
      </c>
      <c r="F9" s="37">
        <v>1374.4949999999999</v>
      </c>
      <c r="G9" s="37">
        <v>1374.4949999999999</v>
      </c>
      <c r="H9" s="37">
        <v>1374.4949999999999</v>
      </c>
      <c r="I9" s="37">
        <v>1374.4949999999999</v>
      </c>
      <c r="J9" s="37">
        <v>1374.4949999999999</v>
      </c>
      <c r="K9" s="37">
        <v>1374.4949999999999</v>
      </c>
    </row>
    <row r="10" spans="1:61" ht="16.5">
      <c r="A10" s="24">
        <v>5</v>
      </c>
      <c r="B10" s="25" t="s">
        <v>17</v>
      </c>
      <c r="C10" s="25"/>
      <c r="D10" s="25"/>
      <c r="E10" s="35">
        <v>3457.4733333333334</v>
      </c>
      <c r="F10" s="35">
        <v>3457.4733333333334</v>
      </c>
      <c r="G10" s="35">
        <v>3335.2024999999999</v>
      </c>
      <c r="H10" s="35">
        <v>3457.4733333333334</v>
      </c>
      <c r="I10" s="35">
        <v>3457.4733333333334</v>
      </c>
      <c r="J10" s="35">
        <v>3335.2024999999999</v>
      </c>
      <c r="K10" s="35">
        <v>3335.2024999999999</v>
      </c>
    </row>
    <row r="11" spans="1:61" ht="16.5">
      <c r="A11" s="24">
        <v>6</v>
      </c>
      <c r="B11" s="25" t="s">
        <v>18</v>
      </c>
      <c r="C11" s="25"/>
      <c r="D11" s="25"/>
      <c r="E11" s="35">
        <v>2140.2600000000002</v>
      </c>
      <c r="F11" s="35">
        <v>2140.2600000000002</v>
      </c>
      <c r="G11" s="35">
        <v>2140.2600000000002</v>
      </c>
      <c r="H11" s="35">
        <v>2140.2600000000002</v>
      </c>
      <c r="I11" s="35">
        <v>2140.2600000000002</v>
      </c>
      <c r="J11" s="35">
        <v>2140.2600000000002</v>
      </c>
      <c r="K11" s="35">
        <v>2140.2600000000002</v>
      </c>
    </row>
    <row r="12" spans="1:61" s="28" customFormat="1" ht="16.5">
      <c r="A12" s="26">
        <v>7</v>
      </c>
      <c r="B12" s="27" t="s">
        <v>19</v>
      </c>
      <c r="C12" s="25"/>
      <c r="D12" s="25"/>
      <c r="E12" s="35">
        <v>732.94549824757939</v>
      </c>
      <c r="F12" s="35">
        <v>833.92292499999996</v>
      </c>
      <c r="G12" s="35">
        <v>694.55817500000001</v>
      </c>
      <c r="H12" s="35">
        <v>909.32567500000005</v>
      </c>
      <c r="I12" s="35">
        <v>851.89250000000004</v>
      </c>
      <c r="J12" s="35">
        <v>776.51350000000002</v>
      </c>
      <c r="K12" s="35">
        <v>793.79254000000003</v>
      </c>
    </row>
    <row r="13" spans="1:61" ht="16.5">
      <c r="A13" s="24">
        <v>8</v>
      </c>
      <c r="B13" s="25" t="s">
        <v>20</v>
      </c>
      <c r="C13" s="25"/>
      <c r="D13" s="25"/>
      <c r="E13" s="35">
        <v>1528.25</v>
      </c>
      <c r="F13" s="35">
        <v>1528.25</v>
      </c>
      <c r="G13" s="35">
        <v>1845.2050000000002</v>
      </c>
      <c r="H13" s="37">
        <v>1528.25</v>
      </c>
      <c r="I13" s="34" t="s">
        <v>14</v>
      </c>
      <c r="J13" s="34" t="s">
        <v>14</v>
      </c>
      <c r="K13" s="37">
        <v>1528.25</v>
      </c>
    </row>
    <row r="14" spans="1:61" ht="32.25">
      <c r="A14" s="24">
        <v>9</v>
      </c>
      <c r="B14" s="25" t="s">
        <v>21</v>
      </c>
      <c r="C14" s="25"/>
      <c r="D14" s="25" t="s">
        <v>22</v>
      </c>
      <c r="E14" s="35"/>
      <c r="F14" s="35"/>
      <c r="G14" s="35"/>
      <c r="H14" s="37"/>
      <c r="I14" s="37"/>
      <c r="J14" s="37"/>
      <c r="K14" s="37"/>
    </row>
    <row r="15" spans="1:61" ht="32.25">
      <c r="A15" s="24">
        <v>10</v>
      </c>
      <c r="B15" s="25" t="s">
        <v>23</v>
      </c>
      <c r="C15" s="25"/>
      <c r="D15" s="25"/>
      <c r="E15" s="35">
        <v>1535.6329999999998</v>
      </c>
      <c r="F15" s="35">
        <v>1535.6329999999998</v>
      </c>
      <c r="G15" s="35">
        <v>1535.6329999999998</v>
      </c>
      <c r="H15" s="37">
        <v>1535.6329999999998</v>
      </c>
      <c r="I15" s="37">
        <v>1535.6329999999998</v>
      </c>
      <c r="J15" s="37">
        <v>1535.6329999999998</v>
      </c>
      <c r="K15" s="37">
        <v>1535.6329999999998</v>
      </c>
    </row>
    <row r="16" spans="1:61" ht="32.25">
      <c r="A16" s="24">
        <v>11</v>
      </c>
      <c r="B16" s="25" t="s">
        <v>24</v>
      </c>
      <c r="C16" s="25" t="s">
        <v>22</v>
      </c>
      <c r="D16" s="25"/>
      <c r="E16" s="35"/>
      <c r="F16" s="35"/>
      <c r="G16" s="35"/>
      <c r="H16" s="35"/>
      <c r="I16" s="35"/>
      <c r="J16" s="35"/>
      <c r="K16" s="35"/>
    </row>
    <row r="17" spans="1:11" ht="16.5">
      <c r="A17" s="24">
        <v>12</v>
      </c>
      <c r="B17" s="25" t="s">
        <v>25</v>
      </c>
      <c r="C17" s="25"/>
      <c r="D17" s="25"/>
      <c r="E17" s="35">
        <v>2995.9126000000006</v>
      </c>
      <c r="F17" s="35">
        <v>3291.5293333333339</v>
      </c>
      <c r="G17" s="35">
        <v>2995.9126000000006</v>
      </c>
      <c r="H17" s="37">
        <v>3455.7745000000004</v>
      </c>
      <c r="I17" s="37">
        <v>3291.5293333333339</v>
      </c>
      <c r="J17" s="37">
        <v>3455.7745000000004</v>
      </c>
      <c r="K17" s="37">
        <v>3455.7745000000004</v>
      </c>
    </row>
    <row r="18" spans="1:11" ht="16.5">
      <c r="A18" s="24">
        <v>13</v>
      </c>
      <c r="B18" s="25" t="s">
        <v>26</v>
      </c>
      <c r="C18" s="25"/>
      <c r="D18" s="25"/>
      <c r="E18" s="35">
        <v>2557.9475000000002</v>
      </c>
      <c r="F18" s="35">
        <v>2557.9475000000002</v>
      </c>
      <c r="G18" s="35">
        <v>2375.44</v>
      </c>
      <c r="H18" s="37">
        <v>2557.9475000000002</v>
      </c>
      <c r="I18" s="37">
        <v>2557.9475000000002</v>
      </c>
      <c r="J18" s="37">
        <v>2557.9475000000002</v>
      </c>
      <c r="K18" s="37">
        <v>2557.9475000000002</v>
      </c>
    </row>
    <row r="19" spans="1:11" ht="16.5">
      <c r="A19" s="24">
        <v>14</v>
      </c>
      <c r="B19" s="25" t="s">
        <v>27</v>
      </c>
      <c r="C19" s="25"/>
      <c r="D19" s="25"/>
      <c r="E19" s="35">
        <v>1521.1633333333332</v>
      </c>
      <c r="F19" s="35">
        <v>2557.7751666666668</v>
      </c>
      <c r="G19" s="35">
        <v>1678.4450000000002</v>
      </c>
      <c r="H19" s="37">
        <v>2126.2069999999999</v>
      </c>
      <c r="I19" s="37">
        <v>1622.1166666666668</v>
      </c>
      <c r="J19" s="37">
        <v>2269.085</v>
      </c>
      <c r="K19" s="37">
        <v>2557.7751666666668</v>
      </c>
    </row>
    <row r="20" spans="1:11" ht="16.5">
      <c r="A20" s="24">
        <v>15</v>
      </c>
      <c r="B20" s="25" t="s">
        <v>28</v>
      </c>
      <c r="C20" s="25"/>
      <c r="D20" s="25"/>
      <c r="E20" s="35">
        <v>2642.4246666666668</v>
      </c>
      <c r="F20" s="35">
        <v>2642.4246666666668</v>
      </c>
      <c r="G20" s="35">
        <v>2642.4246666666668</v>
      </c>
      <c r="H20" s="37">
        <v>2642.4246666666668</v>
      </c>
      <c r="I20" s="37">
        <v>2642.4246666666668</v>
      </c>
      <c r="J20" s="37">
        <v>2642.4246666666668</v>
      </c>
      <c r="K20" s="37">
        <v>2642.4246666666668</v>
      </c>
    </row>
    <row r="21" spans="1:11" ht="32.25">
      <c r="A21" s="24">
        <v>16</v>
      </c>
      <c r="B21" s="25" t="s">
        <v>29</v>
      </c>
      <c r="C21" s="25"/>
      <c r="D21" s="25"/>
      <c r="E21" s="35">
        <v>1787.2355</v>
      </c>
      <c r="F21" s="35">
        <v>1787.2355</v>
      </c>
      <c r="G21" s="35">
        <v>1787.2355</v>
      </c>
      <c r="H21" s="37">
        <v>1787.2355</v>
      </c>
      <c r="I21" s="37">
        <v>1787.2355</v>
      </c>
      <c r="J21" s="37">
        <v>1787.2355</v>
      </c>
      <c r="K21" s="37">
        <v>1787.2355</v>
      </c>
    </row>
    <row r="22" spans="1:11" ht="16.5">
      <c r="A22" s="24">
        <v>17</v>
      </c>
      <c r="B22" s="25" t="s">
        <v>30</v>
      </c>
      <c r="C22" s="25"/>
      <c r="D22" s="25"/>
      <c r="E22" s="37">
        <v>2833.2662499999997</v>
      </c>
      <c r="F22" s="37">
        <v>2833.2662499999997</v>
      </c>
      <c r="G22" s="37">
        <v>2833.2662499999997</v>
      </c>
      <c r="H22" s="37">
        <v>2833.2662499999997</v>
      </c>
      <c r="I22" s="37">
        <v>2833.2662499999997</v>
      </c>
      <c r="J22" s="37">
        <v>2833.2662499999997</v>
      </c>
      <c r="K22" s="37">
        <v>2833.2662499999997</v>
      </c>
    </row>
    <row r="23" spans="1:11" ht="16.5">
      <c r="A23" s="24">
        <v>18</v>
      </c>
      <c r="B23" s="25" t="s">
        <v>31</v>
      </c>
      <c r="C23" s="25"/>
      <c r="D23" s="25"/>
      <c r="E23" s="37">
        <v>2136.79</v>
      </c>
      <c r="F23" s="38" t="s">
        <v>14</v>
      </c>
      <c r="G23" s="38" t="s">
        <v>14</v>
      </c>
      <c r="H23" s="37">
        <v>1907.1773000000001</v>
      </c>
      <c r="I23" s="38" t="s">
        <v>14</v>
      </c>
      <c r="J23" s="38" t="s">
        <v>14</v>
      </c>
      <c r="K23" s="38" t="s">
        <v>14</v>
      </c>
    </row>
    <row r="24" spans="1:11" ht="32.25">
      <c r="A24" s="24">
        <v>19</v>
      </c>
      <c r="B24" s="25" t="s">
        <v>32</v>
      </c>
      <c r="C24" s="25" t="s">
        <v>22</v>
      </c>
      <c r="D24" s="25"/>
      <c r="E24" s="37"/>
      <c r="F24" s="37"/>
      <c r="G24" s="37"/>
      <c r="H24" s="37"/>
      <c r="I24" s="37"/>
      <c r="J24" s="37"/>
      <c r="K24" s="37"/>
    </row>
    <row r="25" spans="1:11" ht="16.5">
      <c r="A25" s="24">
        <v>20</v>
      </c>
      <c r="B25" s="25" t="s">
        <v>33</v>
      </c>
      <c r="C25" s="25"/>
      <c r="D25" s="25"/>
      <c r="E25" s="37">
        <v>1631.375</v>
      </c>
      <c r="F25" s="37">
        <v>1631.375</v>
      </c>
      <c r="G25" s="37">
        <v>1631.375</v>
      </c>
      <c r="H25" s="37">
        <v>1631.375</v>
      </c>
      <c r="I25" s="37">
        <v>1631.375</v>
      </c>
      <c r="J25" s="37">
        <v>1631.375</v>
      </c>
      <c r="K25" s="37">
        <v>1631.375</v>
      </c>
    </row>
    <row r="26" spans="1:11" ht="32.25">
      <c r="A26" s="24">
        <v>21</v>
      </c>
      <c r="B26" s="25" t="s">
        <v>34</v>
      </c>
      <c r="C26" s="25" t="s">
        <v>22</v>
      </c>
      <c r="D26" s="25"/>
      <c r="E26" s="37"/>
      <c r="F26" s="37"/>
      <c r="G26" s="37"/>
      <c r="H26" s="37"/>
      <c r="I26" s="37"/>
      <c r="J26" s="37"/>
      <c r="K26" s="37"/>
    </row>
    <row r="27" spans="1:11" ht="32.25">
      <c r="A27" s="24">
        <v>22</v>
      </c>
      <c r="B27" s="25" t="s">
        <v>35</v>
      </c>
      <c r="C27" s="25"/>
      <c r="D27" s="25"/>
      <c r="E27" s="37">
        <v>1707.8496666999999</v>
      </c>
      <c r="F27" s="37">
        <v>1707.8496666999999</v>
      </c>
      <c r="G27" s="37">
        <v>1561.7465714</v>
      </c>
      <c r="H27" s="37">
        <v>1707.8496666999999</v>
      </c>
      <c r="I27" s="37">
        <v>1707.8496666999999</v>
      </c>
      <c r="J27" s="37">
        <v>1707.8496666999999</v>
      </c>
      <c r="K27" s="37">
        <v>1707.8496666999999</v>
      </c>
    </row>
    <row r="28" spans="1:11" ht="32.25">
      <c r="A28" s="24">
        <v>23</v>
      </c>
      <c r="B28" s="25" t="s">
        <v>36</v>
      </c>
      <c r="C28" s="25" t="s">
        <v>22</v>
      </c>
      <c r="D28" s="25"/>
      <c r="E28" s="37"/>
      <c r="F28" s="37"/>
      <c r="G28" s="37"/>
      <c r="H28" s="37"/>
      <c r="I28" s="37"/>
      <c r="J28" s="37"/>
      <c r="K28" s="37"/>
    </row>
    <row r="29" spans="1:11" ht="16.5">
      <c r="A29" s="24">
        <v>24</v>
      </c>
      <c r="B29" s="25" t="s">
        <v>37</v>
      </c>
      <c r="C29" s="25"/>
      <c r="D29" s="25"/>
      <c r="E29" s="37">
        <v>1512.1527999999998</v>
      </c>
      <c r="F29" s="37">
        <v>2504.1455999999998</v>
      </c>
      <c r="G29" s="37">
        <v>1512.1527999999998</v>
      </c>
      <c r="H29" s="37">
        <v>2504.1455999999998</v>
      </c>
      <c r="I29" s="37">
        <v>1512.1527999999998</v>
      </c>
      <c r="J29" s="37">
        <v>2504.1455999999998</v>
      </c>
      <c r="K29" s="37">
        <v>1512.1527999999998</v>
      </c>
    </row>
    <row r="30" spans="1:11" ht="32.25">
      <c r="A30" s="24">
        <v>25</v>
      </c>
      <c r="B30" s="25" t="s">
        <v>38</v>
      </c>
      <c r="C30" s="25"/>
      <c r="D30" s="25"/>
      <c r="E30" s="37">
        <v>1920.5264999999999</v>
      </c>
      <c r="F30" s="37">
        <v>2316.11</v>
      </c>
      <c r="G30" s="37">
        <v>1920.5264999999999</v>
      </c>
      <c r="H30" s="37">
        <v>2316.11</v>
      </c>
      <c r="I30" s="37">
        <v>1920.5264999999999</v>
      </c>
      <c r="J30" s="37">
        <v>1920.5264999999999</v>
      </c>
      <c r="K30" s="37">
        <v>2316.11</v>
      </c>
    </row>
    <row r="31" spans="1:11" ht="16.5">
      <c r="A31" s="24">
        <v>26</v>
      </c>
      <c r="B31" s="25" t="s">
        <v>39</v>
      </c>
      <c r="C31" s="25"/>
      <c r="D31" s="25"/>
      <c r="E31" s="37">
        <v>2597.1554000000001</v>
      </c>
      <c r="F31" s="37">
        <v>2597.1554000000001</v>
      </c>
      <c r="G31" s="37">
        <v>2234.3833199999999</v>
      </c>
      <c r="H31" s="37">
        <v>2715.3566500000002</v>
      </c>
      <c r="I31" s="37">
        <v>2545.5104000000001</v>
      </c>
      <c r="J31" s="37">
        <v>2597.1554000000001</v>
      </c>
      <c r="K31" s="37">
        <v>2597.1554000000001</v>
      </c>
    </row>
    <row r="32" spans="1:11" ht="16.5">
      <c r="A32" s="24">
        <v>27</v>
      </c>
      <c r="B32" s="25" t="s">
        <v>40</v>
      </c>
      <c r="C32" s="25"/>
      <c r="D32" s="25"/>
      <c r="E32" s="37">
        <v>2462.6393333333335</v>
      </c>
      <c r="F32" s="37">
        <v>2462.6393333333335</v>
      </c>
      <c r="G32" s="37">
        <v>2462.6393333333335</v>
      </c>
      <c r="H32" s="37">
        <v>2462.6393333333335</v>
      </c>
      <c r="I32" s="37">
        <v>2462.6393333333335</v>
      </c>
      <c r="J32" s="37">
        <v>2462.6393333333335</v>
      </c>
      <c r="K32" s="37">
        <v>2462.6393333333335</v>
      </c>
    </row>
    <row r="33" spans="1:11" ht="16.5">
      <c r="A33" s="24">
        <v>28</v>
      </c>
      <c r="B33" s="25" t="s">
        <v>41</v>
      </c>
      <c r="C33" s="25"/>
      <c r="D33" s="25"/>
      <c r="E33" s="37">
        <v>2842.1854070999998</v>
      </c>
      <c r="F33" s="37">
        <v>2175.6005700000001</v>
      </c>
      <c r="G33" s="37">
        <v>1951.0285699999999</v>
      </c>
      <c r="H33" s="37">
        <v>2664.5246929</v>
      </c>
      <c r="I33" s="37">
        <v>2059.5185700000002</v>
      </c>
      <c r="J33" s="37">
        <v>2219.9657124999999</v>
      </c>
      <c r="K33" s="37">
        <v>2842.1854070999998</v>
      </c>
    </row>
    <row r="34" spans="1:11" ht="32.25">
      <c r="A34" s="24">
        <v>29</v>
      </c>
      <c r="B34" s="25" t="s">
        <v>42</v>
      </c>
      <c r="C34" s="25"/>
      <c r="D34" s="25"/>
      <c r="E34" s="37">
        <v>522.05333329999996</v>
      </c>
      <c r="F34" s="37">
        <v>522.05333329999996</v>
      </c>
      <c r="G34" s="37">
        <v>661.93</v>
      </c>
      <c r="H34" s="37">
        <v>522.05333329999996</v>
      </c>
      <c r="I34" s="37">
        <v>661.93</v>
      </c>
      <c r="J34" s="37">
        <v>661.93</v>
      </c>
      <c r="K34" s="37">
        <v>522.05333329999996</v>
      </c>
    </row>
    <row r="35" spans="1:11" ht="32.25">
      <c r="A35" s="24">
        <v>30</v>
      </c>
      <c r="B35" s="25" t="s">
        <v>43</v>
      </c>
      <c r="C35" s="25" t="s">
        <v>22</v>
      </c>
      <c r="D35" s="25" t="s">
        <v>22</v>
      </c>
      <c r="E35" s="38" t="s">
        <v>14</v>
      </c>
      <c r="F35" s="38" t="s">
        <v>14</v>
      </c>
      <c r="G35" s="38" t="s">
        <v>14</v>
      </c>
      <c r="H35" s="38" t="s">
        <v>14</v>
      </c>
      <c r="I35" s="38" t="s">
        <v>14</v>
      </c>
      <c r="J35" s="37"/>
      <c r="K35" s="38" t="s">
        <v>14</v>
      </c>
    </row>
    <row r="36" spans="1:11" ht="32.25">
      <c r="A36" s="24">
        <v>31</v>
      </c>
      <c r="B36" s="25" t="s">
        <v>44</v>
      </c>
      <c r="C36" s="25"/>
      <c r="D36" s="25" t="s">
        <v>22</v>
      </c>
      <c r="E36" s="37"/>
      <c r="F36" s="37"/>
      <c r="G36" s="37"/>
      <c r="H36" s="37"/>
      <c r="I36" s="37"/>
      <c r="J36" s="37"/>
      <c r="K36" s="37"/>
    </row>
    <row r="37" spans="1:11" ht="32.25">
      <c r="A37" s="24">
        <v>32</v>
      </c>
      <c r="B37" s="25" t="s">
        <v>45</v>
      </c>
      <c r="C37" s="25"/>
      <c r="D37" s="25"/>
      <c r="E37" s="37">
        <v>2361.6605000000004</v>
      </c>
      <c r="F37" s="37">
        <v>2146.6068750000004</v>
      </c>
      <c r="G37" s="37">
        <v>2508.7625000000003</v>
      </c>
      <c r="H37" s="37">
        <v>2146.6068750000004</v>
      </c>
      <c r="I37" s="37">
        <v>2508.7625000000003</v>
      </c>
      <c r="J37" s="37">
        <v>1689.5406250000001</v>
      </c>
      <c r="K37" s="37">
        <v>2146.6068750000004</v>
      </c>
    </row>
    <row r="38" spans="1:11" ht="16.5">
      <c r="A38" s="24">
        <v>33</v>
      </c>
      <c r="B38" s="25" t="s">
        <v>46</v>
      </c>
      <c r="C38" s="25"/>
      <c r="D38" s="25"/>
      <c r="E38" s="37">
        <v>2788.3924999999999</v>
      </c>
      <c r="F38" s="37">
        <v>2788.3924999999999</v>
      </c>
      <c r="G38" s="37">
        <v>2788.3924999999999</v>
      </c>
      <c r="H38" s="37">
        <v>2788.3924999999999</v>
      </c>
      <c r="I38" s="37">
        <v>2788.3924999999999</v>
      </c>
      <c r="J38" s="37">
        <v>2788.3924999999999</v>
      </c>
      <c r="K38" s="37">
        <v>2788.3924999999999</v>
      </c>
    </row>
    <row r="39" spans="1:11" ht="16.5">
      <c r="A39" s="24">
        <v>34</v>
      </c>
      <c r="B39" s="25" t="s">
        <v>47</v>
      </c>
      <c r="C39" s="25"/>
      <c r="D39" s="25"/>
      <c r="E39" s="37">
        <v>2348.0273666666667</v>
      </c>
      <c r="F39" s="37">
        <v>2348.0273666666667</v>
      </c>
      <c r="G39" s="37">
        <v>2348.0273666666667</v>
      </c>
      <c r="H39" s="37">
        <v>2348.0273666666667</v>
      </c>
      <c r="I39" s="37">
        <v>2348.0273666666667</v>
      </c>
      <c r="J39" s="37">
        <v>2348.0273666666667</v>
      </c>
      <c r="K39" s="37">
        <v>2348.0273666666667</v>
      </c>
    </row>
    <row r="40" spans="1:11" ht="16.5">
      <c r="A40" s="24">
        <v>35</v>
      </c>
      <c r="B40" s="25" t="s">
        <v>48</v>
      </c>
      <c r="C40" s="25"/>
      <c r="D40" s="25"/>
      <c r="E40" s="25" t="s">
        <v>22</v>
      </c>
      <c r="F40" s="25" t="s">
        <v>22</v>
      </c>
      <c r="G40" s="37">
        <v>868.48900000000003</v>
      </c>
      <c r="H40" s="25" t="s">
        <v>22</v>
      </c>
      <c r="I40" s="25" t="s">
        <v>22</v>
      </c>
      <c r="J40" s="25" t="s">
        <v>22</v>
      </c>
      <c r="K40" s="25" t="s">
        <v>22</v>
      </c>
    </row>
  </sheetData>
  <mergeCells count="2">
    <mergeCell ref="A4:A5"/>
    <mergeCell ref="B4:B5"/>
  </mergeCells>
  <conditionalFormatting sqref="C6:K40">
    <cfRule type="cellIs" dxfId="34" priority="2" operator="equal">
      <formula>"NO HABILITADO"</formula>
    </cfRule>
  </conditionalFormatting>
  <conditionalFormatting sqref="E6:K40">
    <cfRule type="containsBlanks" dxfId="33" priority="1">
      <formula>LEN(TRIM(E6))=0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D70BE-BD36-4D53-9556-12A763870177}">
  <sheetPr codeName="Hoja1"/>
  <dimension ref="A1:P50"/>
  <sheetViews>
    <sheetView showGridLines="0" topLeftCell="A24" zoomScaleNormal="100" workbookViewId="0">
      <selection activeCell="B37" sqref="B13:B37"/>
    </sheetView>
  </sheetViews>
  <sheetFormatPr defaultColWidth="0" defaultRowHeight="15" customHeight="1" zeroHeight="1"/>
  <cols>
    <col min="1" max="1" width="5.7109375" style="3" customWidth="1"/>
    <col min="2" max="2" width="54.140625" style="2" customWidth="1"/>
    <col min="3" max="3" width="28.42578125" style="2" customWidth="1"/>
    <col min="4" max="4" width="20.140625" style="2" customWidth="1"/>
    <col min="5" max="5" width="43.28515625" style="2" customWidth="1"/>
    <col min="6" max="6" width="80" style="2" customWidth="1"/>
    <col min="7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52</v>
      </c>
      <c r="B5" s="46"/>
      <c r="C5" s="46"/>
      <c r="D5" s="46"/>
      <c r="E5" s="46"/>
      <c r="F5" s="41"/>
      <c r="J5" s="4"/>
      <c r="K5" s="4"/>
      <c r="L5" s="4"/>
      <c r="M5" s="4"/>
      <c r="N5" s="4"/>
      <c r="O5" s="4"/>
    </row>
    <row r="6" spans="1:16">
      <c r="A6" s="46" t="s">
        <v>53</v>
      </c>
      <c r="B6" s="46"/>
      <c r="C6" s="46"/>
      <c r="D6" s="46"/>
      <c r="E6" s="46"/>
      <c r="F6" s="41"/>
      <c r="I6" s="1"/>
      <c r="J6" s="1"/>
      <c r="K6" s="1"/>
      <c r="L6" s="1"/>
      <c r="M6" s="1"/>
      <c r="N6" s="1"/>
      <c r="O6" s="1"/>
    </row>
    <row r="7" spans="1:16">
      <c r="A7" s="4"/>
      <c r="F7" s="39"/>
      <c r="I7" s="1"/>
      <c r="J7" s="1"/>
      <c r="K7" s="1"/>
      <c r="L7" s="1"/>
      <c r="M7" s="1"/>
      <c r="N7" s="1"/>
      <c r="O7" s="1"/>
    </row>
    <row r="8" spans="1:16" ht="15" customHeight="1">
      <c r="A8" s="48" t="s">
        <v>52</v>
      </c>
      <c r="B8" s="49"/>
      <c r="C8" s="14">
        <f>GEOMEAN(C13:C37)</f>
        <v>1898.2388527027492</v>
      </c>
      <c r="D8" s="13"/>
    </row>
    <row r="9" spans="1:16" ht="15" customHeight="1">
      <c r="A9" s="48" t="s">
        <v>54</v>
      </c>
      <c r="B9" s="49"/>
      <c r="C9" s="6">
        <v>67.5</v>
      </c>
      <c r="F9" s="40"/>
    </row>
    <row r="10" spans="1:16" ht="15" customHeight="1">
      <c r="A10" s="48" t="s">
        <v>55</v>
      </c>
      <c r="B10" s="49"/>
      <c r="C10" s="14" cm="1">
        <f t="array" ref="C10">INDEX(C13:C37,MATCH(MIN(ABS(C13:C37-C8)),ABS(C13:C37-C8),0))</f>
        <v>1920.5264999999999</v>
      </c>
    </row>
    <row r="11" spans="1:16"/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 ht="14.25" customHeight="1">
      <c r="A13" s="7">
        <v>1</v>
      </c>
      <c r="B13" s="10" t="s">
        <v>12</v>
      </c>
      <c r="C13" s="14">
        <v>1313.5880067002504</v>
      </c>
      <c r="D13" s="11">
        <f>IF(C13=$C$10,67.5,IF(ROUND((1-(ABS($C$8-C13)/$C$8))*$C$9,7)&lt;=0,0,ROUND((1-(ABS($C$8-C13)/$C$8))*$C$9,7)))</f>
        <v>46.710239000000001</v>
      </c>
      <c r="E13" s="10"/>
    </row>
    <row r="14" spans="1:16">
      <c r="A14" s="7">
        <v>4</v>
      </c>
      <c r="B14" s="10" t="s">
        <v>16</v>
      </c>
      <c r="C14" s="14">
        <v>1374.4949999999999</v>
      </c>
      <c r="D14" s="11">
        <f>IF(C14=$C$10,67.5,IF(ROUND((1-(ABS($C$8-C14)/$C$8))*$C$9,7)&lt;=0,0,ROUND((1-(ABS($C$8-C14)/$C$8))*$C$9,7)))</f>
        <v>48.8760476</v>
      </c>
      <c r="E14" s="10"/>
    </row>
    <row r="15" spans="1:16">
      <c r="A15" s="7">
        <v>5</v>
      </c>
      <c r="B15" s="10" t="s">
        <v>17</v>
      </c>
      <c r="C15" s="14">
        <v>3457.4733333333334</v>
      </c>
      <c r="D15" s="11">
        <f>IF(C15=$C$10,67.5,IF(ROUND((1-(ABS($C$8-C15)/$C$8))*$C$9,7)&lt;=0,0,ROUND((1-(ABS($C$8-C15)/$C$8))*$C$9,7)))</f>
        <v>12.054750200000001</v>
      </c>
      <c r="E15" s="10"/>
    </row>
    <row r="16" spans="1:16" ht="14.25" customHeight="1">
      <c r="A16" s="7">
        <v>6</v>
      </c>
      <c r="B16" s="10" t="s">
        <v>18</v>
      </c>
      <c r="C16" s="14">
        <v>2140.2600000000002</v>
      </c>
      <c r="D16" s="11">
        <f>IF(C16=$C$10,67.5,IF(ROUND((1-(ABS($C$8-C16)/$C$8))*$C$9,7)&lt;=0,0,ROUND((1-(ABS($C$8-C16)/$C$8))*$C$9,7)))</f>
        <v>58.893903100000003</v>
      </c>
      <c r="E16" s="10"/>
    </row>
    <row r="17" spans="1:5" ht="14.25" customHeight="1">
      <c r="A17" s="7">
        <v>7</v>
      </c>
      <c r="B17" s="10" t="s">
        <v>19</v>
      </c>
      <c r="C17" s="14">
        <v>732.94549824757939</v>
      </c>
      <c r="D17" s="11">
        <f>IF(C17=$C$10,67.5,IF(ROUND((1-(ABS($C$8-C17)/$C$8))*$C$9,7)&lt;=0,0,ROUND((1-(ABS($C$8-C17)/$C$8))*$C$9,7)))</f>
        <v>26.063011500000002</v>
      </c>
      <c r="E17" s="10"/>
    </row>
    <row r="18" spans="1:5" ht="14.25" customHeight="1">
      <c r="A18" s="7">
        <v>8</v>
      </c>
      <c r="B18" s="10" t="s">
        <v>20</v>
      </c>
      <c r="C18" s="14">
        <v>1528.25</v>
      </c>
      <c r="D18" s="11">
        <f>IF(C18=$C$10,67.5,IF(ROUND((1-(ABS($C$8-C18)/$C$8))*$C$9,7)&lt;=0,0,ROUND((1-(ABS($C$8-C18)/$C$8))*$C$9,7)))</f>
        <v>54.343464099999998</v>
      </c>
      <c r="E18" s="10"/>
    </row>
    <row r="19" spans="1:5" ht="14.25" customHeight="1">
      <c r="A19" s="7">
        <v>10</v>
      </c>
      <c r="B19" s="10" t="s">
        <v>23</v>
      </c>
      <c r="C19" s="14">
        <v>1535.6329999999998</v>
      </c>
      <c r="D19" s="11">
        <f>IF(C19=$C$10,67.5,IF(ROUND((1-(ABS($C$8-C19)/$C$8))*$C$9,7)&lt;=0,0,ROUND((1-(ABS($C$8-C19)/$C$8))*$C$9,7)))</f>
        <v>54.605998300000003</v>
      </c>
      <c r="E19" s="10"/>
    </row>
    <row r="20" spans="1:5" ht="14.25" customHeight="1">
      <c r="A20" s="7">
        <v>12</v>
      </c>
      <c r="B20" s="10" t="s">
        <v>25</v>
      </c>
      <c r="C20" s="14">
        <v>2995.9126000000006</v>
      </c>
      <c r="D20" s="11">
        <f>IF(C20=$C$10,67.5,IF(ROUND((1-(ABS($C$8-C20)/$C$8))*$C$9,7)&lt;=0,0,ROUND((1-(ABS($C$8-C20)/$C$8))*$C$9,7)))</f>
        <v>28.467515800000001</v>
      </c>
      <c r="E20" s="10"/>
    </row>
    <row r="21" spans="1:5" ht="14.25" customHeight="1">
      <c r="A21" s="7">
        <v>13</v>
      </c>
      <c r="B21" s="10" t="s">
        <v>26</v>
      </c>
      <c r="C21" s="14">
        <v>2557.9475000000002</v>
      </c>
      <c r="D21" s="11">
        <f>IF(C21=$C$10,67.5,IF(ROUND((1-(ABS($C$8-C21)/$C$8))*$C$9,7)&lt;=0,0,ROUND((1-(ABS($C$8-C21)/$C$8))*$C$9,7)))</f>
        <v>44.041237899999999</v>
      </c>
      <c r="E21" s="10"/>
    </row>
    <row r="22" spans="1:5" ht="14.25" customHeight="1">
      <c r="A22" s="7">
        <v>14</v>
      </c>
      <c r="B22" s="10" t="s">
        <v>27</v>
      </c>
      <c r="C22" s="14">
        <v>1521.1633333333332</v>
      </c>
      <c r="D22" s="11">
        <f>IF(C22=$C$10,67.5,IF(ROUND((1-(ABS($C$8-C22)/$C$8))*$C$9,7)&lt;=0,0,ROUND((1-(ABS($C$8-C22)/$C$8))*$C$9,7)))</f>
        <v>54.091467399999999</v>
      </c>
      <c r="E22" s="10"/>
    </row>
    <row r="23" spans="1:5" ht="14.25" customHeight="1">
      <c r="A23" s="7">
        <v>15</v>
      </c>
      <c r="B23" s="10" t="s">
        <v>28</v>
      </c>
      <c r="C23" s="14">
        <v>2642.4246666666668</v>
      </c>
      <c r="D23" s="11">
        <f>IF(C23=$C$10,67.5,IF(ROUND((1-(ABS($C$8-C23)/$C$8))*$C$9,7)&lt;=0,0,ROUND((1-(ABS($C$8-C23)/$C$8))*$C$9,7)))</f>
        <v>41.037291000000003</v>
      </c>
      <c r="E23" s="10"/>
    </row>
    <row r="24" spans="1:5" ht="14.25" customHeight="1">
      <c r="A24" s="7">
        <v>16</v>
      </c>
      <c r="B24" s="10" t="s">
        <v>29</v>
      </c>
      <c r="C24" s="14">
        <v>1787.2355</v>
      </c>
      <c r="D24" s="11">
        <f>IF(C24=$C$10,67.5,IF(ROUND((1-(ABS($C$8-C24)/$C$8))*$C$9,7)&lt;=0,0,ROUND((1-(ABS($C$8-C24)/$C$8))*$C$9,7)))</f>
        <v>63.552801100000003</v>
      </c>
      <c r="E24" s="10"/>
    </row>
    <row r="25" spans="1:5" ht="14.25" customHeight="1">
      <c r="A25" s="7">
        <v>17</v>
      </c>
      <c r="B25" s="10" t="s">
        <v>30</v>
      </c>
      <c r="C25" s="14">
        <v>2833.2662499999997</v>
      </c>
      <c r="D25" s="11">
        <f>IF(C25=$C$10,67.5,IF(ROUND((1-(ABS($C$8-C25)/$C$8))*$C$9,7)&lt;=0,0,ROUND((1-(ABS($C$8-C25)/$C$8))*$C$9,7)))</f>
        <v>34.251102400000001</v>
      </c>
      <c r="E25" s="10"/>
    </row>
    <row r="26" spans="1:5" ht="14.25" customHeight="1">
      <c r="A26" s="7">
        <v>18</v>
      </c>
      <c r="B26" s="10" t="s">
        <v>31</v>
      </c>
      <c r="C26" s="14">
        <v>2136.79</v>
      </c>
      <c r="D26" s="11">
        <f>IF(C26=$C$10,67.5,IF(ROUND((1-(ABS($C$8-C26)/$C$8))*$C$9,7)&lt;=0,0,ROUND((1-(ABS($C$8-C26)/$C$8))*$C$9,7)))</f>
        <v>59.017293799999997</v>
      </c>
      <c r="E26" s="10"/>
    </row>
    <row r="27" spans="1:5" ht="14.25" customHeight="1">
      <c r="A27" s="7">
        <v>20</v>
      </c>
      <c r="B27" s="10" t="s">
        <v>33</v>
      </c>
      <c r="C27" s="14">
        <v>1631.375</v>
      </c>
      <c r="D27" s="11">
        <f>IF(C27=$C$10,67.5,IF(ROUND((1-(ABS($C$8-C27)/$C$8))*$C$9,7)&lt;=0,0,ROUND((1-(ABS($C$8-C27)/$C$8))*$C$9,7)))</f>
        <v>58.010514499999999</v>
      </c>
      <c r="E27" s="10"/>
    </row>
    <row r="28" spans="1:5" ht="14.25" customHeight="1">
      <c r="A28" s="7">
        <v>22</v>
      </c>
      <c r="B28" s="10" t="s">
        <v>35</v>
      </c>
      <c r="C28" s="14">
        <v>1707.8496666999999</v>
      </c>
      <c r="D28" s="11">
        <f>IF(C28=$C$10,67.5,IF(ROUND((1-(ABS($C$8-C28)/$C$8))*$C$9,7)&lt;=0,0,ROUND((1-(ABS($C$8-C28)/$C$8))*$C$9,7)))</f>
        <v>60.729898300000002</v>
      </c>
      <c r="E28" s="10"/>
    </row>
    <row r="29" spans="1:5" ht="14.25" customHeight="1">
      <c r="A29" s="7">
        <v>24</v>
      </c>
      <c r="B29" s="10" t="s">
        <v>37</v>
      </c>
      <c r="C29" s="14">
        <v>1512.1527999999998</v>
      </c>
      <c r="D29" s="11">
        <f>IF(C29=$C$10,67.5,IF(ROUND((1-(ABS($C$8-C29)/$C$8))*$C$9,7)&lt;=0,0,ROUND((1-(ABS($C$8-C29)/$C$8))*$C$9,7)))</f>
        <v>53.771059299999997</v>
      </c>
      <c r="E29" s="10"/>
    </row>
    <row r="30" spans="1:5" ht="14.25" customHeight="1">
      <c r="A30" s="7">
        <v>25</v>
      </c>
      <c r="B30" s="10" t="s">
        <v>38</v>
      </c>
      <c r="C30" s="14">
        <v>1920.5264999999999</v>
      </c>
      <c r="D30" s="11">
        <f>IF(C30=$C$10,67.5,IF(ROUND((1-(ABS($C$8-C30)/$C$8))*$C$9,7)&lt;=0,0,ROUND((1-(ABS($C$8-C30)/$C$8))*$C$9,7)))</f>
        <v>67.5</v>
      </c>
      <c r="E30" s="10"/>
    </row>
    <row r="31" spans="1:5" ht="14.25" customHeight="1">
      <c r="A31" s="7">
        <v>26</v>
      </c>
      <c r="B31" s="10" t="s">
        <v>39</v>
      </c>
      <c r="C31" s="14">
        <v>2597.1554000000001</v>
      </c>
      <c r="D31" s="11">
        <f>IF(C31=$C$10,67.5,IF(ROUND((1-(ABS($C$8-C31)/$C$8))*$C$9,7)&lt;=0,0,ROUND((1-(ABS($C$8-C31)/$C$8))*$C$9,7)))</f>
        <v>42.647033299999997</v>
      </c>
      <c r="E31" s="10"/>
    </row>
    <row r="32" spans="1:5" ht="14.25" customHeight="1">
      <c r="A32" s="7">
        <v>27</v>
      </c>
      <c r="B32" s="10" t="s">
        <v>40</v>
      </c>
      <c r="C32" s="14">
        <v>2462.6393333333335</v>
      </c>
      <c r="D32" s="11">
        <f>IF(C32=$C$10,67.5,IF(ROUND((1-(ABS($C$8-C32)/$C$8))*$C$9,7)&lt;=0,0,ROUND((1-(ABS($C$8-C32)/$C$8))*$C$9,7)))</f>
        <v>47.430327300000002</v>
      </c>
      <c r="E32" s="10"/>
    </row>
    <row r="33" spans="1:5" ht="14.25" customHeight="1">
      <c r="A33" s="7">
        <v>28</v>
      </c>
      <c r="B33" s="10" t="s">
        <v>41</v>
      </c>
      <c r="C33" s="14">
        <v>2842.1854070999998</v>
      </c>
      <c r="D33" s="11">
        <f>IF(C33=$C$10,67.5,IF(ROUND((1-(ABS($C$8-C33)/$C$8))*$C$9,7)&lt;=0,0,ROUND((1-(ABS($C$8-C33)/$C$8))*$C$9,7)))</f>
        <v>33.933943599999999</v>
      </c>
      <c r="E33" s="10"/>
    </row>
    <row r="34" spans="1:5" ht="14.25" customHeight="1">
      <c r="A34" s="7">
        <v>29</v>
      </c>
      <c r="B34" s="10" t="s">
        <v>42</v>
      </c>
      <c r="C34" s="14">
        <v>522.05333329999996</v>
      </c>
      <c r="D34" s="11">
        <f>IF(C34=$C$10,67.5,IF(ROUND((1-(ABS($C$8-C34)/$C$8))*$C$9,7)&lt;=0,0,ROUND((1-(ABS($C$8-C34)/$C$8))*$C$9,7)))</f>
        <v>18.563838799999999</v>
      </c>
      <c r="E34" s="10"/>
    </row>
    <row r="35" spans="1:5" ht="14.25" customHeight="1">
      <c r="A35" s="7">
        <v>32</v>
      </c>
      <c r="B35" s="10" t="s">
        <v>45</v>
      </c>
      <c r="C35" s="14">
        <v>2361.6605000000004</v>
      </c>
      <c r="D35" s="11">
        <f>IF(C35=$C$10,67.5,IF(ROUND((1-(ABS($C$8-C35)/$C$8))*$C$9,7)&lt;=0,0,ROUND((1-(ABS($C$8-C35)/$C$8))*$C$9,7)))</f>
        <v>51.021061600000003</v>
      </c>
      <c r="E35" s="10"/>
    </row>
    <row r="36" spans="1:5" ht="14.25" customHeight="1">
      <c r="A36" s="7">
        <v>33</v>
      </c>
      <c r="B36" s="10" t="s">
        <v>46</v>
      </c>
      <c r="C36" s="14">
        <v>2788.3924999999999</v>
      </c>
      <c r="D36" s="11">
        <f>IF(C36=$C$10,67.5,IF(ROUND((1-(ABS($C$8-C36)/$C$8))*$C$9,7)&lt;=0,0,ROUND((1-(ABS($C$8-C36)/$C$8))*$C$9,7)))</f>
        <v>35.8467804</v>
      </c>
      <c r="E36" s="10"/>
    </row>
    <row r="37" spans="1:5" ht="14.25" customHeight="1">
      <c r="A37" s="7">
        <v>34</v>
      </c>
      <c r="B37" s="10" t="s">
        <v>47</v>
      </c>
      <c r="C37" s="14">
        <v>2348.0273666666667</v>
      </c>
      <c r="D37" s="11">
        <f>IF(C37=$C$10,67.5,IF(ROUND((1-(ABS($C$8-C37)/$C$8))*$C$9,7)&lt;=0,0,ROUND((1-(ABS($C$8-C37)/$C$8))*$C$9,7)))</f>
        <v>51.505845899999997</v>
      </c>
      <c r="E37" s="10"/>
    </row>
    <row r="38" spans="1:5"/>
    <row r="39" spans="1:5"/>
    <row r="40" spans="1:5"/>
    <row r="41" spans="1:5"/>
    <row r="42" spans="1:5"/>
    <row r="43" spans="1:5"/>
    <row r="44" spans="1:5"/>
    <row r="45" spans="1:5"/>
    <row r="46" spans="1:5" ht="15" customHeight="1"/>
    <row r="47" spans="1:5" ht="15" customHeight="1"/>
    <row r="48" spans="1:5" ht="15" customHeight="1"/>
    <row r="49" ht="15" customHeight="1"/>
    <row r="50" ht="15" customHeight="1"/>
  </sheetData>
  <mergeCells count="8">
    <mergeCell ref="A1:D1"/>
    <mergeCell ref="A2:D2"/>
    <mergeCell ref="A8:B8"/>
    <mergeCell ref="A9:B9"/>
    <mergeCell ref="A10:B10"/>
    <mergeCell ref="A4:E4"/>
    <mergeCell ref="A5:E5"/>
    <mergeCell ref="A6:E6"/>
  </mergeCells>
  <phoneticPr fontId="6" type="noConversion"/>
  <conditionalFormatting sqref="A1:A2 A4:A7 I6:I7">
    <cfRule type="cellIs" dxfId="32" priority="3" stopIfTrue="1" operator="equal">
      <formula>$M$9</formula>
    </cfRule>
  </conditionalFormatting>
  <conditionalFormatting sqref="C13:C37">
    <cfRule type="cellIs" dxfId="31" priority="83" operator="equal">
      <formula>$C$10</formula>
    </cfRule>
  </conditionalFormatting>
  <conditionalFormatting sqref="D13:D37">
    <cfRule type="cellIs" dxfId="30" priority="1" operator="equal">
      <formula>67.5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9894-0629-43F8-A43F-0308B4A2C958}">
  <sheetPr codeName="Hoja2"/>
  <dimension ref="A1:P51"/>
  <sheetViews>
    <sheetView showGridLines="0" topLeftCell="A20" zoomScaleNormal="100" workbookViewId="0">
      <selection activeCell="D35" sqref="B35:D35"/>
    </sheetView>
  </sheetViews>
  <sheetFormatPr defaultColWidth="0" defaultRowHeight="14.25" zeroHeight="1"/>
  <cols>
    <col min="1" max="1" width="5.7109375" style="3" customWidth="1"/>
    <col min="2" max="2" width="54.42578125" style="2" customWidth="1"/>
    <col min="3" max="3" width="28.42578125" style="2" customWidth="1"/>
    <col min="4" max="4" width="20.140625" style="2" customWidth="1"/>
    <col min="5" max="5" width="32.85546875" style="2" customWidth="1"/>
    <col min="6" max="6" width="83" style="2" customWidth="1"/>
    <col min="7" max="7" width="0" style="2" hidden="1" customWidth="1"/>
    <col min="8" max="8" width="16.42578125" style="2" hidden="1" customWidth="1"/>
    <col min="9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  <c r="F2" s="13"/>
    </row>
    <row r="3" spans="1:16">
      <c r="F3" s="41"/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61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62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61</v>
      </c>
      <c r="B8" s="49"/>
      <c r="C8" s="14">
        <f>(MAX(C13:C36)+AVERAGE(C13:C36))/2</f>
        <v>2792.3565901395887</v>
      </c>
    </row>
    <row r="9" spans="1:16" ht="15" customHeight="1">
      <c r="A9" s="48" t="s">
        <v>54</v>
      </c>
      <c r="B9" s="49"/>
      <c r="C9" s="6">
        <v>67.5</v>
      </c>
      <c r="F9" s="41"/>
    </row>
    <row r="10" spans="1:16" ht="15" customHeight="1">
      <c r="A10" s="48" t="s">
        <v>63</v>
      </c>
      <c r="B10" s="49"/>
      <c r="C10" s="14" cm="1">
        <f t="array" ref="C10">INDEX(C13:C36,MATCH(MIN(ABS(C13:C36-C8)),ABS(C13:C36-C8),0))</f>
        <v>2788.3924999999999</v>
      </c>
      <c r="F10" s="41"/>
    </row>
    <row r="11" spans="1:16" ht="15">
      <c r="B11" s="43">
        <f>MAX(D13:D36)</f>
        <v>67.404175499999994</v>
      </c>
      <c r="C11" s="42"/>
      <c r="F11" s="41"/>
    </row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 ht="14.25" customHeight="1">
      <c r="A13" s="7">
        <v>1</v>
      </c>
      <c r="B13" s="10" t="s">
        <v>12</v>
      </c>
      <c r="C13" s="14">
        <v>1313.5880067002504</v>
      </c>
      <c r="D13" s="11">
        <f>IF(C13&lt;=$C$8,(ROUND((1-(($C$8-C13)/$C$8))*$C$9,7)),(ROUND((1-2*(ABS($C$8-C13)/$C$8))*$C$9,7)))</f>
        <v>31.753534200000001</v>
      </c>
      <c r="E13" s="10"/>
    </row>
    <row r="14" spans="1:16">
      <c r="A14" s="7">
        <v>4</v>
      </c>
      <c r="B14" s="10" t="s">
        <v>16</v>
      </c>
      <c r="C14" s="14">
        <v>1374.4949999999999</v>
      </c>
      <c r="D14" s="11">
        <f t="shared" ref="D14:D36" si="0">IF(C14&lt;=$C$8,(ROUND((1-(($C$8-C14)/$C$8))*$C$9,7)),(ROUND((1-2*(ABS($C$8-C14)/$C$8))*$C$9,7)))</f>
        <v>33.225846900000001</v>
      </c>
      <c r="E14" s="10"/>
    </row>
    <row r="15" spans="1:16" ht="14.25" customHeight="1">
      <c r="A15" s="7">
        <v>5</v>
      </c>
      <c r="B15" s="10" t="s">
        <v>17</v>
      </c>
      <c r="C15" s="14">
        <v>3457.4733333333334</v>
      </c>
      <c r="D15" s="11">
        <f t="shared" si="0"/>
        <v>35.344092500000002</v>
      </c>
      <c r="E15" s="10"/>
    </row>
    <row r="16" spans="1:16" ht="14.25" customHeight="1">
      <c r="A16" s="7">
        <v>6</v>
      </c>
      <c r="B16" s="10" t="s">
        <v>18</v>
      </c>
      <c r="C16" s="14">
        <v>2140.2600000000002</v>
      </c>
      <c r="D16" s="11">
        <f t="shared" si="0"/>
        <v>51.736784100000001</v>
      </c>
      <c r="E16" s="10"/>
    </row>
    <row r="17" spans="1:5" ht="14.25" customHeight="1">
      <c r="A17" s="7">
        <v>7</v>
      </c>
      <c r="B17" s="10" t="s">
        <v>19</v>
      </c>
      <c r="C17" s="14">
        <v>833.92292499999996</v>
      </c>
      <c r="D17" s="11">
        <f t="shared" si="0"/>
        <v>20.158527599999999</v>
      </c>
      <c r="E17" s="10"/>
    </row>
    <row r="18" spans="1:5" ht="14.25" customHeight="1">
      <c r="A18" s="7">
        <v>8</v>
      </c>
      <c r="B18" s="10" t="s">
        <v>20</v>
      </c>
      <c r="C18" s="14">
        <v>1528.25</v>
      </c>
      <c r="D18" s="11">
        <f t="shared" si="0"/>
        <v>36.942586499999997</v>
      </c>
      <c r="E18" s="10"/>
    </row>
    <row r="19" spans="1:5" ht="14.25" customHeight="1">
      <c r="A19" s="7">
        <v>10</v>
      </c>
      <c r="B19" s="10" t="s">
        <v>23</v>
      </c>
      <c r="C19" s="14">
        <v>1535.6329999999998</v>
      </c>
      <c r="D19" s="11">
        <f t="shared" si="0"/>
        <v>37.121056799999998</v>
      </c>
      <c r="E19" s="10"/>
    </row>
    <row r="20" spans="1:5" ht="14.25" customHeight="1">
      <c r="A20" s="7">
        <v>12</v>
      </c>
      <c r="B20" s="10" t="s">
        <v>25</v>
      </c>
      <c r="C20" s="14">
        <v>3291.5293333333339</v>
      </c>
      <c r="D20" s="11">
        <f t="shared" si="0"/>
        <v>43.366864399999997</v>
      </c>
      <c r="E20" s="10"/>
    </row>
    <row r="21" spans="1:5" ht="14.25" customHeight="1">
      <c r="A21" s="7">
        <v>13</v>
      </c>
      <c r="B21" s="10" t="s">
        <v>26</v>
      </c>
      <c r="C21" s="14">
        <v>2557.9475000000002</v>
      </c>
      <c r="D21" s="11">
        <f t="shared" si="0"/>
        <v>61.833598500000001</v>
      </c>
      <c r="E21" s="10"/>
    </row>
    <row r="22" spans="1:5" ht="14.25" customHeight="1">
      <c r="A22" s="7">
        <v>14</v>
      </c>
      <c r="B22" s="10" t="s">
        <v>27</v>
      </c>
      <c r="C22" s="14">
        <v>2557.7751666666668</v>
      </c>
      <c r="D22" s="11">
        <f t="shared" si="0"/>
        <v>61.829432699999998</v>
      </c>
      <c r="E22" s="10"/>
    </row>
    <row r="23" spans="1:5" ht="14.25" customHeight="1">
      <c r="A23" s="7">
        <v>15</v>
      </c>
      <c r="B23" s="10" t="s">
        <v>28</v>
      </c>
      <c r="C23" s="14">
        <v>2642.4246666666668</v>
      </c>
      <c r="D23" s="11">
        <f t="shared" si="0"/>
        <v>63.8756761</v>
      </c>
      <c r="E23" s="10"/>
    </row>
    <row r="24" spans="1:5" ht="14.25" customHeight="1">
      <c r="A24" s="7">
        <v>16</v>
      </c>
      <c r="B24" s="10" t="s">
        <v>29</v>
      </c>
      <c r="C24" s="14">
        <v>1787.2355</v>
      </c>
      <c r="D24" s="11">
        <f t="shared" si="0"/>
        <v>43.203076799999998</v>
      </c>
      <c r="E24" s="10"/>
    </row>
    <row r="25" spans="1:5" ht="14.25" customHeight="1">
      <c r="A25" s="7">
        <v>17</v>
      </c>
      <c r="B25" s="10" t="s">
        <v>30</v>
      </c>
      <c r="C25" s="14">
        <v>2833.2662499999997</v>
      </c>
      <c r="D25" s="11">
        <f t="shared" si="0"/>
        <v>65.522170900000006</v>
      </c>
      <c r="E25" s="10"/>
    </row>
    <row r="26" spans="1:5" ht="14.25" customHeight="1">
      <c r="A26" s="7">
        <v>20</v>
      </c>
      <c r="B26" s="10" t="s">
        <v>33</v>
      </c>
      <c r="C26" s="14">
        <v>1631.375</v>
      </c>
      <c r="D26" s="11">
        <f t="shared" si="0"/>
        <v>39.4354406</v>
      </c>
      <c r="E26" s="10"/>
    </row>
    <row r="27" spans="1:5" ht="14.25" customHeight="1">
      <c r="A27" s="7">
        <v>22</v>
      </c>
      <c r="B27" s="10" t="s">
        <v>35</v>
      </c>
      <c r="C27" s="14">
        <v>1707.8496666999999</v>
      </c>
      <c r="D27" s="11">
        <f t="shared" si="0"/>
        <v>41.284072700000003</v>
      </c>
      <c r="E27" s="10"/>
    </row>
    <row r="28" spans="1:5" ht="14.25" customHeight="1">
      <c r="A28" s="7">
        <v>24</v>
      </c>
      <c r="B28" s="10" t="s">
        <v>37</v>
      </c>
      <c r="C28" s="14">
        <v>2504.1455999999998</v>
      </c>
      <c r="D28" s="11">
        <f t="shared" si="0"/>
        <v>60.5330382</v>
      </c>
      <c r="E28" s="10"/>
    </row>
    <row r="29" spans="1:5" ht="14.25" customHeight="1">
      <c r="A29" s="7">
        <v>25</v>
      </c>
      <c r="B29" s="10" t="s">
        <v>38</v>
      </c>
      <c r="C29" s="14">
        <v>2316.11</v>
      </c>
      <c r="D29" s="11">
        <f t="shared" si="0"/>
        <v>55.987629099999999</v>
      </c>
      <c r="E29" s="10"/>
    </row>
    <row r="30" spans="1:5" ht="14.25" customHeight="1">
      <c r="A30" s="7">
        <v>26</v>
      </c>
      <c r="B30" s="10" t="s">
        <v>39</v>
      </c>
      <c r="C30" s="14">
        <v>2597.1554000000001</v>
      </c>
      <c r="D30" s="11">
        <f t="shared" si="0"/>
        <v>62.781376199999997</v>
      </c>
      <c r="E30" s="10"/>
    </row>
    <row r="31" spans="1:5" ht="14.25" customHeight="1">
      <c r="A31" s="7">
        <v>27</v>
      </c>
      <c r="B31" s="10" t="s">
        <v>40</v>
      </c>
      <c r="C31" s="14">
        <v>2462.6393333333335</v>
      </c>
      <c r="D31" s="11">
        <f t="shared" si="0"/>
        <v>59.529701799999998</v>
      </c>
      <c r="E31" s="10"/>
    </row>
    <row r="32" spans="1:5" ht="14.25" customHeight="1">
      <c r="A32" s="7">
        <v>28</v>
      </c>
      <c r="B32" s="10" t="s">
        <v>41</v>
      </c>
      <c r="C32" s="14">
        <v>2175.6005700000001</v>
      </c>
      <c r="D32" s="11">
        <f t="shared" si="0"/>
        <v>52.591076299999997</v>
      </c>
      <c r="E32" s="10"/>
    </row>
    <row r="33" spans="1:5" ht="14.25" customHeight="1">
      <c r="A33" s="7">
        <v>29</v>
      </c>
      <c r="B33" s="10" t="s">
        <v>42</v>
      </c>
      <c r="C33" s="14">
        <v>522.05333329999996</v>
      </c>
      <c r="D33" s="11">
        <f t="shared" si="0"/>
        <v>12.619663299999999</v>
      </c>
      <c r="E33" s="10"/>
    </row>
    <row r="34" spans="1:5" ht="14.25" customHeight="1">
      <c r="A34" s="7">
        <v>32</v>
      </c>
      <c r="B34" s="10" t="s">
        <v>45</v>
      </c>
      <c r="C34" s="14">
        <v>2146.6068750000004</v>
      </c>
      <c r="D34" s="11">
        <f t="shared" si="0"/>
        <v>51.8902079</v>
      </c>
      <c r="E34" s="10"/>
    </row>
    <row r="35" spans="1:5" ht="14.25" customHeight="1">
      <c r="A35" s="7">
        <v>33</v>
      </c>
      <c r="B35" s="10" t="s">
        <v>46</v>
      </c>
      <c r="C35" s="14">
        <v>2788.3924999999999</v>
      </c>
      <c r="D35" s="11">
        <f t="shared" si="0"/>
        <v>67.404175499999994</v>
      </c>
      <c r="E35" s="10"/>
    </row>
    <row r="36" spans="1:5" ht="14.25" customHeight="1">
      <c r="A36" s="7">
        <v>34</v>
      </c>
      <c r="B36" s="10" t="s">
        <v>47</v>
      </c>
      <c r="C36" s="14">
        <v>2348.0273666666667</v>
      </c>
      <c r="D36" s="11">
        <f t="shared" si="0"/>
        <v>56.759171700000003</v>
      </c>
      <c r="E36" s="10"/>
    </row>
    <row r="37" spans="1:5"/>
    <row r="38" spans="1:5"/>
    <row r="39" spans="1:5"/>
    <row r="40" spans="1:5"/>
    <row r="41" spans="1:5"/>
    <row r="42" spans="1:5"/>
    <row r="43" spans="1:5"/>
    <row r="44" spans="1:5" ht="15"/>
    <row r="45" spans="1:5" ht="15"/>
    <row r="46" spans="1:5" ht="15"/>
    <row r="47" spans="1:5" ht="15"/>
    <row r="48" spans="1:5" ht="15"/>
    <row r="49"/>
    <row r="50"/>
    <row r="51" ht="15"/>
  </sheetData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29" priority="11" stopIfTrue="1" operator="equal">
      <formula>$M$9</formula>
    </cfRule>
  </conditionalFormatting>
  <conditionalFormatting sqref="C31:C36 C13:C25 C27:C29">
    <cfRule type="cellIs" dxfId="28" priority="12" operator="equal">
      <formula>$C$10</formula>
    </cfRule>
  </conditionalFormatting>
  <conditionalFormatting sqref="C30">
    <cfRule type="cellIs" dxfId="27" priority="10" operator="equal">
      <formula>$C$10</formula>
    </cfRule>
  </conditionalFormatting>
  <conditionalFormatting sqref="D13:D36">
    <cfRule type="cellIs" dxfId="26" priority="3" operator="equal">
      <formula>$B$11</formula>
    </cfRule>
  </conditionalFormatting>
  <conditionalFormatting sqref="C26">
    <cfRule type="cellIs" dxfId="25" priority="1" operator="equal">
      <formula>$C$10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774D8-5651-4C7D-B383-BEE8D54D0404}">
  <sheetPr codeName="Hoja3"/>
  <dimension ref="A1:P52"/>
  <sheetViews>
    <sheetView showGridLines="0" topLeftCell="A14" zoomScaleNormal="100" workbookViewId="0">
      <selection activeCell="C20" sqref="C20"/>
    </sheetView>
  </sheetViews>
  <sheetFormatPr defaultColWidth="0" defaultRowHeight="14.25" zeroHeight="1"/>
  <cols>
    <col min="1" max="1" width="5.7109375" style="3" customWidth="1"/>
    <col min="2" max="2" width="53.85546875" style="2" customWidth="1"/>
    <col min="3" max="3" width="28.42578125" style="2" customWidth="1"/>
    <col min="4" max="4" width="20.140625" style="2" customWidth="1"/>
    <col min="5" max="5" width="44.42578125" style="2" customWidth="1"/>
    <col min="6" max="6" width="80.85546875" style="2" customWidth="1"/>
    <col min="7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64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65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66</v>
      </c>
      <c r="B8" s="49"/>
      <c r="C8" s="14">
        <f>MEDIAN(C14:C39)</f>
        <v>1882.8657499999999</v>
      </c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67</v>
      </c>
      <c r="B10" s="49"/>
      <c r="C10" s="6">
        <f>COUNT(A14:A39)</f>
        <v>26</v>
      </c>
    </row>
    <row r="11" spans="1:16" ht="15" customHeight="1">
      <c r="A11" s="48" t="s">
        <v>68</v>
      </c>
      <c r="B11" s="49"/>
      <c r="C11" s="14" cm="1">
        <f t="array" ref="C11">INDEX(C14:C39,MATCH(MIN(ABS(C14:C39-C8)),ABS(C14:C39-C8),0))</f>
        <v>1845.2050000000002</v>
      </c>
    </row>
    <row r="12" spans="1:16"/>
    <row r="13" spans="1:16" ht="32.25" customHeight="1">
      <c r="A13" s="8" t="s">
        <v>56</v>
      </c>
      <c r="B13" s="8" t="s">
        <v>57</v>
      </c>
      <c r="C13" s="9" t="s">
        <v>58</v>
      </c>
      <c r="D13" s="8" t="s">
        <v>59</v>
      </c>
      <c r="E13" s="8" t="s">
        <v>60</v>
      </c>
    </row>
    <row r="14" spans="1:16" ht="14.25" customHeight="1">
      <c r="A14" s="7">
        <v>1</v>
      </c>
      <c r="B14" s="10" t="s">
        <v>12</v>
      </c>
      <c r="C14" s="14">
        <v>1518.2153396253129</v>
      </c>
      <c r="D14" s="11">
        <f>IF(C14=$C$11,67.5,IF(ROUND((1-(ABS($C$8-C14)/$C$8))*$C$9,7)&lt;=0,0,ROUND((1-(ABS($C$8-C14)/$C$8))*$C$9,7)))</f>
        <v>54.427425499999998</v>
      </c>
      <c r="E14" s="10"/>
    </row>
    <row r="15" spans="1:16">
      <c r="A15" s="7">
        <v>3</v>
      </c>
      <c r="B15" s="10" t="s">
        <v>15</v>
      </c>
      <c r="C15" s="14">
        <v>1670.9786073131108</v>
      </c>
      <c r="D15" s="11">
        <f>IF(C15=$C$11,67.5,IF(ROUND((1-(ABS($C$8-C15)/$C$8))*$C$9,7)&lt;=0,0,ROUND((1-(ABS($C$8-C15)/$C$8))*$C$9,7)))</f>
        <v>59.903928899999997</v>
      </c>
      <c r="E15" s="10"/>
    </row>
    <row r="16" spans="1:16">
      <c r="A16" s="7">
        <v>4</v>
      </c>
      <c r="B16" s="10" t="s">
        <v>16</v>
      </c>
      <c r="C16" s="14">
        <v>1374.4949999999999</v>
      </c>
      <c r="D16" s="11">
        <f t="shared" ref="D16:D27" si="0">IF(C16=$C$11,67.5,IF(ROUND((1-(ABS($C$8-C16)/$C$8))*$C$9,7)&lt;=0,0,ROUND((1-(ABS($C$8-C16)/$C$8))*$C$9,7)))</f>
        <v>49.275107599999998</v>
      </c>
      <c r="E16" s="10"/>
    </row>
    <row r="17" spans="1:5" ht="14.25" customHeight="1">
      <c r="A17" s="7">
        <v>5</v>
      </c>
      <c r="B17" s="10" t="s">
        <v>17</v>
      </c>
      <c r="C17" s="14">
        <v>3335.2024999999999</v>
      </c>
      <c r="D17" s="11">
        <f t="shared" si="0"/>
        <v>15.434296099999999</v>
      </c>
      <c r="E17" s="10"/>
    </row>
    <row r="18" spans="1:5" ht="14.25" customHeight="1">
      <c r="A18" s="7">
        <v>6</v>
      </c>
      <c r="B18" s="10" t="s">
        <v>18</v>
      </c>
      <c r="C18" s="14">
        <v>2140.2600000000002</v>
      </c>
      <c r="D18" s="11">
        <f t="shared" si="0"/>
        <v>58.272516899999999</v>
      </c>
      <c r="E18" s="10"/>
    </row>
    <row r="19" spans="1:5" ht="14.25" customHeight="1">
      <c r="A19" s="7">
        <v>7</v>
      </c>
      <c r="B19" s="10" t="s">
        <v>19</v>
      </c>
      <c r="C19" s="14">
        <v>694.55817500000001</v>
      </c>
      <c r="D19" s="11">
        <f t="shared" si="0"/>
        <v>24.899638700000001</v>
      </c>
      <c r="E19" s="10"/>
    </row>
    <row r="20" spans="1:5" ht="14.25" customHeight="1">
      <c r="A20" s="7">
        <v>8</v>
      </c>
      <c r="B20" s="10" t="s">
        <v>20</v>
      </c>
      <c r="C20" s="14">
        <v>1845.2050000000002</v>
      </c>
      <c r="D20" s="11">
        <f t="shared" si="0"/>
        <v>67.5</v>
      </c>
      <c r="E20" s="10"/>
    </row>
    <row r="21" spans="1:5" ht="14.25" customHeight="1">
      <c r="A21" s="7">
        <v>10</v>
      </c>
      <c r="B21" s="10" t="s">
        <v>23</v>
      </c>
      <c r="C21" s="14">
        <v>1535.6329999999998</v>
      </c>
      <c r="D21" s="11">
        <f t="shared" si="0"/>
        <v>55.051841899999999</v>
      </c>
      <c r="E21" s="10"/>
    </row>
    <row r="22" spans="1:5" ht="14.25" customHeight="1">
      <c r="A22" s="7">
        <v>12</v>
      </c>
      <c r="B22" s="10" t="s">
        <v>25</v>
      </c>
      <c r="C22" s="14">
        <v>2995.9126000000006</v>
      </c>
      <c r="D22" s="11">
        <f t="shared" si="0"/>
        <v>27.597706200000001</v>
      </c>
      <c r="E22" s="10"/>
    </row>
    <row r="23" spans="1:5" ht="14.25" customHeight="1">
      <c r="A23" s="7">
        <v>13</v>
      </c>
      <c r="B23" s="10" t="s">
        <v>26</v>
      </c>
      <c r="C23" s="14">
        <v>2375.44</v>
      </c>
      <c r="D23" s="11">
        <f t="shared" si="0"/>
        <v>49.841405999999999</v>
      </c>
      <c r="E23" s="10"/>
    </row>
    <row r="24" spans="1:5" ht="14.25" customHeight="1">
      <c r="A24" s="7">
        <v>14</v>
      </c>
      <c r="B24" s="10" t="s">
        <v>27</v>
      </c>
      <c r="C24" s="14">
        <v>1678.4450000000002</v>
      </c>
      <c r="D24" s="11">
        <f t="shared" si="0"/>
        <v>60.171596100000002</v>
      </c>
      <c r="E24" s="10"/>
    </row>
    <row r="25" spans="1:5" ht="14.25" customHeight="1">
      <c r="A25" s="7">
        <v>15</v>
      </c>
      <c r="B25" s="10" t="s">
        <v>28</v>
      </c>
      <c r="C25" s="14">
        <v>2642.4246666666668</v>
      </c>
      <c r="D25" s="11">
        <f t="shared" si="0"/>
        <v>40.270110199999998</v>
      </c>
      <c r="E25" s="10"/>
    </row>
    <row r="26" spans="1:5" ht="14.25" customHeight="1">
      <c r="A26" s="7">
        <v>16</v>
      </c>
      <c r="B26" s="10" t="s">
        <v>29</v>
      </c>
      <c r="C26" s="14">
        <v>1787.2355</v>
      </c>
      <c r="D26" s="11">
        <f t="shared" si="0"/>
        <v>64.071692999999996</v>
      </c>
      <c r="E26" s="10"/>
    </row>
    <row r="27" spans="1:5" ht="14.25" customHeight="1">
      <c r="A27" s="7">
        <v>17</v>
      </c>
      <c r="B27" s="10" t="s">
        <v>30</v>
      </c>
      <c r="C27" s="14">
        <v>2833.2662499999997</v>
      </c>
      <c r="D27" s="11">
        <f t="shared" si="0"/>
        <v>33.428514200000002</v>
      </c>
      <c r="E27" s="10"/>
    </row>
    <row r="28" spans="1:5" ht="14.25" customHeight="1">
      <c r="A28" s="7">
        <v>20</v>
      </c>
      <c r="B28" s="10" t="s">
        <v>33</v>
      </c>
      <c r="C28" s="14">
        <v>1631.375</v>
      </c>
      <c r="D28" s="11">
        <f t="shared" ref="D27:D39" si="1">IF(C28=$C$11,67.5,IF(ROUND((1-(ABS($C$8-C28)/$C$8))*$C$9,7)&lt;=0,0,ROUND((1-(ABS($C$8-C28)/$C$8))*$C$9,7)))</f>
        <v>58.484155100000002</v>
      </c>
      <c r="E28" s="10"/>
    </row>
    <row r="29" spans="1:5" ht="14.25" customHeight="1">
      <c r="A29" s="7">
        <v>22</v>
      </c>
      <c r="B29" s="10" t="s">
        <v>35</v>
      </c>
      <c r="C29" s="14">
        <v>1561.7465714</v>
      </c>
      <c r="D29" s="11">
        <f t="shared" si="1"/>
        <v>55.988003200000001</v>
      </c>
      <c r="E29" s="10"/>
    </row>
    <row r="30" spans="1:5" ht="14.25" customHeight="1">
      <c r="A30" s="7">
        <v>24</v>
      </c>
      <c r="B30" s="10" t="s">
        <v>37</v>
      </c>
      <c r="C30" s="14">
        <v>1512.1527999999998</v>
      </c>
      <c r="D30" s="11">
        <f t="shared" si="1"/>
        <v>54.210085900000003</v>
      </c>
      <c r="E30" s="10"/>
    </row>
    <row r="31" spans="1:5" ht="14.25" customHeight="1">
      <c r="A31" s="7">
        <v>25</v>
      </c>
      <c r="B31" s="10" t="s">
        <v>38</v>
      </c>
      <c r="C31" s="14">
        <v>1920.5264999999999</v>
      </c>
      <c r="D31" s="11">
        <f t="shared" si="1"/>
        <v>66.149876899999995</v>
      </c>
      <c r="E31" s="10"/>
    </row>
    <row r="32" spans="1:5" ht="14.25" customHeight="1">
      <c r="A32" s="7">
        <v>26</v>
      </c>
      <c r="B32" s="10" t="s">
        <v>39</v>
      </c>
      <c r="C32" s="14">
        <v>2234.3833199999999</v>
      </c>
      <c r="D32" s="11">
        <f t="shared" si="1"/>
        <v>54.898232700000001</v>
      </c>
      <c r="E32" s="10"/>
    </row>
    <row r="33" spans="1:5" ht="14.25" customHeight="1">
      <c r="A33" s="7">
        <v>27</v>
      </c>
      <c r="B33" s="10" t="s">
        <v>40</v>
      </c>
      <c r="C33" s="14">
        <v>2462.6393333333335</v>
      </c>
      <c r="D33" s="11">
        <f t="shared" si="1"/>
        <v>46.715344000000002</v>
      </c>
      <c r="E33" s="10"/>
    </row>
    <row r="34" spans="1:5" ht="14.25" customHeight="1">
      <c r="A34" s="7">
        <v>28</v>
      </c>
      <c r="B34" s="10" t="s">
        <v>41</v>
      </c>
      <c r="C34" s="14">
        <v>1951.0285699999999</v>
      </c>
      <c r="D34" s="11">
        <f t="shared" si="1"/>
        <v>65.056389600000003</v>
      </c>
      <c r="E34" s="10"/>
    </row>
    <row r="35" spans="1:5" ht="14.25" customHeight="1">
      <c r="A35" s="7">
        <v>29</v>
      </c>
      <c r="B35" s="10" t="s">
        <v>42</v>
      </c>
      <c r="C35" s="14">
        <v>661.93</v>
      </c>
      <c r="D35" s="11">
        <f t="shared" si="1"/>
        <v>23.729931400000002</v>
      </c>
      <c r="E35" s="10"/>
    </row>
    <row r="36" spans="1:5" ht="14.25" customHeight="1">
      <c r="A36" s="7">
        <v>32</v>
      </c>
      <c r="B36" s="10" t="s">
        <v>45</v>
      </c>
      <c r="C36" s="14">
        <v>2508.7625000000003</v>
      </c>
      <c r="D36" s="11">
        <f t="shared" si="1"/>
        <v>45.061846500000001</v>
      </c>
      <c r="E36" s="10"/>
    </row>
    <row r="37" spans="1:5" ht="14.25" customHeight="1">
      <c r="A37" s="7">
        <v>33</v>
      </c>
      <c r="B37" s="10" t="s">
        <v>46</v>
      </c>
      <c r="C37" s="14">
        <v>2788.3924999999999</v>
      </c>
      <c r="D37" s="11">
        <f t="shared" si="1"/>
        <v>35.037220499999997</v>
      </c>
      <c r="E37" s="10"/>
    </row>
    <row r="38" spans="1:5" ht="14.25" customHeight="1">
      <c r="A38" s="7">
        <v>34</v>
      </c>
      <c r="B38" s="10" t="s">
        <v>47</v>
      </c>
      <c r="C38" s="14">
        <v>2348.0273666666667</v>
      </c>
      <c r="D38" s="11">
        <f t="shared" si="1"/>
        <v>50.8241382</v>
      </c>
      <c r="E38" s="10"/>
    </row>
    <row r="39" spans="1:5" ht="14.25" customHeight="1">
      <c r="A39" s="7">
        <v>35</v>
      </c>
      <c r="B39" s="10" t="s">
        <v>69</v>
      </c>
      <c r="C39" s="14">
        <v>868.48900000000003</v>
      </c>
      <c r="D39" s="11">
        <f t="shared" si="1"/>
        <v>31.134990599999998</v>
      </c>
      <c r="E39" s="10"/>
    </row>
    <row r="40" spans="1:5"/>
    <row r="41" spans="1:5"/>
    <row r="42" spans="1:5"/>
    <row r="43" spans="1:5"/>
    <row r="44" spans="1:5"/>
    <row r="45" spans="1:5"/>
    <row r="46" spans="1:5" ht="15"/>
    <row r="47" spans="1:5" ht="15"/>
    <row r="48" spans="1:5" ht="15"/>
    <row r="49" ht="15"/>
    <row r="50"/>
    <row r="51"/>
    <row r="52" ht="15"/>
  </sheetData>
  <mergeCells count="9">
    <mergeCell ref="A9:B9"/>
    <mergeCell ref="A11:B11"/>
    <mergeCell ref="A1:D1"/>
    <mergeCell ref="A2:D2"/>
    <mergeCell ref="A4:E4"/>
    <mergeCell ref="A5:E5"/>
    <mergeCell ref="A6:E6"/>
    <mergeCell ref="A8:B8"/>
    <mergeCell ref="A10:B10"/>
  </mergeCells>
  <conditionalFormatting sqref="A1:A2 A4:A7 I6:I7">
    <cfRule type="cellIs" dxfId="24" priority="5" stopIfTrue="1" operator="equal">
      <formula>$M$9</formula>
    </cfRule>
  </conditionalFormatting>
  <conditionalFormatting sqref="C14:C27 C29:C38">
    <cfRule type="cellIs" dxfId="23" priority="6" operator="equal">
      <formula>$C$11</formula>
    </cfRule>
  </conditionalFormatting>
  <conditionalFormatting sqref="C39">
    <cfRule type="cellIs" dxfId="22" priority="4" operator="equal">
      <formula>$C$11</formula>
    </cfRule>
  </conditionalFormatting>
  <conditionalFormatting sqref="D14:D39">
    <cfRule type="cellIs" dxfId="21" priority="3" operator="equal">
      <formula>67.5</formula>
    </cfRule>
  </conditionalFormatting>
  <conditionalFormatting sqref="C28">
    <cfRule type="cellIs" dxfId="20" priority="1" operator="equal">
      <formula>$C$10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133B0-8026-487D-BFE9-B1A9D491FFFF}">
  <sheetPr codeName="Hoja4"/>
  <dimension ref="A1:P45"/>
  <sheetViews>
    <sheetView showGridLines="0" topLeftCell="B1" zoomScaleNormal="100" workbookViewId="0">
      <pane ySplit="12" topLeftCell="A28" activePane="bottomLeft" state="frozen"/>
      <selection pane="bottomLeft" activeCell="E9" sqref="E9"/>
    </sheetView>
  </sheetViews>
  <sheetFormatPr defaultColWidth="11.42578125" defaultRowHeight="14.25"/>
  <cols>
    <col min="1" max="1" width="5.7109375" style="3" customWidth="1"/>
    <col min="2" max="2" width="48.85546875" style="2" customWidth="1"/>
    <col min="3" max="3" width="28.42578125" style="2" customWidth="1"/>
    <col min="4" max="4" width="20.140625" style="2" customWidth="1"/>
    <col min="5" max="5" width="32.85546875" style="2" customWidth="1"/>
    <col min="6" max="16384" width="11.42578125" style="2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70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71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66</v>
      </c>
      <c r="B8" s="49"/>
      <c r="C8" s="12">
        <f>MEDIAN(C13:C45)</f>
        <v>18731840582</v>
      </c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68</v>
      </c>
      <c r="B10" s="49"/>
      <c r="C10" s="12" cm="1">
        <f t="array" ref="C10">INDEX(C13:C45,MATCH(MIN(ABS(C13:C45-C8)),ABS(C13:C45-C8),0))</f>
        <v>18731840582</v>
      </c>
    </row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>
      <c r="A13" s="7">
        <v>1</v>
      </c>
      <c r="B13" s="10" t="s">
        <v>72</v>
      </c>
      <c r="C13" s="12">
        <v>18431667592</v>
      </c>
      <c r="D13" s="11">
        <f>ROUND((1-(ABS($C$8-C13)/$C$8))*$C$9,7)</f>
        <v>66.418329600000007</v>
      </c>
      <c r="E13" s="10"/>
    </row>
    <row r="14" spans="1:16">
      <c r="A14" s="7">
        <v>2</v>
      </c>
      <c r="B14" s="10" t="s">
        <v>73</v>
      </c>
      <c r="C14" s="12">
        <v>18601842920</v>
      </c>
      <c r="D14" s="11">
        <f t="shared" ref="D14:D45" si="0">ROUND((1-(ABS($C$8-C14)/$C$8))*$C$9,7)</f>
        <v>67.031554700000001</v>
      </c>
      <c r="E14" s="10"/>
    </row>
    <row r="15" spans="1:16">
      <c r="A15" s="7">
        <v>3</v>
      </c>
      <c r="B15" s="10" t="s">
        <v>74</v>
      </c>
      <c r="C15" s="12">
        <v>18885944936</v>
      </c>
      <c r="D15" s="11">
        <f t="shared" si="0"/>
        <v>66.944686500000003</v>
      </c>
      <c r="E15" s="10"/>
    </row>
    <row r="16" spans="1:16">
      <c r="A16" s="7">
        <v>4</v>
      </c>
      <c r="B16" s="10" t="s">
        <v>75</v>
      </c>
      <c r="C16" s="12">
        <v>18829961554</v>
      </c>
      <c r="D16" s="11">
        <f t="shared" si="0"/>
        <v>67.146422099999995</v>
      </c>
      <c r="E16" s="10"/>
    </row>
    <row r="17" spans="1:5">
      <c r="A17" s="7">
        <v>5</v>
      </c>
      <c r="B17" s="10" t="s">
        <v>76</v>
      </c>
      <c r="C17" s="12">
        <v>18860604469</v>
      </c>
      <c r="D17" s="11">
        <f t="shared" si="0"/>
        <v>67.036000599999994</v>
      </c>
      <c r="E17" s="10"/>
    </row>
    <row r="18" spans="1:5">
      <c r="A18" s="7">
        <v>6</v>
      </c>
      <c r="B18" s="10" t="s">
        <v>77</v>
      </c>
      <c r="C18" s="12">
        <v>18751057430</v>
      </c>
      <c r="D18" s="11">
        <f t="shared" si="0"/>
        <v>67.430752299999995</v>
      </c>
      <c r="E18" s="10"/>
    </row>
    <row r="19" spans="1:5">
      <c r="A19" s="7">
        <v>7</v>
      </c>
      <c r="B19" s="10" t="s">
        <v>78</v>
      </c>
      <c r="C19" s="12">
        <v>18710770455</v>
      </c>
      <c r="D19" s="11">
        <f t="shared" si="0"/>
        <v>67.424074000000005</v>
      </c>
      <c r="E19" s="10"/>
    </row>
    <row r="20" spans="1:5">
      <c r="A20" s="7">
        <v>8</v>
      </c>
      <c r="B20" s="10" t="s">
        <v>79</v>
      </c>
      <c r="C20" s="12">
        <v>18921170979</v>
      </c>
      <c r="D20" s="11">
        <f t="shared" si="0"/>
        <v>66.817749800000001</v>
      </c>
      <c r="E20" s="10"/>
    </row>
    <row r="21" spans="1:5">
      <c r="A21" s="7">
        <v>9</v>
      </c>
      <c r="B21" s="10" t="s">
        <v>80</v>
      </c>
      <c r="C21" s="12">
        <v>18753559407</v>
      </c>
      <c r="D21" s="11">
        <f t="shared" si="0"/>
        <v>67.4217364</v>
      </c>
      <c r="E21" s="10"/>
    </row>
    <row r="22" spans="1:5">
      <c r="A22" s="7">
        <v>10</v>
      </c>
      <c r="B22" s="10" t="s">
        <v>81</v>
      </c>
      <c r="C22" s="12">
        <v>18607341021</v>
      </c>
      <c r="D22" s="11">
        <f t="shared" si="0"/>
        <v>67.051367099999993</v>
      </c>
      <c r="E22" s="10"/>
    </row>
    <row r="23" spans="1:5">
      <c r="A23" s="7">
        <v>11</v>
      </c>
      <c r="B23" s="10" t="s">
        <v>82</v>
      </c>
      <c r="C23" s="12">
        <v>18740914059</v>
      </c>
      <c r="D23" s="11">
        <f t="shared" si="0"/>
        <v>67.467303799999996</v>
      </c>
      <c r="E23" s="10"/>
    </row>
    <row r="24" spans="1:5">
      <c r="A24" s="7">
        <v>12</v>
      </c>
      <c r="B24" s="10" t="s">
        <v>83</v>
      </c>
      <c r="C24" s="12">
        <v>18882878426</v>
      </c>
      <c r="D24" s="11">
        <f t="shared" si="0"/>
        <v>66.955736599999994</v>
      </c>
      <c r="E24" s="10"/>
    </row>
    <row r="25" spans="1:5">
      <c r="A25" s="7">
        <v>13</v>
      </c>
      <c r="B25" s="10" t="s">
        <v>84</v>
      </c>
      <c r="C25" s="12">
        <v>18674826378</v>
      </c>
      <c r="D25" s="11">
        <f t="shared" si="0"/>
        <v>67.294549900000007</v>
      </c>
      <c r="E25" s="10"/>
    </row>
    <row r="26" spans="1:5">
      <c r="A26" s="7">
        <v>14</v>
      </c>
      <c r="B26" s="10" t="s">
        <v>85</v>
      </c>
      <c r="C26" s="12">
        <v>18959308980</v>
      </c>
      <c r="D26" s="11">
        <f t="shared" si="0"/>
        <v>66.680319900000001</v>
      </c>
      <c r="E26" s="10"/>
    </row>
    <row r="27" spans="1:5">
      <c r="A27" s="7">
        <v>15</v>
      </c>
      <c r="B27" s="10" t="s">
        <v>86</v>
      </c>
      <c r="C27" s="12">
        <v>18568774358</v>
      </c>
      <c r="D27" s="11">
        <f t="shared" si="0"/>
        <v>66.912392499999996</v>
      </c>
      <c r="E27" s="10"/>
    </row>
    <row r="28" spans="1:5">
      <c r="A28" s="7">
        <v>16</v>
      </c>
      <c r="B28" s="10" t="s">
        <v>87</v>
      </c>
      <c r="C28" s="12">
        <v>18510587607</v>
      </c>
      <c r="D28" s="11">
        <f t="shared" si="0"/>
        <v>66.702717100000001</v>
      </c>
      <c r="E28" s="10"/>
    </row>
    <row r="29" spans="1:5">
      <c r="A29" s="7">
        <v>17</v>
      </c>
      <c r="B29" s="10" t="s">
        <v>88</v>
      </c>
      <c r="C29" s="12">
        <v>18806400327</v>
      </c>
      <c r="D29" s="11">
        <f t="shared" si="0"/>
        <v>67.231324700000002</v>
      </c>
      <c r="E29" s="10"/>
    </row>
    <row r="30" spans="1:5">
      <c r="A30" s="7">
        <v>18</v>
      </c>
      <c r="B30" s="10" t="s">
        <v>89</v>
      </c>
      <c r="C30" s="12">
        <v>18636776415</v>
      </c>
      <c r="D30" s="11">
        <f t="shared" si="0"/>
        <v>67.157437200000004</v>
      </c>
      <c r="E30" s="10"/>
    </row>
    <row r="31" spans="1:5">
      <c r="A31" s="7">
        <v>19</v>
      </c>
      <c r="B31" s="10" t="s">
        <v>90</v>
      </c>
      <c r="C31" s="12">
        <v>18641997171</v>
      </c>
      <c r="D31" s="11">
        <f t="shared" si="0"/>
        <v>67.176250199999998</v>
      </c>
      <c r="E31" s="10"/>
    </row>
    <row r="32" spans="1:5">
      <c r="A32" s="7">
        <v>20</v>
      </c>
      <c r="B32" s="10" t="s">
        <v>91</v>
      </c>
      <c r="C32" s="12">
        <v>18857369255</v>
      </c>
      <c r="D32" s="11">
        <f t="shared" si="0"/>
        <v>67.047658699999999</v>
      </c>
      <c r="E32" s="10"/>
    </row>
    <row r="33" spans="1:5">
      <c r="A33" s="7">
        <v>21</v>
      </c>
      <c r="B33" s="10" t="s">
        <v>92</v>
      </c>
      <c r="C33" s="12">
        <v>18800320195</v>
      </c>
      <c r="D33" s="11">
        <f t="shared" si="0"/>
        <v>67.253234399999997</v>
      </c>
      <c r="E33" s="10"/>
    </row>
    <row r="34" spans="1:5">
      <c r="A34" s="7">
        <v>22</v>
      </c>
      <c r="B34" s="10" t="s">
        <v>93</v>
      </c>
      <c r="C34" s="12">
        <v>18808665889</v>
      </c>
      <c r="D34" s="11">
        <f t="shared" si="0"/>
        <v>67.223160800000002</v>
      </c>
      <c r="E34" s="10"/>
    </row>
    <row r="35" spans="1:5">
      <c r="A35" s="7">
        <v>23</v>
      </c>
      <c r="B35" s="10" t="s">
        <v>94</v>
      </c>
      <c r="C35" s="12">
        <v>18731840582</v>
      </c>
      <c r="D35" s="11">
        <f t="shared" si="0"/>
        <v>67.5</v>
      </c>
      <c r="E35" s="10"/>
    </row>
    <row r="36" spans="1:5">
      <c r="A36" s="7">
        <v>24</v>
      </c>
      <c r="B36" s="10" t="s">
        <v>95</v>
      </c>
      <c r="C36" s="12">
        <v>18926497894</v>
      </c>
      <c r="D36" s="11">
        <f t="shared" si="0"/>
        <v>66.798554300000006</v>
      </c>
      <c r="E36" s="10"/>
    </row>
    <row r="37" spans="1:5">
      <c r="A37" s="7">
        <v>25</v>
      </c>
      <c r="B37" s="10" t="s">
        <v>96</v>
      </c>
      <c r="C37" s="12">
        <v>18252729396</v>
      </c>
      <c r="D37" s="11">
        <f t="shared" si="0"/>
        <v>65.773527599999994</v>
      </c>
      <c r="E37" s="10"/>
    </row>
    <row r="38" spans="1:5">
      <c r="A38" s="7">
        <v>26</v>
      </c>
      <c r="B38" s="10" t="s">
        <v>97</v>
      </c>
      <c r="C38" s="12">
        <v>18857369255</v>
      </c>
      <c r="D38" s="11">
        <f t="shared" si="0"/>
        <v>67.047658699999999</v>
      </c>
      <c r="E38" s="10"/>
    </row>
    <row r="39" spans="1:5">
      <c r="A39" s="7">
        <v>27</v>
      </c>
      <c r="B39" s="10" t="s">
        <v>98</v>
      </c>
      <c r="C39" s="12">
        <v>17932058058</v>
      </c>
      <c r="D39" s="11">
        <f t="shared" si="0"/>
        <v>64.617991700000005</v>
      </c>
      <c r="E39" s="10"/>
    </row>
    <row r="40" spans="1:5">
      <c r="A40" s="7">
        <v>28</v>
      </c>
      <c r="B40" s="10" t="s">
        <v>99</v>
      </c>
      <c r="C40" s="12">
        <v>18685093792</v>
      </c>
      <c r="D40" s="11">
        <f t="shared" si="0"/>
        <v>67.331548400000003</v>
      </c>
      <c r="E40" s="10"/>
    </row>
    <row r="41" spans="1:5">
      <c r="A41" s="7">
        <v>29</v>
      </c>
      <c r="B41" s="10" t="s">
        <v>100</v>
      </c>
      <c r="C41" s="12">
        <v>18630806714</v>
      </c>
      <c r="D41" s="11">
        <f t="shared" si="0"/>
        <v>67.135925499999999</v>
      </c>
      <c r="E41" s="10"/>
    </row>
    <row r="42" spans="1:5">
      <c r="A42" s="7">
        <v>30</v>
      </c>
      <c r="B42" s="10" t="s">
        <v>101</v>
      </c>
      <c r="C42" s="12">
        <v>18657202993</v>
      </c>
      <c r="D42" s="11">
        <f t="shared" si="0"/>
        <v>67.231044199999999</v>
      </c>
      <c r="E42" s="10"/>
    </row>
    <row r="43" spans="1:5">
      <c r="A43" s="7">
        <v>31</v>
      </c>
      <c r="B43" s="10" t="s">
        <v>102</v>
      </c>
      <c r="C43" s="12">
        <v>18773931231</v>
      </c>
      <c r="D43" s="11">
        <f t="shared" si="0"/>
        <v>67.348326799999995</v>
      </c>
      <c r="E43" s="10"/>
    </row>
    <row r="44" spans="1:5">
      <c r="A44" s="7">
        <v>32</v>
      </c>
      <c r="B44" s="10" t="s">
        <v>103</v>
      </c>
      <c r="C44" s="12">
        <v>18672585454</v>
      </c>
      <c r="D44" s="11">
        <f t="shared" si="0"/>
        <v>67.286474699999999</v>
      </c>
      <c r="E44" s="10"/>
    </row>
    <row r="45" spans="1:5">
      <c r="A45" s="7">
        <v>33</v>
      </c>
      <c r="B45" s="10" t="s">
        <v>104</v>
      </c>
      <c r="C45" s="12">
        <v>18525212304</v>
      </c>
      <c r="D45" s="11">
        <f t="shared" si="0"/>
        <v>66.755417100000003</v>
      </c>
      <c r="E45" s="10"/>
    </row>
  </sheetData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19" priority="1" stopIfTrue="1" operator="equal">
      <formula>$M$9</formula>
    </cfRule>
  </conditionalFormatting>
  <conditionalFormatting sqref="C13:C45">
    <cfRule type="cellIs" dxfId="18" priority="2" operator="equal">
      <formula>$C$10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BAD4-7E65-4B7C-8D00-26F29F1865AC}">
  <sheetPr codeName="Hoja5"/>
  <dimension ref="A1:P51"/>
  <sheetViews>
    <sheetView showGridLines="0" topLeftCell="A19" zoomScaleNormal="100" workbookViewId="0">
      <selection activeCell="C26" sqref="C26"/>
    </sheetView>
  </sheetViews>
  <sheetFormatPr defaultColWidth="0" defaultRowHeight="14.25" zeroHeight="1"/>
  <cols>
    <col min="1" max="1" width="5.7109375" style="3" customWidth="1"/>
    <col min="2" max="2" width="54.140625" style="2" customWidth="1"/>
    <col min="3" max="3" width="28.42578125" style="2" customWidth="1"/>
    <col min="4" max="4" width="20.140625" style="2" customWidth="1"/>
    <col min="5" max="5" width="44.140625" style="2" customWidth="1"/>
    <col min="6" max="6" width="79.85546875" style="2" customWidth="1"/>
    <col min="7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52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105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52</v>
      </c>
      <c r="B8" s="49"/>
      <c r="C8" s="12">
        <f>GEOMEAN(C13:C37)</f>
        <v>1988.0584134280743</v>
      </c>
      <c r="D8" s="13"/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55</v>
      </c>
      <c r="B10" s="49"/>
      <c r="C10" s="12" cm="1">
        <f t="array" ref="C10">INDEX(C13:C37,MATCH(MIN(ABS(C13:C37-C8)),ABS(C13:C37-C8),0))</f>
        <v>1907.1773000000001</v>
      </c>
    </row>
    <row r="11" spans="1:16"/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 ht="14.25" customHeight="1">
      <c r="A13" s="7">
        <v>1</v>
      </c>
      <c r="B13" s="10" t="s">
        <v>12</v>
      </c>
      <c r="C13" s="14">
        <v>1313.5880067002504</v>
      </c>
      <c r="D13" s="11">
        <f>IF(C13=$C$10,67.5,IF(ROUND((1-(ABS($C$8-C13)/$C$8))*$C$9,7)&lt;=0,0,ROUND((1-(ABS($C$8-C13)/$C$8))*$C$9,7)))</f>
        <v>44.599891999999997</v>
      </c>
      <c r="E13" s="10"/>
    </row>
    <row r="14" spans="1:16">
      <c r="A14" s="7">
        <v>4</v>
      </c>
      <c r="B14" s="10" t="s">
        <v>16</v>
      </c>
      <c r="C14" s="14">
        <v>1374.4949999999999</v>
      </c>
      <c r="D14" s="11">
        <f>IF(C14=$C$10,67.5,IF(ROUND((1-(ABS($C$8-C14)/$C$8))*$C$9,7)&lt;=0,0,ROUND((1-(ABS($C$8-C14)/$C$8))*$C$9,7)))</f>
        <v>46.667850299999998</v>
      </c>
      <c r="E14" s="10"/>
    </row>
    <row r="15" spans="1:16">
      <c r="A15" s="7">
        <v>5</v>
      </c>
      <c r="B15" s="10" t="s">
        <v>17</v>
      </c>
      <c r="C15" s="14">
        <v>3457.4733333333334</v>
      </c>
      <c r="D15" s="11">
        <f>IF(C15=$C$10,67.5,IF(ROUND((1-(ABS($C$8-C15)/$C$8))*$C$9,7)&lt;=0,0,ROUND((1-(ABS($C$8-C15)/$C$8))*$C$9,7)))</f>
        <v>17.6093598</v>
      </c>
      <c r="E15" s="10"/>
    </row>
    <row r="16" spans="1:16" ht="14.25" customHeight="1">
      <c r="A16" s="7">
        <v>6</v>
      </c>
      <c r="B16" s="10" t="s">
        <v>18</v>
      </c>
      <c r="C16" s="14">
        <v>2140.2600000000002</v>
      </c>
      <c r="D16" s="11">
        <f>IF(C16=$C$10,67.5,IF(ROUND((1-(ABS($C$8-C16)/$C$8))*$C$9,7)&lt;=0,0,ROUND((1-(ABS($C$8-C16)/$C$8))*$C$9,7)))</f>
        <v>62.332341399999997</v>
      </c>
      <c r="E16" s="10"/>
    </row>
    <row r="17" spans="1:5" ht="14.25" customHeight="1">
      <c r="A17" s="7">
        <v>7</v>
      </c>
      <c r="B17" s="10" t="s">
        <v>19</v>
      </c>
      <c r="C17" s="14">
        <v>909.32567500000005</v>
      </c>
      <c r="D17" s="11">
        <f>IF(C17=$C$10,67.5,IF(ROUND((1-(ABS($C$8-C17)/$C$8))*$C$9,7)&lt;=0,0,ROUND((1-(ABS($C$8-C17)/$C$8))*$C$9,7)))</f>
        <v>30.8740843</v>
      </c>
      <c r="E17" s="10"/>
    </row>
    <row r="18" spans="1:5" ht="14.25" customHeight="1">
      <c r="A18" s="7">
        <v>8</v>
      </c>
      <c r="B18" s="10" t="s">
        <v>20</v>
      </c>
      <c r="C18" s="14">
        <v>1528.25</v>
      </c>
      <c r="D18" s="11">
        <f>IF(C18=$C$10,67.5,IF(ROUND((1-(ABS($C$8-C18)/$C$8))*$C$9,7)&lt;=0,0,ROUND((1-(ABS($C$8-C18)/$C$8))*$C$9,7)))</f>
        <v>51.888251500000003</v>
      </c>
      <c r="E18" s="10"/>
    </row>
    <row r="19" spans="1:5" ht="14.25" customHeight="1">
      <c r="A19" s="7">
        <v>10</v>
      </c>
      <c r="B19" s="10" t="s">
        <v>23</v>
      </c>
      <c r="C19" s="14">
        <v>1535.6329999999998</v>
      </c>
      <c r="D19" s="11">
        <f>IF(C19=$C$10,67.5,IF(ROUND((1-(ABS($C$8-C19)/$C$8))*$C$9,7)&lt;=0,0,ROUND((1-(ABS($C$8-C19)/$C$8))*$C$9,7)))</f>
        <v>52.138924500000002</v>
      </c>
      <c r="E19" s="10"/>
    </row>
    <row r="20" spans="1:5" ht="14.25" customHeight="1">
      <c r="A20" s="7">
        <v>12</v>
      </c>
      <c r="B20" s="10" t="s">
        <v>25</v>
      </c>
      <c r="C20" s="14">
        <v>3455.7745000000004</v>
      </c>
      <c r="D20" s="11">
        <f>IF(C20=$C$10,67.5,IF(ROUND((1-(ABS($C$8-C20)/$C$8))*$C$9,7)&lt;=0,0,ROUND((1-(ABS($C$8-C20)/$C$8))*$C$9,7)))</f>
        <v>17.667039800000001</v>
      </c>
      <c r="E20" s="10"/>
    </row>
    <row r="21" spans="1:5" ht="14.25" customHeight="1">
      <c r="A21" s="7">
        <v>13</v>
      </c>
      <c r="B21" s="10" t="s">
        <v>26</v>
      </c>
      <c r="C21" s="14">
        <v>2557.9475000000002</v>
      </c>
      <c r="D21" s="11">
        <f>IF(C21=$C$10,67.5,IF(ROUND((1-(ABS($C$8-C21)/$C$8))*$C$9,7)&lt;=0,0,ROUND((1-(ABS($C$8-C21)/$C$8))*$C$9,7)))</f>
        <v>48.1507127</v>
      </c>
      <c r="E21" s="10"/>
    </row>
    <row r="22" spans="1:5" ht="14.25" customHeight="1">
      <c r="A22" s="7">
        <v>14</v>
      </c>
      <c r="B22" s="10" t="s">
        <v>27</v>
      </c>
      <c r="C22" s="14">
        <v>2126.2069999999999</v>
      </c>
      <c r="D22" s="11">
        <f>IF(C22=$C$10,67.5,IF(ROUND((1-(ABS($C$8-C22)/$C$8))*$C$9,7)&lt;=0,0,ROUND((1-(ABS($C$8-C22)/$C$8))*$C$9,7)))</f>
        <v>62.809479099999997</v>
      </c>
      <c r="E22" s="10"/>
    </row>
    <row r="23" spans="1:5" ht="14.25" customHeight="1">
      <c r="A23" s="7">
        <v>15</v>
      </c>
      <c r="B23" s="10" t="s">
        <v>28</v>
      </c>
      <c r="C23" s="14">
        <v>2642.4246666666668</v>
      </c>
      <c r="D23" s="11">
        <f>IF(C23=$C$10,67.5,IF(ROUND((1-(ABS($C$8-C23)/$C$8))*$C$9,7)&lt;=0,0,ROUND((1-(ABS($C$8-C23)/$C$8))*$C$9,7)))</f>
        <v>45.282482799999997</v>
      </c>
      <c r="E23" s="10"/>
    </row>
    <row r="24" spans="1:5" ht="14.25" customHeight="1">
      <c r="A24" s="7">
        <v>16</v>
      </c>
      <c r="B24" s="10" t="s">
        <v>29</v>
      </c>
      <c r="C24" s="14">
        <v>1787.2355</v>
      </c>
      <c r="D24" s="11">
        <f>IF(C24=$C$10,67.5,IF(ROUND((1-(ABS($C$8-C24)/$C$8))*$C$9,7)&lt;=0,0,ROUND((1-(ABS($C$8-C24)/$C$8))*$C$9,7)))</f>
        <v>60.681514900000003</v>
      </c>
      <c r="E24" s="10"/>
    </row>
    <row r="25" spans="1:5" ht="14.25" customHeight="1">
      <c r="A25" s="7">
        <v>17</v>
      </c>
      <c r="B25" s="10" t="s">
        <v>30</v>
      </c>
      <c r="C25" s="14">
        <v>2833.2662499999997</v>
      </c>
      <c r="D25" s="11">
        <f>IF(C25=$C$10,67.5,IF(ROUND((1-(ABS($C$8-C25)/$C$8))*$C$9,7)&lt;=0,0,ROUND((1-(ABS($C$8-C25)/$C$8))*$C$9,7)))</f>
        <v>38.802891000000002</v>
      </c>
      <c r="E25" s="10"/>
    </row>
    <row r="26" spans="1:5" ht="14.25" customHeight="1">
      <c r="A26" s="7">
        <v>18</v>
      </c>
      <c r="B26" s="10" t="s">
        <v>31</v>
      </c>
      <c r="C26" s="14">
        <v>1907.1773000000001</v>
      </c>
      <c r="D26" s="11">
        <f>IF(C26=$C$10,67.5,IF(ROUND((1-(ABS($C$8-C26)/$C$8))*$C$9,7)&lt;=0,0,ROUND((1-(ABS($C$8-C26)/$C$8))*$C$9,7)))</f>
        <v>67.5</v>
      </c>
      <c r="E26" s="10"/>
    </row>
    <row r="27" spans="1:5" ht="14.25" customHeight="1">
      <c r="A27" s="7">
        <v>20</v>
      </c>
      <c r="B27" s="10" t="s">
        <v>33</v>
      </c>
      <c r="C27" s="14">
        <v>1631.375</v>
      </c>
      <c r="D27" s="11">
        <f>IF(C27=$C$10,67.5,IF(ROUND((1-(ABS($C$8-C27)/$C$8))*$C$9,7)&lt;=0,0,ROUND((1-(ABS($C$8-C27)/$C$8))*$C$9,7)))</f>
        <v>55.389626300000003</v>
      </c>
      <c r="E27" s="10"/>
    </row>
    <row r="28" spans="1:5" ht="14.25" customHeight="1">
      <c r="A28" s="7">
        <v>22</v>
      </c>
      <c r="B28" s="10" t="s">
        <v>35</v>
      </c>
      <c r="C28" s="14">
        <v>1707.8496666999999</v>
      </c>
      <c r="D28" s="11">
        <f>IF(C28=$C$10,67.5,IF(ROUND((1-(ABS($C$8-C28)/$C$8))*$C$9,7)&lt;=0,0,ROUND((1-(ABS($C$8-C28)/$C$8))*$C$9,7)))</f>
        <v>57.986149599999997</v>
      </c>
      <c r="E28" s="10"/>
    </row>
    <row r="29" spans="1:5" ht="14.25" customHeight="1">
      <c r="A29" s="7">
        <v>24</v>
      </c>
      <c r="B29" s="10" t="s">
        <v>37</v>
      </c>
      <c r="C29" s="14">
        <v>2504.1455999999998</v>
      </c>
      <c r="D29" s="11">
        <f>IF(C29=$C$10,67.5,IF(ROUND((1-(ABS($C$8-C29)/$C$8))*$C$9,7)&lt;=0,0,ROUND((1-(ABS($C$8-C29)/$C$8))*$C$9,7)))</f>
        <v>49.9774338</v>
      </c>
      <c r="E29" s="10"/>
    </row>
    <row r="30" spans="1:5" ht="14.25" customHeight="1">
      <c r="A30" s="7">
        <v>25</v>
      </c>
      <c r="B30" s="10" t="s">
        <v>38</v>
      </c>
      <c r="C30" s="14">
        <v>2316.11</v>
      </c>
      <c r="D30" s="11">
        <f>IF(C30=$C$10,67.5,IF(ROUND((1-(ABS($C$8-C30)/$C$8))*$C$9,7)&lt;=0,0,ROUND((1-(ABS($C$8-C30)/$C$8))*$C$9,7)))</f>
        <v>56.3617548</v>
      </c>
      <c r="E30" s="10"/>
    </row>
    <row r="31" spans="1:5" ht="14.25" customHeight="1">
      <c r="A31" s="7">
        <v>26</v>
      </c>
      <c r="B31" s="10" t="s">
        <v>39</v>
      </c>
      <c r="C31" s="14">
        <v>2715.3566500000002</v>
      </c>
      <c r="D31" s="11">
        <f>IF(C31=$C$10,67.5,IF(ROUND((1-(ABS($C$8-C31)/$C$8))*$C$9,7)&lt;=0,0,ROUND((1-(ABS($C$8-C31)/$C$8))*$C$9,7)))</f>
        <v>42.806243199999997</v>
      </c>
      <c r="E31" s="10"/>
    </row>
    <row r="32" spans="1:5" ht="14.25" customHeight="1">
      <c r="A32" s="7">
        <v>27</v>
      </c>
      <c r="B32" s="10" t="s">
        <v>40</v>
      </c>
      <c r="C32" s="14">
        <v>2462.6393333333335</v>
      </c>
      <c r="D32" s="11">
        <f>IF(C32=$C$10,67.5,IF(ROUND((1-(ABS($C$8-C32)/$C$8))*$C$9,7)&lt;=0,0,ROUND((1-(ABS($C$8-C32)/$C$8))*$C$9,7)))</f>
        <v>51.386684700000004</v>
      </c>
      <c r="E32" s="10"/>
    </row>
    <row r="33" spans="1:5" ht="14.25" customHeight="1">
      <c r="A33" s="7">
        <v>28</v>
      </c>
      <c r="B33" s="10" t="s">
        <v>41</v>
      </c>
      <c r="C33" s="14">
        <v>2664.5246929</v>
      </c>
      <c r="D33" s="11">
        <f>IF(C33=$C$10,67.5,IF(ROUND((1-(ABS($C$8-C33)/$C$8))*$C$9,7)&lt;=0,0,ROUND((1-(ABS($C$8-C33)/$C$8))*$C$9,7)))</f>
        <v>44.532126599999998</v>
      </c>
      <c r="E33" s="10"/>
    </row>
    <row r="34" spans="1:5" ht="14.25" customHeight="1">
      <c r="A34" s="7">
        <v>29</v>
      </c>
      <c r="B34" s="10" t="s">
        <v>42</v>
      </c>
      <c r="C34" s="14">
        <v>522.05333329999996</v>
      </c>
      <c r="D34" s="11">
        <f>IF(C34=$C$10,67.5,IF(ROUND((1-(ABS($C$8-C34)/$C$8))*$C$9,7)&lt;=0,0,ROUND((1-(ABS($C$8-C34)/$C$8))*$C$9,7)))</f>
        <v>17.725133100000001</v>
      </c>
      <c r="E34" s="10"/>
    </row>
    <row r="35" spans="1:5" ht="14.25" customHeight="1">
      <c r="A35" s="7">
        <v>32</v>
      </c>
      <c r="B35" s="10" t="s">
        <v>45</v>
      </c>
      <c r="C35" s="14">
        <v>2146.6068750000004</v>
      </c>
      <c r="D35" s="11">
        <f>IF(C35=$C$10,67.5,IF(ROUND((1-(ABS($C$8-C35)/$C$8))*$C$9,7)&lt;=0,0,ROUND((1-(ABS($C$8-C35)/$C$8))*$C$9,7)))</f>
        <v>62.116847700000001</v>
      </c>
      <c r="E35" s="10"/>
    </row>
    <row r="36" spans="1:5" ht="14.25" customHeight="1">
      <c r="A36" s="7">
        <v>33</v>
      </c>
      <c r="B36" s="10" t="s">
        <v>46</v>
      </c>
      <c r="C36" s="14">
        <v>2788.3924999999999</v>
      </c>
      <c r="D36" s="11">
        <f>IF(C36=$C$10,67.5,IF(ROUND((1-(ABS($C$8-C36)/$C$8))*$C$9,7)&lt;=0,0,ROUND((1-(ABS($C$8-C36)/$C$8))*$C$9,7)))</f>
        <v>40.326477099999998</v>
      </c>
      <c r="E36" s="10"/>
    </row>
    <row r="37" spans="1:5" ht="14.25" customHeight="1">
      <c r="A37" s="7">
        <v>34</v>
      </c>
      <c r="B37" s="10" t="s">
        <v>47</v>
      </c>
      <c r="C37" s="14">
        <v>2348.0273666666667</v>
      </c>
      <c r="D37" s="11">
        <f>IF(C37=$C$10,67.5,IF(ROUND((1-(ABS($C$8-C37)/$C$8))*$C$9,7)&lt;=0,0,ROUND((1-(ABS($C$8-C37)/$C$8))*$C$9,7)))</f>
        <v>55.278073200000001</v>
      </c>
      <c r="E37" s="10"/>
    </row>
    <row r="38" spans="1:5"/>
    <row r="39" spans="1:5"/>
    <row r="40" spans="1:5"/>
    <row r="41" spans="1:5"/>
    <row r="42" spans="1:5"/>
    <row r="43" spans="1:5"/>
    <row r="44" spans="1:5" ht="15"/>
    <row r="45" spans="1:5" ht="15"/>
    <row r="46" spans="1:5" ht="15"/>
    <row r="47" spans="1:5" ht="15"/>
    <row r="48" spans="1:5" ht="15"/>
    <row r="49"/>
    <row r="50"/>
    <row r="51" ht="15"/>
  </sheetData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17" priority="7" stopIfTrue="1" operator="equal">
      <formula>$M$9</formula>
    </cfRule>
  </conditionalFormatting>
  <conditionalFormatting sqref="C34:C37 C13:C26 C28:C30">
    <cfRule type="cellIs" dxfId="16" priority="8" operator="equal">
      <formula>$C$10</formula>
    </cfRule>
  </conditionalFormatting>
  <conditionalFormatting sqref="C31:C33">
    <cfRule type="cellIs" dxfId="15" priority="6" operator="equal">
      <formula>$C$10</formula>
    </cfRule>
  </conditionalFormatting>
  <conditionalFormatting sqref="D13:D37">
    <cfRule type="cellIs" dxfId="14" priority="2" operator="equal">
      <formula>67.5</formula>
    </cfRule>
  </conditionalFormatting>
  <conditionalFormatting sqref="C27">
    <cfRule type="cellIs" dxfId="13" priority="1" operator="equal">
      <formula>$C$10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B1811-EBC5-41AE-8E2B-FF31CE34533D}">
  <sheetPr codeName="Hoja6"/>
  <dimension ref="A1:P51"/>
  <sheetViews>
    <sheetView showGridLines="0" topLeftCell="A21" zoomScaleNormal="100" workbookViewId="0">
      <selection activeCell="C35" sqref="C35:D35"/>
    </sheetView>
  </sheetViews>
  <sheetFormatPr defaultColWidth="0" defaultRowHeight="14.25" zeroHeight="1"/>
  <cols>
    <col min="1" max="1" width="5.7109375" style="3" customWidth="1"/>
    <col min="2" max="2" width="55" style="2" customWidth="1"/>
    <col min="3" max="3" width="28.42578125" style="2" customWidth="1"/>
    <col min="4" max="4" width="20.140625" style="2" customWidth="1"/>
    <col min="5" max="5" width="32.85546875" style="2" customWidth="1"/>
    <col min="6" max="6" width="78.42578125" style="2" customWidth="1"/>
    <col min="7" max="7" width="0" style="2" hidden="1" customWidth="1"/>
    <col min="8" max="8" width="16.42578125" style="2" hidden="1" customWidth="1"/>
    <col min="9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61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106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61</v>
      </c>
      <c r="B8" s="49"/>
      <c r="C8" s="12">
        <f>(MAX(C13:C36)+AVERAGE(C13:C36))/2</f>
        <v>2760.2428965362506</v>
      </c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55</v>
      </c>
      <c r="B10" s="49"/>
      <c r="C10" s="12" cm="1">
        <f t="array" ref="C10">INDEX(C13:C36,MATCH(MIN(ABS(C13:C36-C8)),ABS(C13:C36-C8),0))</f>
        <v>2788.3924999999999</v>
      </c>
    </row>
    <row r="11" spans="1:16" ht="15">
      <c r="B11" s="43">
        <f>MAX(D13:D36)</f>
        <v>66.123238400000005</v>
      </c>
    </row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 ht="14.25" customHeight="1">
      <c r="A13" s="7">
        <v>1</v>
      </c>
      <c r="B13" s="10" t="s">
        <v>12</v>
      </c>
      <c r="C13" s="14">
        <v>1518.2153396253129</v>
      </c>
      <c r="D13" s="11">
        <f>IF(C13&lt;=$C$8,(ROUND((1-(($C$8-C13)/$C$8))*$C$9,7)),(ROUND((1-2*(ABS($C$8-C13)/$C$8))*$C$9,7)))</f>
        <v>37.126999099999999</v>
      </c>
      <c r="E13" s="10"/>
    </row>
    <row r="14" spans="1:16">
      <c r="A14" s="7">
        <v>2</v>
      </c>
      <c r="B14" s="10" t="s">
        <v>13</v>
      </c>
      <c r="C14" s="14">
        <v>1753.1253074147073</v>
      </c>
      <c r="D14" s="11">
        <f>IF(C14&lt;=$C$8,(ROUND((1-(($C$8-C14)/$C$8))*$C$9,7)),(ROUND((1-2*(ABS($C$8-C14)/$C$8))*$C$9,7)))</f>
        <v>42.871574199999998</v>
      </c>
      <c r="E14" s="10"/>
    </row>
    <row r="15" spans="1:16" ht="14.25" customHeight="1">
      <c r="A15" s="7">
        <v>4</v>
      </c>
      <c r="B15" s="10" t="s">
        <v>16</v>
      </c>
      <c r="C15" s="14">
        <v>1374.4949999999999</v>
      </c>
      <c r="D15" s="11">
        <f>IF(C15&lt;=$C$8,(ROUND((1-(($C$8-C15)/$C$8))*$C$9,7)),(ROUND((1-2*(ABS($C$8-C15)/$C$8))*$C$9,7)))</f>
        <v>33.612408799999997</v>
      </c>
      <c r="E15" s="10"/>
    </row>
    <row r="16" spans="1:16" ht="14.25" customHeight="1">
      <c r="A16" s="7">
        <v>5</v>
      </c>
      <c r="B16" s="10" t="s">
        <v>17</v>
      </c>
      <c r="C16" s="14">
        <v>3457.4733333333334</v>
      </c>
      <c r="D16" s="11">
        <f>IF(C16&lt;=$C$8,(ROUND((1-(($C$8-C16)/$C$8))*$C$9,7)),(ROUND((1-2*(ABS($C$8-C16)/$C$8))*$C$9,7)))</f>
        <v>33.399338399999998</v>
      </c>
      <c r="E16" s="10"/>
    </row>
    <row r="17" spans="1:5" ht="14.25" customHeight="1">
      <c r="A17" s="7">
        <v>6</v>
      </c>
      <c r="B17" s="10" t="s">
        <v>18</v>
      </c>
      <c r="C17" s="14">
        <v>2140.2600000000002</v>
      </c>
      <c r="D17" s="11">
        <f>IF(C17&lt;=$C$8,(ROUND((1-(($C$8-C17)/$C$8))*$C$9,7)),(ROUND((1-2*(ABS($C$8-C17)/$C$8))*$C$9,7)))</f>
        <v>52.338709100000003</v>
      </c>
      <c r="E17" s="10"/>
    </row>
    <row r="18" spans="1:5" ht="14.25" customHeight="1">
      <c r="A18" s="7">
        <v>7</v>
      </c>
      <c r="B18" s="10" t="s">
        <v>19</v>
      </c>
      <c r="C18" s="14">
        <v>851.89250000000004</v>
      </c>
      <c r="D18" s="11">
        <f>IF(C18&lt;=$C$8,(ROUND((1-(($C$8-C18)/$C$8))*$C$9,7)),(ROUND((1-2*(ABS($C$8-C18)/$C$8))*$C$9,7)))</f>
        <v>20.832494100000002</v>
      </c>
      <c r="E18" s="10"/>
    </row>
    <row r="19" spans="1:5" ht="14.25" customHeight="1">
      <c r="A19" s="7">
        <v>10</v>
      </c>
      <c r="B19" s="10" t="s">
        <v>23</v>
      </c>
      <c r="C19" s="14">
        <v>1535.6329999999998</v>
      </c>
      <c r="D19" s="11">
        <f>IF(C19&lt;=$C$8,(ROUND((1-(($C$8-C19)/$C$8))*$C$9,7)),(ROUND((1-2*(ABS($C$8-C19)/$C$8))*$C$9,7)))</f>
        <v>37.552937</v>
      </c>
      <c r="E19" s="10"/>
    </row>
    <row r="20" spans="1:5" ht="14.25" customHeight="1">
      <c r="A20" s="7">
        <v>12</v>
      </c>
      <c r="B20" s="10" t="s">
        <v>25</v>
      </c>
      <c r="C20" s="14">
        <v>3291.5293333333339</v>
      </c>
      <c r="D20" s="11">
        <f>IF(C20&lt;=$C$8,(ROUND((1-(($C$8-C20)/$C$8))*$C$9,7)),(ROUND((1-2*(ABS($C$8-C20)/$C$8))*$C$9,7)))</f>
        <v>41.515450199999997</v>
      </c>
      <c r="E20" s="10"/>
    </row>
    <row r="21" spans="1:5" ht="14.25" customHeight="1">
      <c r="A21" s="7">
        <v>13</v>
      </c>
      <c r="B21" s="10" t="s">
        <v>26</v>
      </c>
      <c r="C21" s="14">
        <v>2557.9475000000002</v>
      </c>
      <c r="D21" s="11">
        <f>IF(C21&lt;=$C$8,(ROUND((1-(($C$8-C21)/$C$8))*$C$9,7)),(ROUND((1-2*(ABS($C$8-C21)/$C$8))*$C$9,7)))</f>
        <v>62.552993600000001</v>
      </c>
      <c r="E21" s="10"/>
    </row>
    <row r="22" spans="1:5" ht="14.25" customHeight="1">
      <c r="A22" s="7">
        <v>14</v>
      </c>
      <c r="B22" s="10" t="s">
        <v>27</v>
      </c>
      <c r="C22" s="14">
        <v>1622.1166666666668</v>
      </c>
      <c r="D22" s="11">
        <f>IF(C22&lt;=$C$8,(ROUND((1-(($C$8-C22)/$C$8))*$C$9,7)),(ROUND((1-2*(ABS($C$8-C22)/$C$8))*$C$9,7)))</f>
        <v>39.667840499999997</v>
      </c>
      <c r="E22" s="10"/>
    </row>
    <row r="23" spans="1:5" ht="14.25" customHeight="1">
      <c r="A23" s="7">
        <v>15</v>
      </c>
      <c r="B23" s="10" t="s">
        <v>28</v>
      </c>
      <c r="C23" s="14">
        <v>2642.4246666666668</v>
      </c>
      <c r="D23" s="11">
        <f>IF(C23&lt;=$C$8,(ROUND((1-(($C$8-C23)/$C$8))*$C$9,7)),(ROUND((1-2*(ABS($C$8-C23)/$C$8))*$C$9,7)))</f>
        <v>64.618829500000004</v>
      </c>
      <c r="E23" s="10"/>
    </row>
    <row r="24" spans="1:5" ht="14.25" customHeight="1">
      <c r="A24" s="7">
        <v>16</v>
      </c>
      <c r="B24" s="10" t="s">
        <v>29</v>
      </c>
      <c r="C24" s="14">
        <v>1787.2355</v>
      </c>
      <c r="D24" s="11">
        <f>IF(C24&lt;=$C$8,(ROUND((1-(($C$8-C24)/$C$8))*$C$9,7)),(ROUND((1-2*(ABS($C$8-C24)/$C$8))*$C$9,7)))</f>
        <v>43.705717499999999</v>
      </c>
      <c r="E24" s="10"/>
    </row>
    <row r="25" spans="1:5" ht="14.25" customHeight="1">
      <c r="A25" s="7">
        <v>17</v>
      </c>
      <c r="B25" s="10" t="s">
        <v>30</v>
      </c>
      <c r="C25" s="14">
        <v>2833.2662499999997</v>
      </c>
      <c r="D25" s="11">
        <f>IF(C25&lt;=$C$8,(ROUND((1-(($C$8-C25)/$C$8))*$C$9,7)),(ROUND((1-2*(ABS($C$8-C25)/$C$8))*$C$9,7)))</f>
        <v>63.928519799999997</v>
      </c>
      <c r="E25" s="10"/>
    </row>
    <row r="26" spans="1:5" ht="14.25" customHeight="1">
      <c r="A26" s="7">
        <v>20</v>
      </c>
      <c r="B26" s="10" t="s">
        <v>33</v>
      </c>
      <c r="C26" s="14">
        <v>1631.375</v>
      </c>
      <c r="D26" s="11">
        <f>IF(C26&lt;=$C$8,(ROUND((1-(($C$8-C26)/$C$8))*$C$9,7)),(ROUND((1-2*(ABS($C$8-C26)/$C$8))*$C$9,7)))</f>
        <v>39.894247200000002</v>
      </c>
      <c r="E26" s="10"/>
    </row>
    <row r="27" spans="1:5" ht="14.25" customHeight="1">
      <c r="A27" s="7">
        <v>22</v>
      </c>
      <c r="B27" s="10" t="s">
        <v>35</v>
      </c>
      <c r="C27" s="14">
        <v>1707.8496666999999</v>
      </c>
      <c r="D27" s="11">
        <f>IF(C27&lt;=$C$8,(ROUND((1-(($C$8-C27)/$C$8))*$C$9,7)),(ROUND((1-2*(ABS($C$8-C27)/$C$8))*$C$9,7)))</f>
        <v>41.764386999999999</v>
      </c>
      <c r="E27" s="10"/>
    </row>
    <row r="28" spans="1:5" ht="14.25" customHeight="1">
      <c r="A28" s="7">
        <v>24</v>
      </c>
      <c r="B28" s="10" t="s">
        <v>37</v>
      </c>
      <c r="C28" s="14">
        <v>1512.1527999999998</v>
      </c>
      <c r="D28" s="11">
        <f>IF(C28&lt;=$C$8,(ROUND((1-(($C$8-C28)/$C$8))*$C$9,7)),(ROUND((1-2*(ABS($C$8-C28)/$C$8))*$C$9,7)))</f>
        <v>36.9787435</v>
      </c>
      <c r="E28" s="10"/>
    </row>
    <row r="29" spans="1:5" ht="14.25" customHeight="1">
      <c r="A29" s="7">
        <v>25</v>
      </c>
      <c r="B29" s="10" t="s">
        <v>38</v>
      </c>
      <c r="C29" s="14">
        <v>1920.5264999999999</v>
      </c>
      <c r="D29" s="11">
        <f>IF(C29&lt;=$C$8,(ROUND((1-(($C$8-C29)/$C$8))*$C$9,7)),(ROUND((1-2*(ABS($C$8-C29)/$C$8))*$C$9,7)))</f>
        <v>46.965264900000001</v>
      </c>
      <c r="E29" s="10"/>
    </row>
    <row r="30" spans="1:5" ht="14.25" customHeight="1">
      <c r="A30" s="7">
        <v>26</v>
      </c>
      <c r="B30" s="10" t="s">
        <v>39</v>
      </c>
      <c r="C30" s="14">
        <v>2545.5104000000001</v>
      </c>
      <c r="D30" s="11">
        <f>IF(C30&lt;=$C$8,(ROUND((1-(($C$8-C30)/$C$8))*$C$9,7)),(ROUND((1-2*(ABS($C$8-C30)/$C$8))*$C$9,7)))</f>
        <v>62.248852200000002</v>
      </c>
      <c r="E30" s="10"/>
    </row>
    <row r="31" spans="1:5" ht="14.25" customHeight="1">
      <c r="A31" s="7">
        <v>27</v>
      </c>
      <c r="B31" s="10" t="s">
        <v>40</v>
      </c>
      <c r="C31" s="14">
        <v>2462.6393333333335</v>
      </c>
      <c r="D31" s="11">
        <f>IF(C31&lt;=$C$8,(ROUND((1-(($C$8-C31)/$C$8))*$C$9,7)),(ROUND((1-2*(ABS($C$8-C31)/$C$8))*$C$9,7)))</f>
        <v>60.222292500000002</v>
      </c>
      <c r="E31" s="10"/>
    </row>
    <row r="32" spans="1:5" ht="14.25" customHeight="1">
      <c r="A32" s="7">
        <v>28</v>
      </c>
      <c r="B32" s="10" t="s">
        <v>41</v>
      </c>
      <c r="C32" s="14">
        <v>2059.5185700000002</v>
      </c>
      <c r="D32" s="11">
        <f>IF(C32&lt;=$C$8,(ROUND((1-(($C$8-C32)/$C$8))*$C$9,7)),(ROUND((1-2*(ABS($C$8-C32)/$C$8))*$C$9,7)))</f>
        <v>50.364228300000001</v>
      </c>
      <c r="E32" s="10"/>
    </row>
    <row r="33" spans="1:5" ht="14.25" customHeight="1">
      <c r="A33" s="7">
        <v>29</v>
      </c>
      <c r="B33" s="10" t="s">
        <v>42</v>
      </c>
      <c r="C33" s="14">
        <v>661.93</v>
      </c>
      <c r="D33" s="11">
        <f>IF(C33&lt;=$C$8,(ROUND((1-(($C$8-C33)/$C$8))*$C$9,7)),(ROUND((1-2*(ABS($C$8-C33)/$C$8))*$C$9,7)))</f>
        <v>16.187080900000002</v>
      </c>
      <c r="E33" s="10"/>
    </row>
    <row r="34" spans="1:5" ht="14.25" customHeight="1">
      <c r="A34" s="7">
        <v>32</v>
      </c>
      <c r="B34" s="10" t="s">
        <v>45</v>
      </c>
      <c r="C34" s="14">
        <v>2508.7625000000003</v>
      </c>
      <c r="D34" s="11">
        <f>IF(C34&lt;=$C$8,(ROUND((1-(($C$8-C34)/$C$8))*$C$9,7)),(ROUND((1-2*(ABS($C$8-C34)/$C$8))*$C$9,7)))</f>
        <v>61.3502054</v>
      </c>
      <c r="E34" s="10"/>
    </row>
    <row r="35" spans="1:5" ht="14.25" customHeight="1">
      <c r="A35" s="7">
        <v>33</v>
      </c>
      <c r="B35" s="10" t="s">
        <v>46</v>
      </c>
      <c r="C35" s="14">
        <v>2788.3924999999999</v>
      </c>
      <c r="D35" s="11">
        <f>IF(C35&lt;=$C$8,(ROUND((1-(($C$8-C35)/$C$8))*$C$9,7)),(ROUND((1-2*(ABS($C$8-C35)/$C$8))*$C$9,7)))</f>
        <v>66.123238400000005</v>
      </c>
      <c r="E35" s="10"/>
    </row>
    <row r="36" spans="1:5" ht="14.25" customHeight="1">
      <c r="A36" s="7">
        <v>34</v>
      </c>
      <c r="B36" s="10" t="s">
        <v>47</v>
      </c>
      <c r="C36" s="14">
        <v>2348.0273666666667</v>
      </c>
      <c r="D36" s="11">
        <f>IF(C36&lt;=$C$8,(ROUND((1-(($C$8-C36)/$C$8))*$C$9,7)),(ROUND((1-2*(ABS($C$8-C36)/$C$8))*$C$9,7)))</f>
        <v>57.419529099999998</v>
      </c>
      <c r="E36" s="10"/>
    </row>
    <row r="37" spans="1:5"/>
    <row r="38" spans="1:5"/>
    <row r="39" spans="1:5"/>
    <row r="40" spans="1:5"/>
    <row r="41" spans="1:5"/>
    <row r="42" spans="1:5"/>
    <row r="43" spans="1:5"/>
    <row r="44" spans="1:5" ht="15"/>
    <row r="45" spans="1:5" ht="15"/>
    <row r="46" spans="1:5" ht="15"/>
    <row r="47" spans="1:5" ht="15"/>
    <row r="48" spans="1:5" ht="15"/>
    <row r="49"/>
    <row r="50"/>
    <row r="51" ht="15"/>
  </sheetData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12" priority="6" stopIfTrue="1" operator="equal">
      <formula>$M$9</formula>
    </cfRule>
  </conditionalFormatting>
  <conditionalFormatting sqref="C13:C25 C27:C36">
    <cfRule type="cellIs" dxfId="11" priority="7" operator="equal">
      <formula>$C$10</formula>
    </cfRule>
  </conditionalFormatting>
  <conditionalFormatting sqref="D13:D36">
    <cfRule type="cellIs" dxfId="10" priority="2" operator="equal">
      <formula>$B$11</formula>
    </cfRule>
  </conditionalFormatting>
  <conditionalFormatting sqref="C26">
    <cfRule type="cellIs" dxfId="9" priority="1" operator="equal">
      <formula>$C$10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E6D89-0FA6-41D8-A4F9-B477DC84C5B7}">
  <sheetPr codeName="Hoja7"/>
  <dimension ref="A1:P52"/>
  <sheetViews>
    <sheetView showGridLines="0" tabSelected="1" topLeftCell="A20" zoomScaleNormal="100" workbookViewId="0">
      <selection activeCell="C27" sqref="C27"/>
    </sheetView>
  </sheetViews>
  <sheetFormatPr defaultColWidth="0" defaultRowHeight="14.25" zeroHeight="1"/>
  <cols>
    <col min="1" max="1" width="5.7109375" style="3" customWidth="1"/>
    <col min="2" max="2" width="54.140625" style="2" customWidth="1"/>
    <col min="3" max="3" width="28.42578125" style="2" customWidth="1"/>
    <col min="4" max="4" width="20.140625" style="2" customWidth="1"/>
    <col min="5" max="5" width="32.85546875" style="2" customWidth="1"/>
    <col min="6" max="6" width="79" style="2" customWidth="1"/>
    <col min="7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64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107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66</v>
      </c>
      <c r="B8" s="49"/>
      <c r="C8" s="14">
        <f>MEDIAN(C14:C37)</f>
        <v>2180.1128562499998</v>
      </c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67</v>
      </c>
      <c r="B10" s="49"/>
      <c r="C10" s="6">
        <f>COUNT(A14:A37)</f>
        <v>24</v>
      </c>
    </row>
    <row r="11" spans="1:16" ht="15" customHeight="1">
      <c r="A11" s="48" t="s">
        <v>68</v>
      </c>
      <c r="B11" s="49"/>
      <c r="C11" s="14" cm="1">
        <f t="array" ref="C11">INDEX(C14:C37,MATCH(MIN(ABS(C14:C37-C8)),ABS(C14:C37-C8),0))</f>
        <v>2140.2600000000002</v>
      </c>
    </row>
    <row r="12" spans="1:16"/>
    <row r="13" spans="1:16" ht="32.25" customHeight="1">
      <c r="A13" s="8" t="s">
        <v>56</v>
      </c>
      <c r="B13" s="8" t="s">
        <v>57</v>
      </c>
      <c r="C13" s="9" t="s">
        <v>58</v>
      </c>
      <c r="D13" s="8" t="s">
        <v>59</v>
      </c>
      <c r="E13" s="8" t="s">
        <v>60</v>
      </c>
    </row>
    <row r="14" spans="1:16">
      <c r="A14" s="7">
        <v>1</v>
      </c>
      <c r="B14" s="10" t="s">
        <v>12</v>
      </c>
      <c r="C14" s="14">
        <v>1518.2153396253129</v>
      </c>
      <c r="D14" s="11">
        <f>IF(C14=$C$11,67.5,IF(ROUND((1-(ABS($C$8-C14)/$C$8))*$C$9,7)&lt;=0,0,ROUND((1-(ABS($C$8-C14)/$C$8))*$C$9,7)))</f>
        <v>47.006527699999999</v>
      </c>
      <c r="E14" s="10"/>
    </row>
    <row r="15" spans="1:16">
      <c r="A15" s="7">
        <v>2</v>
      </c>
      <c r="B15" s="10" t="s">
        <v>13</v>
      </c>
      <c r="C15" s="14">
        <v>1753.1253074147073</v>
      </c>
      <c r="D15" s="11">
        <f>IF(C15=$C$11,67.5,IF(ROUND((1-(ABS($C$8-C15)/$C$8))*$C$9,7)&lt;=0,0,ROUND((1-(ABS($C$8-C15)/$C$8))*$C$9,7)))</f>
        <v>54.2797397</v>
      </c>
      <c r="E15" s="10"/>
    </row>
    <row r="16" spans="1:16">
      <c r="A16" s="7">
        <v>4</v>
      </c>
      <c r="B16" s="10" t="s">
        <v>16</v>
      </c>
      <c r="C16" s="14">
        <v>1374.4949999999999</v>
      </c>
      <c r="D16" s="11">
        <f t="shared" ref="D16:D25" si="0">IF(C16=$C$11,67.5,IF(ROUND((1-(ABS($C$8-C16)/$C$8))*$C$9,7)&lt;=0,0,ROUND((1-(ABS($C$8-C16)/$C$8))*$C$9,7)))</f>
        <v>42.556701699999998</v>
      </c>
      <c r="E16" s="10"/>
    </row>
    <row r="17" spans="1:5">
      <c r="A17" s="7">
        <v>5</v>
      </c>
      <c r="B17" s="10" t="s">
        <v>17</v>
      </c>
      <c r="C17" s="14">
        <v>3335.2024999999999</v>
      </c>
      <c r="D17" s="11">
        <f t="shared" si="0"/>
        <v>31.7364611</v>
      </c>
      <c r="E17" s="10"/>
    </row>
    <row r="18" spans="1:5">
      <c r="A18" s="7">
        <v>6</v>
      </c>
      <c r="B18" s="10" t="s">
        <v>18</v>
      </c>
      <c r="C18" s="14">
        <v>2140.2600000000002</v>
      </c>
      <c r="D18" s="11">
        <f t="shared" si="0"/>
        <v>67.5</v>
      </c>
      <c r="E18" s="10"/>
    </row>
    <row r="19" spans="1:5">
      <c r="A19" s="7">
        <v>7</v>
      </c>
      <c r="B19" s="10" t="s">
        <v>19</v>
      </c>
      <c r="C19" s="14">
        <v>776.51350000000002</v>
      </c>
      <c r="D19" s="11">
        <f t="shared" si="0"/>
        <v>24.042178</v>
      </c>
      <c r="E19" s="10"/>
    </row>
    <row r="20" spans="1:5">
      <c r="A20" s="7">
        <v>10</v>
      </c>
      <c r="B20" s="10" t="s">
        <v>23</v>
      </c>
      <c r="C20" s="14">
        <v>1535.6329999999998</v>
      </c>
      <c r="D20" s="11">
        <f t="shared" si="0"/>
        <v>47.545808100000002</v>
      </c>
      <c r="E20" s="10"/>
    </row>
    <row r="21" spans="1:5">
      <c r="A21" s="7">
        <v>12</v>
      </c>
      <c r="B21" s="10" t="s">
        <v>25</v>
      </c>
      <c r="C21" s="14">
        <v>3455.7745000000004</v>
      </c>
      <c r="D21" s="11">
        <f t="shared" si="0"/>
        <v>28.003347000000002</v>
      </c>
      <c r="E21" s="10"/>
    </row>
    <row r="22" spans="1:5">
      <c r="A22" s="7">
        <v>13</v>
      </c>
      <c r="B22" s="10" t="s">
        <v>26</v>
      </c>
      <c r="C22" s="14">
        <v>2557.9475000000002</v>
      </c>
      <c r="D22" s="11">
        <f t="shared" si="0"/>
        <v>55.801597100000002</v>
      </c>
      <c r="E22" s="10"/>
    </row>
    <row r="23" spans="1:5">
      <c r="A23" s="7">
        <v>14</v>
      </c>
      <c r="B23" s="10" t="s">
        <v>27</v>
      </c>
      <c r="C23" s="14">
        <v>2269.085</v>
      </c>
      <c r="D23" s="11">
        <f t="shared" si="0"/>
        <v>64.745271200000005</v>
      </c>
      <c r="E23" s="10"/>
    </row>
    <row r="24" spans="1:5">
      <c r="A24" s="7">
        <v>15</v>
      </c>
      <c r="B24" s="10" t="s">
        <v>28</v>
      </c>
      <c r="C24" s="14">
        <v>2642.4246666666668</v>
      </c>
      <c r="D24" s="11">
        <f t="shared" si="0"/>
        <v>53.186040499999997</v>
      </c>
      <c r="E24" s="10"/>
    </row>
    <row r="25" spans="1:5">
      <c r="A25" s="7">
        <v>16</v>
      </c>
      <c r="B25" s="10" t="s">
        <v>29</v>
      </c>
      <c r="C25" s="14">
        <v>1787.2355</v>
      </c>
      <c r="D25" s="11">
        <f t="shared" si="0"/>
        <v>55.335849199999998</v>
      </c>
      <c r="E25" s="10"/>
    </row>
    <row r="26" spans="1:5">
      <c r="A26" s="7">
        <v>17</v>
      </c>
      <c r="B26" s="10" t="s">
        <v>30</v>
      </c>
      <c r="C26" s="14">
        <v>2833.2662499999997</v>
      </c>
      <c r="D26" s="11">
        <f>IF(C26=$C$11,67.5,IF(ROUND((1-(ABS($C$8-C26)/$C$8))*$C$9,7)&lt;=0,0,ROUND((1-(ABS($C$8-C26)/$C$8))*$C$9,7)))</f>
        <v>47.277260599999998</v>
      </c>
      <c r="E26" s="10"/>
    </row>
    <row r="27" spans="1:5">
      <c r="A27" s="7">
        <v>20</v>
      </c>
      <c r="B27" s="10" t="s">
        <v>33</v>
      </c>
      <c r="C27" s="14">
        <v>1631.375</v>
      </c>
      <c r="D27" s="11">
        <f>IF(C27=$C$11,67.5,IF(ROUND((1-(ABS($C$8-C27)/$C$8))*$C$9,7)&lt;=0,0,ROUND((1-(ABS($C$8-C27)/$C$8))*$C$9,7)))</f>
        <v>50.510143200000002</v>
      </c>
      <c r="E27" s="10"/>
    </row>
    <row r="28" spans="1:5">
      <c r="A28" s="7">
        <v>22</v>
      </c>
      <c r="B28" s="10" t="s">
        <v>35</v>
      </c>
      <c r="C28" s="14">
        <v>1707.8496666999999</v>
      </c>
      <c r="D28" s="11">
        <f t="shared" ref="D28:D37" si="1">IF(C28=$C$11,67.5,IF(ROUND((1-(ABS($C$8-C28)/$C$8))*$C$9,7)&lt;=0,0,ROUND((1-(ABS($C$8-C28)/$C$8))*$C$9,7)))</f>
        <v>52.877928900000001</v>
      </c>
      <c r="E28" s="10"/>
    </row>
    <row r="29" spans="1:5">
      <c r="A29" s="7">
        <v>24</v>
      </c>
      <c r="B29" s="10" t="s">
        <v>37</v>
      </c>
      <c r="C29" s="14">
        <v>2504.1455999999998</v>
      </c>
      <c r="D29" s="11">
        <f t="shared" si="1"/>
        <v>57.467395400000001</v>
      </c>
      <c r="E29" s="10"/>
    </row>
    <row r="30" spans="1:5">
      <c r="A30" s="7">
        <v>25</v>
      </c>
      <c r="B30" s="10" t="s">
        <v>38</v>
      </c>
      <c r="C30" s="14">
        <v>1920.5264999999999</v>
      </c>
      <c r="D30" s="11">
        <f t="shared" si="1"/>
        <v>59.462765099999999</v>
      </c>
      <c r="E30" s="10"/>
    </row>
    <row r="31" spans="1:5">
      <c r="A31" s="7">
        <v>26</v>
      </c>
      <c r="B31" s="10" t="s">
        <v>39</v>
      </c>
      <c r="C31" s="14">
        <v>2597.1554000000001</v>
      </c>
      <c r="D31" s="11">
        <f t="shared" si="1"/>
        <v>54.587653899999999</v>
      </c>
      <c r="E31" s="10"/>
    </row>
    <row r="32" spans="1:5">
      <c r="A32" s="7">
        <v>27</v>
      </c>
      <c r="B32" s="10" t="s">
        <v>40</v>
      </c>
      <c r="C32" s="14">
        <v>2462.6393333333335</v>
      </c>
      <c r="D32" s="11">
        <f t="shared" si="1"/>
        <v>58.752499999999998</v>
      </c>
      <c r="E32" s="10"/>
    </row>
    <row r="33" spans="1:5">
      <c r="A33" s="7">
        <v>28</v>
      </c>
      <c r="B33" s="10" t="s">
        <v>41</v>
      </c>
      <c r="C33" s="14">
        <v>2219.9657124999999</v>
      </c>
      <c r="D33" s="11">
        <f t="shared" si="1"/>
        <v>66.266087799999994</v>
      </c>
      <c r="E33" s="10"/>
    </row>
    <row r="34" spans="1:5">
      <c r="A34" s="7">
        <v>29</v>
      </c>
      <c r="B34" s="10" t="s">
        <v>42</v>
      </c>
      <c r="C34" s="14">
        <v>661.93</v>
      </c>
      <c r="D34" s="11">
        <f t="shared" si="1"/>
        <v>20.494478000000001</v>
      </c>
      <c r="E34" s="10"/>
    </row>
    <row r="35" spans="1:5">
      <c r="A35" s="7">
        <v>32</v>
      </c>
      <c r="B35" s="10" t="s">
        <v>45</v>
      </c>
      <c r="C35" s="14">
        <v>1689.5406250000001</v>
      </c>
      <c r="D35" s="11">
        <f t="shared" si="1"/>
        <v>52.311049799999999</v>
      </c>
      <c r="E35" s="10"/>
    </row>
    <row r="36" spans="1:5">
      <c r="A36" s="7">
        <v>33</v>
      </c>
      <c r="B36" s="10" t="s">
        <v>46</v>
      </c>
      <c r="C36" s="14">
        <v>2788.3924999999999</v>
      </c>
      <c r="D36" s="11">
        <f t="shared" si="1"/>
        <v>48.666628199999998</v>
      </c>
      <c r="E36" s="10"/>
    </row>
    <row r="37" spans="1:5">
      <c r="A37" s="7">
        <v>34</v>
      </c>
      <c r="B37" s="10" t="s">
        <v>47</v>
      </c>
      <c r="C37" s="14">
        <v>2348.0273666666667</v>
      </c>
      <c r="D37" s="11">
        <f t="shared" si="1"/>
        <v>62.3010813</v>
      </c>
      <c r="E37" s="10"/>
    </row>
    <row r="38" spans="1:5" ht="15"/>
    <row r="39" spans="1:5" ht="15">
      <c r="C39" s="44"/>
    </row>
    <row r="40" spans="1:5">
      <c r="C40" s="44"/>
    </row>
    <row r="41" spans="1:5"/>
    <row r="42" spans="1:5"/>
    <row r="43" spans="1:5"/>
    <row r="44" spans="1:5" ht="15"/>
    <row r="45" spans="1:5" ht="15"/>
    <row r="46" spans="1:5"/>
    <row r="47" spans="1:5" ht="15"/>
    <row r="48" spans="1:5" ht="15"/>
    <row r="49" ht="15"/>
    <row r="50"/>
    <row r="51"/>
    <row r="52" ht="15"/>
  </sheetData>
  <mergeCells count="9">
    <mergeCell ref="A9:B9"/>
    <mergeCell ref="A11:B11"/>
    <mergeCell ref="A1:D1"/>
    <mergeCell ref="A2:D2"/>
    <mergeCell ref="A4:E4"/>
    <mergeCell ref="A5:E5"/>
    <mergeCell ref="A6:E6"/>
    <mergeCell ref="A8:B8"/>
    <mergeCell ref="A10:B10"/>
  </mergeCells>
  <conditionalFormatting sqref="A1:A2 A4:A7 I6:I7">
    <cfRule type="cellIs" dxfId="8" priority="6" stopIfTrue="1" operator="equal">
      <formula>$M$9</formula>
    </cfRule>
  </conditionalFormatting>
  <conditionalFormatting sqref="C14:C26 C28:C37">
    <cfRule type="cellIs" dxfId="7" priority="7" operator="equal">
      <formula>$C$11</formula>
    </cfRule>
  </conditionalFormatting>
  <conditionalFormatting sqref="D14:D37">
    <cfRule type="cellIs" dxfId="6" priority="2" operator="equal">
      <formula>67.5</formula>
    </cfRule>
  </conditionalFormatting>
  <conditionalFormatting sqref="C27">
    <cfRule type="cellIs" dxfId="5" priority="1" operator="equal">
      <formula>$C$10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1563-6314-45EE-9E10-A75E148C7683}">
  <sheetPr codeName="Hoja8"/>
  <dimension ref="A1:P51"/>
  <sheetViews>
    <sheetView showGridLines="0" topLeftCell="A8" zoomScaleNormal="100" workbookViewId="0">
      <selection activeCell="C26" sqref="C26"/>
    </sheetView>
  </sheetViews>
  <sheetFormatPr defaultColWidth="0" defaultRowHeight="14.25" zeroHeight="1"/>
  <cols>
    <col min="1" max="1" width="5.7109375" style="3" customWidth="1"/>
    <col min="2" max="2" width="54.140625" style="2" customWidth="1"/>
    <col min="3" max="3" width="28.42578125" style="2" customWidth="1"/>
    <col min="4" max="4" width="20.140625" style="2" customWidth="1"/>
    <col min="5" max="5" width="32.85546875" style="2" customWidth="1"/>
    <col min="6" max="6" width="78.42578125" style="2" customWidth="1"/>
    <col min="7" max="16384" width="0" style="2" hidden="1"/>
  </cols>
  <sheetData>
    <row r="1" spans="1:16">
      <c r="A1" s="46" t="s">
        <v>49</v>
      </c>
      <c r="B1" s="46"/>
      <c r="C1" s="46"/>
      <c r="D1" s="46"/>
    </row>
    <row r="2" spans="1:16" ht="78" customHeight="1">
      <c r="A2" s="47" t="s">
        <v>50</v>
      </c>
      <c r="B2" s="47"/>
      <c r="C2" s="47"/>
      <c r="D2" s="47"/>
    </row>
    <row r="3" spans="1:16">
      <c r="J3" s="4"/>
      <c r="K3" s="4"/>
      <c r="L3" s="4"/>
      <c r="M3" s="4"/>
      <c r="N3" s="4"/>
      <c r="O3" s="4"/>
      <c r="P3" s="4"/>
    </row>
    <row r="4" spans="1:16" ht="15" customHeight="1">
      <c r="A4" s="46" t="s">
        <v>51</v>
      </c>
      <c r="B4" s="46"/>
      <c r="C4" s="46"/>
      <c r="D4" s="46"/>
      <c r="E4" s="46"/>
      <c r="J4" s="4"/>
      <c r="K4" s="4"/>
      <c r="L4" s="4"/>
      <c r="M4" s="4"/>
      <c r="N4" s="4"/>
      <c r="O4" s="4"/>
      <c r="P4" s="5"/>
    </row>
    <row r="5" spans="1:16">
      <c r="A5" s="46" t="s">
        <v>52</v>
      </c>
      <c r="B5" s="46"/>
      <c r="C5" s="46"/>
      <c r="D5" s="46"/>
      <c r="E5" s="46"/>
      <c r="J5" s="4"/>
      <c r="K5" s="4"/>
      <c r="L5" s="4"/>
      <c r="M5" s="4"/>
      <c r="N5" s="4"/>
      <c r="O5" s="4"/>
    </row>
    <row r="6" spans="1:16">
      <c r="A6" s="46" t="s">
        <v>108</v>
      </c>
      <c r="B6" s="46"/>
      <c r="C6" s="46"/>
      <c r="D6" s="46"/>
      <c r="E6" s="46"/>
      <c r="I6" s="1"/>
      <c r="J6" s="1"/>
      <c r="K6" s="1"/>
      <c r="L6" s="1"/>
      <c r="M6" s="1"/>
      <c r="N6" s="1"/>
      <c r="O6" s="1"/>
    </row>
    <row r="7" spans="1:16">
      <c r="A7" s="4"/>
      <c r="I7" s="1"/>
      <c r="J7" s="1"/>
      <c r="K7" s="1"/>
      <c r="L7" s="1"/>
      <c r="M7" s="1"/>
      <c r="N7" s="1"/>
      <c r="O7" s="1"/>
    </row>
    <row r="8" spans="1:16" ht="15" customHeight="1">
      <c r="A8" s="48" t="s">
        <v>52</v>
      </c>
      <c r="B8" s="49"/>
      <c r="C8" s="14">
        <f>GEOMEAN(C13:C36)</f>
        <v>1952.7622710979424</v>
      </c>
      <c r="D8" s="13"/>
    </row>
    <row r="9" spans="1:16" ht="15" customHeight="1">
      <c r="A9" s="48" t="s">
        <v>54</v>
      </c>
      <c r="B9" s="49"/>
      <c r="C9" s="6">
        <v>67.5</v>
      </c>
    </row>
    <row r="10" spans="1:16" ht="15" customHeight="1">
      <c r="A10" s="48" t="s">
        <v>55</v>
      </c>
      <c r="B10" s="49"/>
      <c r="C10" s="14" cm="1">
        <f t="array" ref="C10">INDEX(C13:C36,MATCH(MIN(ABS(C13:C36-C8)),ABS(C13:C36-C8),0))</f>
        <v>1787.2355</v>
      </c>
    </row>
    <row r="11" spans="1:16"/>
    <row r="12" spans="1:16" ht="32.25" customHeight="1">
      <c r="A12" s="8" t="s">
        <v>56</v>
      </c>
      <c r="B12" s="8" t="s">
        <v>57</v>
      </c>
      <c r="C12" s="9" t="s">
        <v>58</v>
      </c>
      <c r="D12" s="8" t="s">
        <v>59</v>
      </c>
      <c r="E12" s="8" t="s">
        <v>60</v>
      </c>
    </row>
    <row r="13" spans="1:16" ht="14.25" customHeight="1">
      <c r="A13" s="7">
        <v>1</v>
      </c>
      <c r="B13" s="10" t="s">
        <v>12</v>
      </c>
      <c r="C13" s="14">
        <v>1313.5880067002504</v>
      </c>
      <c r="D13" s="11">
        <f>IF(C13=$C$10,67.5,IF(ROUND((1-(ABS($C$8-C13)/$C$8))*$C$9,7)&lt;=0,0,ROUND((1-(ABS($C$8-C13)/$C$8))*$C$9,7)))</f>
        <v>45.406034200000001</v>
      </c>
      <c r="E13" s="10"/>
    </row>
    <row r="14" spans="1:16">
      <c r="A14" s="7">
        <v>4</v>
      </c>
      <c r="B14" s="10" t="s">
        <v>16</v>
      </c>
      <c r="C14" s="14">
        <v>1374.4949999999999</v>
      </c>
      <c r="D14" s="11">
        <f>IF(C14=$C$10,67.5,IF(ROUND((1-(ABS($C$8-C14)/$C$8))*$C$9,7)&lt;=0,0,ROUND((1-(ABS($C$8-C14)/$C$8))*$C$9,7)))</f>
        <v>47.511370900000003</v>
      </c>
      <c r="E14" s="10"/>
    </row>
    <row r="15" spans="1:16">
      <c r="A15" s="7">
        <v>5</v>
      </c>
      <c r="B15" s="10" t="s">
        <v>17</v>
      </c>
      <c r="C15" s="14">
        <v>3335.2024999999999</v>
      </c>
      <c r="D15" s="11">
        <f>IF(C15=$C$10,67.5,IF(ROUND((1-(ABS($C$8-C15)/$C$8))*$C$9,7)&lt;=0,0,ROUND((1-(ABS($C$8-C15)/$C$8))*$C$9,7)))</f>
        <v>19.713991</v>
      </c>
      <c r="E15" s="10"/>
    </row>
    <row r="16" spans="1:16" ht="14.25" customHeight="1">
      <c r="A16" s="7">
        <v>6</v>
      </c>
      <c r="B16" s="10" t="s">
        <v>18</v>
      </c>
      <c r="C16" s="14">
        <v>2140.2600000000002</v>
      </c>
      <c r="D16" s="11">
        <f>IF(C16=$C$10,67.5,IF(ROUND((1-(ABS($C$8-C16)/$C$8))*$C$9,7)&lt;=0,0,ROUND((1-(ABS($C$8-C16)/$C$8))*$C$9,7)))</f>
        <v>61.018874799999999</v>
      </c>
      <c r="E16" s="10"/>
    </row>
    <row r="17" spans="1:5" ht="14.25" customHeight="1">
      <c r="A17" s="7">
        <v>7</v>
      </c>
      <c r="B17" s="10" t="s">
        <v>19</v>
      </c>
      <c r="C17" s="14">
        <v>793.79254000000003</v>
      </c>
      <c r="D17" s="11">
        <f>IF(C17=$C$10,67.5,IF(ROUND((1-(ABS($C$8-C17)/$C$8))*$C$9,7)&lt;=0,0,ROUND((1-(ABS($C$8-C17)/$C$8))*$C$9,7)))</f>
        <v>27.438566000000002</v>
      </c>
      <c r="E17" s="10"/>
    </row>
    <row r="18" spans="1:5" ht="14.25" customHeight="1">
      <c r="A18" s="7">
        <v>8</v>
      </c>
      <c r="B18" s="10" t="s">
        <v>20</v>
      </c>
      <c r="C18" s="14">
        <v>1528.25</v>
      </c>
      <c r="D18" s="11">
        <f>IF(C18=$C$10,67.5,IF(ROUND((1-(ABS($C$8-C18)/$C$8))*$C$9,7)&lt;=0,0,ROUND((1-(ABS($C$8-C18)/$C$8))*$C$9,7)))</f>
        <v>52.8261307</v>
      </c>
      <c r="E18" s="10"/>
    </row>
    <row r="19" spans="1:5" ht="14.25" customHeight="1">
      <c r="A19" s="7">
        <v>10</v>
      </c>
      <c r="B19" s="10" t="s">
        <v>23</v>
      </c>
      <c r="C19" s="14">
        <v>1535.6329999999998</v>
      </c>
      <c r="D19" s="11">
        <f>IF(C19=$C$10,67.5,IF(ROUND((1-(ABS($C$8-C19)/$C$8))*$C$9,7)&lt;=0,0,ROUND((1-(ABS($C$8-C19)/$C$8))*$C$9,7)))</f>
        <v>53.081334599999998</v>
      </c>
      <c r="E19" s="10"/>
    </row>
    <row r="20" spans="1:5" ht="14.25" customHeight="1">
      <c r="A20" s="7">
        <v>12</v>
      </c>
      <c r="B20" s="10" t="s">
        <v>25</v>
      </c>
      <c r="C20" s="14">
        <v>3455.7745000000004</v>
      </c>
      <c r="D20" s="11">
        <f>IF(C20=$C$10,67.5,IF(ROUND((1-(ABS($C$8-C20)/$C$8))*$C$9,7)&lt;=0,0,ROUND((1-(ABS($C$8-C20)/$C$8))*$C$9,7)))</f>
        <v>15.5462487</v>
      </c>
      <c r="E20" s="10"/>
    </row>
    <row r="21" spans="1:5" ht="14.25" customHeight="1">
      <c r="A21" s="7">
        <v>13</v>
      </c>
      <c r="B21" s="10" t="s">
        <v>26</v>
      </c>
      <c r="C21" s="14">
        <v>2557.9475000000002</v>
      </c>
      <c r="D21" s="11">
        <f>IF(C21=$C$10,67.5,IF(ROUND((1-(ABS($C$8-C21)/$C$8))*$C$9,7)&lt;=0,0,ROUND((1-(ABS($C$8-C21)/$C$8))*$C$9,7)))</f>
        <v>46.580913500000001</v>
      </c>
      <c r="E21" s="10"/>
    </row>
    <row r="22" spans="1:5" ht="14.25" customHeight="1">
      <c r="A22" s="7">
        <v>14</v>
      </c>
      <c r="B22" s="10" t="s">
        <v>27</v>
      </c>
      <c r="C22" s="14">
        <v>2557.7751666666668</v>
      </c>
      <c r="D22" s="11">
        <f>IF(C22=$C$10,67.5,IF(ROUND((1-(ABS($C$8-C22)/$C$8))*$C$9,7)&lt;=0,0,ROUND((1-(ABS($C$8-C22)/$C$8))*$C$9,7)))</f>
        <v>46.586870400000002</v>
      </c>
      <c r="E22" s="10"/>
    </row>
    <row r="23" spans="1:5" ht="14.25" customHeight="1">
      <c r="A23" s="7">
        <v>15</v>
      </c>
      <c r="B23" s="10" t="s">
        <v>28</v>
      </c>
      <c r="C23" s="14">
        <v>2642.4246666666668</v>
      </c>
      <c r="D23" s="11">
        <f>IF(C23=$C$10,67.5,IF(ROUND((1-(ABS($C$8-C23)/$C$8))*$C$9,7)&lt;=0,0,ROUND((1-(ABS($C$8-C23)/$C$8))*$C$9,7)))</f>
        <v>43.660840299999997</v>
      </c>
      <c r="E23" s="10"/>
    </row>
    <row r="24" spans="1:5" ht="14.25" customHeight="1">
      <c r="A24" s="7">
        <v>16</v>
      </c>
      <c r="B24" s="10" t="s">
        <v>29</v>
      </c>
      <c r="C24" s="14">
        <v>1787.2355</v>
      </c>
      <c r="D24" s="11">
        <f>IF(C24=$C$10,67.5,IF(ROUND((1-(ABS($C$8-C24)/$C$8))*$C$9,7)&lt;=0,0,ROUND((1-(ABS($C$8-C24)/$C$8))*$C$9,7)))</f>
        <v>67.5</v>
      </c>
      <c r="E24" s="10"/>
    </row>
    <row r="25" spans="1:5" ht="14.25" customHeight="1">
      <c r="A25" s="7">
        <v>17</v>
      </c>
      <c r="B25" s="10" t="s">
        <v>30</v>
      </c>
      <c r="C25" s="14">
        <v>2833.2662499999997</v>
      </c>
      <c r="D25" s="11">
        <f>IF(C25=$C$10,67.5,IF(ROUND((1-(ABS($C$8-C25)/$C$8))*$C$9,7)&lt;=0,0,ROUND((1-(ABS($C$8-C25)/$C$8))*$C$9,7)))</f>
        <v>37.064129999999999</v>
      </c>
      <c r="E25" s="10"/>
    </row>
    <row r="26" spans="1:5" ht="14.25" customHeight="1">
      <c r="A26" s="7">
        <v>20</v>
      </c>
      <c r="B26" s="10" t="s">
        <v>33</v>
      </c>
      <c r="C26" s="14">
        <v>1631.375</v>
      </c>
      <c r="D26" s="11">
        <f>IF(C26=$C$10,67.5,IF(ROUND((1-(ABS($C$8-C26)/$C$8))*$C$9,7)&lt;=0,0,ROUND((1-(ABS($C$8-C26)/$C$8))*$C$9,7)))</f>
        <v>56.390792699999999</v>
      </c>
      <c r="E26" s="10"/>
    </row>
    <row r="27" spans="1:5" ht="14.25" customHeight="1">
      <c r="A27" s="7">
        <v>22</v>
      </c>
      <c r="B27" s="10" t="s">
        <v>35</v>
      </c>
      <c r="C27" s="14">
        <v>1707.8496666999999</v>
      </c>
      <c r="D27" s="11">
        <f>IF(C27=$C$10,67.5,IF(ROUND((1-(ABS($C$8-C27)/$C$8))*$C$9,7)&lt;=0,0,ROUND((1-(ABS($C$8-C27)/$C$8))*$C$9,7)))</f>
        <v>59.0342482</v>
      </c>
      <c r="E27" s="10"/>
    </row>
    <row r="28" spans="1:5" ht="14.25" customHeight="1">
      <c r="A28" s="7">
        <v>24</v>
      </c>
      <c r="B28" s="10" t="s">
        <v>37</v>
      </c>
      <c r="C28" s="14">
        <v>1512.1527999999998</v>
      </c>
      <c r="D28" s="11">
        <f>IF(C28=$C$10,67.5,IF(ROUND((1-(ABS($C$8-C28)/$C$8))*$C$9,7)&lt;=0,0,ROUND((1-(ABS($C$8-C28)/$C$8))*$C$9,7)))</f>
        <v>52.269708199999997</v>
      </c>
      <c r="E28" s="10"/>
    </row>
    <row r="29" spans="1:5" ht="14.25" customHeight="1">
      <c r="A29" s="7">
        <v>25</v>
      </c>
      <c r="B29" s="10" t="s">
        <v>38</v>
      </c>
      <c r="C29" s="14">
        <v>2316.11</v>
      </c>
      <c r="D29" s="11">
        <f>IF(C29=$C$10,67.5,IF(ROUND((1-(ABS($C$8-C29)/$C$8))*$C$9,7)&lt;=0,0,ROUND((1-(ABS($C$8-C29)/$C$8))*$C$9,7)))</f>
        <v>54.9403699</v>
      </c>
      <c r="E29" s="10"/>
    </row>
    <row r="30" spans="1:5" ht="14.25" customHeight="1">
      <c r="A30" s="7">
        <v>26</v>
      </c>
      <c r="B30" s="10" t="s">
        <v>39</v>
      </c>
      <c r="C30" s="14">
        <v>2597.1554000000001</v>
      </c>
      <c r="D30" s="11">
        <f>IF(C30=$C$10,67.5,IF(ROUND((1-(ABS($C$8-C30)/$C$8))*$C$9,7)&lt;=0,0,ROUND((1-(ABS($C$8-C30)/$C$8))*$C$9,7)))</f>
        <v>45.225636700000003</v>
      </c>
      <c r="E30" s="10"/>
    </row>
    <row r="31" spans="1:5" ht="14.25" customHeight="1">
      <c r="A31" s="7">
        <v>27</v>
      </c>
      <c r="B31" s="10" t="s">
        <v>40</v>
      </c>
      <c r="C31" s="14">
        <v>2462.6393333333335</v>
      </c>
      <c r="D31" s="11">
        <f>IF(C31=$C$10,67.5,IF(ROUND((1-(ABS($C$8-C31)/$C$8))*$C$9,7)&lt;=0,0,ROUND((1-(ABS($C$8-C31)/$C$8))*$C$9,7)))</f>
        <v>49.875375499999997</v>
      </c>
      <c r="E31" s="10"/>
    </row>
    <row r="32" spans="1:5" ht="14.25" customHeight="1">
      <c r="A32" s="7">
        <v>28</v>
      </c>
      <c r="B32" s="10" t="s">
        <v>41</v>
      </c>
      <c r="C32" s="14">
        <v>2842.1854070999998</v>
      </c>
      <c r="D32" s="11">
        <f>IF(C32=$C$10,67.5,IF(ROUND((1-(ABS($C$8-C32)/$C$8))*$C$9,7)&lt;=0,0,ROUND((1-(ABS($C$8-C32)/$C$8))*$C$9,7)))</f>
        <v>36.7558267</v>
      </c>
      <c r="E32" s="10"/>
    </row>
    <row r="33" spans="1:5" ht="14.25" customHeight="1">
      <c r="A33" s="7">
        <v>29</v>
      </c>
      <c r="B33" s="10" t="s">
        <v>42</v>
      </c>
      <c r="C33" s="14">
        <v>522.05333329999996</v>
      </c>
      <c r="D33" s="11">
        <f>IF(C33=$C$10,67.5,IF(ROUND((1-(ABS($C$8-C33)/$C$8))*$C$9,7)&lt;=0,0,ROUND((1-(ABS($C$8-C33)/$C$8))*$C$9,7)))</f>
        <v>18.045514600000001</v>
      </c>
      <c r="E33" s="10"/>
    </row>
    <row r="34" spans="1:5">
      <c r="A34" s="7">
        <v>32</v>
      </c>
      <c r="B34" s="10" t="s">
        <v>45</v>
      </c>
      <c r="C34" s="14">
        <v>2146.6068750000004</v>
      </c>
      <c r="D34" s="11">
        <f>IF(C34=$C$10,67.5,IF(ROUND((1-(ABS($C$8-C34)/$C$8))*$C$9,7)&lt;=0,0,ROUND((1-(ABS($C$8-C34)/$C$8))*$C$9,7)))</f>
        <v>60.799486100000003</v>
      </c>
      <c r="E34" s="10"/>
    </row>
    <row r="35" spans="1:5" ht="14.25" customHeight="1">
      <c r="A35" s="7">
        <v>33</v>
      </c>
      <c r="B35" s="10" t="s">
        <v>46</v>
      </c>
      <c r="C35" s="14">
        <v>2788.3924999999999</v>
      </c>
      <c r="D35" s="11">
        <f>IF(C35=$C$10,67.5,IF(ROUND((1-(ABS($C$8-C35)/$C$8))*$C$9,7)&lt;=0,0,ROUND((1-(ABS($C$8-C35)/$C$8))*$C$9,7)))</f>
        <v>38.615254899999996</v>
      </c>
      <c r="E35" s="10"/>
    </row>
    <row r="36" spans="1:5" ht="14.25" customHeight="1">
      <c r="A36" s="7">
        <v>34</v>
      </c>
      <c r="B36" s="10" t="s">
        <v>47</v>
      </c>
      <c r="C36" s="14">
        <v>2348.0273666666667</v>
      </c>
      <c r="D36" s="11">
        <f>IF(C36=$C$10,67.5,IF(ROUND((1-(ABS($C$8-C36)/$C$8))*$C$9,7)&lt;=0,0,ROUND((1-(ABS($C$8-C36)/$C$8))*$C$9,7)))</f>
        <v>53.837100900000003</v>
      </c>
      <c r="E36" s="10"/>
    </row>
    <row r="37" spans="1:5" ht="15"/>
    <row r="38" spans="1:5" ht="15"/>
    <row r="39" spans="1:5" ht="15"/>
    <row r="40" spans="1:5"/>
    <row r="41" spans="1:5"/>
    <row r="42" spans="1:5"/>
    <row r="43" spans="1:5" ht="15"/>
    <row r="44" spans="1:5" ht="15"/>
    <row r="45" spans="1:5" ht="15"/>
    <row r="46" spans="1:5" ht="15"/>
    <row r="47" spans="1:5" ht="15"/>
    <row r="48" spans="1:5" ht="15"/>
    <row r="49"/>
    <row r="50"/>
    <row r="51" ht="15"/>
  </sheetData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4" priority="6" stopIfTrue="1" operator="equal">
      <formula>$M$9</formula>
    </cfRule>
  </conditionalFormatting>
  <conditionalFormatting sqref="C31:C36 C13:C25 C27:C29">
    <cfRule type="cellIs" dxfId="3" priority="7" operator="equal">
      <formula>$C$10</formula>
    </cfRule>
  </conditionalFormatting>
  <conditionalFormatting sqref="C30">
    <cfRule type="cellIs" dxfId="2" priority="5" operator="equal">
      <formula>$C$10</formula>
    </cfRule>
  </conditionalFormatting>
  <conditionalFormatting sqref="D13:D36">
    <cfRule type="cellIs" dxfId="1" priority="3" operator="equal">
      <formula>67.5</formula>
    </cfRule>
  </conditionalFormatting>
  <conditionalFormatting sqref="C26">
    <cfRule type="cellIs" dxfId="0" priority="1" operator="equal">
      <formula>$C$10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Alexander Yazo Martinez</dc:creator>
  <cp:keywords/>
  <dc:description/>
  <cp:lastModifiedBy>Alexander Yazo Martinez</cp:lastModifiedBy>
  <cp:revision/>
  <dcterms:created xsi:type="dcterms:W3CDTF">2024-12-11T19:36:45Z</dcterms:created>
  <dcterms:modified xsi:type="dcterms:W3CDTF">2024-12-27T01:41:12Z</dcterms:modified>
  <cp:category/>
  <cp:contentStatus/>
</cp:coreProperties>
</file>