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emayorga_sena_edu_co/Documents/00 - CORDINACIÓN FPI/00 - 2024/BIENESTAR/MANTENIMIENTO CENTRO CONVIVENCIA/"/>
    </mc:Choice>
  </mc:AlternateContent>
  <xr:revisionPtr revIDLastSave="0" documentId="8_{441E99DF-8094-4FF5-BA07-E36D580536C7}" xr6:coauthVersionLast="47" xr6:coauthVersionMax="47" xr10:uidLastSave="{00000000-0000-0000-0000-000000000000}"/>
  <bookViews>
    <workbookView xWindow="-120" yWindow="-120" windowWidth="20730" windowHeight="11040" xr2:uid="{4FDFDD4B-0300-41F6-920F-8F536438CC74}"/>
  </bookViews>
  <sheets>
    <sheet name="FORMATO GIL-F-029" sheetId="1" r:id="rId1"/>
  </sheets>
  <externalReferences>
    <externalReference r:id="rId2"/>
    <externalReference r:id="rId3"/>
    <externalReference r:id="rId4"/>
    <externalReference r:id="rId5"/>
  </externalReferences>
  <definedNames>
    <definedName name="_Hlk15969929" localSheetId="0">'FORMATO GIL-F-029'!$B$26</definedName>
    <definedName name="_Hlk33425932" localSheetId="0">'FORMATO GIL-F-029'!$B$25</definedName>
    <definedName name="_Hlk34208968" localSheetId="0">'FORMATO GIL-F-029'!#REF!</definedName>
    <definedName name="_xlnm.Print_Area" localSheetId="0">'FORMATO GIL-F-029'!$A$1:$I$98</definedName>
    <definedName name="NOM_BPIN">'[2]RUBROS X BPIN '!$A$2:$D$338</definedName>
    <definedName name="Regional_Antioquia">#REF!</definedName>
    <definedName name="Regional_Valle">#REF!</definedName>
    <definedName name="regionales">[4]regionales!$A$1:$B$34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6" i="1" l="1"/>
  <c r="B85" i="1"/>
  <c r="G84" i="1"/>
  <c r="F80" i="1"/>
  <c r="G79" i="1"/>
  <c r="G80" i="1" s="1"/>
  <c r="H77" i="1"/>
  <c r="G77" i="1"/>
  <c r="F77" i="1"/>
  <c r="D77" i="1"/>
  <c r="F84" i="1" s="1"/>
  <c r="I76" i="1"/>
  <c r="I79" i="1" s="1"/>
  <c r="H76" i="1"/>
  <c r="G76" i="1"/>
  <c r="H75" i="1"/>
  <c r="D70" i="1"/>
  <c r="H67" i="1"/>
  <c r="G67" i="1" s="1"/>
  <c r="I66" i="1"/>
  <c r="I70" i="1" s="1"/>
  <c r="H66" i="1"/>
  <c r="I57" i="1"/>
  <c r="D57" i="1"/>
  <c r="I56" i="1"/>
  <c r="I55" i="1"/>
  <c r="F38" i="1"/>
  <c r="E38" i="1"/>
  <c r="D38" i="1"/>
  <c r="F33" i="1"/>
  <c r="D33" i="1" s="1"/>
  <c r="E33" i="1"/>
  <c r="G40" i="1" s="1"/>
  <c r="F32" i="1"/>
  <c r="H32" i="1" s="1"/>
  <c r="I32" i="1" s="1"/>
  <c r="F30" i="1"/>
  <c r="H30" i="1" s="1"/>
  <c r="I30" i="1" s="1"/>
  <c r="I33" i="1" s="1"/>
  <c r="I38" i="1" s="1"/>
  <c r="I39" i="1" s="1"/>
  <c r="H13" i="1"/>
  <c r="H8" i="1"/>
  <c r="C84" i="1" l="1"/>
  <c r="C86" i="1" s="1"/>
  <c r="G53" i="1"/>
  <c r="G66" i="1"/>
  <c r="G70" i="1" s="1"/>
  <c r="H70" i="1"/>
  <c r="G39" i="1"/>
  <c r="G41" i="1" s="1"/>
  <c r="G52" i="1" s="1"/>
  <c r="D84" i="1" l="1"/>
  <c r="D86" i="1" s="1"/>
  <c r="G54" i="1"/>
  <c r="F86" i="1"/>
  <c r="D79" i="1" l="1"/>
  <c r="G56" i="1"/>
  <c r="I52" i="1" s="1"/>
  <c r="H79" i="1" l="1"/>
  <c r="H80" i="1" s="1"/>
  <c r="D8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Luisa Fernanda Perea Muñoz</author>
  </authors>
  <commentList>
    <comment ref="D12" authorId="0" shapeId="0" xr:uid="{E1CB0473-CBBC-4641-BA93-970B45AB857C}">
      <text>
        <r>
          <rPr>
            <b/>
            <sz val="9"/>
            <color indexed="81"/>
            <rFont val="Tahoma"/>
            <family val="2"/>
          </rPr>
          <t>Hechos Económicos:</t>
        </r>
        <r>
          <rPr>
            <sz val="9"/>
            <color indexed="81"/>
            <rFont val="Tahoma"/>
            <family val="2"/>
          </rPr>
          <t xml:space="preserve">
Seleccione de la lista el concepto del contrato, dependiente su naturaleza si corresponde a obra nueva, adecuación o mejora, estudios o diseños, mantenimiento o reparación entre otros.
Si el pago que esta relacionando incluye mas de un concepto, se debe diligenciar en formatos diferentes. Por ejemplo: Contratar las adecuaciones y el mantenimiento de la fachada principal (debe diligencirase un formato GIL-F-029 para registrar el pago que corresponde a adecuacion o mejora y otro formato GIL-F-029 para registrar el pago que corresponde a mantenimiento)</t>
        </r>
      </text>
    </comment>
  </commentList>
</comments>
</file>

<file path=xl/sharedStrings.xml><?xml version="1.0" encoding="utf-8"?>
<sst xmlns="http://schemas.openxmlformats.org/spreadsheetml/2006/main" count="173" uniqueCount="147">
  <si>
    <t>Versión:07</t>
  </si>
  <si>
    <t>Código: 
GIL-F-029</t>
  </si>
  <si>
    <t>Proceso Gestión de Infraestructura y Logística</t>
  </si>
  <si>
    <t xml:space="preserve"> Formato Certificación Contrato para Intervenciones a Inmuebles</t>
  </si>
  <si>
    <t>FECHA DILIGENCIAMIENTO</t>
  </si>
  <si>
    <t>DATOS GENERALES DEL CONTRATO</t>
  </si>
  <si>
    <t>CONTRATO No.</t>
  </si>
  <si>
    <t>CONTRATO No. CO1.PCCNTR.6738432 DEL 09 DE SEPTIEMBRE 2024</t>
  </si>
  <si>
    <t>FECHA SUSCRIPCIÓN</t>
  </si>
  <si>
    <t>REGIONAL O CENTRO DE FORMACIÓN DE EJECUCIÓN PRESUPUESTAL</t>
  </si>
  <si>
    <t>TOLIMA CENTRO AGROPECUARIO LA GRANJA</t>
  </si>
  <si>
    <t>POSICIÓN CATÁLOGO INSTITUCIONAL REGIONAL O CENTRO DE FORMACIÓN</t>
  </si>
  <si>
    <t>CONTRATISTA</t>
  </si>
  <si>
    <t>ARMANDO MONSALVE OSORIO</t>
  </si>
  <si>
    <t>NIT</t>
  </si>
  <si>
    <t>14319972-6</t>
  </si>
  <si>
    <t>OBJETO:</t>
  </si>
  <si>
    <t>CONTRATAR OBRAS DE MANTENIMIENTO A LA INFRAESTRUCTURA DEL CENTRO DE CONVIVENCIA DEL CENTRO AGROPECUARIO LA GRANJA SENA - ESPINAL.</t>
  </si>
  <si>
    <t xml:space="preserve">REPRESENTANTE LEGAL </t>
  </si>
  <si>
    <t xml:space="preserve">ARMANDO MONSALVE OSORIO </t>
  </si>
  <si>
    <t>CONCEPTO DEL CONTRATO</t>
  </si>
  <si>
    <t>MANTENIMIENTO Y/O REPARACIONES</t>
  </si>
  <si>
    <t>REGIONAL DONDE SE REALIZA EL PROYECTO O INVERSIÓN</t>
  </si>
  <si>
    <t>TOLIMA</t>
  </si>
  <si>
    <t>POSICION CATALOGO INSITUCIONAL REGIONAL O CENTRO DE FORMACIÓN</t>
  </si>
  <si>
    <t>CENTRO DONDE SE UBICA EL PROYECTO O INVERSIÓN</t>
  </si>
  <si>
    <t>ESTADO DE TENENCIA</t>
  </si>
  <si>
    <t>PROPIO EN USO</t>
  </si>
  <si>
    <t>DIRECCIÓN DEL INMUEBLE</t>
  </si>
  <si>
    <t>KILOMETRO 5 VIA ESPINAL - IBAGUE</t>
  </si>
  <si>
    <t>CIUDAD</t>
  </si>
  <si>
    <t>EL ESPINAL</t>
  </si>
  <si>
    <t>ORDENADOR DEL GASTO</t>
  </si>
  <si>
    <t>JUAN CAMILO SOTO DIAZ</t>
  </si>
  <si>
    <t>CARGO</t>
  </si>
  <si>
    <t xml:space="preserve">SUBDIRECTOR </t>
  </si>
  <si>
    <t>UNIDAD ADMINISTRATIVA RESPONSABLE DE ORDENAR EL GASTO</t>
  </si>
  <si>
    <t>SUBDIRECCION DEL CENTRO</t>
  </si>
  <si>
    <t>DEPARTAMENTO / CIUDAD / MUNICIPIO  EXENTO DE IVA?</t>
  </si>
  <si>
    <t>NO</t>
  </si>
  <si>
    <t>SUPERVISIÓN / INTERVENTORIA</t>
  </si>
  <si>
    <t xml:space="preserve">CONTRATO No </t>
  </si>
  <si>
    <t>DIRECTOR DE INTERVENTORÍA</t>
  </si>
  <si>
    <t>SUPERVISIÓN SENA</t>
  </si>
  <si>
    <t>EDWIN HERNANDO MAYORGA ECHEVERRY</t>
  </si>
  <si>
    <t>APOYO SUPERVISIÓN</t>
  </si>
  <si>
    <t>ADRIANA MAGALY CAMACHO PARRA</t>
  </si>
  <si>
    <t>FECHA DE INICIO</t>
  </si>
  <si>
    <t>FECHA ESTIMADA DE TERMINACIÓN</t>
  </si>
  <si>
    <t>ACTOS ADMINISTRATIVOS</t>
  </si>
  <si>
    <t>TIPO DE ACTO ADMINISTRATIVO</t>
  </si>
  <si>
    <t>FECHA</t>
  </si>
  <si>
    <t>CONCEPTO</t>
  </si>
  <si>
    <t>VALOR DEL CONTRATO</t>
  </si>
  <si>
    <t>VALOR ANTES DE IVA</t>
  </si>
  <si>
    <t>IVA</t>
  </si>
  <si>
    <t>VALOR TOTAL IVA INCLUIDO</t>
  </si>
  <si>
    <t>ANTICIPO  DISCRIMINADO</t>
  </si>
  <si>
    <t>TOTAL ANTICIPO</t>
  </si>
  <si>
    <t>PORCENTAJE (%)</t>
  </si>
  <si>
    <t>VALOR</t>
  </si>
  <si>
    <t>Valor inicial del Contrato</t>
  </si>
  <si>
    <t xml:space="preserve"> </t>
  </si>
  <si>
    <t>VALOR TOTAL DEL CONTRATO</t>
  </si>
  <si>
    <t>VALOR TOTAL ANTICIPO</t>
  </si>
  <si>
    <t>ACTO ADMINISTRATIVO</t>
  </si>
  <si>
    <t>SUBTOTAL ADICIONES O MODIFICACIONES</t>
  </si>
  <si>
    <t>VALOR TOTAL ANTICIPO ACUMULADO</t>
  </si>
  <si>
    <t>VALOR TOTAL CONTRATO  =  VR INICIAL  +  ADICIONES</t>
  </si>
  <si>
    <t>VR TOTAL ANTICIPO</t>
  </si>
  <si>
    <t>DATOS CONTABLES</t>
  </si>
  <si>
    <t>VALOR TOTAL DEL IVA</t>
  </si>
  <si>
    <t>VALOR TOTAL DEL CONTRATO SIN IVA</t>
  </si>
  <si>
    <t>INFORMACIÓN PRESUPUESTAL</t>
  </si>
  <si>
    <t>¿INCLUYE DEMOLICIÓN TOTAL O PARCIAL DE LA EDIFICACION?</t>
  </si>
  <si>
    <t>No. REGISTRO PRESUPUESTAL DEL COMPROMISO</t>
  </si>
  <si>
    <t>NOMBRE DEL COMPONENTE A DEMOLER</t>
  </si>
  <si>
    <t>% DEMOLICIÓN</t>
  </si>
  <si>
    <r>
      <t>ÁREA EN M</t>
    </r>
    <r>
      <rPr>
        <b/>
        <vertAlign val="superscript"/>
        <sz val="12"/>
        <color rgb="FF000000"/>
        <rFont val="Aptos Narrow"/>
        <family val="2"/>
        <scheme val="minor"/>
      </rPr>
      <t>2</t>
    </r>
  </si>
  <si>
    <t>FACTURA - CORTE O PAGO A REALIZAR</t>
  </si>
  <si>
    <t>DATOS GENERALES DEL PAGO</t>
  </si>
  <si>
    <t>AVANCE GENERAL</t>
  </si>
  <si>
    <t xml:space="preserve">PAGO No. </t>
  </si>
  <si>
    <t>1</t>
  </si>
  <si>
    <t>VALOR SIN IVA</t>
  </si>
  <si>
    <t>TOTAL PAGADO CON ESTE COBRO</t>
  </si>
  <si>
    <t>VALOR DEL IVA</t>
  </si>
  <si>
    <t>% AMORTIZADO</t>
  </si>
  <si>
    <t>FACTURA No.</t>
  </si>
  <si>
    <t>AM 183</t>
  </si>
  <si>
    <t>VALOR TOTAL FACTURA</t>
  </si>
  <si>
    <t>% PRESUPUESTO EJECUTADO</t>
  </si>
  <si>
    <t>TIPO DE PAGO</t>
  </si>
  <si>
    <t>FINAL</t>
  </si>
  <si>
    <t>AMORTIZACIÓN</t>
  </si>
  <si>
    <t>% PRESUPUESTO POR EJECUTAR</t>
  </si>
  <si>
    <t>FECHA FACTURA</t>
  </si>
  <si>
    <t>VALOR NETO A PAGAR</t>
  </si>
  <si>
    <t>% AVANCE DE OBRA</t>
  </si>
  <si>
    <t>CONCEPTO DEL PAGO</t>
  </si>
  <si>
    <t>CUENTA CONTABLE A AFECTAR</t>
  </si>
  <si>
    <t>RELACIÓN DE COMPONENTES BIENES INMUEBLES OBJETO DE CONSTRUCCIÓN, ADICION O MEJORA</t>
  </si>
  <si>
    <t>¿COMPONENTE NUEVO?</t>
  </si>
  <si>
    <t>¿AUMENTA VIDA ÚTIL?</t>
  </si>
  <si>
    <t>SI</t>
  </si>
  <si>
    <t>¿ENTREGADO A SATISFACCIÓN?</t>
  </si>
  <si>
    <t>¿INCREMENTA LA CAP. PRODUCTIVA Y EFICIENCIA OPERATIVA DEL INMUEBLE?, Y/O 
¿MEJORA LA CALIDAD DE LOS PRODUCTOS Y SERVICIOS?, Y/O 
¿REDUCE SIGNIFICATIVAMENTE LOS COSTOS?</t>
  </si>
  <si>
    <t>AUMENTO DE VIDA ÚTIL (MESES)</t>
  </si>
  <si>
    <t>FECHA ENTREGA Y/O RECIBO A SATISFACCION</t>
  </si>
  <si>
    <t>¿OBRA TERMINADA Y EN CONDICIONES DE USO?</t>
  </si>
  <si>
    <t>¿INCLUYE ENTREGA DE BIENES MUEBLES?</t>
  </si>
  <si>
    <r>
      <t>ÁREA CONSTRUIDA Y TERMINADA M</t>
    </r>
    <r>
      <rPr>
        <vertAlign val="superscript"/>
        <sz val="11"/>
        <color rgb="FF000000"/>
        <rFont val="Aptos Narrow"/>
        <family val="2"/>
        <scheme val="minor"/>
      </rPr>
      <t>2</t>
    </r>
  </si>
  <si>
    <t>CONSTRUCCIONES NUEVAS O NUEVOS COMPONENTES</t>
  </si>
  <si>
    <t>NOMBRE COMPONENTE</t>
  </si>
  <si>
    <t>ÁREA m2</t>
  </si>
  <si>
    <t>VALOR SIN IVA DE CONSTRUCCIONES, ADICIÓN O MEJORA A COMPONENTE</t>
  </si>
  <si>
    <t>VALOR EDIFICACION O ELEMENTO CONSTRUIDO</t>
  </si>
  <si>
    <t>MANTENIMIENTO CABAÑAS</t>
  </si>
  <si>
    <t>MANTENIMIENTO ALOJAMIENTOS</t>
  </si>
  <si>
    <t>SUBTOTAL</t>
  </si>
  <si>
    <t>HISTÓRICO DE PAGOS</t>
  </si>
  <si>
    <t>CONTROL DE LA SUPERVISIÓN CONSTRUCCIONES</t>
  </si>
  <si>
    <t xml:space="preserve">VALOR ACTAS DE AVANCE </t>
  </si>
  <si>
    <t xml:space="preserve">AMORTIZACION DEL ANTICIPO </t>
  </si>
  <si>
    <t xml:space="preserve">NETO PAGADO </t>
  </si>
  <si>
    <t>SALDO POR AMORTIZAR</t>
  </si>
  <si>
    <t>TOTAL PAGADO</t>
  </si>
  <si>
    <t>PAGO PENDIENTE O EN TRÁMITE</t>
  </si>
  <si>
    <t>TOTAL EJECUTADO</t>
  </si>
  <si>
    <t>CONTROL CONTABLE</t>
  </si>
  <si>
    <t>VALOR IVA</t>
  </si>
  <si>
    <t>VALOR TOTAL = A NETO PAGADO</t>
  </si>
  <si>
    <t>NO. COMPROMISO</t>
  </si>
  <si>
    <t>ORDEN DE PAGO / # OBLIGACIÓN</t>
  </si>
  <si>
    <t>ULTIMO PAGO CONTRATO</t>
  </si>
  <si>
    <t>MOBILIARIO</t>
  </si>
  <si>
    <t>NÚMERO NOTA DE ENTRADA ALMACÉN</t>
  </si>
  <si>
    <t>FECHA NOTA DE ENTRADA ALMACEN</t>
  </si>
  <si>
    <t>TIPO DE NOTA DE ENTRADA ALMACEN</t>
  </si>
  <si>
    <t>VALOR NOTA DE ENTRADA ALMACEN</t>
  </si>
  <si>
    <t>OBSERVACIONES: COMO SUPERVISOR  DEL CONTRATO DE LA REFERENCIA, CERTIFICO QUE LA INFORMACIÓN CONTENIDA EN EL PRESENTE INFORME HA SIDO VERIFICADA Y CONFIRMADA, Y RECOMIENDO AUTORIZAR EL DESEMBOLSO REQUERIDO.</t>
  </si>
  <si>
    <t>FIRMAS:</t>
  </si>
  <si>
    <t>SUPERVISOR (NOMBRE)</t>
  </si>
  <si>
    <t>PROFESIONAL APOYO  (NOMBRE)</t>
  </si>
  <si>
    <t>CEDULA DE CIUDADANIA</t>
  </si>
  <si>
    <t>No. 1.110.462.155</t>
  </si>
  <si>
    <t>No .65.734.048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</si>
</sst>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  <numFmt numFmtId="166" formatCode="_-* #,##0.00000\ _€_-;\-* #,##0.00000\ _€_-;_-* &quot;-&quot;??\ _€_-;_-@"/>
    <numFmt numFmtId="167" formatCode="_-* #,##0.00\ _€_-;\-* #,##0.00\ _€_-;_-* &quot;-&quot;??\ _€_-;_-@"/>
    <numFmt numFmtId="168" formatCode="_-* #,##0.00_-;\-* #,##0.00_-;_-* &quot;-&quot;_-;_-@_-"/>
    <numFmt numFmtId="169" formatCode="0.0%"/>
    <numFmt numFmtId="170" formatCode="&quot;$&quot;#,##0.00"/>
    <numFmt numFmtId="171" formatCode="yyyy\-mm\-dd"/>
    <numFmt numFmtId="172" formatCode="_(&quot;$&quot;\ * #,##0_);_(&quot;$&quot;\ * \(#,##0\);_(&quot;$&quot;\ * &quot;-&quot;??_);_(@_)"/>
    <numFmt numFmtId="173" formatCode="_-* #,##0_-;\-* #,##0_-;_-* &quot;-&quot;??_-;_-@_-"/>
  </numFmts>
  <fonts count="2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4"/>
      <color theme="0"/>
      <name val="Arial"/>
      <family val="2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rgb="FF000000"/>
      <name val="Arial"/>
      <family val="2"/>
    </font>
    <font>
      <b/>
      <sz val="14"/>
      <color rgb="FF000000"/>
      <name val="Aptos Narrow"/>
      <family val="2"/>
      <scheme val="minor"/>
    </font>
    <font>
      <b/>
      <vertAlign val="superscript"/>
      <sz val="12"/>
      <color rgb="FF000000"/>
      <name val="Aptos Narrow"/>
      <family val="2"/>
      <scheme val="minor"/>
    </font>
    <font>
      <b/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000000"/>
      <name val="Aptos Narrow"/>
      <family val="2"/>
      <scheme val="minor"/>
    </font>
    <font>
      <vertAlign val="superscript"/>
      <sz val="11"/>
      <color rgb="FF000000"/>
      <name val="Aptos Narrow"/>
      <family val="2"/>
      <scheme val="minor"/>
    </font>
    <font>
      <sz val="12"/>
      <name val="Calibri"/>
      <family val="2"/>
    </font>
    <font>
      <b/>
      <sz val="11"/>
      <name val="Aptos Narrow"/>
      <family val="2"/>
      <scheme val="minor"/>
    </font>
    <font>
      <sz val="12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D8D8D8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384">
    <xf numFmtId="0" fontId="0" fillId="0" borderId="0" xfId="0"/>
    <xf numFmtId="0" fontId="3" fillId="0" borderId="0" xfId="3" applyAlignment="1">
      <alignment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6" fillId="2" borderId="8" xfId="3" applyFont="1" applyFill="1" applyBorder="1" applyAlignment="1">
      <alignment horizontal="center" vertical="center" wrapText="1"/>
    </xf>
    <xf numFmtId="0" fontId="6" fillId="2" borderId="9" xfId="3" applyFont="1" applyFill="1" applyBorder="1" applyAlignment="1">
      <alignment horizontal="center" vertical="center" wrapText="1"/>
    </xf>
    <xf numFmtId="0" fontId="6" fillId="2" borderId="10" xfId="3" applyFont="1" applyFill="1" applyBorder="1" applyAlignment="1">
      <alignment horizontal="center" vertical="center" wrapText="1"/>
    </xf>
    <xf numFmtId="164" fontId="7" fillId="0" borderId="4" xfId="3" applyNumberFormat="1" applyFont="1" applyBorder="1" applyAlignment="1">
      <alignment horizontal="left" vertical="center" wrapText="1"/>
    </xf>
    <xf numFmtId="14" fontId="2" fillId="0" borderId="4" xfId="4" applyNumberFormat="1" applyFont="1" applyFill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164" fontId="3" fillId="0" borderId="0" xfId="3" applyNumberFormat="1" applyAlignment="1">
      <alignment vertical="center"/>
    </xf>
    <xf numFmtId="0" fontId="6" fillId="2" borderId="1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164" fontId="9" fillId="0" borderId="0" xfId="3" applyNumberFormat="1" applyFont="1" applyAlignment="1">
      <alignment horizontal="center" vertical="center"/>
    </xf>
    <xf numFmtId="0" fontId="10" fillId="3" borderId="11" xfId="3" applyFont="1" applyFill="1" applyBorder="1" applyAlignment="1">
      <alignment horizontal="left" vertical="center" wrapText="1"/>
    </xf>
    <xf numFmtId="0" fontId="10" fillId="3" borderId="12" xfId="3" applyFont="1" applyFill="1" applyBorder="1" applyAlignment="1">
      <alignment horizontal="left" vertical="center" wrapText="1"/>
    </xf>
    <xf numFmtId="164" fontId="11" fillId="0" borderId="13" xfId="3" applyNumberFormat="1" applyFont="1" applyBorder="1" applyAlignment="1">
      <alignment horizontal="center" vertical="center"/>
    </xf>
    <xf numFmtId="164" fontId="11" fillId="0" borderId="14" xfId="3" applyNumberFormat="1" applyFont="1" applyBorder="1" applyAlignment="1">
      <alignment horizontal="center" vertical="center"/>
    </xf>
    <xf numFmtId="164" fontId="11" fillId="0" borderId="15" xfId="3" applyNumberFormat="1" applyFont="1" applyBorder="1" applyAlignment="1">
      <alignment horizontal="center" vertical="center"/>
    </xf>
    <xf numFmtId="164" fontId="10" fillId="3" borderId="12" xfId="3" applyNumberFormat="1" applyFont="1" applyFill="1" applyBorder="1" applyAlignment="1">
      <alignment horizontal="left" vertical="center" wrapText="1"/>
    </xf>
    <xf numFmtId="14" fontId="11" fillId="0" borderId="12" xfId="3" applyNumberFormat="1" applyFont="1" applyBorder="1" applyAlignment="1">
      <alignment horizontal="center" vertical="center"/>
    </xf>
    <xf numFmtId="14" fontId="11" fillId="0" borderId="16" xfId="3" applyNumberFormat="1" applyFont="1" applyBorder="1" applyAlignment="1">
      <alignment horizontal="center" vertical="center"/>
    </xf>
    <xf numFmtId="0" fontId="10" fillId="3" borderId="17" xfId="3" applyFont="1" applyFill="1" applyBorder="1" applyAlignment="1">
      <alignment vertical="center" wrapText="1"/>
    </xf>
    <xf numFmtId="0" fontId="10" fillId="3" borderId="4" xfId="3" applyFont="1" applyFill="1" applyBorder="1" applyAlignment="1">
      <alignment vertical="center" wrapText="1"/>
    </xf>
    <xf numFmtId="164" fontId="11" fillId="0" borderId="4" xfId="3" applyNumberFormat="1" applyFont="1" applyBorder="1" applyAlignment="1">
      <alignment vertical="center"/>
    </xf>
    <xf numFmtId="164" fontId="10" fillId="3" borderId="4" xfId="3" applyNumberFormat="1" applyFont="1" applyFill="1" applyBorder="1" applyAlignment="1">
      <alignment horizontal="left" vertical="center" wrapText="1"/>
    </xf>
    <xf numFmtId="14" fontId="11" fillId="0" borderId="4" xfId="3" applyNumberFormat="1" applyFont="1" applyBorder="1" applyAlignment="1">
      <alignment horizontal="center" vertical="center"/>
    </xf>
    <xf numFmtId="14" fontId="11" fillId="0" borderId="18" xfId="3" applyNumberFormat="1" applyFont="1" applyBorder="1" applyAlignment="1">
      <alignment horizontal="center" vertical="center"/>
    </xf>
    <xf numFmtId="0" fontId="10" fillId="3" borderId="17" xfId="3" applyFont="1" applyFill="1" applyBorder="1" applyAlignment="1">
      <alignment horizontal="left" vertical="center" wrapText="1"/>
    </xf>
    <xf numFmtId="0" fontId="10" fillId="3" borderId="4" xfId="3" applyFont="1" applyFill="1" applyBorder="1" applyAlignment="1">
      <alignment horizontal="left" vertical="center" wrapText="1"/>
    </xf>
    <xf numFmtId="164" fontId="10" fillId="3" borderId="4" xfId="3" applyNumberFormat="1" applyFont="1" applyFill="1" applyBorder="1" applyAlignment="1">
      <alignment horizontal="left" vertical="center"/>
    </xf>
    <xf numFmtId="164" fontId="11" fillId="0" borderId="4" xfId="3" applyNumberFormat="1" applyFont="1" applyBorder="1" applyAlignment="1">
      <alignment horizontal="center" vertical="center"/>
    </xf>
    <xf numFmtId="164" fontId="11" fillId="0" borderId="18" xfId="3" applyNumberFormat="1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 wrapText="1"/>
    </xf>
    <xf numFmtId="0" fontId="11" fillId="0" borderId="19" xfId="3" applyFont="1" applyBorder="1" applyAlignment="1">
      <alignment horizontal="center" vertical="center" wrapText="1"/>
    </xf>
    <xf numFmtId="164" fontId="11" fillId="0" borderId="4" xfId="3" applyNumberFormat="1" applyFont="1" applyBorder="1" applyAlignment="1">
      <alignment horizontal="left" vertical="center"/>
    </xf>
    <xf numFmtId="164" fontId="11" fillId="0" borderId="18" xfId="3" applyNumberFormat="1" applyFont="1" applyBorder="1" applyAlignment="1">
      <alignment horizontal="left" vertical="center"/>
    </xf>
    <xf numFmtId="0" fontId="10" fillId="0" borderId="4" xfId="3" applyFont="1" applyBorder="1" applyAlignment="1">
      <alignment horizontal="center" vertical="center" wrapText="1"/>
    </xf>
    <xf numFmtId="0" fontId="10" fillId="0" borderId="18" xfId="3" applyFont="1" applyBorder="1" applyAlignment="1">
      <alignment horizontal="center" vertical="center" wrapText="1"/>
    </xf>
    <xf numFmtId="165" fontId="12" fillId="0" borderId="4" xfId="4" applyNumberFormat="1" applyFont="1" applyFill="1" applyBorder="1" applyAlignment="1">
      <alignment horizontal="left" vertical="center"/>
    </xf>
    <xf numFmtId="165" fontId="12" fillId="0" borderId="4" xfId="4" applyNumberFormat="1" applyFont="1" applyFill="1" applyBorder="1" applyAlignment="1">
      <alignment horizontal="center" vertical="center" wrapText="1"/>
    </xf>
    <xf numFmtId="165" fontId="12" fillId="0" borderId="18" xfId="4" applyNumberFormat="1" applyFont="1" applyFill="1" applyBorder="1" applyAlignment="1">
      <alignment horizontal="center" vertical="center" wrapText="1"/>
    </xf>
    <xf numFmtId="164" fontId="11" fillId="0" borderId="4" xfId="3" applyNumberFormat="1" applyFont="1" applyBorder="1" applyAlignment="1">
      <alignment horizontal="left" vertical="center" wrapText="1"/>
    </xf>
    <xf numFmtId="164" fontId="10" fillId="3" borderId="4" xfId="3" applyNumberFormat="1" applyFont="1" applyFill="1" applyBorder="1" applyAlignment="1">
      <alignment vertical="center" wrapText="1"/>
    </xf>
    <xf numFmtId="0" fontId="11" fillId="0" borderId="4" xfId="3" applyFont="1" applyBorder="1" applyAlignment="1">
      <alignment horizontal="center" vertical="center"/>
    </xf>
    <xf numFmtId="0" fontId="11" fillId="0" borderId="18" xfId="3" applyFont="1" applyBorder="1" applyAlignment="1">
      <alignment horizontal="center" vertical="center"/>
    </xf>
    <xf numFmtId="0" fontId="13" fillId="0" borderId="8" xfId="3" applyFont="1" applyBorder="1" applyAlignment="1">
      <alignment horizontal="left" vertical="center"/>
    </xf>
    <xf numFmtId="0" fontId="13" fillId="0" borderId="9" xfId="3" applyFont="1" applyBorder="1" applyAlignment="1">
      <alignment horizontal="left" vertical="center"/>
    </xf>
    <xf numFmtId="0" fontId="13" fillId="0" borderId="10" xfId="3" applyFont="1" applyBorder="1" applyAlignment="1">
      <alignment horizontal="left" vertical="center"/>
    </xf>
    <xf numFmtId="164" fontId="11" fillId="0" borderId="8" xfId="3" applyNumberFormat="1" applyFont="1" applyBorder="1" applyAlignment="1">
      <alignment horizontal="left" vertical="center"/>
    </xf>
    <xf numFmtId="164" fontId="11" fillId="0" borderId="9" xfId="3" applyNumberFormat="1" applyFont="1" applyBorder="1" applyAlignment="1">
      <alignment horizontal="left" vertical="center"/>
    </xf>
    <xf numFmtId="164" fontId="11" fillId="0" borderId="10" xfId="3" applyNumberFormat="1" applyFont="1" applyBorder="1" applyAlignment="1">
      <alignment horizontal="left" vertical="center"/>
    </xf>
    <xf numFmtId="164" fontId="10" fillId="0" borderId="4" xfId="3" applyNumberFormat="1" applyFont="1" applyBorder="1" applyAlignment="1">
      <alignment vertical="center" wrapText="1"/>
    </xf>
    <xf numFmtId="164" fontId="11" fillId="0" borderId="8" xfId="3" applyNumberFormat="1" applyFont="1" applyBorder="1" applyAlignment="1">
      <alignment horizontal="center" vertical="center"/>
    </xf>
    <xf numFmtId="164" fontId="11" fillId="0" borderId="19" xfId="3" applyNumberFormat="1" applyFont="1" applyBorder="1" applyAlignment="1">
      <alignment horizontal="center" vertical="center"/>
    </xf>
    <xf numFmtId="0" fontId="10" fillId="3" borderId="4" xfId="3" applyFont="1" applyFill="1" applyBorder="1" applyAlignment="1">
      <alignment vertical="center" wrapText="1"/>
    </xf>
    <xf numFmtId="0" fontId="10" fillId="3" borderId="20" xfId="3" applyFont="1" applyFill="1" applyBorder="1" applyAlignment="1">
      <alignment horizontal="left" vertical="center" wrapText="1"/>
    </xf>
    <xf numFmtId="0" fontId="10" fillId="3" borderId="21" xfId="3" applyFont="1" applyFill="1" applyBorder="1" applyAlignment="1">
      <alignment horizontal="left" vertical="center" wrapText="1"/>
    </xf>
    <xf numFmtId="14" fontId="11" fillId="0" borderId="21" xfId="3" applyNumberFormat="1" applyFont="1" applyBorder="1" applyAlignment="1">
      <alignment vertical="center"/>
    </xf>
    <xf numFmtId="164" fontId="10" fillId="3" borderId="21" xfId="3" applyNumberFormat="1" applyFont="1" applyFill="1" applyBorder="1" applyAlignment="1">
      <alignment vertical="center" wrapText="1"/>
    </xf>
    <xf numFmtId="14" fontId="11" fillId="0" borderId="22" xfId="3" applyNumberFormat="1" applyFont="1" applyBorder="1" applyAlignment="1">
      <alignment vertical="center"/>
    </xf>
    <xf numFmtId="0" fontId="7" fillId="3" borderId="23" xfId="3" applyFont="1" applyFill="1" applyBorder="1" applyAlignment="1">
      <alignment horizontal="left" vertical="center" wrapText="1"/>
    </xf>
    <xf numFmtId="0" fontId="7" fillId="3" borderId="0" xfId="3" applyFont="1" applyFill="1" applyAlignment="1">
      <alignment horizontal="left" vertical="center" wrapText="1"/>
    </xf>
    <xf numFmtId="164" fontId="7" fillId="0" borderId="0" xfId="3" applyNumberFormat="1" applyFont="1" applyAlignment="1">
      <alignment vertical="center"/>
    </xf>
    <xf numFmtId="164" fontId="7" fillId="0" borderId="0" xfId="3" applyNumberFormat="1" applyFont="1" applyAlignment="1">
      <alignment horizontal="center" vertical="center"/>
    </xf>
    <xf numFmtId="164" fontId="7" fillId="0" borderId="24" xfId="3" applyNumberFormat="1" applyFont="1" applyBorder="1" applyAlignment="1">
      <alignment horizontal="center" vertical="center"/>
    </xf>
    <xf numFmtId="0" fontId="10" fillId="3" borderId="17" xfId="3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center" vertical="center"/>
    </xf>
    <xf numFmtId="0" fontId="10" fillId="3" borderId="18" xfId="3" applyFont="1" applyFill="1" applyBorder="1" applyAlignment="1">
      <alignment horizontal="center" vertical="center"/>
    </xf>
    <xf numFmtId="0" fontId="11" fillId="3" borderId="17" xfId="3" applyFont="1" applyFill="1" applyBorder="1" applyAlignment="1">
      <alignment horizontal="left" vertical="center" wrapText="1"/>
    </xf>
    <xf numFmtId="0" fontId="11" fillId="3" borderId="4" xfId="3" applyFont="1" applyFill="1" applyBorder="1" applyAlignment="1">
      <alignment horizontal="left" vertical="center" wrapText="1"/>
    </xf>
    <xf numFmtId="14" fontId="11" fillId="3" borderId="4" xfId="3" applyNumberFormat="1" applyFont="1" applyFill="1" applyBorder="1" applyAlignment="1">
      <alignment vertical="center" wrapText="1"/>
    </xf>
    <xf numFmtId="0" fontId="11" fillId="3" borderId="4" xfId="3" applyFont="1" applyFill="1" applyBorder="1" applyAlignment="1">
      <alignment horizontal="center" vertical="center" wrapText="1"/>
    </xf>
    <xf numFmtId="0" fontId="11" fillId="3" borderId="18" xfId="3" applyFont="1" applyFill="1" applyBorder="1" applyAlignment="1">
      <alignment horizontal="center" vertical="center" wrapText="1"/>
    </xf>
    <xf numFmtId="0" fontId="11" fillId="0" borderId="25" xfId="3" applyFont="1" applyBorder="1" applyAlignment="1">
      <alignment horizontal="left" vertical="center" wrapText="1"/>
    </xf>
    <xf numFmtId="0" fontId="11" fillId="0" borderId="26" xfId="3" applyFont="1" applyBorder="1" applyAlignment="1">
      <alignment horizontal="left" vertical="center" wrapText="1"/>
    </xf>
    <xf numFmtId="14" fontId="11" fillId="4" borderId="26" xfId="3" applyNumberFormat="1" applyFont="1" applyFill="1" applyBorder="1" applyAlignment="1">
      <alignment vertical="center" wrapText="1"/>
    </xf>
    <xf numFmtId="0" fontId="11" fillId="4" borderId="26" xfId="3" applyFont="1" applyFill="1" applyBorder="1" applyAlignment="1">
      <alignment horizontal="center" vertical="center" wrapText="1"/>
    </xf>
    <xf numFmtId="0" fontId="11" fillId="4" borderId="27" xfId="3" applyFont="1" applyFill="1" applyBorder="1" applyAlignment="1">
      <alignment horizontal="center" vertical="center" wrapText="1"/>
    </xf>
    <xf numFmtId="0" fontId="10" fillId="3" borderId="28" xfId="3" applyFont="1" applyFill="1" applyBorder="1" applyAlignment="1">
      <alignment horizontal="center" vertical="center" wrapText="1"/>
    </xf>
    <xf numFmtId="0" fontId="10" fillId="3" borderId="3" xfId="3" applyFont="1" applyFill="1" applyBorder="1" applyAlignment="1">
      <alignment horizontal="center" vertical="center" wrapText="1"/>
    </xf>
    <xf numFmtId="164" fontId="10" fillId="3" borderId="26" xfId="3" applyNumberFormat="1" applyFont="1" applyFill="1" applyBorder="1" applyAlignment="1">
      <alignment horizontal="center" vertical="center" wrapText="1"/>
    </xf>
    <xf numFmtId="164" fontId="10" fillId="3" borderId="1" xfId="3" applyNumberFormat="1" applyFont="1" applyFill="1" applyBorder="1" applyAlignment="1">
      <alignment horizontal="center" vertical="center" wrapText="1"/>
    </xf>
    <xf numFmtId="164" fontId="10" fillId="3" borderId="3" xfId="3" applyNumberFormat="1" applyFont="1" applyFill="1" applyBorder="1" applyAlignment="1">
      <alignment horizontal="center" vertical="center" wrapText="1"/>
    </xf>
    <xf numFmtId="164" fontId="10" fillId="3" borderId="27" xfId="3" applyNumberFormat="1" applyFont="1" applyFill="1" applyBorder="1" applyAlignment="1">
      <alignment horizontal="center" vertical="center" wrapText="1"/>
    </xf>
    <xf numFmtId="0" fontId="10" fillId="3" borderId="29" xfId="3" applyFont="1" applyFill="1" applyBorder="1" applyAlignment="1">
      <alignment horizontal="center" vertical="center" wrapText="1"/>
    </xf>
    <xf numFmtId="0" fontId="10" fillId="3" borderId="7" xfId="3" applyFont="1" applyFill="1" applyBorder="1" applyAlignment="1">
      <alignment horizontal="center" vertical="center" wrapText="1"/>
    </xf>
    <xf numFmtId="164" fontId="10" fillId="3" borderId="30" xfId="3" applyNumberFormat="1" applyFont="1" applyFill="1" applyBorder="1" applyAlignment="1">
      <alignment horizontal="center" vertical="center" wrapText="1"/>
    </xf>
    <xf numFmtId="164" fontId="10" fillId="3" borderId="4" xfId="3" applyNumberFormat="1" applyFont="1" applyFill="1" applyBorder="1" applyAlignment="1">
      <alignment horizontal="center" vertical="center" wrapText="1"/>
    </xf>
    <xf numFmtId="164" fontId="10" fillId="3" borderId="31" xfId="3" applyNumberFormat="1" applyFont="1" applyFill="1" applyBorder="1" applyAlignment="1">
      <alignment horizontal="center" vertical="center" wrapText="1"/>
    </xf>
    <xf numFmtId="164" fontId="11" fillId="3" borderId="17" xfId="3" applyNumberFormat="1" applyFont="1" applyFill="1" applyBorder="1" applyAlignment="1">
      <alignment horizontal="left" vertical="center"/>
    </xf>
    <xf numFmtId="164" fontId="11" fillId="3" borderId="4" xfId="3" applyNumberFormat="1" applyFont="1" applyFill="1" applyBorder="1" applyAlignment="1">
      <alignment horizontal="left" vertical="center"/>
    </xf>
    <xf numFmtId="44" fontId="11" fillId="3" borderId="4" xfId="2" applyFont="1" applyFill="1" applyBorder="1" applyAlignment="1">
      <alignment vertical="center"/>
    </xf>
    <xf numFmtId="9" fontId="8" fillId="0" borderId="4" xfId="5" applyFont="1" applyBorder="1" applyAlignment="1">
      <alignment horizontal="center" vertical="center"/>
    </xf>
    <xf numFmtId="43" fontId="11" fillId="3" borderId="4" xfId="4" applyFont="1" applyFill="1" applyBorder="1" applyAlignment="1">
      <alignment vertical="center"/>
    </xf>
    <xf numFmtId="43" fontId="11" fillId="3" borderId="18" xfId="4" applyFont="1" applyFill="1" applyBorder="1" applyAlignment="1">
      <alignment vertical="center"/>
    </xf>
    <xf numFmtId="166" fontId="9" fillId="0" borderId="0" xfId="3" applyNumberFormat="1" applyFont="1" applyAlignment="1">
      <alignment horizontal="center" vertical="center"/>
    </xf>
    <xf numFmtId="164" fontId="10" fillId="5" borderId="32" xfId="3" applyNumberFormat="1" applyFont="1" applyFill="1" applyBorder="1" applyAlignment="1">
      <alignment vertical="center"/>
    </xf>
    <xf numFmtId="164" fontId="10" fillId="5" borderId="9" xfId="3" applyNumberFormat="1" applyFont="1" applyFill="1" applyBorder="1" applyAlignment="1">
      <alignment vertical="center"/>
    </xf>
    <xf numFmtId="44" fontId="10" fillId="5" borderId="4" xfId="2" applyFont="1" applyFill="1" applyBorder="1" applyAlignment="1">
      <alignment vertical="center"/>
    </xf>
    <xf numFmtId="44" fontId="7" fillId="5" borderId="8" xfId="2" applyFont="1" applyFill="1" applyBorder="1" applyAlignment="1">
      <alignment horizontal="right" vertical="center"/>
    </xf>
    <xf numFmtId="44" fontId="7" fillId="5" borderId="10" xfId="2" applyFont="1" applyFill="1" applyBorder="1" applyAlignment="1">
      <alignment horizontal="right" vertical="center"/>
    </xf>
    <xf numFmtId="43" fontId="10" fillId="3" borderId="18" xfId="4" applyFont="1" applyFill="1" applyBorder="1" applyAlignment="1">
      <alignment vertical="center"/>
    </xf>
    <xf numFmtId="0" fontId="10" fillId="3" borderId="17" xfId="3" applyFont="1" applyFill="1" applyBorder="1" applyAlignment="1">
      <alignment horizontal="center" vertical="center" wrapText="1"/>
    </xf>
    <xf numFmtId="0" fontId="10" fillId="3" borderId="4" xfId="3" applyFont="1" applyFill="1" applyBorder="1" applyAlignment="1">
      <alignment horizontal="center" vertical="center" wrapText="1"/>
    </xf>
    <xf numFmtId="0" fontId="10" fillId="3" borderId="18" xfId="3" applyFont="1" applyFill="1" applyBorder="1" applyAlignment="1">
      <alignment horizontal="center" vertical="center" wrapText="1"/>
    </xf>
    <xf numFmtId="164" fontId="11" fillId="3" borderId="17" xfId="3" applyNumberFormat="1" applyFont="1" applyFill="1" applyBorder="1" applyAlignment="1">
      <alignment horizontal="left" vertical="center" wrapText="1"/>
    </xf>
    <xf numFmtId="164" fontId="11" fillId="3" borderId="4" xfId="3" applyNumberFormat="1" applyFont="1" applyFill="1" applyBorder="1" applyAlignment="1">
      <alignment horizontal="left" vertical="center" wrapText="1"/>
    </xf>
    <xf numFmtId="43" fontId="11" fillId="3" borderId="4" xfId="4" applyFont="1" applyFill="1" applyBorder="1" applyAlignment="1">
      <alignment horizontal="right" vertical="center"/>
    </xf>
    <xf numFmtId="43" fontId="11" fillId="3" borderId="18" xfId="3" applyNumberFormat="1" applyFont="1" applyFill="1" applyBorder="1" applyAlignment="1">
      <alignment horizontal="center" vertical="center"/>
    </xf>
    <xf numFmtId="43" fontId="11" fillId="0" borderId="4" xfId="4" applyFont="1" applyBorder="1" applyAlignment="1">
      <alignment horizontal="right" vertical="center"/>
    </xf>
    <xf numFmtId="43" fontId="11" fillId="0" borderId="18" xfId="4" applyFont="1" applyBorder="1" applyAlignment="1">
      <alignment horizontal="center" vertical="center"/>
    </xf>
    <xf numFmtId="164" fontId="11" fillId="0" borderId="17" xfId="3" applyNumberFormat="1" applyFont="1" applyBorder="1" applyAlignment="1">
      <alignment horizontal="left" vertical="center" wrapText="1"/>
    </xf>
    <xf numFmtId="43" fontId="11" fillId="0" borderId="4" xfId="4" applyFont="1" applyBorder="1" applyAlignment="1">
      <alignment vertical="center"/>
    </xf>
    <xf numFmtId="43" fontId="11" fillId="0" borderId="4" xfId="4" applyFont="1" applyBorder="1" applyAlignment="1">
      <alignment horizontal="center" vertical="center"/>
    </xf>
    <xf numFmtId="164" fontId="10" fillId="0" borderId="4" xfId="3" applyNumberFormat="1" applyFont="1" applyBorder="1" applyAlignment="1">
      <alignment horizontal="center" vertical="center"/>
    </xf>
    <xf numFmtId="164" fontId="10" fillId="0" borderId="32" xfId="3" applyNumberFormat="1" applyFont="1" applyBorder="1" applyAlignment="1">
      <alignment horizontal="left" vertical="center" wrapText="1"/>
    </xf>
    <xf numFmtId="164" fontId="10" fillId="0" borderId="10" xfId="3" applyNumberFormat="1" applyFont="1" applyBorder="1" applyAlignment="1">
      <alignment horizontal="left" vertical="center" wrapText="1"/>
    </xf>
    <xf numFmtId="167" fontId="10" fillId="0" borderId="4" xfId="3" applyNumberFormat="1" applyFont="1" applyBorder="1" applyAlignment="1">
      <alignment vertical="center"/>
    </xf>
    <xf numFmtId="9" fontId="7" fillId="5" borderId="8" xfId="5" applyFont="1" applyFill="1" applyBorder="1" applyAlignment="1">
      <alignment horizontal="right" vertical="center"/>
    </xf>
    <xf numFmtId="9" fontId="7" fillId="5" borderId="10" xfId="5" applyFont="1" applyFill="1" applyBorder="1" applyAlignment="1">
      <alignment horizontal="right" vertical="center"/>
    </xf>
    <xf numFmtId="164" fontId="14" fillId="5" borderId="17" xfId="3" applyNumberFormat="1" applyFont="1" applyFill="1" applyBorder="1" applyAlignment="1">
      <alignment horizontal="left" vertical="center" wrapText="1"/>
    </xf>
    <xf numFmtId="164" fontId="14" fillId="5" borderId="4" xfId="3" applyNumberFormat="1" applyFont="1" applyFill="1" applyBorder="1" applyAlignment="1">
      <alignment horizontal="left" vertical="center" wrapText="1"/>
    </xf>
    <xf numFmtId="167" fontId="14" fillId="5" borderId="4" xfId="3" applyNumberFormat="1" applyFont="1" applyFill="1" applyBorder="1" applyAlignment="1">
      <alignment horizontal="center" vertical="center"/>
    </xf>
    <xf numFmtId="167" fontId="10" fillId="6" borderId="4" xfId="3" applyNumberFormat="1" applyFont="1" applyFill="1" applyBorder="1" applyAlignment="1">
      <alignment vertical="center"/>
    </xf>
    <xf numFmtId="167" fontId="10" fillId="6" borderId="18" xfId="3" applyNumberFormat="1" applyFont="1" applyFill="1" applyBorder="1" applyAlignment="1">
      <alignment vertical="center"/>
    </xf>
    <xf numFmtId="164" fontId="10" fillId="0" borderId="4" xfId="3" applyNumberFormat="1" applyFont="1" applyBorder="1" applyAlignment="1">
      <alignment horizontal="left" vertical="center" wrapText="1"/>
    </xf>
    <xf numFmtId="167" fontId="10" fillId="0" borderId="4" xfId="3" applyNumberFormat="1" applyFont="1" applyBorder="1" applyAlignment="1">
      <alignment horizontal="center" vertical="center"/>
    </xf>
    <xf numFmtId="0" fontId="10" fillId="3" borderId="20" xfId="3" applyFont="1" applyFill="1" applyBorder="1" applyAlignment="1">
      <alignment horizontal="center" vertical="center"/>
    </xf>
    <xf numFmtId="0" fontId="10" fillId="3" borderId="21" xfId="3" applyFont="1" applyFill="1" applyBorder="1" applyAlignment="1">
      <alignment horizontal="center" vertical="center"/>
    </xf>
    <xf numFmtId="164" fontId="10" fillId="0" borderId="21" xfId="3" applyNumberFormat="1" applyFont="1" applyBorder="1" applyAlignment="1">
      <alignment horizontal="left" vertical="center" wrapText="1"/>
    </xf>
    <xf numFmtId="167" fontId="10" fillId="0" borderId="21" xfId="3" applyNumberFormat="1" applyFont="1" applyBorder="1" applyAlignment="1">
      <alignment horizontal="center" vertical="center"/>
    </xf>
    <xf numFmtId="167" fontId="10" fillId="6" borderId="21" xfId="3" applyNumberFormat="1" applyFont="1" applyFill="1" applyBorder="1" applyAlignment="1">
      <alignment vertical="center"/>
    </xf>
    <xf numFmtId="167" fontId="10" fillId="6" borderId="22" xfId="3" applyNumberFormat="1" applyFont="1" applyFill="1" applyBorder="1" applyAlignment="1">
      <alignment vertical="center"/>
    </xf>
    <xf numFmtId="0" fontId="7" fillId="0" borderId="23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164" fontId="7" fillId="0" borderId="0" xfId="3" applyNumberFormat="1" applyFont="1" applyAlignment="1">
      <alignment horizontal="left" vertical="center" wrapText="1"/>
    </xf>
    <xf numFmtId="167" fontId="7" fillId="0" borderId="0" xfId="3" applyNumberFormat="1" applyFont="1" applyAlignment="1">
      <alignment horizontal="center" vertical="center"/>
    </xf>
    <xf numFmtId="0" fontId="8" fillId="0" borderId="24" xfId="3" applyFont="1" applyBorder="1" applyAlignment="1">
      <alignment horizontal="center" vertical="center"/>
    </xf>
    <xf numFmtId="0" fontId="10" fillId="3" borderId="33" xfId="3" applyFont="1" applyFill="1" applyBorder="1" applyAlignment="1">
      <alignment horizontal="center" vertical="center"/>
    </xf>
    <xf numFmtId="0" fontId="10" fillId="3" borderId="14" xfId="3" applyFont="1" applyFill="1" applyBorder="1" applyAlignment="1">
      <alignment horizontal="center" vertical="center"/>
    </xf>
    <xf numFmtId="0" fontId="10" fillId="3" borderId="34" xfId="3" applyFont="1" applyFill="1" applyBorder="1" applyAlignment="1">
      <alignment horizontal="center" vertical="center"/>
    </xf>
    <xf numFmtId="0" fontId="10" fillId="5" borderId="33" xfId="3" applyFont="1" applyFill="1" applyBorder="1" applyAlignment="1">
      <alignment horizontal="center" vertical="center"/>
    </xf>
    <xf numFmtId="0" fontId="10" fillId="5" borderId="14" xfId="3" applyFont="1" applyFill="1" applyBorder="1" applyAlignment="1">
      <alignment horizontal="center" vertical="center"/>
    </xf>
    <xf numFmtId="0" fontId="10" fillId="3" borderId="16" xfId="3" applyFont="1" applyFill="1" applyBorder="1" applyAlignment="1">
      <alignment vertical="center"/>
    </xf>
    <xf numFmtId="0" fontId="10" fillId="3" borderId="17" xfId="3" applyFont="1" applyFill="1" applyBorder="1" applyAlignment="1">
      <alignment horizontal="center" vertical="center" wrapText="1"/>
    </xf>
    <xf numFmtId="0" fontId="10" fillId="3" borderId="4" xfId="3" applyFont="1" applyFill="1" applyBorder="1" applyAlignment="1">
      <alignment horizontal="center" vertical="center" wrapText="1"/>
    </xf>
    <xf numFmtId="0" fontId="10" fillId="3" borderId="8" xfId="3" applyFont="1" applyFill="1" applyBorder="1" applyAlignment="1">
      <alignment horizontal="center" vertical="center" wrapText="1"/>
    </xf>
    <xf numFmtId="0" fontId="10" fillId="3" borderId="19" xfId="3" applyFont="1" applyFill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14" fontId="8" fillId="0" borderId="4" xfId="3" applyNumberFormat="1" applyFont="1" applyBorder="1" applyAlignment="1">
      <alignment horizontal="center" vertical="center" wrapText="1"/>
    </xf>
    <xf numFmtId="168" fontId="8" fillId="7" borderId="8" xfId="6" applyNumberFormat="1" applyFont="1" applyFill="1" applyBorder="1" applyAlignment="1">
      <alignment horizontal="center" vertical="center" wrapText="1"/>
    </xf>
    <xf numFmtId="168" fontId="8" fillId="7" borderId="19" xfId="6" applyNumberFormat="1" applyFont="1" applyFill="1" applyBorder="1" applyAlignment="1">
      <alignment horizontal="center" vertical="center" wrapText="1"/>
    </xf>
    <xf numFmtId="0" fontId="8" fillId="0" borderId="32" xfId="3" applyFont="1" applyBorder="1" applyAlignment="1">
      <alignment vertical="center" wrapText="1"/>
    </xf>
    <xf numFmtId="0" fontId="8" fillId="0" borderId="10" xfId="3" applyFont="1" applyBorder="1" applyAlignment="1">
      <alignment vertical="center" wrapText="1"/>
    </xf>
    <xf numFmtId="9" fontId="8" fillId="0" borderId="4" xfId="5" applyFont="1" applyFill="1" applyBorder="1" applyAlignment="1">
      <alignment horizontal="center" vertical="center" wrapText="1"/>
    </xf>
    <xf numFmtId="168" fontId="8" fillId="0" borderId="18" xfId="6" applyNumberFormat="1" applyFont="1" applyFill="1" applyBorder="1" applyAlignment="1">
      <alignment vertical="center" wrapText="1"/>
    </xf>
    <xf numFmtId="168" fontId="8" fillId="0" borderId="8" xfId="6" applyNumberFormat="1" applyFont="1" applyBorder="1" applyAlignment="1">
      <alignment horizontal="center" vertical="center" wrapText="1"/>
    </xf>
    <xf numFmtId="168" fontId="8" fillId="0" borderId="19" xfId="6" applyNumberFormat="1" applyFont="1" applyBorder="1" applyAlignment="1">
      <alignment horizontal="center" vertical="center" wrapText="1"/>
    </xf>
    <xf numFmtId="0" fontId="8" fillId="0" borderId="20" xfId="3" applyFont="1" applyBorder="1" applyAlignment="1">
      <alignment horizontal="center" vertical="center" wrapText="1"/>
    </xf>
    <xf numFmtId="0" fontId="8" fillId="0" borderId="21" xfId="3" applyFont="1" applyBorder="1" applyAlignment="1">
      <alignment horizontal="center" vertical="center" wrapText="1"/>
    </xf>
    <xf numFmtId="168" fontId="8" fillId="0" borderId="35" xfId="6" applyNumberFormat="1" applyFont="1" applyBorder="1" applyAlignment="1">
      <alignment horizontal="center" vertical="center" wrapText="1"/>
    </xf>
    <xf numFmtId="168" fontId="8" fillId="0" borderId="36" xfId="6" applyNumberFormat="1" applyFont="1" applyBorder="1" applyAlignment="1">
      <alignment horizontal="center" vertical="center" wrapText="1"/>
    </xf>
    <xf numFmtId="0" fontId="8" fillId="0" borderId="37" xfId="3" applyFont="1" applyBorder="1" applyAlignment="1">
      <alignment vertical="center" wrapText="1"/>
    </xf>
    <xf numFmtId="0" fontId="8" fillId="0" borderId="38" xfId="3" applyFont="1" applyBorder="1" applyAlignment="1">
      <alignment vertical="center" wrapText="1"/>
    </xf>
    <xf numFmtId="9" fontId="8" fillId="0" borderId="21" xfId="5" applyFont="1" applyFill="1" applyBorder="1" applyAlignment="1">
      <alignment horizontal="center" vertical="center" wrapText="1"/>
    </xf>
    <xf numFmtId="168" fontId="8" fillId="0" borderId="22" xfId="6" applyNumberFormat="1" applyFont="1" applyFill="1" applyBorder="1" applyAlignment="1">
      <alignment vertical="center" wrapText="1"/>
    </xf>
    <xf numFmtId="0" fontId="7" fillId="0" borderId="23" xfId="3" applyFont="1" applyBorder="1" applyAlignment="1">
      <alignment horizontal="left" vertical="center"/>
    </xf>
    <xf numFmtId="0" fontId="7" fillId="0" borderId="0" xfId="3" applyFont="1" applyAlignment="1">
      <alignment horizontal="left" vertical="center"/>
    </xf>
    <xf numFmtId="164" fontId="10" fillId="3" borderId="17" xfId="3" applyNumberFormat="1" applyFont="1" applyFill="1" applyBorder="1" applyAlignment="1">
      <alignment horizontal="center" vertical="center" wrapText="1"/>
    </xf>
    <xf numFmtId="164" fontId="10" fillId="3" borderId="4" xfId="3" applyNumberFormat="1" applyFont="1" applyFill="1" applyBorder="1" applyAlignment="1">
      <alignment horizontal="center" vertical="center" wrapText="1"/>
    </xf>
    <xf numFmtId="164" fontId="10" fillId="3" borderId="18" xfId="3" applyNumberFormat="1" applyFont="1" applyFill="1" applyBorder="1" applyAlignment="1">
      <alignment horizontal="center" vertical="center" wrapText="1"/>
    </xf>
    <xf numFmtId="49" fontId="10" fillId="3" borderId="1" xfId="3" applyNumberFormat="1" applyFont="1" applyFill="1" applyBorder="1" applyAlignment="1">
      <alignment horizontal="center" vertical="center"/>
    </xf>
    <xf numFmtId="49" fontId="10" fillId="3" borderId="3" xfId="3" applyNumberFormat="1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left" vertical="center" wrapText="1"/>
    </xf>
    <xf numFmtId="49" fontId="10" fillId="3" borderId="5" xfId="3" applyNumberFormat="1" applyFont="1" applyFill="1" applyBorder="1" applyAlignment="1">
      <alignment horizontal="center" vertical="center"/>
    </xf>
    <xf numFmtId="49" fontId="10" fillId="3" borderId="7" xfId="3" applyNumberFormat="1" applyFont="1" applyFill="1" applyBorder="1" applyAlignment="1">
      <alignment horizontal="center" vertical="center"/>
    </xf>
    <xf numFmtId="9" fontId="11" fillId="3" borderId="18" xfId="5" applyFont="1" applyFill="1" applyBorder="1" applyAlignment="1">
      <alignment horizontal="center" vertical="center"/>
    </xf>
    <xf numFmtId="49" fontId="10" fillId="3" borderId="8" xfId="3" applyNumberFormat="1" applyFont="1" applyFill="1" applyBorder="1" applyAlignment="1">
      <alignment horizontal="center" vertical="center"/>
    </xf>
    <xf numFmtId="49" fontId="10" fillId="3" borderId="10" xfId="3" applyNumberFormat="1" applyFont="1" applyFill="1" applyBorder="1" applyAlignment="1">
      <alignment horizontal="center" vertical="center"/>
    </xf>
    <xf numFmtId="10" fontId="11" fillId="3" borderId="18" xfId="5" applyNumberFormat="1" applyFont="1" applyFill="1" applyBorder="1" applyAlignment="1">
      <alignment horizontal="center" vertical="center"/>
    </xf>
    <xf numFmtId="0" fontId="10" fillId="3" borderId="17" xfId="3" applyFont="1" applyFill="1" applyBorder="1" applyAlignment="1">
      <alignment horizontal="left" vertical="center"/>
    </xf>
    <xf numFmtId="0" fontId="10" fillId="3" borderId="4" xfId="3" applyFont="1" applyFill="1" applyBorder="1" applyAlignment="1">
      <alignment horizontal="left" vertical="center"/>
    </xf>
    <xf numFmtId="0" fontId="10" fillId="3" borderId="8" xfId="3" applyFont="1" applyFill="1" applyBorder="1" applyAlignment="1">
      <alignment horizontal="center" vertical="center"/>
    </xf>
    <xf numFmtId="0" fontId="10" fillId="3" borderId="10" xfId="3" applyFont="1" applyFill="1" applyBorder="1" applyAlignment="1">
      <alignment horizontal="center" vertical="center"/>
    </xf>
    <xf numFmtId="169" fontId="11" fillId="3" borderId="18" xfId="5" applyNumberFormat="1" applyFont="1" applyFill="1" applyBorder="1" applyAlignment="1">
      <alignment horizontal="center" vertical="center"/>
    </xf>
    <xf numFmtId="14" fontId="10" fillId="3" borderId="8" xfId="3" applyNumberFormat="1" applyFont="1" applyFill="1" applyBorder="1" applyAlignment="1">
      <alignment horizontal="center" vertical="center"/>
    </xf>
    <xf numFmtId="14" fontId="10" fillId="3" borderId="10" xfId="3" applyNumberFormat="1" applyFont="1" applyFill="1" applyBorder="1" applyAlignment="1">
      <alignment horizontal="center" vertical="center"/>
    </xf>
    <xf numFmtId="43" fontId="10" fillId="3" borderId="4" xfId="4" applyFont="1" applyFill="1" applyBorder="1" applyAlignment="1">
      <alignment vertical="center"/>
    </xf>
    <xf numFmtId="164" fontId="16" fillId="3" borderId="0" xfId="3" applyNumberFormat="1" applyFont="1" applyFill="1" applyAlignment="1">
      <alignment vertical="center" wrapText="1"/>
    </xf>
    <xf numFmtId="0" fontId="10" fillId="3" borderId="20" xfId="3" applyFont="1" applyFill="1" applyBorder="1" applyAlignment="1">
      <alignment vertical="center" wrapText="1"/>
    </xf>
    <xf numFmtId="0" fontId="10" fillId="3" borderId="21" xfId="3" applyFont="1" applyFill="1" applyBorder="1" applyAlignment="1">
      <alignment vertical="center" wrapText="1"/>
    </xf>
    <xf numFmtId="0" fontId="17" fillId="3" borderId="21" xfId="3" applyFont="1" applyFill="1" applyBorder="1" applyAlignment="1">
      <alignment vertical="center"/>
    </xf>
    <xf numFmtId="0" fontId="10" fillId="3" borderId="21" xfId="3" applyFont="1" applyFill="1" applyBorder="1" applyAlignment="1">
      <alignment vertical="center" wrapText="1"/>
    </xf>
    <xf numFmtId="0" fontId="17" fillId="3" borderId="22" xfId="3" applyFont="1" applyFill="1" applyBorder="1" applyAlignment="1">
      <alignment vertical="center"/>
    </xf>
    <xf numFmtId="0" fontId="8" fillId="0" borderId="23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8" fillId="0" borderId="24" xfId="3" applyFont="1" applyBorder="1" applyAlignment="1">
      <alignment vertical="center"/>
    </xf>
    <xf numFmtId="0" fontId="8" fillId="3" borderId="17" xfId="3" applyFont="1" applyFill="1" applyBorder="1" applyAlignment="1">
      <alignment horizontal="left" vertical="center" wrapText="1"/>
    </xf>
    <xf numFmtId="0" fontId="8" fillId="3" borderId="4" xfId="3" applyFont="1" applyFill="1" applyBorder="1" applyAlignment="1">
      <alignment horizontal="left" vertical="center" wrapText="1"/>
    </xf>
    <xf numFmtId="0" fontId="8" fillId="3" borderId="8" xfId="3" applyFont="1" applyFill="1" applyBorder="1" applyAlignment="1">
      <alignment horizontal="center" vertical="center" wrapText="1"/>
    </xf>
    <xf numFmtId="0" fontId="8" fillId="3" borderId="10" xfId="3" applyFont="1" applyFill="1" applyBorder="1" applyAlignment="1">
      <alignment horizontal="center"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horizontal="center" vertical="center" wrapText="1"/>
    </xf>
    <xf numFmtId="0" fontId="8" fillId="3" borderId="18" xfId="3" applyFont="1" applyFill="1" applyBorder="1" applyAlignment="1">
      <alignment vertical="center" wrapText="1"/>
    </xf>
    <xf numFmtId="0" fontId="18" fillId="3" borderId="17" xfId="3" applyFont="1" applyFill="1" applyBorder="1" applyAlignment="1">
      <alignment horizontal="left" vertical="center" wrapText="1"/>
    </xf>
    <xf numFmtId="0" fontId="18" fillId="3" borderId="4" xfId="3" applyFont="1" applyFill="1" applyBorder="1" applyAlignment="1">
      <alignment horizontal="left" vertical="center" wrapText="1"/>
    </xf>
    <xf numFmtId="14" fontId="8" fillId="3" borderId="18" xfId="3" applyNumberFormat="1" applyFont="1" applyFill="1" applyBorder="1" applyAlignment="1">
      <alignment vertical="center" wrapText="1"/>
    </xf>
    <xf numFmtId="0" fontId="8" fillId="3" borderId="20" xfId="3" applyFont="1" applyFill="1" applyBorder="1" applyAlignment="1">
      <alignment horizontal="left" vertical="center" wrapText="1"/>
    </xf>
    <xf numFmtId="0" fontId="8" fillId="3" borderId="21" xfId="3" applyFont="1" applyFill="1" applyBorder="1" applyAlignment="1">
      <alignment horizontal="left" vertical="center" wrapText="1"/>
    </xf>
    <xf numFmtId="0" fontId="8" fillId="3" borderId="35" xfId="3" applyFont="1" applyFill="1" applyBorder="1" applyAlignment="1">
      <alignment horizontal="center" vertical="center" wrapText="1"/>
    </xf>
    <xf numFmtId="0" fontId="8" fillId="3" borderId="38" xfId="3" applyFont="1" applyFill="1" applyBorder="1" applyAlignment="1">
      <alignment horizontal="center" vertical="center" wrapText="1"/>
    </xf>
    <xf numFmtId="0" fontId="8" fillId="3" borderId="21" xfId="3" applyFont="1" applyFill="1" applyBorder="1" applyAlignment="1">
      <alignment vertical="center" wrapText="1"/>
    </xf>
    <xf numFmtId="0" fontId="8" fillId="3" borderId="21" xfId="3" applyFont="1" applyFill="1" applyBorder="1" applyAlignment="1">
      <alignment horizontal="center" vertical="center" wrapText="1"/>
    </xf>
    <xf numFmtId="41" fontId="8" fillId="0" borderId="22" xfId="6" applyFont="1" applyBorder="1" applyAlignment="1">
      <alignment vertical="center"/>
    </xf>
    <xf numFmtId="0" fontId="3" fillId="0" borderId="23" xfId="3" applyBorder="1" applyAlignment="1">
      <alignment vertical="center"/>
    </xf>
    <xf numFmtId="164" fontId="10" fillId="3" borderId="39" xfId="3" applyNumberFormat="1" applyFont="1" applyFill="1" applyBorder="1" applyAlignment="1">
      <alignment horizontal="center" vertical="center" wrapText="1"/>
    </xf>
    <xf numFmtId="164" fontId="10" fillId="3" borderId="40" xfId="3" applyNumberFormat="1" applyFont="1" applyFill="1" applyBorder="1" applyAlignment="1">
      <alignment horizontal="center" vertical="center" wrapText="1"/>
    </xf>
    <xf numFmtId="164" fontId="10" fillId="3" borderId="41" xfId="3" applyNumberFormat="1" applyFont="1" applyFill="1" applyBorder="1" applyAlignment="1">
      <alignment horizontal="center" vertical="center" wrapText="1"/>
    </xf>
    <xf numFmtId="164" fontId="10" fillId="3" borderId="42" xfId="3" applyNumberFormat="1" applyFont="1" applyFill="1" applyBorder="1" applyAlignment="1">
      <alignment horizontal="center" vertical="center" wrapText="1"/>
    </xf>
    <xf numFmtId="164" fontId="10" fillId="3" borderId="43" xfId="3" applyNumberFormat="1" applyFont="1" applyFill="1" applyBorder="1" applyAlignment="1">
      <alignment horizontal="center" vertical="center" wrapText="1"/>
    </xf>
    <xf numFmtId="164" fontId="10" fillId="3" borderId="44" xfId="3" applyNumberFormat="1" applyFont="1" applyFill="1" applyBorder="1" applyAlignment="1">
      <alignment horizontal="center" vertical="center" wrapText="1"/>
    </xf>
    <xf numFmtId="164" fontId="8" fillId="0" borderId="33" xfId="3" applyNumberFormat="1" applyFont="1" applyBorder="1" applyAlignment="1">
      <alignment vertical="center" wrapText="1"/>
    </xf>
    <xf numFmtId="164" fontId="8" fillId="0" borderId="15" xfId="3" applyNumberFormat="1" applyFont="1" applyBorder="1" applyAlignment="1">
      <alignment vertical="center" wrapText="1"/>
    </xf>
    <xf numFmtId="43" fontId="8" fillId="0" borderId="13" xfId="4" applyFont="1" applyBorder="1" applyAlignment="1">
      <alignment vertical="center"/>
    </xf>
    <xf numFmtId="43" fontId="8" fillId="0" borderId="14" xfId="4" applyFont="1" applyBorder="1" applyAlignment="1">
      <alignment vertical="center"/>
    </xf>
    <xf numFmtId="43" fontId="8" fillId="0" borderId="15" xfId="4" applyFont="1" applyBorder="1" applyAlignment="1">
      <alignment vertical="center"/>
    </xf>
    <xf numFmtId="167" fontId="8" fillId="0" borderId="30" xfId="3" applyNumberFormat="1" applyFont="1" applyBorder="1" applyAlignment="1">
      <alignment vertical="center"/>
    </xf>
    <xf numFmtId="167" fontId="8" fillId="0" borderId="31" xfId="3" applyNumberFormat="1" applyFont="1" applyBorder="1" applyAlignment="1">
      <alignment vertical="center"/>
    </xf>
    <xf numFmtId="164" fontId="8" fillId="0" borderId="32" xfId="3" applyNumberFormat="1" applyFont="1" applyBorder="1" applyAlignment="1">
      <alignment vertical="center" wrapText="1"/>
    </xf>
    <xf numFmtId="164" fontId="8" fillId="0" borderId="10" xfId="3" applyNumberFormat="1" applyFont="1" applyBorder="1" applyAlignment="1">
      <alignment vertical="center" wrapText="1"/>
    </xf>
    <xf numFmtId="43" fontId="8" fillId="0" borderId="8" xfId="4" applyFont="1" applyBorder="1" applyAlignment="1">
      <alignment horizontal="center" vertical="center"/>
    </xf>
    <xf numFmtId="43" fontId="8" fillId="0" borderId="9" xfId="4" applyFont="1" applyBorder="1" applyAlignment="1">
      <alignment horizontal="center" vertical="center"/>
    </xf>
    <xf numFmtId="43" fontId="8" fillId="0" borderId="10" xfId="4" applyFont="1" applyBorder="1" applyAlignment="1">
      <alignment horizontal="center" vertical="center"/>
    </xf>
    <xf numFmtId="164" fontId="8" fillId="0" borderId="32" xfId="3" applyNumberFormat="1" applyFont="1" applyBorder="1" applyAlignment="1">
      <alignment horizontal="left" vertical="center" wrapText="1"/>
    </xf>
    <xf numFmtId="164" fontId="8" fillId="0" borderId="10" xfId="3" applyNumberFormat="1" applyFont="1" applyBorder="1" applyAlignment="1">
      <alignment horizontal="left" vertical="center" wrapText="1"/>
    </xf>
    <xf numFmtId="164" fontId="8" fillId="8" borderId="37" xfId="3" applyNumberFormat="1" applyFont="1" applyFill="1" applyBorder="1" applyAlignment="1">
      <alignment vertical="center"/>
    </xf>
    <xf numFmtId="164" fontId="8" fillId="8" borderId="38" xfId="3" applyNumberFormat="1" applyFont="1" applyFill="1" applyBorder="1" applyAlignment="1">
      <alignment vertical="center"/>
    </xf>
    <xf numFmtId="43" fontId="8" fillId="8" borderId="35" xfId="4" applyFont="1" applyFill="1" applyBorder="1" applyAlignment="1">
      <alignment vertical="center"/>
    </xf>
    <xf numFmtId="43" fontId="8" fillId="8" borderId="45" xfId="4" applyFont="1" applyFill="1" applyBorder="1" applyAlignment="1">
      <alignment vertical="center"/>
    </xf>
    <xf numFmtId="43" fontId="8" fillId="8" borderId="38" xfId="4" applyFont="1" applyFill="1" applyBorder="1" applyAlignment="1">
      <alignment vertical="center"/>
    </xf>
    <xf numFmtId="167" fontId="8" fillId="8" borderId="21" xfId="3" applyNumberFormat="1" applyFont="1" applyFill="1" applyBorder="1" applyAlignment="1">
      <alignment vertical="center"/>
    </xf>
    <xf numFmtId="167" fontId="8" fillId="8" borderId="22" xfId="3" applyNumberFormat="1" applyFont="1" applyFill="1" applyBorder="1" applyAlignment="1">
      <alignment vertical="center"/>
    </xf>
    <xf numFmtId="164" fontId="10" fillId="9" borderId="17" xfId="3" applyNumberFormat="1" applyFont="1" applyFill="1" applyBorder="1" applyAlignment="1">
      <alignment horizontal="center" vertical="center" wrapText="1"/>
    </xf>
    <xf numFmtId="164" fontId="10" fillId="9" borderId="4" xfId="3" applyNumberFormat="1" applyFont="1" applyFill="1" applyBorder="1" applyAlignment="1">
      <alignment horizontal="center" vertical="center" wrapText="1"/>
    </xf>
    <xf numFmtId="164" fontId="10" fillId="9" borderId="18" xfId="3" applyNumberFormat="1" applyFont="1" applyFill="1" applyBorder="1" applyAlignment="1">
      <alignment horizontal="center" vertical="center" wrapText="1"/>
    </xf>
    <xf numFmtId="164" fontId="10" fillId="9" borderId="17" xfId="3" applyNumberFormat="1" applyFont="1" applyFill="1" applyBorder="1" applyAlignment="1">
      <alignment horizontal="center" vertical="center"/>
    </xf>
    <xf numFmtId="164" fontId="10" fillId="9" borderId="4" xfId="3" applyNumberFormat="1" applyFont="1" applyFill="1" applyBorder="1" applyAlignment="1">
      <alignment horizontal="center" vertical="center"/>
    </xf>
    <xf numFmtId="164" fontId="10" fillId="9" borderId="8" xfId="3" applyNumberFormat="1" applyFont="1" applyFill="1" applyBorder="1" applyAlignment="1">
      <alignment horizontal="center" vertical="center" wrapText="1"/>
    </xf>
    <xf numFmtId="164" fontId="10" fillId="9" borderId="10" xfId="3" applyNumberFormat="1" applyFont="1" applyFill="1" applyBorder="1" applyAlignment="1">
      <alignment horizontal="center" vertical="center" wrapText="1"/>
    </xf>
    <xf numFmtId="164" fontId="10" fillId="9" borderId="4" xfId="3" applyNumberFormat="1" applyFont="1" applyFill="1" applyBorder="1" applyAlignment="1">
      <alignment horizontal="center" vertical="center" wrapText="1"/>
    </xf>
    <xf numFmtId="164" fontId="10" fillId="9" borderId="18" xfId="3" applyNumberFormat="1" applyFont="1" applyFill="1" applyBorder="1" applyAlignment="1">
      <alignment horizontal="center" vertical="center" wrapText="1"/>
    </xf>
    <xf numFmtId="164" fontId="3" fillId="0" borderId="0" xfId="3" applyNumberFormat="1" applyAlignment="1">
      <alignment horizontal="left" vertical="center"/>
    </xf>
    <xf numFmtId="4" fontId="11" fillId="3" borderId="8" xfId="3" applyNumberFormat="1" applyFont="1" applyFill="1" applyBorder="1" applyAlignment="1">
      <alignment horizontal="center" vertical="center" wrapText="1"/>
    </xf>
    <xf numFmtId="4" fontId="11" fillId="3" borderId="10" xfId="3" applyNumberFormat="1" applyFont="1" applyFill="1" applyBorder="1" applyAlignment="1">
      <alignment horizontal="center" vertical="center" wrapText="1"/>
    </xf>
    <xf numFmtId="10" fontId="11" fillId="3" borderId="4" xfId="5" applyNumberFormat="1" applyFont="1" applyFill="1" applyBorder="1" applyAlignment="1">
      <alignment horizontal="center" vertical="center" wrapText="1"/>
    </xf>
    <xf numFmtId="4" fontId="11" fillId="3" borderId="4" xfId="3" applyNumberFormat="1" applyFont="1" applyFill="1" applyBorder="1" applyAlignment="1">
      <alignment horizontal="right" vertical="center" wrapText="1"/>
    </xf>
    <xf numFmtId="4" fontId="11" fillId="3" borderId="18" xfId="3" applyNumberFormat="1" applyFont="1" applyFill="1" applyBorder="1" applyAlignment="1">
      <alignment horizontal="right" vertical="center" wrapText="1"/>
    </xf>
    <xf numFmtId="164" fontId="9" fillId="0" borderId="0" xfId="3" applyNumberFormat="1" applyFont="1" applyAlignment="1">
      <alignment horizontal="left" vertical="center"/>
    </xf>
    <xf numFmtId="0" fontId="3" fillId="0" borderId="0" xfId="3" applyAlignment="1">
      <alignment horizontal="left" vertical="center"/>
    </xf>
    <xf numFmtId="167" fontId="9" fillId="0" borderId="0" xfId="3" applyNumberFormat="1" applyFont="1" applyAlignment="1">
      <alignment horizontal="left" vertical="center"/>
    </xf>
    <xf numFmtId="4" fontId="20" fillId="3" borderId="0" xfId="3" applyNumberFormat="1" applyFont="1" applyFill="1" applyAlignment="1">
      <alignment horizontal="left" vertical="center"/>
    </xf>
    <xf numFmtId="164" fontId="21" fillId="8" borderId="17" xfId="3" applyNumberFormat="1" applyFont="1" applyFill="1" applyBorder="1" applyAlignment="1">
      <alignment horizontal="left" vertical="center" wrapText="1"/>
    </xf>
    <xf numFmtId="164" fontId="21" fillId="8" borderId="4" xfId="3" applyNumberFormat="1" applyFont="1" applyFill="1" applyBorder="1" applyAlignment="1">
      <alignment horizontal="left" vertical="center" wrapText="1"/>
    </xf>
    <xf numFmtId="4" fontId="11" fillId="8" borderId="8" xfId="3" applyNumberFormat="1" applyFont="1" applyFill="1" applyBorder="1" applyAlignment="1">
      <alignment horizontal="center" vertical="center" wrapText="1"/>
    </xf>
    <xf numFmtId="4" fontId="11" fillId="8" borderId="10" xfId="3" applyNumberFormat="1" applyFont="1" applyFill="1" applyBorder="1" applyAlignment="1">
      <alignment horizontal="center" vertical="center" wrapText="1"/>
    </xf>
    <xf numFmtId="10" fontId="11" fillId="8" borderId="4" xfId="5" applyNumberFormat="1" applyFont="1" applyFill="1" applyBorder="1" applyAlignment="1">
      <alignment horizontal="center" vertical="center"/>
    </xf>
    <xf numFmtId="43" fontId="11" fillId="8" borderId="4" xfId="4" applyFont="1" applyFill="1" applyBorder="1" applyAlignment="1">
      <alignment horizontal="right" vertical="center"/>
    </xf>
    <xf numFmtId="43" fontId="22" fillId="8" borderId="4" xfId="4" applyFont="1" applyFill="1" applyBorder="1" applyAlignment="1">
      <alignment horizontal="left" vertical="center" wrapText="1"/>
    </xf>
    <xf numFmtId="43" fontId="11" fillId="8" borderId="18" xfId="3" applyNumberFormat="1" applyFont="1" applyFill="1" applyBorder="1" applyAlignment="1">
      <alignment horizontal="left" vertical="center"/>
    </xf>
    <xf numFmtId="164" fontId="23" fillId="3" borderId="17" xfId="3" applyNumberFormat="1" applyFont="1" applyFill="1" applyBorder="1" applyAlignment="1">
      <alignment horizontal="left" vertical="center" wrapText="1"/>
    </xf>
    <xf numFmtId="164" fontId="23" fillId="3" borderId="4" xfId="3" applyNumberFormat="1" applyFont="1" applyFill="1" applyBorder="1" applyAlignment="1">
      <alignment horizontal="left" vertical="center" wrapText="1"/>
    </xf>
    <xf numFmtId="10" fontId="8" fillId="3" borderId="4" xfId="5" applyNumberFormat="1" applyFont="1" applyFill="1" applyBorder="1" applyAlignment="1">
      <alignment horizontal="center" vertical="center"/>
    </xf>
    <xf numFmtId="43" fontId="8" fillId="3" borderId="4" xfId="3" applyNumberFormat="1" applyFont="1" applyFill="1" applyBorder="1" applyAlignment="1">
      <alignment horizontal="left" vertical="center"/>
    </xf>
    <xf numFmtId="43" fontId="8" fillId="3" borderId="18" xfId="3" applyNumberFormat="1" applyFont="1" applyFill="1" applyBorder="1" applyAlignment="1">
      <alignment horizontal="left" vertical="center"/>
    </xf>
    <xf numFmtId="164" fontId="21" fillId="8" borderId="17" xfId="3" applyNumberFormat="1" applyFont="1" applyFill="1" applyBorder="1" applyAlignment="1">
      <alignment vertical="center"/>
    </xf>
    <xf numFmtId="164" fontId="21" fillId="8" borderId="4" xfId="3" applyNumberFormat="1" applyFont="1" applyFill="1" applyBorder="1" applyAlignment="1">
      <alignment vertical="center"/>
    </xf>
    <xf numFmtId="4" fontId="10" fillId="8" borderId="8" xfId="3" applyNumberFormat="1" applyFont="1" applyFill="1" applyBorder="1" applyAlignment="1">
      <alignment horizontal="center" vertical="center" wrapText="1"/>
    </xf>
    <xf numFmtId="4" fontId="10" fillId="8" borderId="10" xfId="3" applyNumberFormat="1" applyFont="1" applyFill="1" applyBorder="1" applyAlignment="1">
      <alignment horizontal="center" vertical="center" wrapText="1"/>
    </xf>
    <xf numFmtId="10" fontId="21" fillId="8" borderId="4" xfId="5" applyNumberFormat="1" applyFont="1" applyFill="1" applyBorder="1" applyAlignment="1">
      <alignment horizontal="center" vertical="center" wrapText="1"/>
    </xf>
    <xf numFmtId="43" fontId="7" fillId="8" borderId="4" xfId="4" applyFont="1" applyFill="1" applyBorder="1" applyAlignment="1">
      <alignment horizontal="left" vertical="center"/>
    </xf>
    <xf numFmtId="43" fontId="21" fillId="8" borderId="4" xfId="3" applyNumberFormat="1" applyFont="1" applyFill="1" applyBorder="1" applyAlignment="1">
      <alignment horizontal="left" vertical="center"/>
    </xf>
    <xf numFmtId="164" fontId="7" fillId="8" borderId="18" xfId="3" applyNumberFormat="1" applyFont="1" applyFill="1" applyBorder="1" applyAlignment="1">
      <alignment horizontal="left" vertical="center"/>
    </xf>
    <xf numFmtId="4" fontId="20" fillId="3" borderId="0" xfId="3" applyNumberFormat="1" applyFont="1" applyFill="1" applyAlignment="1">
      <alignment vertical="center"/>
    </xf>
    <xf numFmtId="164" fontId="8" fillId="0" borderId="17" xfId="3" applyNumberFormat="1" applyFont="1" applyBorder="1" applyAlignment="1">
      <alignment vertical="center"/>
    </xf>
    <xf numFmtId="164" fontId="8" fillId="0" borderId="4" xfId="3" applyNumberFormat="1" applyFont="1" applyBorder="1" applyAlignment="1">
      <alignment vertical="center"/>
    </xf>
    <xf numFmtId="164" fontId="8" fillId="0" borderId="8" xfId="3" applyNumberFormat="1" applyFont="1" applyBorder="1" applyAlignment="1">
      <alignment horizontal="center" vertical="center"/>
    </xf>
    <xf numFmtId="164" fontId="8" fillId="0" borderId="10" xfId="3" applyNumberFormat="1" applyFont="1" applyBorder="1" applyAlignment="1">
      <alignment horizontal="center" vertical="center"/>
    </xf>
    <xf numFmtId="164" fontId="8" fillId="0" borderId="4" xfId="3" applyNumberFormat="1" applyFont="1" applyBorder="1" applyAlignment="1">
      <alignment horizontal="center" vertical="center"/>
    </xf>
    <xf numFmtId="164" fontId="8" fillId="0" borderId="18" xfId="3" applyNumberFormat="1" applyFont="1" applyBorder="1" applyAlignment="1">
      <alignment horizontal="center" vertical="center"/>
    </xf>
    <xf numFmtId="0" fontId="10" fillId="3" borderId="17" xfId="3" applyFont="1" applyFill="1" applyBorder="1" applyAlignment="1">
      <alignment horizontal="center" vertical="center"/>
    </xf>
    <xf numFmtId="0" fontId="17" fillId="0" borderId="0" xfId="3" applyFont="1" applyAlignment="1">
      <alignment vertical="center"/>
    </xf>
    <xf numFmtId="164" fontId="11" fillId="3" borderId="17" xfId="3" applyNumberFormat="1" applyFont="1" applyFill="1" applyBorder="1" applyAlignment="1">
      <alignment vertical="center"/>
    </xf>
    <xf numFmtId="170" fontId="11" fillId="3" borderId="4" xfId="3" applyNumberFormat="1" applyFont="1" applyFill="1" applyBorder="1" applyAlignment="1">
      <alignment vertical="center" wrapText="1"/>
    </xf>
    <xf numFmtId="167" fontId="11" fillId="3" borderId="8" xfId="3" applyNumberFormat="1" applyFont="1" applyFill="1" applyBorder="1" applyAlignment="1">
      <alignment horizontal="center" vertical="center"/>
    </xf>
    <xf numFmtId="167" fontId="11" fillId="3" borderId="10" xfId="3" applyNumberFormat="1" applyFont="1" applyFill="1" applyBorder="1" applyAlignment="1">
      <alignment horizontal="center" vertical="center"/>
    </xf>
    <xf numFmtId="4" fontId="11" fillId="3" borderId="4" xfId="3" applyNumberFormat="1" applyFont="1" applyFill="1" applyBorder="1" applyAlignment="1">
      <alignment vertical="center"/>
    </xf>
    <xf numFmtId="0" fontId="11" fillId="3" borderId="4" xfId="3" applyFont="1" applyFill="1" applyBorder="1" applyAlignment="1">
      <alignment horizontal="center" vertical="center" wrapText="1"/>
    </xf>
    <xf numFmtId="14" fontId="11" fillId="3" borderId="18" xfId="3" applyNumberFormat="1" applyFont="1" applyFill="1" applyBorder="1" applyAlignment="1">
      <alignment horizontal="center" vertical="center" wrapText="1"/>
    </xf>
    <xf numFmtId="4" fontId="17" fillId="0" borderId="0" xfId="3" applyNumberFormat="1" applyFont="1" applyAlignment="1">
      <alignment vertical="center"/>
    </xf>
    <xf numFmtId="164" fontId="11" fillId="0" borderId="17" xfId="3" applyNumberFormat="1" applyFont="1" applyBorder="1" applyAlignment="1">
      <alignment vertical="center"/>
    </xf>
    <xf numFmtId="170" fontId="11" fillId="0" borderId="4" xfId="3" applyNumberFormat="1" applyFont="1" applyBorder="1" applyAlignment="1">
      <alignment vertical="center" wrapText="1"/>
    </xf>
    <xf numFmtId="167" fontId="11" fillId="0" borderId="8" xfId="3" applyNumberFormat="1" applyFont="1" applyBorder="1" applyAlignment="1">
      <alignment horizontal="center" vertical="center"/>
    </xf>
    <xf numFmtId="167" fontId="11" fillId="0" borderId="10" xfId="3" applyNumberFormat="1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 wrapText="1"/>
    </xf>
    <xf numFmtId="164" fontId="10" fillId="8" borderId="17" xfId="3" applyNumberFormat="1" applyFont="1" applyFill="1" applyBorder="1" applyAlignment="1">
      <alignment vertical="center"/>
    </xf>
    <xf numFmtId="170" fontId="10" fillId="8" borderId="4" xfId="3" applyNumberFormat="1" applyFont="1" applyFill="1" applyBorder="1" applyAlignment="1">
      <alignment vertical="center"/>
    </xf>
    <xf numFmtId="167" fontId="10" fillId="8" borderId="8" xfId="3" applyNumberFormat="1" applyFont="1" applyFill="1" applyBorder="1" applyAlignment="1">
      <alignment horizontal="center" vertical="center"/>
    </xf>
    <xf numFmtId="167" fontId="10" fillId="8" borderId="10" xfId="3" applyNumberFormat="1" applyFont="1" applyFill="1" applyBorder="1" applyAlignment="1">
      <alignment horizontal="center" vertical="center"/>
    </xf>
    <xf numFmtId="4" fontId="10" fillId="8" borderId="4" xfId="3" applyNumberFormat="1" applyFont="1" applyFill="1" applyBorder="1" applyAlignment="1">
      <alignment vertical="center"/>
    </xf>
    <xf numFmtId="0" fontId="10" fillId="8" borderId="4" xfId="3" applyFont="1" applyFill="1" applyBorder="1" applyAlignment="1">
      <alignment horizontal="center" vertical="center" wrapText="1"/>
    </xf>
    <xf numFmtId="171" fontId="10" fillId="8" borderId="18" xfId="3" applyNumberFormat="1" applyFont="1" applyFill="1" applyBorder="1" applyAlignment="1">
      <alignment horizontal="center" vertical="center" wrapText="1"/>
    </xf>
    <xf numFmtId="164" fontId="8" fillId="0" borderId="23" xfId="3" applyNumberFormat="1" applyFont="1" applyBorder="1" applyAlignment="1">
      <alignment vertical="center"/>
    </xf>
    <xf numFmtId="167" fontId="7" fillId="0" borderId="0" xfId="3" applyNumberFormat="1" applyFont="1" applyAlignment="1">
      <alignment vertical="center"/>
    </xf>
    <xf numFmtId="4" fontId="7" fillId="0" borderId="0" xfId="3" applyNumberFormat="1" applyFont="1" applyAlignment="1">
      <alignment horizontal="center" vertical="center"/>
    </xf>
    <xf numFmtId="172" fontId="7" fillId="0" borderId="0" xfId="3" applyNumberFormat="1" applyFont="1" applyAlignment="1">
      <alignment vertical="center"/>
    </xf>
    <xf numFmtId="43" fontId="10" fillId="3" borderId="46" xfId="4" applyFont="1" applyFill="1" applyBorder="1" applyAlignment="1">
      <alignment horizontal="center" vertical="center" wrapText="1"/>
    </xf>
    <xf numFmtId="43" fontId="10" fillId="3" borderId="41" xfId="4" applyFont="1" applyFill="1" applyBorder="1" applyAlignment="1">
      <alignment horizontal="center" vertical="center" wrapText="1"/>
    </xf>
    <xf numFmtId="43" fontId="10" fillId="3" borderId="40" xfId="4" applyFont="1" applyFill="1" applyBorder="1" applyAlignment="1">
      <alignment horizontal="center" vertical="center" wrapText="1"/>
    </xf>
    <xf numFmtId="43" fontId="10" fillId="3" borderId="42" xfId="4" applyFont="1" applyFill="1" applyBorder="1" applyAlignment="1">
      <alignment horizontal="center" vertical="center" wrapText="1"/>
    </xf>
    <xf numFmtId="0" fontId="10" fillId="3" borderId="41" xfId="3" applyFont="1" applyFill="1" applyBorder="1" applyAlignment="1">
      <alignment horizontal="center" vertical="center" wrapText="1"/>
    </xf>
    <xf numFmtId="0" fontId="10" fillId="3" borderId="40" xfId="3" applyFont="1" applyFill="1" applyBorder="1" applyAlignment="1">
      <alignment horizontal="center" vertical="center" wrapText="1"/>
    </xf>
    <xf numFmtId="0" fontId="10" fillId="3" borderId="47" xfId="3" applyFont="1" applyFill="1" applyBorder="1" applyAlignment="1">
      <alignment horizontal="center" vertical="center" wrapText="1"/>
    </xf>
    <xf numFmtId="164" fontId="8" fillId="0" borderId="48" xfId="3" applyNumberFormat="1" applyFont="1" applyBorder="1" applyAlignment="1">
      <alignment vertical="center"/>
    </xf>
    <xf numFmtId="14" fontId="8" fillId="0" borderId="13" xfId="3" applyNumberFormat="1" applyFont="1" applyBorder="1" applyAlignment="1">
      <alignment vertical="center"/>
    </xf>
    <xf numFmtId="14" fontId="8" fillId="0" borderId="15" xfId="3" applyNumberFormat="1" applyFont="1" applyBorder="1" applyAlignment="1">
      <alignment vertical="center"/>
    </xf>
    <xf numFmtId="14" fontId="8" fillId="0" borderId="14" xfId="3" applyNumberFormat="1" applyFont="1" applyBorder="1" applyAlignment="1">
      <alignment vertical="center"/>
    </xf>
    <xf numFmtId="164" fontId="8" fillId="0" borderId="13" xfId="3" applyNumberFormat="1" applyFont="1" applyBorder="1" applyAlignment="1">
      <alignment vertical="center"/>
    </xf>
    <xf numFmtId="164" fontId="8" fillId="0" borderId="15" xfId="3" applyNumberFormat="1" applyFont="1" applyBorder="1" applyAlignment="1">
      <alignment vertical="center"/>
    </xf>
    <xf numFmtId="164" fontId="8" fillId="0" borderId="30" xfId="3" applyNumberFormat="1" applyFont="1" applyBorder="1" applyAlignment="1">
      <alignment vertical="center"/>
    </xf>
    <xf numFmtId="164" fontId="8" fillId="0" borderId="31" xfId="3" applyNumberFormat="1" applyFont="1" applyBorder="1" applyAlignment="1">
      <alignment vertical="center"/>
    </xf>
    <xf numFmtId="164" fontId="8" fillId="0" borderId="49" xfId="3" applyNumberFormat="1" applyFont="1" applyBorder="1" applyAlignment="1">
      <alignment vertical="center"/>
    </xf>
    <xf numFmtId="14" fontId="8" fillId="0" borderId="50" xfId="3" applyNumberFormat="1" applyFont="1" applyBorder="1" applyAlignment="1">
      <alignment vertical="center"/>
    </xf>
    <xf numFmtId="14" fontId="8" fillId="0" borderId="51" xfId="3" applyNumberFormat="1" applyFont="1" applyBorder="1" applyAlignment="1">
      <alignment vertical="center"/>
    </xf>
    <xf numFmtId="14" fontId="8" fillId="0" borderId="0" xfId="3" applyNumberFormat="1" applyFont="1" applyAlignment="1">
      <alignment vertical="center"/>
    </xf>
    <xf numFmtId="164" fontId="8" fillId="0" borderId="8" xfId="3" applyNumberFormat="1" applyFont="1" applyBorder="1" applyAlignment="1">
      <alignment vertical="center"/>
    </xf>
    <xf numFmtId="164" fontId="8" fillId="0" borderId="10" xfId="3" applyNumberFormat="1" applyFont="1" applyBorder="1" applyAlignment="1">
      <alignment vertical="center"/>
    </xf>
    <xf numFmtId="164" fontId="8" fillId="0" borderId="20" xfId="3" applyNumberFormat="1" applyFont="1" applyBorder="1" applyAlignment="1">
      <alignment vertical="center"/>
    </xf>
    <xf numFmtId="14" fontId="8" fillId="0" borderId="35" xfId="3" applyNumberFormat="1" applyFont="1" applyBorder="1" applyAlignment="1">
      <alignment vertical="center"/>
    </xf>
    <xf numFmtId="14" fontId="8" fillId="0" borderId="38" xfId="3" applyNumberFormat="1" applyFont="1" applyBorder="1" applyAlignment="1">
      <alignment vertical="center"/>
    </xf>
    <xf numFmtId="14" fontId="8" fillId="0" borderId="45" xfId="3" applyNumberFormat="1" applyFont="1" applyBorder="1" applyAlignment="1">
      <alignment vertical="center"/>
    </xf>
    <xf numFmtId="164" fontId="8" fillId="0" borderId="35" xfId="3" applyNumberFormat="1" applyFont="1" applyBorder="1" applyAlignment="1">
      <alignment vertical="center"/>
    </xf>
    <xf numFmtId="164" fontId="8" fillId="0" borderId="38" xfId="3" applyNumberFormat="1" applyFont="1" applyBorder="1" applyAlignment="1">
      <alignment vertical="center"/>
    </xf>
    <xf numFmtId="164" fontId="8" fillId="0" borderId="21" xfId="3" applyNumberFormat="1" applyFont="1" applyBorder="1" applyAlignment="1">
      <alignment vertical="center"/>
    </xf>
    <xf numFmtId="164" fontId="8" fillId="0" borderId="22" xfId="3" applyNumberFormat="1" applyFont="1" applyBorder="1" applyAlignment="1">
      <alignment vertical="center"/>
    </xf>
    <xf numFmtId="164" fontId="8" fillId="0" borderId="0" xfId="3" applyNumberFormat="1" applyFont="1" applyAlignment="1">
      <alignment vertical="center"/>
    </xf>
    <xf numFmtId="164" fontId="8" fillId="0" borderId="0" xfId="3" applyNumberFormat="1" applyFont="1" applyAlignment="1">
      <alignment horizontal="center" vertical="center"/>
    </xf>
    <xf numFmtId="164" fontId="8" fillId="0" borderId="24" xfId="3" applyNumberFormat="1" applyFont="1" applyBorder="1" applyAlignment="1">
      <alignment horizontal="center" vertical="center"/>
    </xf>
    <xf numFmtId="164" fontId="10" fillId="0" borderId="52" xfId="3" applyNumberFormat="1" applyFont="1" applyBorder="1" applyAlignment="1">
      <alignment horizontal="center" vertical="center" wrapText="1"/>
    </xf>
    <xf numFmtId="164" fontId="10" fillId="0" borderId="53" xfId="3" applyNumberFormat="1" applyFont="1" applyBorder="1" applyAlignment="1">
      <alignment horizontal="center" vertical="center" wrapText="1"/>
    </xf>
    <xf numFmtId="164" fontId="10" fillId="0" borderId="54" xfId="3" applyNumberFormat="1" applyFont="1" applyBorder="1" applyAlignment="1">
      <alignment horizontal="center" vertical="center" wrapText="1"/>
    </xf>
    <xf numFmtId="164" fontId="10" fillId="0" borderId="55" xfId="3" applyNumberFormat="1" applyFont="1" applyBorder="1" applyAlignment="1">
      <alignment horizontal="center" vertical="center" wrapText="1"/>
    </xf>
    <xf numFmtId="164" fontId="10" fillId="0" borderId="56" xfId="3" applyNumberFormat="1" applyFont="1" applyBorder="1" applyAlignment="1">
      <alignment horizontal="center" vertical="center" wrapText="1"/>
    </xf>
    <xf numFmtId="164" fontId="10" fillId="0" borderId="57" xfId="3" applyNumberFormat="1" applyFont="1" applyBorder="1" applyAlignment="1">
      <alignment horizontal="center" vertical="center" wrapText="1"/>
    </xf>
    <xf numFmtId="164" fontId="24" fillId="0" borderId="39" xfId="3" applyNumberFormat="1" applyFont="1" applyBorder="1" applyAlignment="1">
      <alignment vertical="center"/>
    </xf>
    <xf numFmtId="164" fontId="24" fillId="0" borderId="47" xfId="3" applyNumberFormat="1" applyFont="1" applyBorder="1" applyAlignment="1">
      <alignment vertical="center"/>
    </xf>
    <xf numFmtId="164" fontId="11" fillId="0" borderId="39" xfId="3" applyNumberFormat="1" applyFont="1" applyBorder="1" applyAlignment="1">
      <alignment horizontal="center" vertical="center"/>
    </xf>
    <xf numFmtId="164" fontId="11" fillId="0" borderId="42" xfId="3" applyNumberFormat="1" applyFont="1" applyBorder="1" applyAlignment="1">
      <alignment horizontal="center" vertical="center"/>
    </xf>
    <xf numFmtId="164" fontId="11" fillId="0" borderId="47" xfId="3" applyNumberFormat="1" applyFont="1" applyBorder="1" applyAlignment="1">
      <alignment horizontal="center" vertical="center"/>
    </xf>
    <xf numFmtId="164" fontId="24" fillId="0" borderId="33" xfId="3" applyNumberFormat="1" applyFont="1" applyBorder="1" applyAlignment="1">
      <alignment horizontal="left" vertical="center" wrapText="1"/>
    </xf>
    <xf numFmtId="164" fontId="24" fillId="0" borderId="34" xfId="3" applyNumberFormat="1" applyFont="1" applyBorder="1" applyAlignment="1">
      <alignment horizontal="left" vertical="center" wrapText="1"/>
    </xf>
    <xf numFmtId="164" fontId="24" fillId="0" borderId="33" xfId="3" applyNumberFormat="1" applyFont="1" applyBorder="1" applyAlignment="1">
      <alignment horizontal="center" vertical="center"/>
    </xf>
    <xf numFmtId="164" fontId="24" fillId="0" borderId="14" xfId="3" applyNumberFormat="1" applyFont="1" applyBorder="1" applyAlignment="1">
      <alignment horizontal="center" vertical="center"/>
    </xf>
    <xf numFmtId="164" fontId="24" fillId="0" borderId="34" xfId="3" applyNumberFormat="1" applyFont="1" applyBorder="1" applyAlignment="1">
      <alignment horizontal="center" vertical="center"/>
    </xf>
    <xf numFmtId="164" fontId="24" fillId="0" borderId="33" xfId="3" applyNumberFormat="1" applyFont="1" applyBorder="1" applyAlignment="1">
      <alignment horizontal="left" vertical="center" wrapText="1"/>
    </xf>
    <xf numFmtId="164" fontId="24" fillId="0" borderId="33" xfId="3" applyNumberFormat="1" applyFont="1" applyBorder="1" applyAlignment="1">
      <alignment horizontal="center" vertical="center" wrapText="1"/>
    </xf>
    <xf numFmtId="164" fontId="24" fillId="0" borderId="34" xfId="3" applyNumberFormat="1" applyFont="1" applyBorder="1" applyAlignment="1">
      <alignment horizontal="center" vertical="center" wrapText="1"/>
    </xf>
    <xf numFmtId="164" fontId="24" fillId="0" borderId="37" xfId="3" applyNumberFormat="1" applyFont="1" applyBorder="1" applyAlignment="1">
      <alignment horizontal="left" vertical="center" wrapText="1"/>
    </xf>
    <xf numFmtId="164" fontId="24" fillId="0" borderId="36" xfId="3" applyNumberFormat="1" applyFont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center" vertical="center"/>
    </xf>
    <xf numFmtId="49" fontId="24" fillId="0" borderId="36" xfId="3" applyNumberFormat="1" applyFont="1" applyBorder="1" applyAlignment="1">
      <alignment horizontal="center" vertical="center"/>
    </xf>
    <xf numFmtId="164" fontId="24" fillId="0" borderId="37" xfId="3" applyNumberFormat="1" applyFont="1" applyBorder="1" applyAlignment="1">
      <alignment vertical="center" wrapText="1"/>
    </xf>
    <xf numFmtId="173" fontId="24" fillId="0" borderId="37" xfId="1" applyNumberFormat="1" applyFont="1" applyBorder="1" applyAlignment="1">
      <alignment horizontal="center" vertical="center"/>
    </xf>
    <xf numFmtId="173" fontId="24" fillId="0" borderId="36" xfId="1" applyNumberFormat="1" applyFont="1" applyBorder="1" applyAlignment="1">
      <alignment horizontal="center" vertical="center"/>
    </xf>
    <xf numFmtId="43" fontId="3" fillId="0" borderId="0" xfId="3" applyNumberFormat="1" applyAlignment="1">
      <alignment vertical="center"/>
    </xf>
  </cellXfs>
  <cellStyles count="7">
    <cellStyle name="Millares" xfId="1" builtinId="3"/>
    <cellStyle name="Millares [0] 2" xfId="6" xr:uid="{C2573916-DDDC-481C-B418-9DA6B22957DD}"/>
    <cellStyle name="Millares 2" xfId="4" xr:uid="{247628F1-78AE-4744-88FB-25025C8FAA88}"/>
    <cellStyle name="Moneda" xfId="2" builtinId="4"/>
    <cellStyle name="Normal" xfId="0" builtinId="0"/>
    <cellStyle name="Normal 2" xfId="3" xr:uid="{2A9E03DB-7C03-4F44-9390-134850F0EF97}"/>
    <cellStyle name="Porcentaje 2" xfId="5" xr:uid="{12B86D0D-81A3-457C-9879-28648FFAB7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523875</xdr:colOff>
      <xdr:row>0</xdr:row>
      <xdr:rowOff>66675</xdr:rowOff>
    </xdr:from>
    <xdr:to>
      <xdr:col>5</xdr:col>
      <xdr:colOff>1226470</xdr:colOff>
      <xdr:row>1</xdr:row>
      <xdr:rowOff>319911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33420903-692F-45A7-A709-57141AB5C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58050" y="66675"/>
          <a:ext cx="702595" cy="691386"/>
        </a:xfrm>
        <a:prstGeom prst="rect">
          <a:avLst/>
        </a:prstGeom>
      </xdr:spPr>
    </xdr:pic>
    <xdr:clientData/>
  </xdr:twoCellAnchor>
  <xdr:twoCellAnchor editAs="oneCell">
    <xdr:from>
      <xdr:col>7</xdr:col>
      <xdr:colOff>1132417</xdr:colOff>
      <xdr:row>95</xdr:row>
      <xdr:rowOff>42334</xdr:rowOff>
    </xdr:from>
    <xdr:to>
      <xdr:col>8</xdr:col>
      <xdr:colOff>673699</xdr:colOff>
      <xdr:row>95</xdr:row>
      <xdr:rowOff>554442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765B473-9961-4782-844E-3C31D5FCD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14667" y="26845684"/>
          <a:ext cx="1055757" cy="512108"/>
        </a:xfrm>
        <a:prstGeom prst="rect">
          <a:avLst/>
        </a:prstGeom>
      </xdr:spPr>
    </xdr:pic>
    <xdr:clientData/>
  </xdr:twoCellAnchor>
  <xdr:twoCellAnchor editAs="oneCell">
    <xdr:from>
      <xdr:col>4</xdr:col>
      <xdr:colOff>74085</xdr:colOff>
      <xdr:row>95</xdr:row>
      <xdr:rowOff>21165</xdr:rowOff>
    </xdr:from>
    <xdr:to>
      <xdr:col>4</xdr:col>
      <xdr:colOff>1017701</xdr:colOff>
      <xdr:row>95</xdr:row>
      <xdr:rowOff>606108</xdr:rowOff>
    </xdr:to>
    <xdr:pic>
      <xdr:nvPicPr>
        <xdr:cNvPr id="4" name="Imagen 3" descr="Texto&#10;&#10;Descripción generada automáticamente con confianza media">
          <a:extLst>
            <a:ext uri="{FF2B5EF4-FFF2-40B4-BE49-F238E27FC236}">
              <a16:creationId xmlns:a16="http://schemas.microsoft.com/office/drawing/2014/main" id="{6DA89D9B-032B-4D05-87A6-AEC02DEBA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46210" y="26824515"/>
          <a:ext cx="943616" cy="5849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_Asus\Documents\PROYECTOS%20SENA%20INFRAESTRUCTURA%202021%20-%202022\2023\3.%20PROYECTO%20MANTENIMIENTO%20OBRAS%20CALG%202023\PROCESO%20PAGO\SEGUNDO%20PAGO\FORMATOS%20SENA\GIL-F-029_INFORME_INTERVENCI&#211;N_A_INMUEBLES%20V00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PIN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ena4-my.sharepoint.com/personal/emayorga_sena_edu_co/Documents/00%20-%20CORDINACI&#211;N%20FPI/00%20-%202024/BIENESTAR/MANTENIMIENTO%20CENTRO%20CONVIVENCIA/FORMATO%20SENA%20PAGOCENTRO%20DE%20CONVIVENCIA%202024%20(F29%20-%20F45%20-%20F47).xlsx" TargetMode="External"/><Relationship Id="rId1" Type="http://schemas.openxmlformats.org/officeDocument/2006/relationships/externalLinkPath" Target="FORMATO%20SENA%20PAGOCENTRO%20DE%20CONVIVENCIA%202024%20(F29%20-%20F45%20-%20F47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"/>
      <sheetName val="FORMATO GIL-F-029"/>
      <sheetName val="LISTAS"/>
      <sheetName val="LISTADO PCI's"/>
    </sheetNames>
    <sheetDataSet>
      <sheetData sheetId="0"/>
      <sheetData sheetId="1"/>
      <sheetData sheetId="2"/>
      <sheetData sheetId="3">
        <row r="1">
          <cell r="A1" t="str">
            <v>CENTRO REG CONCATENADO</v>
          </cell>
          <cell r="B1" t="str">
            <v>REGIONAL</v>
          </cell>
          <cell r="C1" t="str">
            <v>PCI</v>
          </cell>
        </row>
        <row r="2">
          <cell r="A2" t="str">
            <v>DIRECCIÓN GENERAL SENA GESTION GENERAL</v>
          </cell>
          <cell r="B2" t="str">
            <v>DIRECCIÓN GENERAL</v>
          </cell>
          <cell r="C2" t="str">
            <v>36-02-00-001-0000</v>
          </cell>
        </row>
        <row r="3">
          <cell r="A3" t="str">
            <v>ANTIOQUIA SENA REGIONAL ANTIOQUIA  DIRECCION REGIONAL</v>
          </cell>
          <cell r="B3" t="str">
            <v>ANTIOQUIA</v>
          </cell>
          <cell r="C3" t="str">
            <v>36-02-00-005-000000</v>
          </cell>
        </row>
        <row r="4">
          <cell r="A4" t="str">
            <v>ANTIOQUIA CENTRO DE LOS RECURSOS NATURALES RENOVA</v>
          </cell>
          <cell r="B4" t="str">
            <v>ANTIOQUIA</v>
          </cell>
          <cell r="C4" t="str">
            <v>36-02-00-005-910110</v>
          </cell>
        </row>
        <row r="5">
          <cell r="A5" t="str">
            <v>ANTIOQUIA CENTRO DE FORMACION PROFESIONAL MINERO AMBIENTAL  ANTIOQUIA</v>
          </cell>
          <cell r="B5" t="str">
            <v>ANTIOQUIA</v>
          </cell>
          <cell r="C5" t="str">
            <v>36-02-00-005-912710</v>
          </cell>
        </row>
        <row r="6">
          <cell r="A6" t="str">
            <v>ANTIOQUIA CENTRO DE DISEÑO Y MANUFACTURA DE CUERO</v>
          </cell>
          <cell r="B6" t="str">
            <v>ANTIOQUIA</v>
          </cell>
          <cell r="C6" t="str">
            <v>36-02-00-005-920110</v>
          </cell>
        </row>
        <row r="7">
          <cell r="A7" t="str">
            <v>ANTIOQUIA CENTRO DE FORMACIÓN EN DISEÑO CONFECCIÓ</v>
          </cell>
          <cell r="B7" t="str">
            <v>ANTIOQUIA</v>
          </cell>
          <cell r="C7" t="str">
            <v>36-02-00-005-920210</v>
          </cell>
        </row>
        <row r="8">
          <cell r="A8" t="str">
            <v>ANTIOQUIA CENTRO PARA EL DESARROLLO DEL HABITAT Y</v>
          </cell>
          <cell r="B8" t="str">
            <v>ANTIOQUIA</v>
          </cell>
          <cell r="C8" t="str">
            <v>36-02-00-005-920310</v>
          </cell>
        </row>
        <row r="9">
          <cell r="A9" t="str">
            <v xml:space="preserve">ANTIOQUIA CENTRO DE TECNOLOGÍA DE LA MANUFACTURA </v>
          </cell>
          <cell r="B9" t="str">
            <v>ANTIOQUIA</v>
          </cell>
          <cell r="C9" t="str">
            <v>36-02-00-005-920410</v>
          </cell>
        </row>
        <row r="10">
          <cell r="A10" t="str">
            <v>ANTIOQUIA CENTRO  TECNOLOGICO DEL MOBILIARIO</v>
          </cell>
          <cell r="B10" t="str">
            <v>ANTIOQUIA</v>
          </cell>
          <cell r="C10" t="str">
            <v>36-02-00-005-920510</v>
          </cell>
        </row>
        <row r="11">
          <cell r="A11" t="str">
            <v>ANTIOQUIA CENTRO TECNOLOGICO DE GESTION INDUSTRIAL</v>
          </cell>
          <cell r="B11" t="str">
            <v>ANTIOQUIA</v>
          </cell>
          <cell r="C11" t="str">
            <v>36-02-00-005-920610</v>
          </cell>
        </row>
        <row r="12">
          <cell r="A12" t="str">
            <v>ANTIOQUIA CENTRO DE COMERCIO</v>
          </cell>
          <cell r="B12" t="str">
            <v>ANTIOQUIA</v>
          </cell>
          <cell r="C12" t="str">
            <v>36-02-00-005-930110</v>
          </cell>
        </row>
        <row r="13">
          <cell r="A13" t="str">
            <v>ANTIOQUIA CENTRO DE SERVICIOS DE SALUD</v>
          </cell>
          <cell r="B13" t="str">
            <v>ANTIOQUIA</v>
          </cell>
          <cell r="C13" t="str">
            <v>36-02-00-005-940110</v>
          </cell>
        </row>
        <row r="14">
          <cell r="A14" t="str">
            <v>ANTIOQUIA CENTRO DE SERVICIOS Y GESTION EMPRESARIAL</v>
          </cell>
          <cell r="B14" t="str">
            <v>ANTIOQUIA</v>
          </cell>
          <cell r="C14" t="str">
            <v>36-02-00-005-940210</v>
          </cell>
        </row>
        <row r="15">
          <cell r="A15" t="str">
            <v>ANTIOQUIA COMPLEJO TECNOLOGICO PARA LA GESTION AG</v>
          </cell>
          <cell r="B15" t="str">
            <v>ANTIOQUIA</v>
          </cell>
          <cell r="C15" t="str">
            <v>36-02-00-005-950110</v>
          </cell>
        </row>
        <row r="16">
          <cell r="A16" t="str">
            <v>ANTIOQUIA COMPLEJO TECNOLOGICO MINERO AGROEMPRESA</v>
          </cell>
          <cell r="B16" t="str">
            <v>ANTIOQUIA</v>
          </cell>
          <cell r="C16" t="str">
            <v>36-02-00-005-950210</v>
          </cell>
        </row>
        <row r="17">
          <cell r="A17" t="str">
            <v>ANTIOQUIA CENTRO DE LA INNOVACION, LA AGROINDUSTR</v>
          </cell>
          <cell r="B17" t="str">
            <v>ANTIOQUIA</v>
          </cell>
          <cell r="C17" t="str">
            <v>36-02-00-005-950310</v>
          </cell>
        </row>
        <row r="18">
          <cell r="A18" t="str">
            <v>ANTIOQUIA COMPLEJO TECNOLOGICO AGROINDUSTRIAL. PE</v>
          </cell>
          <cell r="B18" t="str">
            <v>ANTIOQUIA</v>
          </cell>
          <cell r="C18" t="str">
            <v>36-02-00-005-950410</v>
          </cell>
        </row>
        <row r="19">
          <cell r="A19" t="str">
            <v>ANTIOQUIA CTRO COMPLEJO TECNO TURISTICO AGROIN.</v>
          </cell>
          <cell r="B19" t="str">
            <v>ANTIOQUIA</v>
          </cell>
          <cell r="C19" t="str">
            <v>36-02-00-005-954910</v>
          </cell>
        </row>
        <row r="20">
          <cell r="A20" t="str">
            <v>ATLÁNTICO SENA REGIONAL ATLANTICO DIRECCION REGIONAL</v>
          </cell>
          <cell r="B20" t="str">
            <v>ATLÁNTICO</v>
          </cell>
          <cell r="C20" t="str">
            <v>36-02-00-008-000000</v>
          </cell>
        </row>
        <row r="21">
          <cell r="A21" t="str">
            <v>ATLÁNTICO CENTRO PARA EL DESARROLLO AGROECOLOGICO Y AGROINDUSTRIAL</v>
          </cell>
          <cell r="B21" t="str">
            <v>ATLÁNTICO</v>
          </cell>
          <cell r="C21" t="str">
            <v>36-02-00-008-910310</v>
          </cell>
        </row>
        <row r="22">
          <cell r="A22" t="str">
            <v>ATLÁNTICO CENTRO NACIONAL COLOMBO ALEMAN</v>
          </cell>
          <cell r="B22" t="str">
            <v>ATLÁNTICO</v>
          </cell>
          <cell r="C22" t="str">
            <v>36-02-00-008-920710</v>
          </cell>
        </row>
        <row r="23">
          <cell r="A23" t="str">
            <v>ATLÁNTICO CENTRO INDUSTRIAL Y DE AVIACION</v>
          </cell>
          <cell r="B23" t="str">
            <v>ATLÁNTICO</v>
          </cell>
          <cell r="C23" t="str">
            <v>36-02-00-008-920810</v>
          </cell>
        </row>
        <row r="24">
          <cell r="A24" t="str">
            <v>ATLÁNTICO CENTRO DE COMERCIO Y SERVICIOS</v>
          </cell>
          <cell r="B24" t="str">
            <v>ATLÁNTICO</v>
          </cell>
          <cell r="C24" t="str">
            <v>36-02-00-008-930210</v>
          </cell>
        </row>
        <row r="25">
          <cell r="A25" t="str">
            <v>DISTRITO CAPITAL SENA REGIONAL BOGOTA DISTRITO DIRECCION REGIONAL</v>
          </cell>
          <cell r="B25" t="str">
            <v>DISTRITO CAPITAL</v>
          </cell>
          <cell r="C25" t="str">
            <v>36-02-00-011-000000</v>
          </cell>
        </row>
        <row r="26">
          <cell r="A26" t="str">
            <v>DISTRITO CAPITAL CENTRO DE TECNOLOGIAS PARA LA CONSTRUCCION</v>
          </cell>
          <cell r="B26" t="str">
            <v>DISTRITO CAPITAL</v>
          </cell>
          <cell r="C26" t="str">
            <v>36-02-00-011-920910</v>
          </cell>
        </row>
        <row r="27">
          <cell r="A27" t="str">
            <v>DISTRITO CAPITAL CENTRO DE ELECTRICIDAD Y ELECTRONICA</v>
          </cell>
          <cell r="B27" t="str">
            <v>DISTRITO CAPITAL</v>
          </cell>
          <cell r="C27" t="str">
            <v>36-02-00-011-921010</v>
          </cell>
        </row>
        <row r="28">
          <cell r="A28" t="str">
            <v>DISTRITO CAPITAL CENTRO DE GESTION INDUSTRIAL</v>
          </cell>
          <cell r="B28" t="str">
            <v>DISTRITO CAPITAL</v>
          </cell>
          <cell r="C28" t="str">
            <v>36-02-00-011-921110</v>
          </cell>
        </row>
        <row r="29">
          <cell r="A29" t="str">
            <v>DISTRITO CAPITAL CENTRO DE MANUFACTURA EN TEXTILES Y CUERO</v>
          </cell>
          <cell r="B29" t="str">
            <v>DISTRITO CAPITAL</v>
          </cell>
          <cell r="C29" t="str">
            <v>36-02-00-011-921210</v>
          </cell>
        </row>
        <row r="30">
          <cell r="A30" t="str">
            <v>DISTRITO CAPITAL CENTRO DE TECNOLOGIAS DEL  TRANSPORTE</v>
          </cell>
          <cell r="B30" t="str">
            <v>DISTRITO CAPITAL</v>
          </cell>
          <cell r="C30" t="str">
            <v>36-02-00-011-921310</v>
          </cell>
        </row>
        <row r="31">
          <cell r="A31" t="str">
            <v>DISTRITO CAPITAL CENTRO METALMECANICO</v>
          </cell>
          <cell r="B31" t="str">
            <v>DISTRITO CAPITAL</v>
          </cell>
          <cell r="C31" t="str">
            <v>36-02-00-011-921410</v>
          </cell>
        </row>
        <row r="32">
          <cell r="A32" t="str">
            <v>DISTRITO CAPITAL CENTRO DE MATERIALES Y ENSAYOS</v>
          </cell>
          <cell r="B32" t="str">
            <v>DISTRITO CAPITAL</v>
          </cell>
          <cell r="C32" t="str">
            <v>36-02-00-011-921510</v>
          </cell>
        </row>
        <row r="33">
          <cell r="A33" t="str">
            <v>DISTRITO CAPITAL CENTRO DE DISEÑO Y  METROLOGIA</v>
          </cell>
          <cell r="B33" t="str">
            <v>DISTRITO CAPITAL</v>
          </cell>
          <cell r="C33" t="str">
            <v>36-02-00-011-921610</v>
          </cell>
        </row>
        <row r="34">
          <cell r="A34" t="str">
            <v>DISTRITO CAPITAL CENTRO PARA LA INDUSTRIA DE LA COMUNICACIÓN</v>
          </cell>
          <cell r="B34" t="str">
            <v>DISTRITO CAPITAL</v>
          </cell>
          <cell r="C34" t="str">
            <v>36-02-00-011-921710</v>
          </cell>
        </row>
        <row r="35">
          <cell r="A35" t="str">
            <v>DISTRITO CAPITAL CENTRO DE GESTION DE MERCADOS, LOGISTICO</v>
          </cell>
          <cell r="B35" t="str">
            <v>DISTRITO CAPITAL</v>
          </cell>
          <cell r="C35" t="str">
            <v>36-02-00-011-930310</v>
          </cell>
        </row>
        <row r="36">
          <cell r="A36" t="str">
            <v>DISTRITO CAPITAL CENTRO DE FORMACION DE TALENTO HUMANO E</v>
          </cell>
          <cell r="B36" t="str">
            <v>DISTRITO CAPITAL</v>
          </cell>
          <cell r="C36" t="str">
            <v>36-02-00-011-940310</v>
          </cell>
        </row>
        <row r="37">
          <cell r="A37" t="str">
            <v>DISTRITO CAPITAL CENTRO DE GESTION ADMINISTRATIVA</v>
          </cell>
          <cell r="B37" t="str">
            <v>DISTRITO CAPITAL</v>
          </cell>
          <cell r="C37" t="str">
            <v>36-02-00-011-940410</v>
          </cell>
        </row>
        <row r="38">
          <cell r="A38" t="str">
            <v>DISTRITO CAPITAL CENTRO DE SERV. FINANCIEROS</v>
          </cell>
          <cell r="B38" t="str">
            <v>DISTRITO CAPITAL</v>
          </cell>
          <cell r="C38" t="str">
            <v>36-02-00-011-940510</v>
          </cell>
        </row>
        <row r="39">
          <cell r="A39" t="str">
            <v>DISTRITO CAPITAL CENTRO NACIONAL DE HOTELERIA. TURISMO Y</v>
          </cell>
          <cell r="B39" t="str">
            <v>DISTRITO CAPITAL</v>
          </cell>
          <cell r="C39" t="str">
            <v>36-02-00-011-940610</v>
          </cell>
        </row>
        <row r="40">
          <cell r="A40" t="str">
            <v>DISTRITO CAPITAL CENTRO DE FORMACION Y ACTIVIDAD FISICA Y CULTURA</v>
          </cell>
          <cell r="B40" t="str">
            <v>DISTRITO CAPITAL</v>
          </cell>
          <cell r="C40" t="str">
            <v>36-02-00-011-950810</v>
          </cell>
        </row>
        <row r="41">
          <cell r="A41" t="str">
            <v>BOLÍVAR SENA REGIONAL BOLIVAR DIRECCION REGIONAL</v>
          </cell>
          <cell r="B41" t="str">
            <v>BOLÍVAR</v>
          </cell>
          <cell r="C41" t="str">
            <v>36-02-00-013-000000</v>
          </cell>
        </row>
        <row r="42">
          <cell r="A42" t="str">
            <v>BOLÍVAR CENTRO AGROEMPRESARIAL Y MINERO</v>
          </cell>
          <cell r="B42" t="str">
            <v>BOLÍVAR</v>
          </cell>
          <cell r="C42" t="str">
            <v>36-02-00-013-910410</v>
          </cell>
        </row>
        <row r="43">
          <cell r="A43" t="str">
            <v>BOLÍVAR CENTRO NAUTICO ACUICOLA Y PESQUERO</v>
          </cell>
          <cell r="B43" t="str">
            <v>BOLÍVAR</v>
          </cell>
          <cell r="C43" t="str">
            <v>36-02-00-013-910510</v>
          </cell>
        </row>
        <row r="44">
          <cell r="A44" t="str">
            <v>BOLÍVAR CENTRO PARA LA INDUSTRIA PETROQUIMICA</v>
          </cell>
          <cell r="B44" t="str">
            <v>BOLÍVAR</v>
          </cell>
          <cell r="C44" t="str">
            <v>36-02-00-013-921810</v>
          </cell>
        </row>
        <row r="45">
          <cell r="A45" t="str">
            <v>BOLÍVAR CENTRO DE COMERCIO Y SERVICIOS</v>
          </cell>
          <cell r="B45" t="str">
            <v>BOLÍVAR</v>
          </cell>
          <cell r="C45" t="str">
            <v>36-02-00-013-930410</v>
          </cell>
        </row>
        <row r="46">
          <cell r="A46" t="str">
            <v>BOYACÁ SENA REGIONAL  BOYACA DIRECCION REGIONAL</v>
          </cell>
          <cell r="B46" t="str">
            <v>BOYACÁ</v>
          </cell>
          <cell r="C46" t="str">
            <v>36-02-00-015-000000</v>
          </cell>
        </row>
        <row r="47">
          <cell r="A47" t="str">
            <v>BOYACÁ CENTRO DE DESARROLLO AGROPECUARIO Y AGR</v>
          </cell>
          <cell r="B47" t="str">
            <v>BOYACÁ</v>
          </cell>
          <cell r="C47" t="str">
            <v>36-02-00-015-911010</v>
          </cell>
        </row>
        <row r="48">
          <cell r="A48" t="str">
            <v>BOYACÁ CENTRO  MINERO</v>
          </cell>
          <cell r="B48" t="str">
            <v>BOYACÁ</v>
          </cell>
          <cell r="C48" t="str">
            <v>36-02-00-015-911110</v>
          </cell>
        </row>
        <row r="49">
          <cell r="A49" t="str">
            <v>BOYACÁ CENTRO DE GESTION ADMINISTRATIVA Y FORT</v>
          </cell>
          <cell r="B49" t="str">
            <v>BOYACÁ</v>
          </cell>
          <cell r="C49" t="str">
            <v>36-02-00-015-930510</v>
          </cell>
        </row>
        <row r="50">
          <cell r="A50" t="str">
            <v>BOYACÁ CENTRO INDUSTRIAL DE MANTENIMIENTO Y MA</v>
          </cell>
          <cell r="B50" t="str">
            <v>BOYACÁ</v>
          </cell>
          <cell r="C50" t="str">
            <v>36-02-00-015-951410</v>
          </cell>
        </row>
        <row r="51">
          <cell r="A51" t="str">
            <v>CALDAS SENA REGIONAL CALDAS DIRECCION REGIONAL</v>
          </cell>
          <cell r="B51" t="str">
            <v>CALDAS</v>
          </cell>
          <cell r="C51" t="str">
            <v>36-02-00-017-000000</v>
          </cell>
        </row>
        <row r="52">
          <cell r="A52" t="str">
            <v>CALDAS CENTRO PARA LA FORMACION CAFETERA</v>
          </cell>
          <cell r="B52" t="str">
            <v>CALDAS</v>
          </cell>
          <cell r="C52" t="str">
            <v>36-02-00-017-911210</v>
          </cell>
        </row>
        <row r="53">
          <cell r="A53" t="str">
            <v>CALDAS CENTRO DE AUTOMATIZACION INDUSTRIAL</v>
          </cell>
          <cell r="B53" t="str">
            <v>CALDAS</v>
          </cell>
          <cell r="C53" t="str">
            <v>36-02-00-017-921910</v>
          </cell>
        </row>
        <row r="54">
          <cell r="A54" t="str">
            <v xml:space="preserve">CALDAS CENTRO DE PROCESOS INDUSTRIALES </v>
          </cell>
          <cell r="B54" t="str">
            <v>CALDAS</v>
          </cell>
          <cell r="C54" t="str">
            <v>36-02-00-017-922010</v>
          </cell>
        </row>
        <row r="55">
          <cell r="A55" t="str">
            <v>CALDAS CENTRO DE COMERCIO Y SERV.</v>
          </cell>
          <cell r="B55" t="str">
            <v>CALDAS</v>
          </cell>
          <cell r="C55" t="str">
            <v>36-02-00-017-930610</v>
          </cell>
        </row>
        <row r="56">
          <cell r="A56" t="str">
            <v>CALDAS CENTRO PECUARIO Y AGROEMPRESARIAL</v>
          </cell>
          <cell r="B56" t="str">
            <v>CALDAS</v>
          </cell>
          <cell r="C56" t="str">
            <v>36-02-00-017-951510</v>
          </cell>
        </row>
        <row r="57">
          <cell r="A57" t="str">
            <v>CAQUETÁ SENA REGIONAL CAQUETA  DIRECCION REGIONAL</v>
          </cell>
          <cell r="B57" t="str">
            <v>CAQUETÁ</v>
          </cell>
          <cell r="C57" t="str">
            <v>36-02-00-018-000000</v>
          </cell>
        </row>
        <row r="58">
          <cell r="A58" t="str">
            <v>CAQUETÁ CENTRO TECNOLOGICO DE LA AMAZONIA</v>
          </cell>
          <cell r="B58" t="str">
            <v>CAQUETÁ</v>
          </cell>
          <cell r="C58" t="str">
            <v>36-02-00-018-951610</v>
          </cell>
        </row>
        <row r="59">
          <cell r="A59" t="str">
            <v>CAUCA SENA REGIONAL CAUCA  DIRECCION REGIONAL</v>
          </cell>
          <cell r="B59" t="str">
            <v>CAUCA</v>
          </cell>
          <cell r="C59" t="str">
            <v>36-02-00-019-000000</v>
          </cell>
        </row>
        <row r="60">
          <cell r="A60" t="str">
            <v>CAUCA CENTRO AGROPECUARIO</v>
          </cell>
          <cell r="B60" t="str">
            <v>CAUCA</v>
          </cell>
          <cell r="C60" t="str">
            <v>36-02-00-019-911310</v>
          </cell>
        </row>
        <row r="61">
          <cell r="A61" t="str">
            <v>CAUCA C.DE TELEINFORMATICA Y PRODUCCION INDUST</v>
          </cell>
          <cell r="B61" t="str">
            <v>CAUCA</v>
          </cell>
          <cell r="C61" t="str">
            <v>36-02-00-019-922110</v>
          </cell>
        </row>
        <row r="62">
          <cell r="A62" t="str">
            <v>CAUCA CENTRO DE COMERCIO Y SERV.</v>
          </cell>
          <cell r="B62" t="str">
            <v>CAUCA</v>
          </cell>
          <cell r="C62" t="str">
            <v>36-02-00-019-930710</v>
          </cell>
        </row>
        <row r="63">
          <cell r="A63" t="str">
            <v>CESAR SENA REGIONAL CESAR  DIRECCION REGIONAL</v>
          </cell>
          <cell r="B63" t="str">
            <v>CESAR</v>
          </cell>
          <cell r="C63" t="str">
            <v>36-02-00-020-000000</v>
          </cell>
        </row>
        <row r="64">
          <cell r="A64" t="str">
            <v>CESAR CENTRO BIOTECNOLOGICO DEL CARIBE</v>
          </cell>
          <cell r="B64" t="str">
            <v>CESAR</v>
          </cell>
          <cell r="C64" t="str">
            <v>36-02-00-020-911410</v>
          </cell>
        </row>
        <row r="65">
          <cell r="A65" t="str">
            <v>CESAR CENTRO AGROEMPRESARIAL</v>
          </cell>
          <cell r="B65" t="str">
            <v>CESAR</v>
          </cell>
          <cell r="C65" t="str">
            <v>36-02-00-020-952010</v>
          </cell>
        </row>
        <row r="66">
          <cell r="A66" t="str">
            <v>CESAR CENTRO DE OPERACIÓN Y MANTENIMIENTO MIN</v>
          </cell>
          <cell r="B66" t="str">
            <v>CESAR</v>
          </cell>
          <cell r="C66" t="str">
            <v>36-02-00-020-952110</v>
          </cell>
        </row>
        <row r="67">
          <cell r="A67" t="str">
            <v>CÓRDOBA SENA REGIONAL CORDOBA  DIRECCION REGIONAL</v>
          </cell>
          <cell r="B67" t="str">
            <v>CÓRDOBA</v>
          </cell>
          <cell r="C67" t="str">
            <v>36-02-00-023-000000</v>
          </cell>
        </row>
        <row r="68">
          <cell r="A68" t="str">
            <v>CÓRDOBA CENTRO AGROPECUARIO Y DE BIOTECNOLOGIA EL PORVENIR</v>
          </cell>
          <cell r="B68" t="str">
            <v>CÓRDOBA</v>
          </cell>
          <cell r="C68" t="str">
            <v>36-02-00-023-911510</v>
          </cell>
        </row>
        <row r="69">
          <cell r="A69" t="str">
            <v>CÓRDOBA CENTRO DE COMERCIO  INDUSTRIA Y TURISMO</v>
          </cell>
          <cell r="B69" t="str">
            <v>CÓRDOBA</v>
          </cell>
          <cell r="C69" t="str">
            <v>36-02-00-023-952310</v>
          </cell>
        </row>
        <row r="70">
          <cell r="A70" t="str">
            <v>CUNDINAMARCA SENA REGIONAL CUNDINAMARCA  DIRECCION REGIONAL</v>
          </cell>
          <cell r="B70" t="str">
            <v>CUNDINAMARCA</v>
          </cell>
          <cell r="C70" t="str">
            <v>36-02-00-025-000000</v>
          </cell>
        </row>
        <row r="71">
          <cell r="A71" t="str">
            <v>CUNDINAMARCA CENTRO INDUSTRIAL Y DESARROLLO EMPRESARIAL</v>
          </cell>
          <cell r="B71" t="str">
            <v>CUNDINAMARCA</v>
          </cell>
          <cell r="C71" t="str">
            <v>36-02-00-025-923210</v>
          </cell>
        </row>
        <row r="72">
          <cell r="A72" t="str">
            <v>CUNDINAMARCA CENTRO DE DESARROLLO AGROINDUSTRIAL Y E</v>
          </cell>
          <cell r="B72" t="str">
            <v>CUNDINAMARCA</v>
          </cell>
          <cell r="C72" t="str">
            <v>36-02-00-025-950910</v>
          </cell>
        </row>
        <row r="73">
          <cell r="A73" t="str">
            <v>CUNDINAMARCA CENTRO  AGROECOLOGICO Y EMPRESARIAL</v>
          </cell>
          <cell r="B73" t="str">
            <v>CUNDINAMARCA</v>
          </cell>
          <cell r="C73" t="str">
            <v>36-02-00-025-951010</v>
          </cell>
        </row>
        <row r="74">
          <cell r="A74" t="str">
            <v>CUNDINAMARCA CENTRO DE LA TECNOLOGIA DEL DISEÑO Y LA</v>
          </cell>
          <cell r="B74" t="str">
            <v>CUNDINAMARCA</v>
          </cell>
          <cell r="C74" t="str">
            <v>36-02-00-025-951110</v>
          </cell>
        </row>
        <row r="75">
          <cell r="A75" t="str">
            <v>CUNDINAMARCA CENTRO DE BIOTECNOLOGIA AGROPECUARIA</v>
          </cell>
          <cell r="B75" t="str">
            <v>CUNDINAMARCA</v>
          </cell>
          <cell r="C75" t="str">
            <v>36-02-00-025-951210</v>
          </cell>
        </row>
        <row r="76">
          <cell r="A76" t="str">
            <v>CUNDINAMARCA CENTRO DE DESARROLLO AGROEMPRESARIALCUNDINAMARCA</v>
          </cell>
          <cell r="B76" t="str">
            <v>CUNDINAMARCA</v>
          </cell>
          <cell r="C76" t="str">
            <v>36-02-00-025-951310</v>
          </cell>
        </row>
        <row r="77">
          <cell r="A77" t="str">
            <v>CHOCÓ SENA REGIONAL CHOCO  DIRECCION REGIONAL</v>
          </cell>
          <cell r="B77" t="str">
            <v>CHOCÓ</v>
          </cell>
          <cell r="C77" t="str">
            <v>36-02-00-027-000000</v>
          </cell>
        </row>
        <row r="78">
          <cell r="A78" t="str">
            <v>CHOCÓ CENTRO DE RECURSOS NATURALES. INDUSTRIA</v>
          </cell>
          <cell r="B78" t="str">
            <v>CHOCÓ</v>
          </cell>
          <cell r="C78" t="str">
            <v>36-02-00-027-952210</v>
          </cell>
        </row>
        <row r="79">
          <cell r="A79" t="str">
            <v>HUILA SENA REGIONAL HUILA  DIRECCION REGIONAL</v>
          </cell>
          <cell r="B79" t="str">
            <v>HUILA</v>
          </cell>
          <cell r="C79" t="str">
            <v>36-02-00-041-000000</v>
          </cell>
        </row>
        <row r="80">
          <cell r="A80" t="str">
            <v>HUILA CENTRO DE FORMACION AGROINDUSTRIAL</v>
          </cell>
          <cell r="B80" t="str">
            <v>HUILA</v>
          </cell>
          <cell r="C80" t="str">
            <v>36-02-00-041-911610</v>
          </cell>
        </row>
        <row r="81">
          <cell r="A81" t="str">
            <v>HUILA CENTRO AGROEMPRESARIAL Y DESARROLLO PEC</v>
          </cell>
          <cell r="B81" t="str">
            <v>HUILA</v>
          </cell>
          <cell r="C81" t="str">
            <v>36-02-00-041-952510</v>
          </cell>
        </row>
        <row r="82">
          <cell r="A82" t="str">
            <v xml:space="preserve">HUILA CENTRO DE DESARROLLO AGROEMPRESARIAL Y </v>
          </cell>
          <cell r="B82" t="str">
            <v>HUILA</v>
          </cell>
          <cell r="C82" t="str">
            <v>36-02-00-041-952610</v>
          </cell>
        </row>
        <row r="83">
          <cell r="A83" t="str">
            <v>HUILA CENTRO DE LA INDUSTRIA LA EMPRESA Y LO</v>
          </cell>
          <cell r="B83" t="str">
            <v>HUILA</v>
          </cell>
          <cell r="C83" t="str">
            <v>36-02-00-041-952710</v>
          </cell>
        </row>
        <row r="84">
          <cell r="A84" t="str">
            <v>HUILA CENTRO DE GESTION Y DESARROLLO SOSTENIB</v>
          </cell>
          <cell r="B84" t="str">
            <v>HUILA</v>
          </cell>
          <cell r="C84" t="str">
            <v>36-02-00-041-952810</v>
          </cell>
        </row>
        <row r="85">
          <cell r="A85" t="str">
            <v>LA GUAJIRA SENA REGIONAL GUAJIRA  DIRECCION REGIONAL</v>
          </cell>
          <cell r="B85" t="str">
            <v>LA GUAJIRA</v>
          </cell>
          <cell r="C85" t="str">
            <v>36-02-00-044-000000</v>
          </cell>
        </row>
        <row r="86">
          <cell r="A86" t="str">
            <v>LA GUAJIRA CENTRO INDUSTRIAL Y DE ENERGIAS ALTERNA</v>
          </cell>
          <cell r="B86" t="str">
            <v>LA GUAJIRA</v>
          </cell>
          <cell r="C86" t="str">
            <v>36-02-00-044-922210</v>
          </cell>
        </row>
        <row r="87">
          <cell r="A87" t="str">
            <v>LA GUAJIRA CENTRO AGROEMPRESARIAL Y ACUICOLA</v>
          </cell>
          <cell r="B87" t="str">
            <v>LA GUAJIRA</v>
          </cell>
          <cell r="C87" t="str">
            <v>36-02-00-044-952410</v>
          </cell>
        </row>
        <row r="88">
          <cell r="A88" t="str">
            <v>MAGDALENA SENA REGIONAL MAGDALENA  DIRECCION REGIONAL</v>
          </cell>
          <cell r="B88" t="str">
            <v>MAGDALENA</v>
          </cell>
          <cell r="C88" t="str">
            <v>36-02-00-047-000000</v>
          </cell>
        </row>
        <row r="89">
          <cell r="A89" t="str">
            <v>MAGDALENA CENTRO ACUICOLA Y AGROINDUSTRIAL DE GAIRA</v>
          </cell>
          <cell r="B89" t="str">
            <v>MAGDALENA</v>
          </cell>
          <cell r="C89" t="str">
            <v>36-02-00-047-911810</v>
          </cell>
        </row>
        <row r="90">
          <cell r="A90" t="str">
            <v>MAGDALENA CENTRO DE LOGISTICA Y PROMOCION ECOTURI</v>
          </cell>
          <cell r="B90" t="str">
            <v>MAGDALENA</v>
          </cell>
          <cell r="C90" t="str">
            <v>36-02-00-047-952910</v>
          </cell>
        </row>
        <row r="91">
          <cell r="A91" t="str">
            <v>META SENA REGIONAL META  DIRECCION REGIONAL</v>
          </cell>
          <cell r="B91" t="str">
            <v>META</v>
          </cell>
          <cell r="C91" t="str">
            <v>36-02-00-050-000000</v>
          </cell>
        </row>
        <row r="92">
          <cell r="A92" t="str">
            <v>META CENTRO AGROINDUSTRIAL DEL META</v>
          </cell>
          <cell r="B92" t="str">
            <v>META</v>
          </cell>
          <cell r="C92" t="str">
            <v>36-02-00-050-911710</v>
          </cell>
        </row>
        <row r="93">
          <cell r="A93" t="str">
            <v>META CENTRO DE INDUSTRIA Y SERV. DEL META</v>
          </cell>
          <cell r="B93" t="str">
            <v>META</v>
          </cell>
          <cell r="C93" t="str">
            <v>36-02-00-050-953210</v>
          </cell>
        </row>
        <row r="94">
          <cell r="A94" t="str">
            <v>NARIÑO SENA REGIONAL NARIÑO  DIRECCION REGIONAL</v>
          </cell>
          <cell r="B94" t="str">
            <v>NARIÑO</v>
          </cell>
          <cell r="C94" t="str">
            <v>36-02-00-052-000000</v>
          </cell>
        </row>
        <row r="95">
          <cell r="A95" t="str">
            <v>NARIÑO CENTRO SUR COLOMBIANO DE LOGÍSTICA INTE</v>
          </cell>
          <cell r="B95" t="str">
            <v>NARIÑO</v>
          </cell>
          <cell r="C95" t="str">
            <v>36-02-00-052-953410</v>
          </cell>
        </row>
        <row r="96">
          <cell r="A96" t="str">
            <v xml:space="preserve">NARIÑO CENTRO AGROINDUSTRIAL Y PESQUERO DE LA </v>
          </cell>
          <cell r="B96" t="str">
            <v>NARIÑO</v>
          </cell>
          <cell r="C96" t="str">
            <v>36-02-00-052-953510</v>
          </cell>
        </row>
        <row r="97">
          <cell r="A97" t="str">
            <v>NARIÑO CENTRO INTERNACIONAL DE PRODUCCIÓN LIMP</v>
          </cell>
          <cell r="B97" t="str">
            <v>NARIÑO</v>
          </cell>
          <cell r="C97" t="str">
            <v>36-02-00-052-953610</v>
          </cell>
        </row>
        <row r="98">
          <cell r="A98" t="str">
            <v>NORTE DE SANTANDER SENA REGIONAL NTE.SANTANDER  DIRECCION REGIONAL</v>
          </cell>
          <cell r="B98" t="str">
            <v>NORTE DE SANTANDER</v>
          </cell>
          <cell r="C98" t="str">
            <v>36-02-00-054-000000</v>
          </cell>
        </row>
        <row r="99">
          <cell r="A99" t="str">
            <v>NORTE DE SANTANDER CENTRO ATENCION SECTOR AGROPECUARIO</v>
          </cell>
          <cell r="B99" t="str">
            <v>NORTE DE SANTANDER</v>
          </cell>
          <cell r="C99" t="str">
            <v>36-02-00-054-911910</v>
          </cell>
        </row>
        <row r="100">
          <cell r="A100" t="str">
            <v>NORTE DE SANTANDER CENTRO DE LA INDUSTRIA LA EMPRESA Y LO</v>
          </cell>
          <cell r="B100" t="str">
            <v>NORTE DE SANTANDER</v>
          </cell>
          <cell r="C100" t="str">
            <v>36-02-00-054-953710</v>
          </cell>
        </row>
        <row r="101">
          <cell r="A101" t="str">
            <v>QUINDIO SENA REGIONAL QUINDIO  DIRECCION REGIONAL</v>
          </cell>
          <cell r="B101" t="str">
            <v>QUINDIO</v>
          </cell>
          <cell r="C101" t="str">
            <v>36-02-00-063-000000</v>
          </cell>
        </row>
        <row r="102">
          <cell r="A102" t="str">
            <v>QUINDIO CENTRO AGROINDUSTRIAL</v>
          </cell>
          <cell r="B102" t="str">
            <v>QUINDIO</v>
          </cell>
          <cell r="C102" t="str">
            <v>36-02-00-063-912010</v>
          </cell>
        </row>
        <row r="103">
          <cell r="A103" t="str">
            <v>QUINDIO CENTRO PARA EL DESARROLLO TECNOLÓGICO D</v>
          </cell>
          <cell r="B103" t="str">
            <v>QUINDIO</v>
          </cell>
          <cell r="C103" t="str">
            <v>36-02-00-063-923110</v>
          </cell>
        </row>
        <row r="104">
          <cell r="A104" t="str">
            <v>QUINDIO CENTRO DE COMERCIO INDUSTRIA Y TURISMO</v>
          </cell>
          <cell r="B104" t="str">
            <v>QUINDIO</v>
          </cell>
          <cell r="C104" t="str">
            <v>36-02-00-063-953810</v>
          </cell>
        </row>
        <row r="105">
          <cell r="A105" t="str">
            <v>RISARALDA SENA REGIONAL RISARALDA  DIRECCION REGIONAL</v>
          </cell>
          <cell r="B105" t="str">
            <v>RISARALDA</v>
          </cell>
          <cell r="C105" t="str">
            <v>36-02-00-066-000000</v>
          </cell>
        </row>
        <row r="106">
          <cell r="A106" t="str">
            <v>RISARALDA CENTRO ATENCION SECTOR AGROPECUARIO</v>
          </cell>
          <cell r="B106" t="str">
            <v>RISARALDA</v>
          </cell>
          <cell r="C106" t="str">
            <v>36-02-00-066-912110</v>
          </cell>
        </row>
        <row r="107">
          <cell r="A107" t="str">
            <v>RISARALDA C.DE DISEÑO E INNOVACION  TECNOLÓGICA IN</v>
          </cell>
          <cell r="B107" t="str">
            <v>RISARALDA</v>
          </cell>
          <cell r="C107" t="str">
            <v>36-02-00-066-922310</v>
          </cell>
        </row>
        <row r="108">
          <cell r="A108" t="str">
            <v>RISARALDA CENTRO DE COMERCIO Y SERV.</v>
          </cell>
          <cell r="B108" t="str">
            <v>RISARALDA</v>
          </cell>
          <cell r="C108" t="str">
            <v>36-02-00-066-930810</v>
          </cell>
        </row>
        <row r="109">
          <cell r="A109" t="str">
            <v>SANTANDER SENA REGIONAL SANTANDER  DIRECCION REGIONAL</v>
          </cell>
          <cell r="B109" t="str">
            <v>SANTANDER</v>
          </cell>
          <cell r="C109" t="str">
            <v>36-02-00-068-000000</v>
          </cell>
        </row>
        <row r="110">
          <cell r="A110" t="str">
            <v>SANTANDER CENTRO ATENCION SECTOR AGROPECUARIO</v>
          </cell>
          <cell r="B110" t="str">
            <v>SANTANDER</v>
          </cell>
          <cell r="C110" t="str">
            <v>36-02-00-068-912210</v>
          </cell>
        </row>
        <row r="111">
          <cell r="A111" t="str">
            <v>SANTANDER CENTRO INDUSTRIAL DE MANTENIMIENTO INTE</v>
          </cell>
          <cell r="B111" t="str">
            <v>SANTANDER</v>
          </cell>
          <cell r="C111" t="str">
            <v>36-02-00-068-922410</v>
          </cell>
        </row>
        <row r="112">
          <cell r="A112" t="str">
            <v>SANTANDER CENTRO INDUSTRIAL DEL DISEÑO Y LA MANUFACTURASANTANDER</v>
          </cell>
          <cell r="B112" t="str">
            <v>SANTANDER</v>
          </cell>
          <cell r="C112" t="str">
            <v>36-02-00-068-922510</v>
          </cell>
        </row>
        <row r="113">
          <cell r="A113" t="str">
            <v>SANTANDER C.DE SERVICIOS EMPRESARIALES Y TURISTICO</v>
          </cell>
          <cell r="B113" t="str">
            <v>SANTANDER</v>
          </cell>
          <cell r="C113" t="str">
            <v>36-02-00-068-930910</v>
          </cell>
        </row>
        <row r="114">
          <cell r="A114" t="str">
            <v>SANTANDER CENTRO INDUSTRIAL Y DEL DESARROLLO TECN</v>
          </cell>
          <cell r="B114" t="str">
            <v>SANTANDER</v>
          </cell>
          <cell r="C114" t="str">
            <v>36-02-00-068-954010</v>
          </cell>
        </row>
        <row r="115">
          <cell r="A115" t="str">
            <v xml:space="preserve">SANTANDER CENTRO AGROTURISTICO  </v>
          </cell>
          <cell r="B115" t="str">
            <v>SANTANDER</v>
          </cell>
          <cell r="C115" t="str">
            <v>36-02-00-068-954110</v>
          </cell>
        </row>
        <row r="116">
          <cell r="A116" t="str">
            <v>SANTANDER CENTRO AGROEMPRESARIAL Y TURISTICO DE LOS ANDES</v>
          </cell>
          <cell r="B116" t="str">
            <v>SANTANDER</v>
          </cell>
          <cell r="C116" t="str">
            <v>36-02-00-068-954510</v>
          </cell>
        </row>
        <row r="117">
          <cell r="A117" t="str">
            <v>SANTANDER CENTRO DE GESTION AGROEMPRESARIAL DEL ORIENTE</v>
          </cell>
          <cell r="B117" t="str">
            <v>SANTANDER</v>
          </cell>
          <cell r="C117" t="str">
            <v>36-02-00-068-954610</v>
          </cell>
        </row>
        <row r="118">
          <cell r="A118" t="str">
            <v>SUCRE SENA REGIONAL SUCRE  DIRECCION REGIONAL</v>
          </cell>
          <cell r="B118" t="str">
            <v>SUCRE</v>
          </cell>
          <cell r="C118" t="str">
            <v>36-02-00-070-000000</v>
          </cell>
        </row>
        <row r="119">
          <cell r="A119" t="str">
            <v xml:space="preserve">SUCRE CENTRO DE LA INNOVACION LA TECNOLOGIA </v>
          </cell>
          <cell r="B119" t="str">
            <v>SUCRE</v>
          </cell>
          <cell r="C119" t="str">
            <v>36-02-00-070-954210</v>
          </cell>
        </row>
        <row r="120">
          <cell r="A120" t="str">
            <v>TOLIMA SENA REGIONAL TOLIMA  DIRECCION REGIONAL</v>
          </cell>
          <cell r="B120" t="str">
            <v>TOLIMA</v>
          </cell>
          <cell r="C120" t="str">
            <v>36-02-00-073-000000</v>
          </cell>
        </row>
        <row r="121">
          <cell r="A121" t="str">
            <v>TOLIMA CENTRO AGROPECUARIO LA GRANJA</v>
          </cell>
          <cell r="B121" t="str">
            <v>TOLIMA</v>
          </cell>
          <cell r="C121" t="str">
            <v>36-02-00-073-912310</v>
          </cell>
        </row>
        <row r="122">
          <cell r="A122" t="str">
            <v>TOLIMA CENTRO DE INDUSTRIA Y CONSTRUCCION</v>
          </cell>
          <cell r="B122" t="str">
            <v>TOLIMA</v>
          </cell>
          <cell r="C122" t="str">
            <v>36-02-00-073-922610</v>
          </cell>
        </row>
        <row r="123">
          <cell r="A123" t="str">
            <v>TOLIMA CENTRO DE COMERCIO Y SERV.</v>
          </cell>
          <cell r="B123" t="str">
            <v>TOLIMA</v>
          </cell>
          <cell r="C123" t="str">
            <v>36-02-00-073-931010</v>
          </cell>
        </row>
        <row r="124">
          <cell r="A124" t="str">
            <v>VALLE DEL CAUCA SENA REGIONAL VALLE  DIRECCION REGIONAL</v>
          </cell>
          <cell r="B124" t="str">
            <v>VALLE DEL CAUCA</v>
          </cell>
          <cell r="C124" t="str">
            <v>36-02-00-076-000000</v>
          </cell>
        </row>
        <row r="125">
          <cell r="A125" t="str">
            <v>VALLE DEL CAUCA CENTRO AGROPECUARIO DE BUGA</v>
          </cell>
          <cell r="B125" t="str">
            <v>VALLE DEL CAUCA</v>
          </cell>
          <cell r="C125" t="str">
            <v>36-02-00-076-912410</v>
          </cell>
        </row>
        <row r="126">
          <cell r="A126" t="str">
            <v>VALLE DEL CAUCA CENTRO LATINOAMERICANO DE ESPECIES MENO</v>
          </cell>
          <cell r="B126" t="str">
            <v>VALLE DEL CAUCA</v>
          </cell>
          <cell r="C126" t="str">
            <v>36-02-00-076-912510</v>
          </cell>
        </row>
        <row r="127">
          <cell r="A127" t="str">
            <v>VALLE DEL CAUCA CENTRO NAUTICO PESQUERO DE BUENAVENTURA</v>
          </cell>
          <cell r="B127" t="str">
            <v>VALLE DEL CAUCA</v>
          </cell>
          <cell r="C127" t="str">
            <v>36-02-00-076-912610</v>
          </cell>
        </row>
        <row r="128">
          <cell r="A128" t="str">
            <v>VALLE DEL CAUCA CENTRO DE ELECTRICIDAD Y AUTOMATIZACION</v>
          </cell>
          <cell r="B128" t="str">
            <v>VALLE DEL CAUCA</v>
          </cell>
          <cell r="C128" t="str">
            <v>36-02-00-076-922710</v>
          </cell>
        </row>
        <row r="129">
          <cell r="A129" t="str">
            <v>VALLE DEL CAUCA CENTRO DE LA CONSTRUCCION</v>
          </cell>
          <cell r="B129" t="str">
            <v>VALLE DEL CAUCA</v>
          </cell>
          <cell r="C129" t="str">
            <v>36-02-00-076-922810</v>
          </cell>
        </row>
        <row r="130">
          <cell r="A130" t="str">
            <v>VALLE DEL CAUCA CENTRO DE DISEÑO TECNOLOGICO INDUSTRIAL</v>
          </cell>
          <cell r="B130" t="str">
            <v>VALLE DEL CAUCA</v>
          </cell>
          <cell r="C130" t="str">
            <v>36-02-00-076-922910</v>
          </cell>
        </row>
        <row r="131">
          <cell r="A131" t="str">
            <v>VALLE DEL CAUCA CENTRO NACIONAL DE ASISTENCIA TECNICA A</v>
          </cell>
          <cell r="B131" t="str">
            <v>VALLE DEL CAUCA</v>
          </cell>
          <cell r="C131" t="str">
            <v>36-02-00-076-923010</v>
          </cell>
        </row>
        <row r="132">
          <cell r="A132" t="str">
            <v>VALLE DEL CAUCA CENTRO DE GESTION TECNOLÓGICA DE SERV.</v>
          </cell>
          <cell r="B132" t="str">
            <v>VALLE DEL CAUCA</v>
          </cell>
          <cell r="C132" t="str">
            <v>36-02-00-076-931110</v>
          </cell>
        </row>
        <row r="133">
          <cell r="A133" t="str">
            <v>VALLE DEL CAUCA CENTRO DE TECNOLOGIAS AGROINDUSTRIALES</v>
          </cell>
          <cell r="B133" t="str">
            <v>VALLE DEL CAUCA</v>
          </cell>
          <cell r="C133" t="str">
            <v>36-02-00-076-954310</v>
          </cell>
        </row>
        <row r="134">
          <cell r="A134" t="str">
            <v>VALLE DEL CAUCA CENTRO DE BIOTECNOLOGIA INDUSTRIAL</v>
          </cell>
          <cell r="B134" t="str">
            <v>VALLE DEL CAUCA</v>
          </cell>
          <cell r="C134" t="str">
            <v>36-02-00-076-954410</v>
          </cell>
        </row>
        <row r="135">
          <cell r="A135" t="str">
            <v>ARAUCA SENA REGIONAL ARAUCA  DIRECCION REGIONAL</v>
          </cell>
          <cell r="B135" t="str">
            <v>ARAUCA</v>
          </cell>
          <cell r="C135" t="str">
            <v>36-02-00-081-000000</v>
          </cell>
        </row>
        <row r="136">
          <cell r="A136" t="str">
            <v>ARAUCA CENTRO DE GESTION Y DESARROLLO AGROINDU</v>
          </cell>
          <cell r="B136" t="str">
            <v>ARAUCA</v>
          </cell>
          <cell r="C136" t="str">
            <v>36-02-00-081-953010</v>
          </cell>
        </row>
        <row r="137">
          <cell r="A137" t="str">
            <v>CASANARE SENA REGIONAL CASANARES  DIRECCION REGIONAL</v>
          </cell>
          <cell r="B137" t="str">
            <v>CASANARE</v>
          </cell>
          <cell r="C137" t="str">
            <v>36-02-00-085-000000</v>
          </cell>
        </row>
        <row r="138">
          <cell r="A138" t="str">
            <v>CASANARE CENTRO AGROINDUSTRIAL Y FORTALECIMIENTO</v>
          </cell>
          <cell r="B138" t="str">
            <v>CASANARE</v>
          </cell>
          <cell r="C138" t="str">
            <v>36-02-00-085-951910</v>
          </cell>
        </row>
        <row r="139">
          <cell r="A139" t="str">
            <v>PUTUMAYO SENA REGIONAL PUTUMAYO  DIRECCION REGIONAL</v>
          </cell>
          <cell r="B139" t="str">
            <v>PUTUMAYO</v>
          </cell>
          <cell r="C139" t="str">
            <v>36-02-00-086-000000</v>
          </cell>
        </row>
        <row r="140">
          <cell r="A140" t="str">
            <v>PUTUMAYO CENTRO AGROFORESTAL Y ACUICOLA ARAPAIMA</v>
          </cell>
          <cell r="B140" t="str">
            <v>PUTUMAYO</v>
          </cell>
          <cell r="C140" t="str">
            <v>36-02-00-086-951810</v>
          </cell>
        </row>
        <row r="141">
          <cell r="A141" t="str">
            <v>SAN ANDRES Y PROVIDENCIA SENA REGIONAL SAN ANDRES  DIRECCION REGIONAL</v>
          </cell>
          <cell r="B141" t="str">
            <v>SAN ANDRES Y PROVIDENCIA</v>
          </cell>
          <cell r="C141" t="str">
            <v>36-02-00-088-000000</v>
          </cell>
        </row>
        <row r="142">
          <cell r="A142" t="str">
            <v>SAN ANDRES Y PROVIDENCIA CENTRO DE FORMACION TURISTICA GENTE DE</v>
          </cell>
          <cell r="B142" t="str">
            <v>SAN ANDRES Y PROVIDENCIA</v>
          </cell>
          <cell r="C142" t="str">
            <v>36-02-00-088-953910</v>
          </cell>
        </row>
        <row r="143">
          <cell r="A143" t="str">
            <v>AMAZONAS SENA REGIONAL AMAZONAS  DIRECCION REGIONAL</v>
          </cell>
          <cell r="B143" t="str">
            <v>AMAZONAS</v>
          </cell>
          <cell r="C143" t="str">
            <v>36-02-00-091-000000</v>
          </cell>
        </row>
        <row r="144">
          <cell r="A144" t="str">
            <v>AMAZONAS CENTRO  PARA LA BIODIVERSIDAD Y EL TURI</v>
          </cell>
          <cell r="B144" t="str">
            <v>AMAZONAS</v>
          </cell>
          <cell r="C144" t="str">
            <v>36-02-00-091-951710</v>
          </cell>
        </row>
        <row r="145">
          <cell r="A145" t="str">
            <v>GUAINÍA SENA REGIONAL GUAINIA  DIRECCION REGIONAL</v>
          </cell>
          <cell r="B145" t="str">
            <v>GUAINÍA</v>
          </cell>
          <cell r="C145" t="str">
            <v>36-02-00-094-000000</v>
          </cell>
        </row>
        <row r="146">
          <cell r="A146" t="str">
            <v>GUAINÍA CENTRO AMBIENTAL Y ECOTURISTICO DEL NOR</v>
          </cell>
          <cell r="B146" t="str">
            <v>GUAINÍA</v>
          </cell>
          <cell r="C146" t="str">
            <v>36-02-00-094-954710</v>
          </cell>
        </row>
        <row r="147">
          <cell r="A147" t="str">
            <v>GUAVIARE SENA REGIONAL GUAVIARE  DIRECCION REGIONAL</v>
          </cell>
          <cell r="B147" t="str">
            <v>GUAVIARE</v>
          </cell>
          <cell r="C147" t="str">
            <v>36-02-00-095-000000</v>
          </cell>
        </row>
        <row r="148">
          <cell r="A148" t="str">
            <v>GUAVIARE CENTRO DE DESARROLLO AGROINDUSTRIAL, TU</v>
          </cell>
          <cell r="B148" t="str">
            <v>GUAVIARE</v>
          </cell>
          <cell r="C148" t="str">
            <v>36-02-00-095-953310</v>
          </cell>
        </row>
        <row r="149">
          <cell r="A149" t="str">
            <v>VAUPÉS SENA REGIONAL VAUPES  DIRECCION REGIONAL</v>
          </cell>
          <cell r="B149" t="str">
            <v>VAUPÉS</v>
          </cell>
          <cell r="C149" t="str">
            <v>36-02-00-097-000000</v>
          </cell>
        </row>
        <row r="150">
          <cell r="A150" t="str">
            <v>VAUPÉS CENTRO AGROPECUARIO Y DE SERV. AMBIENTA</v>
          </cell>
          <cell r="B150" t="str">
            <v>VAUPÉS</v>
          </cell>
          <cell r="C150" t="str">
            <v>36-02-00-097-954810</v>
          </cell>
        </row>
        <row r="151">
          <cell r="A151" t="str">
            <v>VICHADA SENA REGIONAL VICHADA  DIRECCION REGIONAL</v>
          </cell>
          <cell r="B151" t="str">
            <v>VICHADA</v>
          </cell>
          <cell r="C151" t="str">
            <v>36-02-00-099-000000</v>
          </cell>
        </row>
        <row r="152">
          <cell r="A152" t="str">
            <v xml:space="preserve">VICHADA CENTRO DE PRODUCCIÓN Y TRANSFORMACION A </v>
          </cell>
          <cell r="B152" t="str">
            <v>VICHADA</v>
          </cell>
          <cell r="C152" t="str">
            <v>36-02-00-099-953110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Hoja3"/>
      <sheetName val="Hoja1"/>
      <sheetName val="INSTRUCCIONES DILIGENCIAMIENTO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ATO GIL-F-029"/>
      <sheetName val="FORMATO GIL-F-047"/>
      <sheetName val="FORMATO GIL-F-045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  <sheetName val="Hoja1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CCFFF-D746-4189-A52E-FEA000481AF8}">
  <sheetPr>
    <pageSetUpPr fitToPage="1"/>
  </sheetPr>
  <dimension ref="A1:J98"/>
  <sheetViews>
    <sheetView showGridLines="0" tabSelected="1" view="pageBreakPreview" topLeftCell="A55" zoomScale="90" zoomScaleNormal="85" zoomScaleSheetLayoutView="90" workbookViewId="0">
      <selection activeCell="D10" sqref="D10:I10"/>
    </sheetView>
  </sheetViews>
  <sheetFormatPr baseColWidth="10" defaultColWidth="14.42578125" defaultRowHeight="15" customHeight="1" x14ac:dyDescent="0.25"/>
  <cols>
    <col min="1" max="1" width="6.5703125" style="1" customWidth="1"/>
    <col min="2" max="2" width="24.28515625" style="205" customWidth="1"/>
    <col min="3" max="3" width="26.28515625" style="205" customWidth="1"/>
    <col min="4" max="4" width="26.42578125" style="205" customWidth="1"/>
    <col min="5" max="5" width="17.42578125" style="205" bestFit="1" customWidth="1"/>
    <col min="6" max="6" width="23.140625" style="205" customWidth="1"/>
    <col min="7" max="7" width="31.5703125" style="15" bestFit="1" customWidth="1"/>
    <col min="8" max="8" width="22.7109375" style="15" bestFit="1" customWidth="1"/>
    <col min="9" max="9" width="26.42578125" style="15" customWidth="1"/>
    <col min="10" max="10" width="21.5703125" style="1" customWidth="1"/>
    <col min="11" max="16384" width="14.42578125" style="1"/>
  </cols>
  <sheetData>
    <row r="1" spans="1:10" ht="34.5" customHeight="1" x14ac:dyDescent="0.25">
      <c r="B1" s="2"/>
      <c r="C1" s="3"/>
      <c r="D1" s="3"/>
      <c r="E1" s="3"/>
      <c r="F1" s="3"/>
      <c r="G1" s="3"/>
      <c r="H1" s="4"/>
      <c r="I1" s="5" t="s">
        <v>0</v>
      </c>
    </row>
    <row r="2" spans="1:10" ht="34.5" customHeight="1" x14ac:dyDescent="0.25">
      <c r="B2" s="6"/>
      <c r="C2" s="7"/>
      <c r="D2" s="7"/>
      <c r="E2" s="7"/>
      <c r="F2" s="7"/>
      <c r="G2" s="7"/>
      <c r="H2" s="8"/>
      <c r="I2" s="9" t="s">
        <v>1</v>
      </c>
    </row>
    <row r="3" spans="1:10" ht="34.5" customHeight="1" x14ac:dyDescent="0.25">
      <c r="B3" s="10" t="s">
        <v>2</v>
      </c>
      <c r="C3" s="11"/>
      <c r="D3" s="11"/>
      <c r="E3" s="11"/>
      <c r="F3" s="11"/>
      <c r="G3" s="11"/>
      <c r="H3" s="11"/>
      <c r="I3" s="12"/>
    </row>
    <row r="4" spans="1:10" ht="34.5" customHeight="1" x14ac:dyDescent="0.25">
      <c r="B4" s="10" t="s">
        <v>3</v>
      </c>
      <c r="C4" s="11"/>
      <c r="D4" s="11"/>
      <c r="E4" s="11"/>
      <c r="F4" s="11"/>
      <c r="G4" s="11"/>
      <c r="H4" s="11"/>
      <c r="I4" s="12"/>
    </row>
    <row r="5" spans="1:10" ht="15" customHeight="1" x14ac:dyDescent="0.25">
      <c r="B5" s="13" t="s">
        <v>4</v>
      </c>
      <c r="C5" s="13"/>
      <c r="D5" s="14">
        <v>45656</v>
      </c>
      <c r="E5" s="14"/>
      <c r="F5" s="14"/>
      <c r="I5" s="1"/>
    </row>
    <row r="6" spans="1:10" ht="18.75" thickBot="1" x14ac:dyDescent="0.3">
      <c r="A6" s="16"/>
      <c r="B6" s="17" t="s">
        <v>5</v>
      </c>
      <c r="C6" s="18"/>
      <c r="D6" s="18"/>
      <c r="E6" s="18"/>
      <c r="F6" s="18"/>
      <c r="G6" s="18"/>
      <c r="H6" s="18"/>
      <c r="I6" s="19"/>
      <c r="J6" s="20"/>
    </row>
    <row r="7" spans="1:10" ht="15.75" x14ac:dyDescent="0.25">
      <c r="A7" s="16"/>
      <c r="B7" s="21" t="s">
        <v>6</v>
      </c>
      <c r="C7" s="22"/>
      <c r="D7" s="23" t="s">
        <v>7</v>
      </c>
      <c r="E7" s="24"/>
      <c r="F7" s="25"/>
      <c r="G7" s="26" t="s">
        <v>8</v>
      </c>
      <c r="H7" s="27">
        <v>45544</v>
      </c>
      <c r="I7" s="28"/>
      <c r="J7" s="20"/>
    </row>
    <row r="8" spans="1:10" ht="47.25" x14ac:dyDescent="0.25">
      <c r="A8" s="16"/>
      <c r="B8" s="29" t="s">
        <v>9</v>
      </c>
      <c r="C8" s="30"/>
      <c r="D8" s="31" t="s">
        <v>10</v>
      </c>
      <c r="E8" s="31"/>
      <c r="F8" s="31"/>
      <c r="G8" s="32" t="s">
        <v>11</v>
      </c>
      <c r="H8" s="33" t="str">
        <f>+VLOOKUP(D8,'[1]LISTADO PCI''s'!A:C,3,0)</f>
        <v>36-02-00-073-912310</v>
      </c>
      <c r="I8" s="34"/>
      <c r="J8" s="20"/>
    </row>
    <row r="9" spans="1:10" ht="15.75" x14ac:dyDescent="0.25">
      <c r="A9" s="16"/>
      <c r="B9" s="35" t="s">
        <v>12</v>
      </c>
      <c r="C9" s="36"/>
      <c r="D9" s="31" t="s">
        <v>13</v>
      </c>
      <c r="E9" s="31"/>
      <c r="F9" s="31"/>
      <c r="G9" s="37" t="s">
        <v>14</v>
      </c>
      <c r="H9" s="38" t="s">
        <v>15</v>
      </c>
      <c r="I9" s="39"/>
      <c r="J9" s="20"/>
    </row>
    <row r="10" spans="1:10" ht="73.5" customHeight="1" x14ac:dyDescent="0.25">
      <c r="A10" s="16"/>
      <c r="B10" s="35" t="s">
        <v>16</v>
      </c>
      <c r="C10" s="36"/>
      <c r="D10" s="40" t="s">
        <v>17</v>
      </c>
      <c r="E10" s="41"/>
      <c r="F10" s="41"/>
      <c r="G10" s="41"/>
      <c r="H10" s="41"/>
      <c r="I10" s="42"/>
      <c r="J10" s="20"/>
    </row>
    <row r="11" spans="1:10" ht="19.5" customHeight="1" x14ac:dyDescent="0.25">
      <c r="A11" s="16"/>
      <c r="B11" s="35" t="s">
        <v>18</v>
      </c>
      <c r="C11" s="36"/>
      <c r="D11" s="43" t="s">
        <v>19</v>
      </c>
      <c r="E11" s="43"/>
      <c r="F11" s="43"/>
      <c r="G11" s="43"/>
      <c r="H11" s="43"/>
      <c r="I11" s="44"/>
      <c r="J11" s="20"/>
    </row>
    <row r="12" spans="1:10" ht="15.75" x14ac:dyDescent="0.25">
      <c r="A12" s="16"/>
      <c r="B12" s="35" t="s">
        <v>20</v>
      </c>
      <c r="C12" s="36"/>
      <c r="D12" s="45" t="s">
        <v>21</v>
      </c>
      <c r="E12" s="45"/>
      <c r="F12" s="45"/>
      <c r="G12" s="45"/>
      <c r="H12" s="45"/>
      <c r="I12" s="46"/>
      <c r="J12" s="20"/>
    </row>
    <row r="13" spans="1:10" ht="47.25" x14ac:dyDescent="0.25">
      <c r="A13" s="16"/>
      <c r="B13" s="35" t="s">
        <v>22</v>
      </c>
      <c r="C13" s="36"/>
      <c r="D13" s="47" t="s">
        <v>23</v>
      </c>
      <c r="E13" s="47"/>
      <c r="F13" s="47"/>
      <c r="G13" s="32" t="s">
        <v>24</v>
      </c>
      <c r="H13" s="48" t="str">
        <f>+VLOOKUP(D13,'[1]LISTADO PCI''s'!B:C,2,0)</f>
        <v>36-02-00-073-000000</v>
      </c>
      <c r="I13" s="49"/>
      <c r="J13" s="20"/>
    </row>
    <row r="14" spans="1:10" ht="30.75" customHeight="1" x14ac:dyDescent="0.25">
      <c r="A14" s="16"/>
      <c r="B14" s="35" t="s">
        <v>25</v>
      </c>
      <c r="C14" s="36"/>
      <c r="D14" s="50" t="s">
        <v>10</v>
      </c>
      <c r="E14" s="50"/>
      <c r="F14" s="50"/>
      <c r="G14" s="32" t="s">
        <v>26</v>
      </c>
      <c r="H14" s="48" t="s">
        <v>27</v>
      </c>
      <c r="I14" s="49"/>
      <c r="J14" s="20"/>
    </row>
    <row r="15" spans="1:10" ht="15.75" x14ac:dyDescent="0.25">
      <c r="A15" s="16"/>
      <c r="B15" s="35" t="s">
        <v>28</v>
      </c>
      <c r="C15" s="36"/>
      <c r="D15" s="31" t="s">
        <v>29</v>
      </c>
      <c r="E15" s="31"/>
      <c r="F15" s="31"/>
      <c r="G15" s="51" t="s">
        <v>30</v>
      </c>
      <c r="H15" s="52" t="s">
        <v>31</v>
      </c>
      <c r="I15" s="53"/>
      <c r="J15" s="20"/>
    </row>
    <row r="16" spans="1:10" ht="15.75" x14ac:dyDescent="0.25">
      <c r="A16" s="16"/>
      <c r="B16" s="35" t="s">
        <v>32</v>
      </c>
      <c r="C16" s="36"/>
      <c r="D16" s="54" t="s">
        <v>33</v>
      </c>
      <c r="E16" s="55"/>
      <c r="F16" s="56"/>
      <c r="G16" s="32" t="s">
        <v>34</v>
      </c>
      <c r="H16" s="48" t="s">
        <v>35</v>
      </c>
      <c r="I16" s="49"/>
      <c r="J16" s="20"/>
    </row>
    <row r="17" spans="1:10" ht="31.5" customHeight="1" x14ac:dyDescent="0.25">
      <c r="A17" s="16"/>
      <c r="B17" s="35" t="s">
        <v>36</v>
      </c>
      <c r="C17" s="36"/>
      <c r="D17" s="57" t="s">
        <v>37</v>
      </c>
      <c r="E17" s="58"/>
      <c r="F17" s="59"/>
      <c r="G17" s="60" t="s">
        <v>38</v>
      </c>
      <c r="H17" s="61" t="s">
        <v>39</v>
      </c>
      <c r="I17" s="62"/>
      <c r="J17" s="20"/>
    </row>
    <row r="18" spans="1:10" ht="15.75" x14ac:dyDescent="0.25">
      <c r="A18" s="16"/>
      <c r="B18" s="35" t="s">
        <v>40</v>
      </c>
      <c r="C18" s="36"/>
      <c r="D18" s="57"/>
      <c r="E18" s="58"/>
      <c r="F18" s="59"/>
      <c r="G18" s="37" t="s">
        <v>41</v>
      </c>
      <c r="H18" s="38"/>
      <c r="I18" s="39"/>
      <c r="J18" s="20"/>
    </row>
    <row r="19" spans="1:10" ht="15.75" x14ac:dyDescent="0.25">
      <c r="A19" s="16"/>
      <c r="B19" s="35" t="s">
        <v>42</v>
      </c>
      <c r="C19" s="36"/>
      <c r="D19" s="43"/>
      <c r="E19" s="43"/>
      <c r="F19" s="43"/>
      <c r="G19" s="43"/>
      <c r="H19" s="43"/>
      <c r="I19" s="44"/>
      <c r="J19" s="20"/>
    </row>
    <row r="20" spans="1:10" ht="15.75" x14ac:dyDescent="0.25">
      <c r="A20" s="16"/>
      <c r="B20" s="35" t="s">
        <v>43</v>
      </c>
      <c r="C20" s="36"/>
      <c r="D20" s="57" t="s">
        <v>44</v>
      </c>
      <c r="E20" s="58"/>
      <c r="F20" s="59"/>
      <c r="G20" s="63" t="s">
        <v>45</v>
      </c>
      <c r="H20" s="43" t="s">
        <v>46</v>
      </c>
      <c r="I20" s="44"/>
      <c r="J20" s="20"/>
    </row>
    <row r="21" spans="1:10" ht="32.25" thickBot="1" x14ac:dyDescent="0.3">
      <c r="A21" s="16"/>
      <c r="B21" s="64" t="s">
        <v>47</v>
      </c>
      <c r="C21" s="65"/>
      <c r="D21" s="66">
        <v>45632</v>
      </c>
      <c r="E21" s="66"/>
      <c r="F21" s="66"/>
      <c r="G21" s="67" t="s">
        <v>48</v>
      </c>
      <c r="H21" s="66">
        <v>45656</v>
      </c>
      <c r="I21" s="68"/>
      <c r="J21" s="20"/>
    </row>
    <row r="22" spans="1:10" ht="10.5" customHeight="1" x14ac:dyDescent="0.25">
      <c r="A22" s="16"/>
      <c r="B22" s="69"/>
      <c r="C22" s="70"/>
      <c r="D22" s="71"/>
      <c r="E22" s="71"/>
      <c r="F22" s="71"/>
      <c r="G22" s="71"/>
      <c r="H22" s="72"/>
      <c r="I22" s="73"/>
      <c r="J22" s="20"/>
    </row>
    <row r="23" spans="1:10" ht="18" x14ac:dyDescent="0.25">
      <c r="A23" s="16"/>
      <c r="B23" s="10" t="s">
        <v>49</v>
      </c>
      <c r="C23" s="11"/>
      <c r="D23" s="11"/>
      <c r="E23" s="11"/>
      <c r="F23" s="11"/>
      <c r="G23" s="11"/>
      <c r="H23" s="11"/>
      <c r="I23" s="12"/>
      <c r="J23" s="20"/>
    </row>
    <row r="24" spans="1:10" ht="15.75" x14ac:dyDescent="0.25">
      <c r="A24" s="16"/>
      <c r="B24" s="74" t="s">
        <v>50</v>
      </c>
      <c r="C24" s="75"/>
      <c r="D24" s="76" t="s">
        <v>51</v>
      </c>
      <c r="E24" s="76"/>
      <c r="F24" s="75" t="s">
        <v>52</v>
      </c>
      <c r="G24" s="75"/>
      <c r="H24" s="75"/>
      <c r="I24" s="77"/>
      <c r="J24" s="20"/>
    </row>
    <row r="25" spans="1:10" ht="31.15" customHeight="1" x14ac:dyDescent="0.25">
      <c r="A25" s="16"/>
      <c r="B25" s="78"/>
      <c r="C25" s="79"/>
      <c r="D25" s="80"/>
      <c r="E25" s="80"/>
      <c r="F25" s="81"/>
      <c r="G25" s="81"/>
      <c r="H25" s="81"/>
      <c r="I25" s="82"/>
      <c r="J25" s="20"/>
    </row>
    <row r="26" spans="1:10" ht="15.75" x14ac:dyDescent="0.25">
      <c r="A26" s="16"/>
      <c r="B26" s="83"/>
      <c r="C26" s="84"/>
      <c r="D26" s="85"/>
      <c r="E26" s="85"/>
      <c r="F26" s="86"/>
      <c r="G26" s="86"/>
      <c r="H26" s="86"/>
      <c r="I26" s="87"/>
      <c r="J26" s="20"/>
    </row>
    <row r="27" spans="1:10" ht="18" x14ac:dyDescent="0.25">
      <c r="A27" s="16"/>
      <c r="B27" s="10" t="s">
        <v>53</v>
      </c>
      <c r="C27" s="11"/>
      <c r="D27" s="11"/>
      <c r="E27" s="11"/>
      <c r="F27" s="11"/>
      <c r="G27" s="11"/>
      <c r="H27" s="11"/>
      <c r="I27" s="12"/>
      <c r="J27" s="20"/>
    </row>
    <row r="28" spans="1:10" ht="15.75" x14ac:dyDescent="0.25">
      <c r="A28" s="16"/>
      <c r="B28" s="88" t="s">
        <v>52</v>
      </c>
      <c r="C28" s="89"/>
      <c r="D28" s="90" t="s">
        <v>54</v>
      </c>
      <c r="E28" s="90" t="s">
        <v>55</v>
      </c>
      <c r="F28" s="90" t="s">
        <v>56</v>
      </c>
      <c r="G28" s="91" t="s">
        <v>57</v>
      </c>
      <c r="H28" s="92"/>
      <c r="I28" s="93" t="s">
        <v>58</v>
      </c>
      <c r="J28" s="20"/>
    </row>
    <row r="29" spans="1:10" ht="15.75" x14ac:dyDescent="0.25">
      <c r="A29" s="16"/>
      <c r="B29" s="94"/>
      <c r="C29" s="95"/>
      <c r="D29" s="96"/>
      <c r="E29" s="96"/>
      <c r="F29" s="96"/>
      <c r="G29" s="97" t="s">
        <v>59</v>
      </c>
      <c r="H29" s="97" t="s">
        <v>60</v>
      </c>
      <c r="I29" s="98"/>
      <c r="J29" s="20"/>
    </row>
    <row r="30" spans="1:10" ht="15.75" x14ac:dyDescent="0.25">
      <c r="A30" s="16"/>
      <c r="B30" s="99" t="s">
        <v>61</v>
      </c>
      <c r="C30" s="100"/>
      <c r="D30" s="101">
        <v>91636463.260000005</v>
      </c>
      <c r="E30" s="101">
        <v>696437.12</v>
      </c>
      <c r="F30" s="101">
        <f>+E30+D30</f>
        <v>92332900.38000001</v>
      </c>
      <c r="G30" s="102"/>
      <c r="H30" s="103">
        <f>+F30*G30</f>
        <v>0</v>
      </c>
      <c r="I30" s="104">
        <f>+H30</f>
        <v>0</v>
      </c>
      <c r="J30" s="20"/>
    </row>
    <row r="31" spans="1:10" ht="15.75" x14ac:dyDescent="0.25">
      <c r="A31" s="16"/>
      <c r="B31" s="99"/>
      <c r="C31" s="100"/>
      <c r="D31" s="103"/>
      <c r="E31" s="103"/>
      <c r="F31" s="103"/>
      <c r="G31" s="102"/>
      <c r="H31" s="103"/>
      <c r="I31" s="104"/>
      <c r="J31" s="20"/>
    </row>
    <row r="32" spans="1:10" ht="15.75" x14ac:dyDescent="0.25">
      <c r="A32" s="16"/>
      <c r="B32" s="99"/>
      <c r="C32" s="100"/>
      <c r="D32" s="103"/>
      <c r="E32" s="103"/>
      <c r="F32" s="103">
        <f>SUM(D32:E32)</f>
        <v>0</v>
      </c>
      <c r="G32" s="102"/>
      <c r="H32" s="103">
        <f>+F32*G32</f>
        <v>0</v>
      </c>
      <c r="I32" s="104">
        <f>+H32</f>
        <v>0</v>
      </c>
      <c r="J32" s="105" t="s">
        <v>62</v>
      </c>
    </row>
    <row r="33" spans="1:10" ht="15.75" x14ac:dyDescent="0.25">
      <c r="A33" s="16"/>
      <c r="B33" s="106" t="s">
        <v>63</v>
      </c>
      <c r="C33" s="107"/>
      <c r="D33" s="108">
        <f>F33-E33</f>
        <v>91636463.259229869</v>
      </c>
      <c r="E33" s="108">
        <f>0.0095*F33/1.2595</f>
        <v>696437.12077014695</v>
      </c>
      <c r="F33" s="108">
        <f>F30</f>
        <v>92332900.38000001</v>
      </c>
      <c r="G33" s="109" t="s">
        <v>64</v>
      </c>
      <c r="H33" s="110"/>
      <c r="I33" s="111">
        <f>+SUM(I30:I32)</f>
        <v>0</v>
      </c>
      <c r="J33" s="20"/>
    </row>
    <row r="34" spans="1:10" ht="31.5" x14ac:dyDescent="0.25">
      <c r="A34" s="16"/>
      <c r="B34" s="112" t="s">
        <v>65</v>
      </c>
      <c r="C34" s="113"/>
      <c r="D34" s="97" t="s">
        <v>54</v>
      </c>
      <c r="E34" s="97" t="s">
        <v>55</v>
      </c>
      <c r="F34" s="97" t="s">
        <v>56</v>
      </c>
      <c r="G34" s="97" t="s">
        <v>59</v>
      </c>
      <c r="H34" s="97" t="s">
        <v>60</v>
      </c>
      <c r="I34" s="114" t="s">
        <v>58</v>
      </c>
      <c r="J34" s="20"/>
    </row>
    <row r="35" spans="1:10" ht="15.75" x14ac:dyDescent="0.25">
      <c r="A35" s="16"/>
      <c r="B35" s="115"/>
      <c r="C35" s="116"/>
      <c r="D35" s="117"/>
      <c r="E35" s="101"/>
      <c r="F35" s="117"/>
      <c r="G35" s="102"/>
      <c r="H35" s="103"/>
      <c r="I35" s="118"/>
      <c r="J35" s="20"/>
    </row>
    <row r="36" spans="1:10" ht="15.75" x14ac:dyDescent="0.25">
      <c r="A36" s="16"/>
      <c r="B36" s="115"/>
      <c r="C36" s="116"/>
      <c r="D36" s="119"/>
      <c r="E36" s="119"/>
      <c r="F36" s="119"/>
      <c r="G36" s="102"/>
      <c r="H36" s="103"/>
      <c r="I36" s="120"/>
      <c r="J36" s="20"/>
    </row>
    <row r="37" spans="1:10" ht="15.75" x14ac:dyDescent="0.25">
      <c r="A37" s="16"/>
      <c r="B37" s="121"/>
      <c r="C37" s="50"/>
      <c r="D37" s="122"/>
      <c r="E37" s="122"/>
      <c r="F37" s="122"/>
      <c r="G37" s="123"/>
      <c r="H37" s="124"/>
      <c r="I37" s="120"/>
      <c r="J37" s="20"/>
    </row>
    <row r="38" spans="1:10" ht="15.75" customHeight="1" x14ac:dyDescent="0.25">
      <c r="A38" s="16"/>
      <c r="B38" s="125" t="s">
        <v>66</v>
      </c>
      <c r="C38" s="126"/>
      <c r="D38" s="127">
        <f>SUM(D35:D37)</f>
        <v>0</v>
      </c>
      <c r="E38" s="127">
        <f t="shared" ref="E38:F38" si="0">SUM(E35:E37)</f>
        <v>0</v>
      </c>
      <c r="F38" s="127">
        <f t="shared" si="0"/>
        <v>0</v>
      </c>
      <c r="G38" s="128" t="s">
        <v>67</v>
      </c>
      <c r="H38" s="129"/>
      <c r="I38" s="111">
        <f>+I33+SUM(I35:I37)</f>
        <v>0</v>
      </c>
      <c r="J38" s="20"/>
    </row>
    <row r="39" spans="1:10" ht="18.75" x14ac:dyDescent="0.25">
      <c r="A39" s="16"/>
      <c r="B39" s="130" t="s">
        <v>68</v>
      </c>
      <c r="C39" s="131"/>
      <c r="D39" s="131"/>
      <c r="E39" s="131"/>
      <c r="F39" s="131"/>
      <c r="G39" s="132">
        <f>F33+F38</f>
        <v>92332900.38000001</v>
      </c>
      <c r="H39" s="133" t="s">
        <v>69</v>
      </c>
      <c r="I39" s="134">
        <f>+I38</f>
        <v>0</v>
      </c>
      <c r="J39" s="20"/>
    </row>
    <row r="40" spans="1:10" ht="15.75" x14ac:dyDescent="0.25">
      <c r="A40" s="16"/>
      <c r="B40" s="74" t="s">
        <v>70</v>
      </c>
      <c r="C40" s="75"/>
      <c r="D40" s="135" t="s">
        <v>71</v>
      </c>
      <c r="E40" s="135"/>
      <c r="F40" s="135"/>
      <c r="G40" s="136">
        <f>+E33+E38</f>
        <v>696437.12077014695</v>
      </c>
      <c r="H40" s="133"/>
      <c r="I40" s="134"/>
      <c r="J40" s="20"/>
    </row>
    <row r="41" spans="1:10" ht="16.5" thickBot="1" x14ac:dyDescent="0.3">
      <c r="A41" s="16"/>
      <c r="B41" s="137"/>
      <c r="C41" s="138"/>
      <c r="D41" s="139" t="s">
        <v>72</v>
      </c>
      <c r="E41" s="139"/>
      <c r="F41" s="139"/>
      <c r="G41" s="140">
        <f>+G39-G40</f>
        <v>91636463.259229869</v>
      </c>
      <c r="H41" s="141"/>
      <c r="I41" s="142"/>
      <c r="J41" s="20"/>
    </row>
    <row r="42" spans="1:10" ht="10.5" customHeight="1" thickBot="1" x14ac:dyDescent="0.3">
      <c r="A42" s="16"/>
      <c r="B42" s="143"/>
      <c r="C42" s="144"/>
      <c r="D42" s="145"/>
      <c r="E42" s="145"/>
      <c r="F42" s="145"/>
      <c r="G42" s="146"/>
      <c r="I42" s="147"/>
      <c r="J42" s="20"/>
    </row>
    <row r="43" spans="1:10" ht="15.75" x14ac:dyDescent="0.25">
      <c r="A43" s="16"/>
      <c r="B43" s="148" t="s">
        <v>73</v>
      </c>
      <c r="C43" s="149"/>
      <c r="D43" s="149"/>
      <c r="E43" s="150"/>
      <c r="F43" s="151" t="s">
        <v>74</v>
      </c>
      <c r="G43" s="152"/>
      <c r="H43" s="152"/>
      <c r="I43" s="153" t="s">
        <v>39</v>
      </c>
      <c r="J43" s="20"/>
    </row>
    <row r="44" spans="1:10" ht="47.25" x14ac:dyDescent="0.25">
      <c r="A44" s="16"/>
      <c r="B44" s="154" t="s">
        <v>75</v>
      </c>
      <c r="C44" s="155" t="s">
        <v>51</v>
      </c>
      <c r="D44" s="156" t="s">
        <v>60</v>
      </c>
      <c r="E44" s="157"/>
      <c r="F44" s="112" t="s">
        <v>76</v>
      </c>
      <c r="G44" s="113"/>
      <c r="H44" s="155" t="s">
        <v>77</v>
      </c>
      <c r="I44" s="114" t="s">
        <v>78</v>
      </c>
      <c r="J44" s="20"/>
    </row>
    <row r="45" spans="1:10" x14ac:dyDescent="0.25">
      <c r="A45" s="16"/>
      <c r="B45" s="158">
        <v>261324</v>
      </c>
      <c r="C45" s="159">
        <v>45631</v>
      </c>
      <c r="D45" s="160">
        <v>92332900.379999995</v>
      </c>
      <c r="E45" s="161"/>
      <c r="F45" s="162"/>
      <c r="G45" s="163"/>
      <c r="H45" s="164"/>
      <c r="I45" s="165"/>
      <c r="J45" s="20"/>
    </row>
    <row r="46" spans="1:10" x14ac:dyDescent="0.25">
      <c r="A46" s="16"/>
      <c r="B46" s="158"/>
      <c r="C46" s="159"/>
      <c r="D46" s="166"/>
      <c r="E46" s="167"/>
      <c r="F46" s="162"/>
      <c r="G46" s="163"/>
      <c r="H46" s="164"/>
      <c r="I46" s="165"/>
      <c r="J46" s="20"/>
    </row>
    <row r="47" spans="1:10" x14ac:dyDescent="0.25">
      <c r="A47" s="16"/>
      <c r="B47" s="158"/>
      <c r="C47" s="159"/>
      <c r="D47" s="166"/>
      <c r="E47" s="167"/>
      <c r="F47" s="162"/>
      <c r="G47" s="163"/>
      <c r="H47" s="164"/>
      <c r="I47" s="165"/>
      <c r="J47" s="20"/>
    </row>
    <row r="48" spans="1:10" ht="15.75" thickBot="1" x14ac:dyDescent="0.3">
      <c r="A48" s="16"/>
      <c r="B48" s="168"/>
      <c r="C48" s="169"/>
      <c r="D48" s="170"/>
      <c r="E48" s="171"/>
      <c r="F48" s="172"/>
      <c r="G48" s="173"/>
      <c r="H48" s="174"/>
      <c r="I48" s="175"/>
      <c r="J48" s="20"/>
    </row>
    <row r="49" spans="1:10" ht="10.5" customHeight="1" x14ac:dyDescent="0.25">
      <c r="A49" s="16"/>
      <c r="B49" s="176"/>
      <c r="C49" s="177"/>
      <c r="D49" s="145"/>
      <c r="E49" s="145"/>
      <c r="F49" s="145"/>
      <c r="G49" s="146"/>
      <c r="I49" s="147"/>
      <c r="J49" s="20"/>
    </row>
    <row r="50" spans="1:10" ht="18" x14ac:dyDescent="0.25">
      <c r="A50" s="16"/>
      <c r="B50" s="10" t="s">
        <v>79</v>
      </c>
      <c r="C50" s="11"/>
      <c r="D50" s="11"/>
      <c r="E50" s="11"/>
      <c r="F50" s="11"/>
      <c r="G50" s="11"/>
      <c r="H50" s="11"/>
      <c r="I50" s="12"/>
      <c r="J50" s="20"/>
    </row>
    <row r="51" spans="1:10" ht="15.75" x14ac:dyDescent="0.25">
      <c r="A51" s="16"/>
      <c r="B51" s="178" t="s">
        <v>80</v>
      </c>
      <c r="C51" s="179"/>
      <c r="D51" s="179"/>
      <c r="E51" s="179"/>
      <c r="F51" s="179"/>
      <c r="G51" s="179"/>
      <c r="H51" s="179" t="s">
        <v>81</v>
      </c>
      <c r="I51" s="180"/>
      <c r="J51" s="20"/>
    </row>
    <row r="52" spans="1:10" ht="31.5" x14ac:dyDescent="0.25">
      <c r="A52" s="16"/>
      <c r="B52" s="35" t="s">
        <v>82</v>
      </c>
      <c r="C52" s="36"/>
      <c r="D52" s="181" t="s">
        <v>83</v>
      </c>
      <c r="E52" s="182"/>
      <c r="F52" s="183" t="s">
        <v>84</v>
      </c>
      <c r="G52" s="103">
        <f>G41</f>
        <v>91636463.259229869</v>
      </c>
      <c r="H52" s="63" t="s">
        <v>85</v>
      </c>
      <c r="I52" s="104">
        <f>+H77+G56</f>
        <v>92332900.38000001</v>
      </c>
      <c r="J52" s="20"/>
    </row>
    <row r="53" spans="1:10" ht="15.75" x14ac:dyDescent="0.25">
      <c r="A53" s="16"/>
      <c r="B53" s="35"/>
      <c r="C53" s="36"/>
      <c r="D53" s="184"/>
      <c r="E53" s="185"/>
      <c r="F53" s="183" t="s">
        <v>86</v>
      </c>
      <c r="G53" s="103">
        <f>G40</f>
        <v>696437.12077014695</v>
      </c>
      <c r="H53" s="183" t="s">
        <v>87</v>
      </c>
      <c r="I53" s="186">
        <v>0</v>
      </c>
      <c r="J53" s="20"/>
    </row>
    <row r="54" spans="1:10" ht="31.5" x14ac:dyDescent="0.25">
      <c r="A54" s="16"/>
      <c r="B54" s="35" t="s">
        <v>88</v>
      </c>
      <c r="C54" s="36"/>
      <c r="D54" s="187" t="s">
        <v>89</v>
      </c>
      <c r="E54" s="188"/>
      <c r="F54" s="183" t="s">
        <v>90</v>
      </c>
      <c r="G54" s="103">
        <f>+G52+G53</f>
        <v>92332900.38000001</v>
      </c>
      <c r="H54" s="183" t="s">
        <v>91</v>
      </c>
      <c r="I54" s="189">
        <v>1</v>
      </c>
      <c r="J54" s="20"/>
    </row>
    <row r="55" spans="1:10" ht="31.5" x14ac:dyDescent="0.25">
      <c r="A55" s="16"/>
      <c r="B55" s="190" t="s">
        <v>92</v>
      </c>
      <c r="C55" s="191"/>
      <c r="D55" s="192" t="s">
        <v>93</v>
      </c>
      <c r="E55" s="193"/>
      <c r="F55" s="183" t="s">
        <v>94</v>
      </c>
      <c r="G55" s="103"/>
      <c r="H55" s="183" t="s">
        <v>95</v>
      </c>
      <c r="I55" s="194">
        <f>1-I54</f>
        <v>0</v>
      </c>
      <c r="J55" s="20"/>
    </row>
    <row r="56" spans="1:10" ht="31.5" customHeight="1" x14ac:dyDescent="0.25">
      <c r="A56" s="16"/>
      <c r="B56" s="35" t="s">
        <v>96</v>
      </c>
      <c r="C56" s="36"/>
      <c r="D56" s="195">
        <v>45652</v>
      </c>
      <c r="E56" s="196"/>
      <c r="F56" s="183" t="s">
        <v>97</v>
      </c>
      <c r="G56" s="197">
        <f>G54-G55</f>
        <v>92332900.38000001</v>
      </c>
      <c r="H56" s="183" t="s">
        <v>98</v>
      </c>
      <c r="I56" s="189">
        <f>+I54</f>
        <v>1</v>
      </c>
      <c r="J56" s="198"/>
    </row>
    <row r="57" spans="1:10" ht="32.25" thickBot="1" x14ac:dyDescent="0.3">
      <c r="A57" s="16"/>
      <c r="B57" s="199" t="s">
        <v>99</v>
      </c>
      <c r="C57" s="200"/>
      <c r="D57" s="201" t="str">
        <f>D12</f>
        <v>MANTENIMIENTO Y/O REPARACIONES</v>
      </c>
      <c r="E57" s="201"/>
      <c r="F57" s="201"/>
      <c r="G57" s="201"/>
      <c r="H57" s="202" t="s">
        <v>100</v>
      </c>
      <c r="I57" s="203">
        <f>+IF(D57="Mantenimiento y/o Reparaciones", 511115,1615)</f>
        <v>511115</v>
      </c>
      <c r="J57" s="20"/>
    </row>
    <row r="58" spans="1:10" ht="10.5" customHeight="1" x14ac:dyDescent="0.25">
      <c r="A58" s="16"/>
      <c r="B58" s="204"/>
      <c r="G58" s="205"/>
      <c r="H58" s="205"/>
      <c r="I58" s="206"/>
      <c r="J58" s="20"/>
    </row>
    <row r="59" spans="1:10" ht="15.75" customHeight="1" x14ac:dyDescent="0.25">
      <c r="A59" s="16"/>
      <c r="B59" s="10" t="s">
        <v>101</v>
      </c>
      <c r="C59" s="11"/>
      <c r="D59" s="11"/>
      <c r="E59" s="11"/>
      <c r="F59" s="11"/>
      <c r="G59" s="11"/>
      <c r="H59" s="11"/>
      <c r="I59" s="12"/>
      <c r="J59" s="20"/>
    </row>
    <row r="60" spans="1:10" ht="30" x14ac:dyDescent="0.25">
      <c r="A60" s="16"/>
      <c r="B60" s="207" t="s">
        <v>102</v>
      </c>
      <c r="C60" s="208"/>
      <c r="D60" s="209" t="s">
        <v>39</v>
      </c>
      <c r="E60" s="210"/>
      <c r="F60" s="211" t="s">
        <v>103</v>
      </c>
      <c r="G60" s="212" t="s">
        <v>104</v>
      </c>
      <c r="H60" s="211" t="s">
        <v>105</v>
      </c>
      <c r="I60" s="213" t="s">
        <v>104</v>
      </c>
      <c r="J60" s="20"/>
    </row>
    <row r="61" spans="1:10" ht="63" customHeight="1" x14ac:dyDescent="0.25">
      <c r="A61" s="16"/>
      <c r="B61" s="214" t="s">
        <v>106</v>
      </c>
      <c r="C61" s="215"/>
      <c r="D61" s="209" t="s">
        <v>39</v>
      </c>
      <c r="E61" s="210"/>
      <c r="F61" s="211" t="s">
        <v>107</v>
      </c>
      <c r="G61" s="212">
        <v>36</v>
      </c>
      <c r="H61" s="211" t="s">
        <v>108</v>
      </c>
      <c r="I61" s="216" t="s">
        <v>104</v>
      </c>
      <c r="J61" s="20"/>
    </row>
    <row r="62" spans="1:10" ht="32.25" thickBot="1" x14ac:dyDescent="0.3">
      <c r="A62" s="16"/>
      <c r="B62" s="217" t="s">
        <v>109</v>
      </c>
      <c r="C62" s="218"/>
      <c r="D62" s="219" t="s">
        <v>104</v>
      </c>
      <c r="E62" s="220"/>
      <c r="F62" s="221" t="s">
        <v>110</v>
      </c>
      <c r="G62" s="222" t="s">
        <v>39</v>
      </c>
      <c r="H62" s="221" t="s">
        <v>111</v>
      </c>
      <c r="I62" s="223">
        <v>4520</v>
      </c>
      <c r="J62" s="20"/>
    </row>
    <row r="63" spans="1:10" ht="10.5" customHeight="1" x14ac:dyDescent="0.25">
      <c r="A63" s="16"/>
      <c r="B63" s="224"/>
      <c r="C63" s="1"/>
      <c r="D63" s="1"/>
      <c r="E63" s="1"/>
      <c r="F63" s="1"/>
      <c r="G63" s="1"/>
      <c r="H63" s="1"/>
      <c r="I63" s="206"/>
      <c r="J63" s="20"/>
    </row>
    <row r="64" spans="1:10" ht="18.75" thickBot="1" x14ac:dyDescent="0.3">
      <c r="A64" s="16"/>
      <c r="B64" s="10" t="s">
        <v>112</v>
      </c>
      <c r="C64" s="11"/>
      <c r="D64" s="11"/>
      <c r="E64" s="11"/>
      <c r="F64" s="11"/>
      <c r="G64" s="11"/>
      <c r="H64" s="11"/>
      <c r="I64" s="12"/>
      <c r="J64" s="20"/>
    </row>
    <row r="65" spans="1:10" ht="48" thickBot="1" x14ac:dyDescent="0.3">
      <c r="A65" s="16"/>
      <c r="B65" s="225" t="s">
        <v>113</v>
      </c>
      <c r="C65" s="226"/>
      <c r="D65" s="227" t="s">
        <v>114</v>
      </c>
      <c r="E65" s="228"/>
      <c r="F65" s="226"/>
      <c r="G65" s="229" t="s">
        <v>115</v>
      </c>
      <c r="H65" s="229" t="s">
        <v>55</v>
      </c>
      <c r="I65" s="230" t="s">
        <v>116</v>
      </c>
      <c r="J65" s="20"/>
    </row>
    <row r="66" spans="1:10" ht="38.450000000000003" customHeight="1" x14ac:dyDescent="0.25">
      <c r="A66" s="16"/>
      <c r="B66" s="231" t="s">
        <v>117</v>
      </c>
      <c r="C66" s="232"/>
      <c r="D66" s="233">
        <v>180</v>
      </c>
      <c r="E66" s="234"/>
      <c r="F66" s="235"/>
      <c r="G66" s="236">
        <f>I66-H66</f>
        <v>151021004.42635968</v>
      </c>
      <c r="H66" s="236">
        <f>I66*0.0095/1.2595</f>
        <v>1147759.6336403335</v>
      </c>
      <c r="I66" s="237">
        <f>138787550.06+13381214</f>
        <v>152168764.06</v>
      </c>
      <c r="J66" s="20"/>
    </row>
    <row r="67" spans="1:10" ht="30" customHeight="1" x14ac:dyDescent="0.25">
      <c r="A67" s="16"/>
      <c r="B67" s="238" t="s">
        <v>118</v>
      </c>
      <c r="C67" s="239"/>
      <c r="D67" s="240">
        <v>1980</v>
      </c>
      <c r="E67" s="241"/>
      <c r="F67" s="242"/>
      <c r="G67" s="236">
        <f t="shared" ref="G67" si="1">I67-H67</f>
        <v>121484582.11591901</v>
      </c>
      <c r="H67" s="236">
        <f t="shared" ref="H67" si="2">I67*0.0095/1.2595</f>
        <v>923282.82408098434</v>
      </c>
      <c r="I67" s="237">
        <v>122407864.94</v>
      </c>
      <c r="J67" s="20"/>
    </row>
    <row r="68" spans="1:10" ht="63" customHeight="1" x14ac:dyDescent="0.25">
      <c r="A68" s="16"/>
      <c r="B68" s="238"/>
      <c r="C68" s="239"/>
      <c r="D68" s="240"/>
      <c r="E68" s="241"/>
      <c r="F68" s="242"/>
      <c r="G68" s="236"/>
      <c r="H68" s="236"/>
      <c r="I68" s="237"/>
      <c r="J68" s="20"/>
    </row>
    <row r="69" spans="1:10" ht="15.75" customHeight="1" x14ac:dyDescent="0.25">
      <c r="A69" s="16"/>
      <c r="B69" s="243"/>
      <c r="C69" s="244"/>
      <c r="D69" s="240"/>
      <c r="E69" s="241"/>
      <c r="F69" s="242"/>
      <c r="G69" s="236"/>
      <c r="H69" s="236"/>
      <c r="I69" s="237"/>
      <c r="J69" s="20"/>
    </row>
    <row r="70" spans="1:10" ht="15.75" customHeight="1" thickBot="1" x14ac:dyDescent="0.3">
      <c r="A70" s="16"/>
      <c r="B70" s="245" t="s">
        <v>119</v>
      </c>
      <c r="C70" s="246"/>
      <c r="D70" s="247">
        <f>SUM(D66:F69)</f>
        <v>2160</v>
      </c>
      <c r="E70" s="248"/>
      <c r="F70" s="249"/>
      <c r="G70" s="250">
        <f>SUM(G66:G69)</f>
        <v>272505586.54227871</v>
      </c>
      <c r="H70" s="250">
        <f>SUM(H66:H69)</f>
        <v>2071042.4577213179</v>
      </c>
      <c r="I70" s="251">
        <f>SUM(I66:I69)</f>
        <v>274576629</v>
      </c>
      <c r="J70" s="20"/>
    </row>
    <row r="71" spans="1:10" ht="10.5" customHeight="1" x14ac:dyDescent="0.25">
      <c r="A71" s="16"/>
      <c r="B71" s="204"/>
      <c r="G71" s="205"/>
      <c r="H71" s="205"/>
      <c r="I71" s="206"/>
      <c r="J71" s="20"/>
    </row>
    <row r="72" spans="1:10" ht="18" x14ac:dyDescent="0.25">
      <c r="A72" s="16"/>
      <c r="B72" s="10" t="s">
        <v>120</v>
      </c>
      <c r="C72" s="11"/>
      <c r="D72" s="11"/>
      <c r="E72" s="11"/>
      <c r="F72" s="11"/>
      <c r="G72" s="11"/>
      <c r="H72" s="11"/>
      <c r="I72" s="12"/>
      <c r="J72" s="20"/>
    </row>
    <row r="73" spans="1:10" ht="15.75" x14ac:dyDescent="0.25">
      <c r="A73" s="16"/>
      <c r="B73" s="252" t="s">
        <v>121</v>
      </c>
      <c r="C73" s="253"/>
      <c r="D73" s="253"/>
      <c r="E73" s="253"/>
      <c r="F73" s="253"/>
      <c r="G73" s="253"/>
      <c r="H73" s="253"/>
      <c r="I73" s="254"/>
      <c r="J73" s="20"/>
    </row>
    <row r="74" spans="1:10" ht="31.5" customHeight="1" x14ac:dyDescent="0.25">
      <c r="A74" s="16"/>
      <c r="B74" s="255" t="s">
        <v>52</v>
      </c>
      <c r="C74" s="256"/>
      <c r="D74" s="257" t="s">
        <v>122</v>
      </c>
      <c r="E74" s="258"/>
      <c r="F74" s="259" t="s">
        <v>98</v>
      </c>
      <c r="G74" s="259" t="s">
        <v>123</v>
      </c>
      <c r="H74" s="259" t="s">
        <v>124</v>
      </c>
      <c r="I74" s="260" t="s">
        <v>125</v>
      </c>
      <c r="J74" s="20"/>
    </row>
    <row r="75" spans="1:10" s="268" customFormat="1" ht="15.75" x14ac:dyDescent="0.25">
      <c r="A75" s="261"/>
      <c r="B75" s="115"/>
      <c r="C75" s="116"/>
      <c r="D75" s="262"/>
      <c r="E75" s="263"/>
      <c r="F75" s="264"/>
      <c r="G75" s="265">
        <v>0</v>
      </c>
      <c r="H75" s="265">
        <f>+D75-G75</f>
        <v>0</v>
      </c>
      <c r="I75" s="266"/>
      <c r="J75" s="267"/>
    </row>
    <row r="76" spans="1:10" s="268" customFormat="1" ht="15.75" x14ac:dyDescent="0.25">
      <c r="A76" s="261"/>
      <c r="B76" s="115"/>
      <c r="C76" s="116"/>
      <c r="D76" s="262"/>
      <c r="E76" s="263"/>
      <c r="F76" s="264"/>
      <c r="G76" s="265">
        <f>+G55</f>
        <v>0</v>
      </c>
      <c r="H76" s="265">
        <f>+D76-G76</f>
        <v>0</v>
      </c>
      <c r="I76" s="266">
        <f>+I75-G3</f>
        <v>0</v>
      </c>
      <c r="J76" s="269"/>
    </row>
    <row r="77" spans="1:10" s="268" customFormat="1" ht="15.75" x14ac:dyDescent="0.25">
      <c r="A77" s="270"/>
      <c r="B77" s="271" t="s">
        <v>126</v>
      </c>
      <c r="C77" s="272"/>
      <c r="D77" s="273">
        <f>SUM(D75:D76)</f>
        <v>0</v>
      </c>
      <c r="E77" s="274"/>
      <c r="F77" s="275">
        <f>SUM(F75:F76)</f>
        <v>0</v>
      </c>
      <c r="G77" s="276">
        <f>SUM(G75:G76)</f>
        <v>0</v>
      </c>
      <c r="H77" s="277">
        <f>SUM(H75:H76)</f>
        <v>0</v>
      </c>
      <c r="I77" s="278"/>
    </row>
    <row r="78" spans="1:10" s="268" customFormat="1" ht="15.75" customHeight="1" x14ac:dyDescent="0.25">
      <c r="A78" s="270"/>
      <c r="B78" s="10" t="s">
        <v>127</v>
      </c>
      <c r="C78" s="11"/>
      <c r="D78" s="11"/>
      <c r="E78" s="11"/>
      <c r="F78" s="11"/>
      <c r="G78" s="11"/>
      <c r="H78" s="11"/>
      <c r="I78" s="12"/>
    </row>
    <row r="79" spans="1:10" s="268" customFormat="1" ht="15.75" x14ac:dyDescent="0.25">
      <c r="A79" s="270"/>
      <c r="B79" s="279"/>
      <c r="C79" s="280"/>
      <c r="D79" s="262">
        <f>+G54</f>
        <v>92332900.38000001</v>
      </c>
      <c r="E79" s="263"/>
      <c r="F79" s="281">
        <v>1</v>
      </c>
      <c r="G79" s="282">
        <f>+G55</f>
        <v>0</v>
      </c>
      <c r="H79" s="265">
        <f>+D79-G79</f>
        <v>92332900.38000001</v>
      </c>
      <c r="I79" s="283">
        <f>+I76-G79</f>
        <v>0</v>
      </c>
    </row>
    <row r="80" spans="1:10" s="268" customFormat="1" ht="15.75" x14ac:dyDescent="0.25">
      <c r="A80" s="270"/>
      <c r="B80" s="284" t="s">
        <v>128</v>
      </c>
      <c r="C80" s="285"/>
      <c r="D80" s="286">
        <f>+D77+D79</f>
        <v>92332900.38000001</v>
      </c>
      <c r="E80" s="287"/>
      <c r="F80" s="288">
        <f>I54</f>
        <v>1</v>
      </c>
      <c r="G80" s="289">
        <f>+G77+G79</f>
        <v>0</v>
      </c>
      <c r="H80" s="290">
        <f>+H77+H79</f>
        <v>92332900.38000001</v>
      </c>
      <c r="I80" s="291"/>
    </row>
    <row r="81" spans="1:10" ht="10.5" customHeight="1" x14ac:dyDescent="0.25">
      <c r="A81" s="292"/>
      <c r="B81" s="293"/>
      <c r="C81" s="294"/>
      <c r="D81" s="295"/>
      <c r="E81" s="296"/>
      <c r="F81" s="294"/>
      <c r="G81" s="297"/>
      <c r="H81" s="297"/>
      <c r="I81" s="298"/>
    </row>
    <row r="82" spans="1:10" ht="18" x14ac:dyDescent="0.25">
      <c r="A82" s="292"/>
      <c r="B82" s="10" t="s">
        <v>129</v>
      </c>
      <c r="C82" s="11"/>
      <c r="D82" s="11"/>
      <c r="E82" s="11"/>
      <c r="F82" s="11"/>
      <c r="G82" s="11"/>
      <c r="H82" s="11"/>
      <c r="I82" s="12"/>
    </row>
    <row r="83" spans="1:10" ht="31.5" x14ac:dyDescent="0.25">
      <c r="A83" s="292"/>
      <c r="B83" s="299" t="s">
        <v>52</v>
      </c>
      <c r="C83" s="259" t="s">
        <v>130</v>
      </c>
      <c r="D83" s="257" t="s">
        <v>84</v>
      </c>
      <c r="E83" s="258"/>
      <c r="F83" s="259" t="s">
        <v>131</v>
      </c>
      <c r="G83" s="259" t="s">
        <v>132</v>
      </c>
      <c r="H83" s="259" t="s">
        <v>133</v>
      </c>
      <c r="I83" s="260" t="s">
        <v>51</v>
      </c>
    </row>
    <row r="84" spans="1:10" s="300" customFormat="1" ht="15.75" x14ac:dyDescent="0.25">
      <c r="B84" s="301" t="s">
        <v>134</v>
      </c>
      <c r="C84" s="302">
        <f>G40</f>
        <v>696437.12077014695</v>
      </c>
      <c r="D84" s="303">
        <f>G52</f>
        <v>91636463.259229869</v>
      </c>
      <c r="E84" s="304"/>
      <c r="F84" s="305">
        <f>D77</f>
        <v>0</v>
      </c>
      <c r="G84" s="306">
        <f>+B45</f>
        <v>261324</v>
      </c>
      <c r="H84" s="306"/>
      <c r="I84" s="307">
        <v>45656</v>
      </c>
      <c r="J84" s="308"/>
    </row>
    <row r="85" spans="1:10" s="300" customFormat="1" ht="15.75" x14ac:dyDescent="0.25">
      <c r="B85" s="309">
        <f>B76</f>
        <v>0</v>
      </c>
      <c r="C85" s="310"/>
      <c r="D85" s="311"/>
      <c r="E85" s="312"/>
      <c r="F85" s="305"/>
      <c r="G85" s="313"/>
      <c r="H85" s="313"/>
      <c r="I85" s="307"/>
    </row>
    <row r="86" spans="1:10" s="300" customFormat="1" ht="15.75" x14ac:dyDescent="0.25">
      <c r="B86" s="314" t="str">
        <f>B77</f>
        <v>TOTAL PAGADO</v>
      </c>
      <c r="C86" s="315">
        <f>SUM(C84:C85)</f>
        <v>696437.12077014695</v>
      </c>
      <c r="D86" s="316">
        <f>SUM(D84:D85)</f>
        <v>91636463.259229869</v>
      </c>
      <c r="E86" s="317"/>
      <c r="F86" s="318">
        <f>SUM(C86:D86)</f>
        <v>92332900.38000001</v>
      </c>
      <c r="G86" s="319"/>
      <c r="H86" s="319"/>
      <c r="I86" s="320"/>
    </row>
    <row r="87" spans="1:10" ht="10.5" customHeight="1" x14ac:dyDescent="0.25">
      <c r="B87" s="321"/>
      <c r="C87" s="146"/>
      <c r="D87" s="322"/>
      <c r="E87" s="322"/>
      <c r="F87" s="323"/>
      <c r="G87" s="324"/>
      <c r="H87" s="205"/>
      <c r="I87" s="206"/>
    </row>
    <row r="88" spans="1:10" ht="15.75" customHeight="1" thickBot="1" x14ac:dyDescent="0.3">
      <c r="B88" s="10" t="s">
        <v>135</v>
      </c>
      <c r="C88" s="11"/>
      <c r="D88" s="11"/>
      <c r="E88" s="11"/>
      <c r="F88" s="11"/>
      <c r="G88" s="11"/>
      <c r="H88" s="11"/>
      <c r="I88" s="12"/>
    </row>
    <row r="89" spans="1:10" ht="32.25" thickBot="1" x14ac:dyDescent="0.3">
      <c r="B89" s="325" t="s">
        <v>136</v>
      </c>
      <c r="C89" s="326" t="s">
        <v>137</v>
      </c>
      <c r="D89" s="327"/>
      <c r="E89" s="328"/>
      <c r="F89" s="329" t="s">
        <v>138</v>
      </c>
      <c r="G89" s="330"/>
      <c r="H89" s="329" t="s">
        <v>139</v>
      </c>
      <c r="I89" s="331"/>
    </row>
    <row r="90" spans="1:10" ht="18" customHeight="1" x14ac:dyDescent="0.25">
      <c r="B90" s="332"/>
      <c r="C90" s="333"/>
      <c r="D90" s="334"/>
      <c r="E90" s="335"/>
      <c r="F90" s="336"/>
      <c r="G90" s="337"/>
      <c r="H90" s="338"/>
      <c r="I90" s="339"/>
    </row>
    <row r="91" spans="1:10" ht="18" customHeight="1" x14ac:dyDescent="0.25">
      <c r="B91" s="340"/>
      <c r="C91" s="341"/>
      <c r="D91" s="342"/>
      <c r="E91" s="343"/>
      <c r="F91" s="344"/>
      <c r="G91" s="345"/>
      <c r="H91" s="338"/>
      <c r="I91" s="339"/>
    </row>
    <row r="92" spans="1:10" ht="18" customHeight="1" thickBot="1" x14ac:dyDescent="0.3">
      <c r="B92" s="346"/>
      <c r="C92" s="347"/>
      <c r="D92" s="348"/>
      <c r="E92" s="349"/>
      <c r="F92" s="350"/>
      <c r="G92" s="351"/>
      <c r="H92" s="352"/>
      <c r="I92" s="353"/>
    </row>
    <row r="93" spans="1:10" ht="11.25" customHeight="1" thickBot="1" x14ac:dyDescent="0.3">
      <c r="B93" s="321"/>
      <c r="C93" s="354"/>
      <c r="D93" s="354"/>
      <c r="E93" s="354"/>
      <c r="F93" s="354"/>
      <c r="G93" s="355"/>
      <c r="H93" s="355"/>
      <c r="I93" s="356"/>
    </row>
    <row r="94" spans="1:10" ht="18" customHeight="1" x14ac:dyDescent="0.25">
      <c r="B94" s="357" t="s">
        <v>140</v>
      </c>
      <c r="C94" s="358"/>
      <c r="D94" s="358"/>
      <c r="E94" s="358"/>
      <c r="F94" s="358"/>
      <c r="G94" s="358"/>
      <c r="H94" s="358"/>
      <c r="I94" s="359"/>
    </row>
    <row r="95" spans="1:10" ht="18" customHeight="1" thickBot="1" x14ac:dyDescent="0.3">
      <c r="B95" s="360"/>
      <c r="C95" s="361"/>
      <c r="D95" s="361"/>
      <c r="E95" s="361"/>
      <c r="F95" s="361"/>
      <c r="G95" s="361"/>
      <c r="H95" s="361"/>
      <c r="I95" s="362"/>
    </row>
    <row r="96" spans="1:10" ht="48.75" customHeight="1" thickBot="1" x14ac:dyDescent="0.3">
      <c r="B96" s="363" t="s">
        <v>141</v>
      </c>
      <c r="C96" s="364"/>
      <c r="D96" s="365"/>
      <c r="E96" s="366"/>
      <c r="F96" s="367"/>
      <c r="G96" s="365"/>
      <c r="H96" s="366"/>
      <c r="I96" s="367"/>
    </row>
    <row r="97" spans="2:10" ht="36" customHeight="1" x14ac:dyDescent="0.25">
      <c r="B97" s="368" t="s">
        <v>142</v>
      </c>
      <c r="C97" s="369"/>
      <c r="D97" s="370" t="s">
        <v>44</v>
      </c>
      <c r="E97" s="371"/>
      <c r="F97" s="372"/>
      <c r="G97" s="373" t="s">
        <v>143</v>
      </c>
      <c r="H97" s="374" t="s">
        <v>46</v>
      </c>
      <c r="I97" s="375"/>
    </row>
    <row r="98" spans="2:10" ht="29.25" customHeight="1" thickBot="1" x14ac:dyDescent="0.3">
      <c r="B98" s="376" t="s">
        <v>144</v>
      </c>
      <c r="C98" s="377"/>
      <c r="D98" s="378" t="s">
        <v>145</v>
      </c>
      <c r="E98" s="378"/>
      <c r="F98" s="379"/>
      <c r="G98" s="380" t="s">
        <v>144</v>
      </c>
      <c r="H98" s="381" t="s">
        <v>146</v>
      </c>
      <c r="I98" s="382"/>
      <c r="J98" s="383"/>
    </row>
  </sheetData>
  <mergeCells count="164">
    <mergeCell ref="D96:F96"/>
    <mergeCell ref="G96:I96"/>
    <mergeCell ref="B97:C97"/>
    <mergeCell ref="D97:F97"/>
    <mergeCell ref="H97:I97"/>
    <mergeCell ref="B98:C98"/>
    <mergeCell ref="D98:F98"/>
    <mergeCell ref="H98:I98"/>
    <mergeCell ref="F91:G91"/>
    <mergeCell ref="H91:I91"/>
    <mergeCell ref="C92:D92"/>
    <mergeCell ref="F92:G92"/>
    <mergeCell ref="H92:I92"/>
    <mergeCell ref="B94:I95"/>
    <mergeCell ref="B88:I88"/>
    <mergeCell ref="C89:D89"/>
    <mergeCell ref="F89:G89"/>
    <mergeCell ref="H89:I89"/>
    <mergeCell ref="C90:D90"/>
    <mergeCell ref="F90:G90"/>
    <mergeCell ref="H90:I90"/>
    <mergeCell ref="D81:E81"/>
    <mergeCell ref="B82:I82"/>
    <mergeCell ref="D83:E83"/>
    <mergeCell ref="D84:E84"/>
    <mergeCell ref="D85:E85"/>
    <mergeCell ref="D86:E86"/>
    <mergeCell ref="B77:C77"/>
    <mergeCell ref="D77:E77"/>
    <mergeCell ref="B78:I78"/>
    <mergeCell ref="B79:C79"/>
    <mergeCell ref="D79:E79"/>
    <mergeCell ref="B80:C80"/>
    <mergeCell ref="D80:E80"/>
    <mergeCell ref="B74:C74"/>
    <mergeCell ref="D74:E74"/>
    <mergeCell ref="B75:C75"/>
    <mergeCell ref="D75:E75"/>
    <mergeCell ref="B76:C76"/>
    <mergeCell ref="D76:E76"/>
    <mergeCell ref="B69:C69"/>
    <mergeCell ref="D69:F69"/>
    <mergeCell ref="B70:C70"/>
    <mergeCell ref="D70:F70"/>
    <mergeCell ref="B72:I72"/>
    <mergeCell ref="B73:I73"/>
    <mergeCell ref="B66:C66"/>
    <mergeCell ref="D66:F66"/>
    <mergeCell ref="B67:C67"/>
    <mergeCell ref="D67:F67"/>
    <mergeCell ref="B68:C68"/>
    <mergeCell ref="D68:F68"/>
    <mergeCell ref="B61:C61"/>
    <mergeCell ref="D61:E61"/>
    <mergeCell ref="B62:C62"/>
    <mergeCell ref="D62:E62"/>
    <mergeCell ref="B64:I64"/>
    <mergeCell ref="B65:C65"/>
    <mergeCell ref="D65:F65"/>
    <mergeCell ref="B56:C56"/>
    <mergeCell ref="D56:E56"/>
    <mergeCell ref="B57:C57"/>
    <mergeCell ref="D57:G57"/>
    <mergeCell ref="B59:I59"/>
    <mergeCell ref="B60:C60"/>
    <mergeCell ref="D60:E60"/>
    <mergeCell ref="B52:C53"/>
    <mergeCell ref="D52:E53"/>
    <mergeCell ref="B54:C54"/>
    <mergeCell ref="D54:E54"/>
    <mergeCell ref="B55:C55"/>
    <mergeCell ref="D55:E55"/>
    <mergeCell ref="D47:E47"/>
    <mergeCell ref="F47:G47"/>
    <mergeCell ref="D48:E48"/>
    <mergeCell ref="F48:G48"/>
    <mergeCell ref="B50:I50"/>
    <mergeCell ref="B51:G51"/>
    <mergeCell ref="H51:I51"/>
    <mergeCell ref="D44:E44"/>
    <mergeCell ref="F44:G44"/>
    <mergeCell ref="D45:E45"/>
    <mergeCell ref="F45:G45"/>
    <mergeCell ref="D46:E46"/>
    <mergeCell ref="F46:G46"/>
    <mergeCell ref="I39:I41"/>
    <mergeCell ref="B40:C41"/>
    <mergeCell ref="D40:F40"/>
    <mergeCell ref="D41:F41"/>
    <mergeCell ref="B43:E43"/>
    <mergeCell ref="F43:H43"/>
    <mergeCell ref="B36:C36"/>
    <mergeCell ref="B37:C37"/>
    <mergeCell ref="B38:C38"/>
    <mergeCell ref="G38:H38"/>
    <mergeCell ref="B39:F39"/>
    <mergeCell ref="H39:H41"/>
    <mergeCell ref="B30:C30"/>
    <mergeCell ref="B31:C31"/>
    <mergeCell ref="B32:C32"/>
    <mergeCell ref="G33:H33"/>
    <mergeCell ref="B34:C34"/>
    <mergeCell ref="B35:C35"/>
    <mergeCell ref="B27:I27"/>
    <mergeCell ref="B28:C29"/>
    <mergeCell ref="D28:D29"/>
    <mergeCell ref="E28:E29"/>
    <mergeCell ref="F28:F29"/>
    <mergeCell ref="G28:H28"/>
    <mergeCell ref="I28:I29"/>
    <mergeCell ref="B23:I23"/>
    <mergeCell ref="B24:C24"/>
    <mergeCell ref="F24:I24"/>
    <mergeCell ref="B25:C25"/>
    <mergeCell ref="F25:I25"/>
    <mergeCell ref="B26:C26"/>
    <mergeCell ref="F26:I26"/>
    <mergeCell ref="B19:C19"/>
    <mergeCell ref="D19:I19"/>
    <mergeCell ref="B20:C20"/>
    <mergeCell ref="D20:F20"/>
    <mergeCell ref="H20:I20"/>
    <mergeCell ref="B21:C21"/>
    <mergeCell ref="D21:F21"/>
    <mergeCell ref="H21:I21"/>
    <mergeCell ref="B17:C17"/>
    <mergeCell ref="D17:F17"/>
    <mergeCell ref="H17:I17"/>
    <mergeCell ref="B18:C18"/>
    <mergeCell ref="D18:F18"/>
    <mergeCell ref="H18:I18"/>
    <mergeCell ref="B15:C15"/>
    <mergeCell ref="D15:F15"/>
    <mergeCell ref="H15:I15"/>
    <mergeCell ref="B16:C16"/>
    <mergeCell ref="D16:F16"/>
    <mergeCell ref="H16:I16"/>
    <mergeCell ref="B12:C12"/>
    <mergeCell ref="D12:I12"/>
    <mergeCell ref="B13:C13"/>
    <mergeCell ref="D13:F13"/>
    <mergeCell ref="H13:I13"/>
    <mergeCell ref="B14:C14"/>
    <mergeCell ref="D14:F14"/>
    <mergeCell ref="H14:I14"/>
    <mergeCell ref="B9:C9"/>
    <mergeCell ref="D9:F9"/>
    <mergeCell ref="H9:I9"/>
    <mergeCell ref="B10:C10"/>
    <mergeCell ref="D10:I10"/>
    <mergeCell ref="B11:C11"/>
    <mergeCell ref="D11:I11"/>
    <mergeCell ref="B7:C7"/>
    <mergeCell ref="D7:F7"/>
    <mergeCell ref="H7:I7"/>
    <mergeCell ref="B8:C8"/>
    <mergeCell ref="D8:F8"/>
    <mergeCell ref="H8:I8"/>
    <mergeCell ref="B1:H2"/>
    <mergeCell ref="B3:I3"/>
    <mergeCell ref="B4:I4"/>
    <mergeCell ref="B5:C5"/>
    <mergeCell ref="D5:F5"/>
    <mergeCell ref="B6:I6"/>
  </mergeCells>
  <pageMargins left="0.70866141732283472" right="0.70866141732283472" top="0.74803149606299213" bottom="0.74803149606299213" header="0.31496062992125984" footer="0.31496062992125984"/>
  <pageSetup scale="44" fitToHeight="0" orientation="portrait" r:id="rId1"/>
  <rowBreaks count="1" manualBreakCount="1">
    <brk id="71" max="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FORMATO GIL-F-029</vt:lpstr>
      <vt:lpstr>'FORMATO GIL-F-029'!_Hlk15969929</vt:lpstr>
      <vt:lpstr>'FORMATO GIL-F-029'!_Hlk33425932</vt:lpstr>
      <vt:lpstr>'FORMATO GIL-F-029'!Área_de_impresión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Hernando Mayorga Echeverry</dc:creator>
  <cp:lastModifiedBy>Edwin Hernando Mayorga Echeverry</cp:lastModifiedBy>
  <dcterms:created xsi:type="dcterms:W3CDTF">2024-12-30T18:44:00Z</dcterms:created>
  <dcterms:modified xsi:type="dcterms:W3CDTF">2024-12-30T18:44:43Z</dcterms:modified>
</cp:coreProperties>
</file>