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VICTUS\Documents\Documentos\PROYECTOS SENA INFRAESTRUCTURA 2021 - 2022\2024\4. PROYECTO CUBIERTAS 2024\PROCESO PAGO\FORMATOS SENA\"/>
    </mc:Choice>
  </mc:AlternateContent>
  <xr:revisionPtr revIDLastSave="0" documentId="13_ncr:1_{4132F16B-602E-4724-8211-5B5F0473E025}" xr6:coauthVersionLast="47" xr6:coauthVersionMax="47" xr10:uidLastSave="{00000000-0000-0000-0000-000000000000}"/>
  <bookViews>
    <workbookView xWindow="-108" yWindow="-108" windowWidth="23256" windowHeight="12456" activeTab="2" xr2:uid="{DD52BC2E-26A3-4DA4-803D-A5DD88F49DF7}"/>
  </bookViews>
  <sheets>
    <sheet name="FORMATO GIL-F-029" sheetId="2" r:id="rId1"/>
    <sheet name="FORMATO GIL-F-047" sheetId="4" r:id="rId2"/>
    <sheet name="FORMATO GIL-F-045" sheetId="3" r:id="rId3"/>
  </sheets>
  <externalReferences>
    <externalReference r:id="rId4"/>
    <externalReference r:id="rId5"/>
    <externalReference r:id="rId6"/>
    <externalReference r:id="rId7"/>
    <externalReference r:id="rId8"/>
  </externalReferences>
  <definedNames>
    <definedName name="_xlnm._FilterDatabase" localSheetId="1" hidden="1">'FORMATO GIL-F-047'!$B$9:$AV$21</definedName>
    <definedName name="_Hlk15969929" localSheetId="0">'FORMATO GIL-F-029'!$B$26</definedName>
    <definedName name="_Hlk33425932" localSheetId="0">'FORMATO GIL-F-029'!$B$25</definedName>
    <definedName name="_Hlk34208968" localSheetId="0">'FORMATO GIL-F-029'!#REF!</definedName>
    <definedName name="_xlnm.Print_Area" localSheetId="0">'FORMATO GIL-F-029'!$A$1:$I$98</definedName>
    <definedName name="_xlnm.Print_Area" localSheetId="2">'FORMATO GIL-F-045'!$B$5:$AH$29</definedName>
    <definedName name="_xlnm.Print_Area" localSheetId="1">'FORMATO GIL-F-047'!$B$1:$AU$21</definedName>
    <definedName name="NOM_BPIN">'[1]RUBROS X BPIN '!$A$2:$D$338</definedName>
    <definedName name="Regional_Antioquia">#REF!</definedName>
    <definedName name="Regional_Valle">#REF!</definedName>
    <definedName name="regionales">[2]regionales!$A$1:$B$34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66" i="2" l="1"/>
  <c r="G67" i="2"/>
  <c r="H67" i="2"/>
  <c r="H68" i="2"/>
  <c r="G68" i="2" s="1"/>
  <c r="H66" i="2"/>
  <c r="F33" i="2" l="1"/>
  <c r="E33" i="2"/>
  <c r="D33" i="2" s="1"/>
  <c r="E35" i="2"/>
  <c r="D35" i="2" s="1"/>
  <c r="E30" i="2"/>
  <c r="D30" i="2" s="1"/>
  <c r="AK20" i="4" l="1"/>
  <c r="S20" i="4"/>
  <c r="AK19" i="4"/>
  <c r="S19" i="4"/>
  <c r="AK18" i="4"/>
  <c r="S18" i="4"/>
  <c r="AK17" i="4"/>
  <c r="S17" i="4"/>
  <c r="AK16" i="4"/>
  <c r="S16" i="4"/>
  <c r="AK15" i="4"/>
  <c r="S15" i="4"/>
  <c r="AK14" i="4"/>
  <c r="S14" i="4"/>
  <c r="AK13" i="4"/>
  <c r="S13" i="4"/>
  <c r="AK12" i="4"/>
  <c r="S12" i="4"/>
  <c r="B12" i="4"/>
  <c r="B13" i="4" s="1"/>
  <c r="B14" i="4" s="1"/>
  <c r="B15" i="4" s="1"/>
  <c r="B16" i="4" s="1"/>
  <c r="B17" i="4" s="1"/>
  <c r="B18" i="4" s="1"/>
  <c r="B19" i="4" s="1"/>
  <c r="B20" i="4" s="1"/>
  <c r="AK11" i="4"/>
  <c r="S11" i="4"/>
  <c r="B11" i="4"/>
  <c r="S10" i="4"/>
  <c r="AK10" i="4" s="1"/>
  <c r="AK21" i="4" s="1"/>
  <c r="G10" i="4"/>
  <c r="E10" i="4"/>
  <c r="Y23" i="3" l="1"/>
  <c r="Y22" i="3"/>
  <c r="Y21" i="3"/>
  <c r="Y20" i="3"/>
  <c r="Y19" i="3"/>
  <c r="Y18" i="3"/>
  <c r="Y17" i="3"/>
  <c r="Y16" i="3"/>
  <c r="Y15" i="3"/>
  <c r="Y14" i="3"/>
  <c r="Y13" i="3"/>
  <c r="Y12" i="3"/>
  <c r="D11" i="3"/>
  <c r="B86" i="2" l="1"/>
  <c r="B85" i="2"/>
  <c r="F80" i="2"/>
  <c r="G79" i="2"/>
  <c r="F77" i="2"/>
  <c r="I76" i="2"/>
  <c r="I79" i="2" s="1"/>
  <c r="G76" i="2"/>
  <c r="G77" i="2" s="1"/>
  <c r="G80" i="2" s="1"/>
  <c r="I70" i="2"/>
  <c r="D70" i="2"/>
  <c r="I62" i="2" s="1"/>
  <c r="D57" i="2"/>
  <c r="I57" i="2" s="1"/>
  <c r="I56" i="2"/>
  <c r="I55" i="2"/>
  <c r="E38" i="2"/>
  <c r="G40" i="2" s="1"/>
  <c r="D38" i="2"/>
  <c r="F38" i="2"/>
  <c r="G39" i="2" s="1"/>
  <c r="H32" i="2"/>
  <c r="I32" i="2" s="1"/>
  <c r="F32" i="2"/>
  <c r="H30" i="2"/>
  <c r="I30" i="2" s="1"/>
  <c r="H13" i="2"/>
  <c r="H8" i="2"/>
  <c r="C84" i="2" l="1"/>
  <c r="C86" i="2" s="1"/>
  <c r="G53" i="2"/>
  <c r="I33" i="2"/>
  <c r="G41" i="2"/>
  <c r="G52" i="2" s="1"/>
  <c r="H35" i="2"/>
  <c r="I35" i="2" s="1"/>
  <c r="H76" i="2"/>
  <c r="D84" i="2" l="1"/>
  <c r="G54" i="2"/>
  <c r="H70" i="2"/>
  <c r="G66" i="2"/>
  <c r="G70" i="2" s="1"/>
  <c r="I38" i="2"/>
  <c r="I39" i="2" s="1"/>
  <c r="D86" i="2"/>
  <c r="F86" i="2"/>
  <c r="D77" i="2"/>
  <c r="F84" i="2" s="1"/>
  <c r="H75" i="2"/>
  <c r="H77" i="2" s="1"/>
  <c r="G56" i="2" l="1"/>
  <c r="D79" i="2"/>
  <c r="H79" i="2" s="1"/>
  <c r="I52" i="2"/>
  <c r="H80" i="2"/>
  <c r="D8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Luisa Fernanda Perea Muñoz</author>
  </authors>
  <commentList>
    <comment ref="D12" authorId="0" shapeId="0" xr:uid="{C9CBBB98-2F03-449D-86C7-A7ACBE37C4DE}">
      <text>
        <r>
          <rPr>
            <b/>
            <sz val="9"/>
            <color indexed="81"/>
            <rFont val="Tahoma"/>
            <family val="2"/>
          </rPr>
          <t>Hechos Económicos:</t>
        </r>
        <r>
          <rPr>
            <sz val="9"/>
            <color indexed="81"/>
            <rFont val="Tahoma"/>
            <family val="2"/>
          </rPr>
          <t xml:space="preserve">
Seleccione de la lista el concepto del contrato, dependiente su naturaleza si corresponde a obra nueva, adecuación o mejora, estudios o diseños, mantenimiento o reparación entre otros.
Si el pago que esta relacionando incluye mas de un concepto, se debe diligenciar en formatos diferentes. Por ejemplo: Contratar las adecuaciones y el mantenimiento de la fachada principal (debe diligencirase un formato GIL-F-029 para registrar el pago que corresponde a adecuacion o mejora y otro formato GIL-F-029 para registrar el pago que corresponde a mantenimiento)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Luisa Fernanda Perea Muñoz</author>
  </authors>
  <commentList>
    <comment ref="B10" authorId="0" shapeId="0" xr:uid="{6EDFCC85-4489-4851-AFA0-1ADC62958F31}">
      <text>
        <r>
          <rPr>
            <b/>
            <sz val="9"/>
            <color indexed="81"/>
            <rFont val="Tahoma"/>
            <family val="2"/>
          </rPr>
          <t>Nombre de la obra en curso la cual agrupa los distintos contratos ya sean de obra, interventoría, pago de licencias, entre otros que conforman la totalidad de la inversión, este se debe componer de la siguiente forma: # de contrato, Año del contrato y Nombre del edificio o centro, ejemplo: 1067_2018_CENTRO DE LA MADERA</t>
        </r>
      </text>
    </comment>
  </commentList>
</comments>
</file>

<file path=xl/sharedStrings.xml><?xml version="1.0" encoding="utf-8"?>
<sst xmlns="http://schemas.openxmlformats.org/spreadsheetml/2006/main" count="329" uniqueCount="257">
  <si>
    <t>Versión:07</t>
  </si>
  <si>
    <t>Código: 
GIL-F-029</t>
  </si>
  <si>
    <t>Proceso Gestión de Infraestructura y Logística</t>
  </si>
  <si>
    <t xml:space="preserve"> Formato Certificación Contrato para Intervenciones a Inmuebles</t>
  </si>
  <si>
    <t>FECHA DILIGENCIAMIENTO</t>
  </si>
  <si>
    <t>DATOS GENERALES DEL CONTRATO</t>
  </si>
  <si>
    <t>CONTRATO No.</t>
  </si>
  <si>
    <t>FECHA SUSCRIPCIÓN</t>
  </si>
  <si>
    <t>REGIONAL O CENTRO DE FORMACIÓN DE EJECUCIÓN PRESUPUESTAL</t>
  </si>
  <si>
    <t>TOLIMA CENTRO AGROPECUARIO LA GRANJA</t>
  </si>
  <si>
    <t>POSICIÓN CATÁLOGO INSTITUCIONAL REGIONAL O CENTRO DE FORMACIÓN</t>
  </si>
  <si>
    <t>CONTRATISTA</t>
  </si>
  <si>
    <t>ARMANDO MONSALVE OSORIO</t>
  </si>
  <si>
    <t>NIT</t>
  </si>
  <si>
    <t>14319972-6</t>
  </si>
  <si>
    <t>OBJETO:</t>
  </si>
  <si>
    <t xml:space="preserve">REPRESENTANTE LEGAL </t>
  </si>
  <si>
    <t xml:space="preserve">ARMANDO MONSALVE OSORIO </t>
  </si>
  <si>
    <t>CONCEPTO DEL CONTRATO</t>
  </si>
  <si>
    <t>MANTENIMIENTO Y/O REPARACIONES</t>
  </si>
  <si>
    <t>REGIONAL DONDE SE REALIZA EL PROYECTO O INVERSIÓN</t>
  </si>
  <si>
    <t>TOLIMA</t>
  </si>
  <si>
    <t>POSICION CATALOGO INSITUCIONAL REGIONAL O CENTRO DE FORMACIÓN</t>
  </si>
  <si>
    <t>CENTRO DONDE SE UBICA EL PROYECTO O INVERSIÓN</t>
  </si>
  <si>
    <t>ESTADO DE TENENCIA</t>
  </si>
  <si>
    <t>PROPIO EN USO</t>
  </si>
  <si>
    <t>DIRECCIÓN DEL INMUEBLE</t>
  </si>
  <si>
    <t>KILOMETRO 5 VIA ESPINAL - IBAGUE</t>
  </si>
  <si>
    <t>CIUDAD</t>
  </si>
  <si>
    <t>EL ESPINAL</t>
  </si>
  <si>
    <t>ORDENADOR DEL GASTO</t>
  </si>
  <si>
    <t>JUAN CAMILO SOTO DIAZ</t>
  </si>
  <si>
    <t>CARGO</t>
  </si>
  <si>
    <t xml:space="preserve">SUBDIRECTOR </t>
  </si>
  <si>
    <t>UNIDAD ADMINISTRATIVA RESPONSABLE DE ORDENAR EL GASTO</t>
  </si>
  <si>
    <t>SUBDIRECCION DEL CENTRO</t>
  </si>
  <si>
    <t>DEPARTAMENTO / CIUDAD / MUNICIPIO  EXENTO DE IVA?</t>
  </si>
  <si>
    <t>NO</t>
  </si>
  <si>
    <t>SUPERVISIÓN / INTERVENTORIA</t>
  </si>
  <si>
    <t xml:space="preserve">CONTRATO No </t>
  </si>
  <si>
    <t>DIRECTOR DE INTERVENTORÍA</t>
  </si>
  <si>
    <t>SUPERVISIÓN SENA</t>
  </si>
  <si>
    <t>HARRISON MORENO PEÑA</t>
  </si>
  <si>
    <t>APOYO SUPERVISIÓN</t>
  </si>
  <si>
    <t>FECHA DE INICIO</t>
  </si>
  <si>
    <t>FECHA ESTIMADA DE TERMINACIÓN</t>
  </si>
  <si>
    <t>ACTOS ADMINISTRATIVOS</t>
  </si>
  <si>
    <t>TIPO DE ACTO ADMINISTRATIVO</t>
  </si>
  <si>
    <t>FECHA</t>
  </si>
  <si>
    <t>CONCEPTO</t>
  </si>
  <si>
    <t>VALOR DEL CONTRATO</t>
  </si>
  <si>
    <t>VALOR ANTES DE IVA</t>
  </si>
  <si>
    <t>IVA</t>
  </si>
  <si>
    <t>VALOR TOTAL IVA INCLUIDO</t>
  </si>
  <si>
    <t>ANTICIPO  DISCRIMINADO</t>
  </si>
  <si>
    <t>TOTAL ANTICIPO</t>
  </si>
  <si>
    <t>PORCENTAJE (%)</t>
  </si>
  <si>
    <t>VALOR</t>
  </si>
  <si>
    <t xml:space="preserve"> </t>
  </si>
  <si>
    <t>VALOR TOTAL DEL CONTRATO</t>
  </si>
  <si>
    <t>VALOR TOTAL ANTICIPO</t>
  </si>
  <si>
    <t>ACTO ADMINISTRATIVO</t>
  </si>
  <si>
    <t>SUBTOTAL ADICIONES O MODIFICACIONES</t>
  </si>
  <si>
    <t>VALOR TOTAL ANTICIPO ACUMULADO</t>
  </si>
  <si>
    <t>VALOR TOTAL CONTRATO  =  VR INICIAL  +  ADICIONES</t>
  </si>
  <si>
    <t>VR TOTAL ANTICIPO</t>
  </si>
  <si>
    <t>DATOS CONTABLES</t>
  </si>
  <si>
    <t>VALOR TOTAL DEL IVA</t>
  </si>
  <si>
    <t>VALOR TOTAL DEL CONTRATO SIN IVA</t>
  </si>
  <si>
    <t>INFORMACIÓN PRESUPUESTAL</t>
  </si>
  <si>
    <t>¿INCLUYE DEMOLICIÓN TOTAL O PARCIAL DE LA EDIFICACION?</t>
  </si>
  <si>
    <t>SI</t>
  </si>
  <si>
    <t>No. REGISTRO PRESUPUESTAL DEL COMPROMISO</t>
  </si>
  <si>
    <t>NOMBRE DEL COMPONENTE A DEMOLER</t>
  </si>
  <si>
    <t>% DEMOLICIÓN</t>
  </si>
  <si>
    <r>
      <t>ÁREA EN M</t>
    </r>
    <r>
      <rPr>
        <b/>
        <vertAlign val="superscript"/>
        <sz val="12"/>
        <color rgb="FF000000"/>
        <rFont val="Calibri"/>
        <family val="2"/>
        <scheme val="minor"/>
      </rPr>
      <t>2</t>
    </r>
  </si>
  <si>
    <t>FACTURA - CORTE O PAGO A REALIZAR</t>
  </si>
  <si>
    <t>DATOS GENERALES DEL PAGO</t>
  </si>
  <si>
    <t>AVANCE GENERAL</t>
  </si>
  <si>
    <t xml:space="preserve">PAGO No. </t>
  </si>
  <si>
    <t>VALOR SIN IVA</t>
  </si>
  <si>
    <t>TOTAL PAGADO CON ESTE COBRO</t>
  </si>
  <si>
    <t>VALOR DEL IVA</t>
  </si>
  <si>
    <t>% AMORTIZADO</t>
  </si>
  <si>
    <t>FACTURA No.</t>
  </si>
  <si>
    <t>VALOR TOTAL FACTURA</t>
  </si>
  <si>
    <t>% PRESUPUESTO EJECUTADO</t>
  </si>
  <si>
    <t>TIPO DE PAGO</t>
  </si>
  <si>
    <t>FINAL</t>
  </si>
  <si>
    <t>AMORTIZACIÓN</t>
  </si>
  <si>
    <t>% PRESUPUESTO POR EJECUTAR</t>
  </si>
  <si>
    <t>FECHA FACTURA</t>
  </si>
  <si>
    <t>VALOR NETO A PAGAR</t>
  </si>
  <si>
    <t>% AVANCE DE OBRA</t>
  </si>
  <si>
    <t>CONCEPTO DEL PAGO</t>
  </si>
  <si>
    <t>CUENTA CONTABLE A AFECTAR</t>
  </si>
  <si>
    <t>RELACIÓN DE COMPONENTES BIENES INMUEBLES OBJETO DE CONSTRUCCIÓN, ADICION O MEJORA</t>
  </si>
  <si>
    <t>¿COMPONENTE NUEVO?</t>
  </si>
  <si>
    <t>¿AUMENTA VIDA ÚTIL?</t>
  </si>
  <si>
    <t>¿ENTREGADO A SATISFACCIÓN?</t>
  </si>
  <si>
    <t>¿INCREMENTA LA CAP. PRODUCTIVA Y EFICIENCIA OPERATIVA DEL INMUEBLE?, Y/O 
¿MEJORA LA CALIDAD DE LOS PRODUCTOS Y SERVICIOS?, Y/O 
¿REDUCE SIGNIFICATIVAMENTE LOS COSTOS?</t>
  </si>
  <si>
    <t>AUMENTO DE VIDA ÚTIL (MESES)</t>
  </si>
  <si>
    <t>FECHA ENTREGA Y/O RECIBO A SATISFACCION</t>
  </si>
  <si>
    <t>¿OBRA TERMINADA Y EN CONDICIONES DE USO?</t>
  </si>
  <si>
    <t>¿INCLUYE ENTREGA DE BIENES MUEBLES?</t>
  </si>
  <si>
    <r>
      <t>ÁREA CONSTRUIDA Y TERMINADA M</t>
    </r>
    <r>
      <rPr>
        <vertAlign val="superscript"/>
        <sz val="11"/>
        <color rgb="FF000000"/>
        <rFont val="Calibri"/>
        <family val="2"/>
        <scheme val="minor"/>
      </rPr>
      <t>2</t>
    </r>
  </si>
  <si>
    <t>CONSTRUCCIONES NUEVAS O NUEVOS COMPONENTES</t>
  </si>
  <si>
    <t>NOMBRE COMPONENTE</t>
  </si>
  <si>
    <t>ÁREA m2</t>
  </si>
  <si>
    <t>VALOR SIN IVA DE CONSTRUCCIONES, ADICIÓN O MEJORA A COMPONENTE</t>
  </si>
  <si>
    <t>VALOR EDIFICACION O ELEMENTO CONSTRUIDO</t>
  </si>
  <si>
    <t>SUBTOTAL</t>
  </si>
  <si>
    <t>HISTÓRICO DE PAGOS</t>
  </si>
  <si>
    <t>CONTROL DE LA SUPERVISIÓN CONSTRUCCIONES</t>
  </si>
  <si>
    <t xml:space="preserve">VALOR ACTAS DE AVANCE </t>
  </si>
  <si>
    <t xml:space="preserve">AMORTIZACION DEL ANTICIPO </t>
  </si>
  <si>
    <t xml:space="preserve">NETO PAGADO </t>
  </si>
  <si>
    <t>SALDO POR AMORTIZAR</t>
  </si>
  <si>
    <t>TOTAL PAGADO</t>
  </si>
  <si>
    <t>PAGO PENDIENTE O EN TRÁMITE</t>
  </si>
  <si>
    <t>TOTAL EJECUTADO</t>
  </si>
  <si>
    <t>CONTROL CONTABLE</t>
  </si>
  <si>
    <t>VALOR IVA</t>
  </si>
  <si>
    <t>VALOR TOTAL = A NETO PAGADO</t>
  </si>
  <si>
    <t>NO. COMPROMISO</t>
  </si>
  <si>
    <t>ORDEN DE PAGO / # OBLIGACIÓN</t>
  </si>
  <si>
    <t>MOBILIARIO</t>
  </si>
  <si>
    <t>NÚMERO NOTA DE ENTRADA ALMACÉN</t>
  </si>
  <si>
    <t>FECHA NOTA DE ENTRADA ALMACEN</t>
  </si>
  <si>
    <t>TIPO DE NOTA DE ENTRADA ALMACEN</t>
  </si>
  <si>
    <t>VALOR NOTA DE ENTRADA ALMACEN</t>
  </si>
  <si>
    <t>OBSERVACIONES: COMO SUPERVISOR  DEL CONTRATO DE LA REFERENCIA, CERTIFICO QUE LA INFORMACIÓN CONTENIDA EN EL PRESENTE INFORME HA SIDO VERIFICADA Y CONFIRMADA, Y RECOMIENDO AUTORIZAR EL DESEMBOLSO REQUERIDO.</t>
  </si>
  <si>
    <t>FIRMAS:</t>
  </si>
  <si>
    <t>SUPERVISOR (NOMBRE)</t>
  </si>
  <si>
    <t>PROFESIONAL APOYO  (NOMBRE)</t>
  </si>
  <si>
    <t>CEDULA DE CIUDADANIA</t>
  </si>
  <si>
    <t>5.828.135</t>
  </si>
  <si>
    <t>Versión: 06</t>
  </si>
  <si>
    <t>Código: 
GIL-F- 045</t>
  </si>
  <si>
    <t>Proceso Gestion de Infraestructura y Logística</t>
  </si>
  <si>
    <t xml:space="preserve">
Formato Consolidado de hechos económicos inmuebles</t>
  </si>
  <si>
    <t>SENA   -    DIRECCIÓN GENERAL   -  DIRECCION ADMINISTRATIVA Y FINANCIERA - GRUPO DE CONSTRUCCIONES</t>
  </si>
  <si>
    <t>REPORTE ACTIVACION OBRAS A BIENES INMUEBLES     CORRESPONDIENTE AL MES DE DICIEMBRE  DE 2023</t>
  </si>
  <si>
    <t>ANTES DE DILIGENCIAR ESTE FORMATO POR FAVOR LEER LAS INSTRUCCIONES  -  CLIC AQUÍ</t>
  </si>
  <si>
    <t>INFORMACIÓN DEL CONTRATO E INMUEBLE</t>
  </si>
  <si>
    <t>DEMOLICIÓN</t>
  </si>
  <si>
    <t>MODIFICACION VIDA ÚTIL</t>
  </si>
  <si>
    <t>INFORMACIÓN FINANCIERA</t>
  </si>
  <si>
    <t>DOCUMENTOS SOPORTE ADJUNTOS</t>
  </si>
  <si>
    <t>RESPONSABLES DE LA INFORMACIÓN</t>
  </si>
  <si>
    <t>OBRA REFERENTE</t>
  </si>
  <si>
    <t>NOMBRE REGIONAL O CENTRO DE FORMACIÓN DE EJECUCIÓN PRESUPUESTAL</t>
  </si>
  <si>
    <t>CÓDIGO PCI REGIONAL O CENTRO DE EJECUCIÓN PRESUPUESTAL</t>
  </si>
  <si>
    <t>NOMBRE REGIONAL DE EJECUCION DE OBRA</t>
  </si>
  <si>
    <t>CÓDIGO PCI REGIONAL EJECUCIÓN OBRA</t>
  </si>
  <si>
    <t>DIRECCIÓN DEL INMUEBLE AL CUAL SE REALIZA LA INTERVENCIÓN</t>
  </si>
  <si>
    <t>ENLACE SECOP II</t>
  </si>
  <si>
    <t>NÚMERO DE CÉDULA O NIT DEL CONTRATISTA</t>
  </si>
  <si>
    <t>NOMBRE O RAZÓN SOCIAL CONTRATISTA</t>
  </si>
  <si>
    <t>NO. CONTRATO</t>
  </si>
  <si>
    <t>FECHA DEL CONTRATO</t>
  </si>
  <si>
    <t>FECHA TERMINACIÓN DE OBRA</t>
  </si>
  <si>
    <t>OBJETO DEL CONTRATO</t>
  </si>
  <si>
    <t>VALOR TOTAL DEL CONTRATO 
(SIN IVA)</t>
  </si>
  <si>
    <t>¿INCLUYE DEMOLICIÓN?</t>
  </si>
  <si>
    <t>PORCENTAJE DE DEMOLICIÓN</t>
  </si>
  <si>
    <r>
      <t>ÁREA DEMOLIDA EN M</t>
    </r>
    <r>
      <rPr>
        <b/>
        <vertAlign val="superscript"/>
        <sz val="12"/>
        <color theme="0"/>
        <rFont val="Arial"/>
        <family val="2"/>
      </rPr>
      <t>2</t>
    </r>
  </si>
  <si>
    <t>No. COMPROBANTE (S) CONTABLE (S) DE REGISTRO DE DEMOLICIÓN</t>
  </si>
  <si>
    <t>¿AUMENTO DE VIDA ÚTIL?</t>
  </si>
  <si>
    <t>VIDA ÚTIL A AUMENTAR (MESES)</t>
  </si>
  <si>
    <t>VALOR TOTAL PAGADO POR CONSTRUCCIÓN,  ADECUACIÓN O MEJORAS (SIN IVA)</t>
  </si>
  <si>
    <t>VALOR PENDIENTE DE PAGO (SIN IVA)</t>
  </si>
  <si>
    <t>VALOR ACTIVACIÓN</t>
  </si>
  <si>
    <t>No. TRANSACCIÓN CONTABLE DE LA ACTIVACIÓN DE LA OBRA</t>
  </si>
  <si>
    <t>COPIA DEL CONTRATO Y SUS MODIFICACIONES Y/O RESOLUCIÓN DE LICENCIA URBANÍSTICA DE CONSTRUCCIÓN</t>
  </si>
  <si>
    <t>ACTA DE RECIBO A SATISFACCIÓN</t>
  </si>
  <si>
    <t>ÚLTIMO FORMATO GIL-F-029</t>
  </si>
  <si>
    <t>FICHA METODOLÓGICA DE DEPURACIÓN CONTABLE</t>
  </si>
  <si>
    <t>SUPERVISOR</t>
  </si>
  <si>
    <t>CONTABILIDAD</t>
  </si>
  <si>
    <t>HOMÓLOGO DEL GRUPO DE CONSTRUCCIONES</t>
  </si>
  <si>
    <t>COORDINADOR GRUPO ADMINISTRATIVO Y/O COORDINADOR  CONSTRUCCIONES (DG)</t>
  </si>
  <si>
    <t>5293541_2023_CENTRO AGROPECUARIO LA GRANJA</t>
  </si>
  <si>
    <t>36-02-00-73-000000</t>
  </si>
  <si>
    <t>PROPIO</t>
  </si>
  <si>
    <t>NO APLICA</t>
  </si>
  <si>
    <t>GLORIA PATRICIA ARDILA</t>
  </si>
  <si>
    <t>PAOLA MORALES RUIZ</t>
  </si>
  <si>
    <t>MARCELA SANCHEZ SANCHEZ</t>
  </si>
  <si>
    <t>Código: 
GIL-F- 047</t>
  </si>
  <si>
    <t>Formato de Construcciones en Curso</t>
  </si>
  <si>
    <t>CORTE AL MES DE _______ DE ______</t>
  </si>
  <si>
    <t>POR FAVOR LEER LAS INSTRUCCIONES ANTES DE DILIGENCIAR (CLIC AQUÍ)</t>
  </si>
  <si>
    <t>INFORMACION DE OBRA Y CONTRATO</t>
  </si>
  <si>
    <t>ANTICIPOS</t>
  </si>
  <si>
    <t>OBLIGACIONES Y AMORTIZACIONES DE ANTICIPOS</t>
  </si>
  <si>
    <t>VALOR TOTAL PAGADO CONSTRUCCION EN CURSO/CONTRATO Afectado a cuenta 1615</t>
  </si>
  <si>
    <t>PORCENTAJE DE AVANCE LA OBRA</t>
  </si>
  <si>
    <t>FIN DE OBRA</t>
  </si>
  <si>
    <t>NOMBRES DE RESPONSABLES DE LA INFORMACIÓN</t>
  </si>
  <si>
    <t>ITEM</t>
  </si>
  <si>
    <t>NOMBRE REGIONAL O CENTRO DE FORMACIÓN  EJECUCIÓN PRESUPUESTAL</t>
  </si>
  <si>
    <t>CÓDIGO PCI EJECUCION PRESUPUESTAL</t>
  </si>
  <si>
    <t>NOMBRE REGIONAL EJECUCIÓN DE OBRA</t>
  </si>
  <si>
    <t>CÓDIGO PCI EJECUCIÓN DE OBRA</t>
  </si>
  <si>
    <t>CIUDAD O MUNICIPIO</t>
  </si>
  <si>
    <t>DIRECCIÓN DEL INMUEBLE OBJETO DE LA OBRA</t>
  </si>
  <si>
    <t>LINK SECOP II</t>
  </si>
  <si>
    <t>No. CEDULA O NIT DEL CONTRATISTA</t>
  </si>
  <si>
    <t>NOMBRE TERCERO CONTRATISTA</t>
  </si>
  <si>
    <t xml:space="preserve">CONTRATO No. </t>
  </si>
  <si>
    <t xml:space="preserve">FECHA DEL CONTRATO </t>
  </si>
  <si>
    <t>FECHA ESTIMADA DE TERMINACIÓN DE LA OBRA</t>
  </si>
  <si>
    <t>VALOR INICIAL DEL CONTRATO</t>
  </si>
  <si>
    <t xml:space="preserve">ADICIONES O DISMINUCIONES AL VALOR DEL CONTRATO </t>
  </si>
  <si>
    <t xml:space="preserve">VALOR TOTAL DEL CONTRATO </t>
  </si>
  <si>
    <t>OBJETO/ DESCRIPCIÓN</t>
  </si>
  <si>
    <t>¿INCLUYE DEMOLICION?</t>
  </si>
  <si>
    <t>FECHA DE LA DEMOLICIÓN</t>
  </si>
  <si>
    <t>No. DE COMPROBANTE CONTABLE DEL REGISTRO DE LA DEMOLICIÓN</t>
  </si>
  <si>
    <t>No. DE ORDEN DE PAGO DEL ANTICIPO</t>
  </si>
  <si>
    <t>FECHA ORDEN DE PAGO</t>
  </si>
  <si>
    <t>VALOR ORDEN DE PAGO ANTICIPO</t>
  </si>
  <si>
    <t>SALDO POR AMORTIZAR DEL ANTICIPO</t>
  </si>
  <si>
    <t>NO. REGISTRO PRESUPUESTAL DEL COMPROMISO</t>
  </si>
  <si>
    <t>TIPO DE REGISTRO</t>
  </si>
  <si>
    <t>NÚMERO DE OBLIGACIÓN O AMORTIZACIÓN</t>
  </si>
  <si>
    <t>CÓDIGO CONTABLE AFECTADO EN LA OBLIGACION O AMORTIZACIÓN</t>
  </si>
  <si>
    <t>FECHA DE LA OBLIGACIÓN O AMORTIZACIÓN</t>
  </si>
  <si>
    <t xml:space="preserve">VALOR DE LA OBLIGACIÓN O AMORTIZACIÓN </t>
  </si>
  <si>
    <t xml:space="preserve">VALOR DE IVA </t>
  </si>
  <si>
    <t>CONCEPTO DEL PAGO O AMORTIZACIÓN</t>
  </si>
  <si>
    <t>SOPORTE DEL PAGO (FACTURA, CUENTA DE COBRO O DOCUMENTO EQUIVALENTE) DE ACUERDO CON EL AVANCE O EJECUCIÓN DE OBRA.</t>
  </si>
  <si>
    <t>¿ACTIVADO MAYOR VALOR AL INMUEBLE?</t>
  </si>
  <si>
    <t>No. TRANSACCIÓN CONTABLE ACTIVACIÓN OBRA</t>
  </si>
  <si>
    <t>COORDINADOR GRUPO ADMINISTRATIVO MIXTO Y/O COORD CONSTRUCCIONES (DG)</t>
  </si>
  <si>
    <t xml:space="preserve">TOTAL CUENTA 1615  CONSTRUCCIONES EN CURSO  </t>
  </si>
  <si>
    <t>1</t>
  </si>
  <si>
    <t>N/A</t>
  </si>
  <si>
    <t>Presupuestal</t>
  </si>
  <si>
    <t>CESAR AUGUSTO CAMELO MUÑOZ</t>
  </si>
  <si>
    <t>Valor inicial del Contrato</t>
  </si>
  <si>
    <t>14.137.467</t>
  </si>
  <si>
    <t>ULTIMO PAGO CONTRATO</t>
  </si>
  <si>
    <t>CONTRATO No. CO1.PCCNTR.6738432 DEL 09 DE SEPTIEMBRE 2024</t>
  </si>
  <si>
    <t>CONTRATAR OBRAS DE MANTENIMIENTO E IMPERMEABILIZACION DE CUBIERTAS Y MUROS EXTERIORES EN DIVERSOS AMBIENTES DE FORMACION DEL CENTRO AGROPECUARIO LA GRANJA DEL SENA ESPINAL - TOLIMA EN LA VIGENCIA 2024.</t>
  </si>
  <si>
    <t>Adición Presupuestal y Prorroga</t>
  </si>
  <si>
    <t>Adición presupuestal para el CONTRATO No. CO1.PCCNTR.6738432 del 09 de septiembre 2024 por valor $5.554.692,03 y prroroga hasta el 27/12/2024</t>
  </si>
  <si>
    <t>Adición Presupuestal y proroga</t>
  </si>
  <si>
    <t>11 de septiembre de 2024</t>
  </si>
  <si>
    <t>AM 181</t>
  </si>
  <si>
    <t>MANTENIMIENTO DE BLOQUE LABORATORIO DE SUELOS - AMBIENTES FORMACION - TALLER</t>
  </si>
  <si>
    <t>MANTENIMIENTO DE BLOQUE CAPILLA - VESTIER - OFICINA AMBIENTE</t>
  </si>
  <si>
    <t>MANTENIMIENTO DE DIVERSAS CUBIERTAS CON IMPERMEABILIZACION Y SELLAMIENTO DE ORIFICIOS</t>
  </si>
  <si>
    <t>https://www.secop.gov.co/CO1ContractsManagement/Tendering/ProcurementContractEdit/View?docUniqueIdentifier=CO1.PCCNTR.6738432&amp;prevCtxUrl=https%3a%2f%2fwww.secop.gov.co%3a443%2fCO1ContractsManagement%2fTendering%2fProcurementContractManagement%2fIndex&amp;prevCtxLbl=Contratos+</t>
  </si>
  <si>
    <t>Registro Presupuestal Número 200124 del 11 de septiembre de 2024</t>
  </si>
  <si>
    <t>Único y último pago (Corte de Obra) del contrato CONTRATO No. CO1.PCCNTR.6738432 DEL 09 DE SEPTIEMBRE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</si>
</sst>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0_-;\-* #,##0_-;_-* &quot;-&quot;_-;_-@_-"/>
    <numFmt numFmtId="44" formatCode="_-&quot;$&quot;\ * #,##0.00_-;\-&quot;$&quot;\ * #,##0.00_-;_-&quot;$&quot;\ * &quot;-&quot;??_-;_-@_-"/>
    <numFmt numFmtId="43" formatCode="_-* #,##0.00_-;\-* #,##0.00_-;_-* &quot;-&quot;??_-;_-@_-"/>
    <numFmt numFmtId="164" formatCode="_-* #,##0\ _€_-;\-* #,##0\ _€_-;_-* &quot;-&quot;??\ _€_-;_-@"/>
    <numFmt numFmtId="165" formatCode="_-* #,##0\ _€_-;\-* #,##0\ _€_-;_-* &quot;-&quot;??\ _€_-;_-@_-"/>
    <numFmt numFmtId="166" formatCode="_-* #,##0.00000\ _€_-;\-* #,##0.00000\ _€_-;_-* &quot;-&quot;??\ _€_-;_-@"/>
    <numFmt numFmtId="167" formatCode="_-* #,##0.00\ _€_-;\-* #,##0.00\ _€_-;_-* &quot;-&quot;??\ _€_-;_-@"/>
    <numFmt numFmtId="168" formatCode="_-* #,##0.00_-;\-* #,##0.00_-;_-* &quot;-&quot;_-;_-@_-"/>
    <numFmt numFmtId="169" formatCode="0.0%"/>
    <numFmt numFmtId="170" formatCode="&quot;$&quot;#,##0.00"/>
    <numFmt numFmtId="171" formatCode="yyyy\-mm\-dd"/>
    <numFmt numFmtId="172" formatCode="_(&quot;$&quot;\ * #,##0_);_(&quot;$&quot;\ * \(#,##0\);_(&quot;$&quot;\ * &quot;-&quot;??_);_(@_)"/>
    <numFmt numFmtId="173" formatCode="_-* #,##0.00\ _€_-;\-* #,##0.00\ _€_-;_-* &quot;-&quot;??\ _€_-;_-@_-"/>
    <numFmt numFmtId="174" formatCode="_-[$$-240A]\ * #,##0.00_-;\-[$$-240A]\ * #,##0.00_-;_-[$$-240A]\ * &quot;-&quot;??_-;_-@_-"/>
  </numFmts>
  <fonts count="46" x14ac:knownFonts="1">
    <font>
      <sz val="11"/>
      <color theme="1"/>
      <name val="Calibri"/>
      <family val="2"/>
      <scheme val="minor"/>
    </font>
    <font>
      <sz val="11"/>
      <color theme="1"/>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1"/>
      <color rgb="FF000000"/>
      <name val="Calibri"/>
      <family val="2"/>
    </font>
    <font>
      <b/>
      <sz val="12"/>
      <color theme="1"/>
      <name val="Arial"/>
      <family val="2"/>
    </font>
    <font>
      <sz val="10"/>
      <color theme="1"/>
      <name val="Arial"/>
      <family val="2"/>
    </font>
    <font>
      <b/>
      <sz val="14"/>
      <color theme="0"/>
      <name val="Arial"/>
      <family val="2"/>
    </font>
    <font>
      <b/>
      <sz val="11"/>
      <color rgb="FF000000"/>
      <name val="Calibri"/>
      <family val="2"/>
      <scheme val="minor"/>
    </font>
    <font>
      <sz val="11"/>
      <color rgb="FF000000"/>
      <name val="Calibri"/>
      <family val="2"/>
      <scheme val="minor"/>
    </font>
    <font>
      <b/>
      <sz val="11"/>
      <color rgb="FF000000"/>
      <name val="Calibri"/>
      <family val="2"/>
    </font>
    <font>
      <b/>
      <sz val="12"/>
      <color rgb="FF000000"/>
      <name val="Calibri"/>
      <family val="2"/>
      <scheme val="minor"/>
    </font>
    <font>
      <sz val="12"/>
      <color rgb="FF000000"/>
      <name val="Calibri"/>
      <family val="2"/>
      <scheme val="minor"/>
    </font>
    <font>
      <sz val="12"/>
      <color theme="1"/>
      <name val="Calibri"/>
      <family val="2"/>
      <scheme val="minor"/>
    </font>
    <font>
      <sz val="11"/>
      <color rgb="FF000000"/>
      <name val="Arial"/>
      <family val="2"/>
    </font>
    <font>
      <b/>
      <sz val="14"/>
      <color rgb="FF000000"/>
      <name val="Calibri"/>
      <family val="2"/>
      <scheme val="minor"/>
    </font>
    <font>
      <b/>
      <vertAlign val="superscript"/>
      <sz val="12"/>
      <color rgb="FF000000"/>
      <name val="Calibri"/>
      <family val="2"/>
      <scheme val="minor"/>
    </font>
    <font>
      <b/>
      <sz val="18"/>
      <color rgb="FF000000"/>
      <name val="Calibri"/>
      <family val="2"/>
    </font>
    <font>
      <sz val="12"/>
      <color rgb="FF000000"/>
      <name val="Calibri"/>
      <family val="2"/>
    </font>
    <font>
      <sz val="10"/>
      <color rgb="FF000000"/>
      <name val="Calibri"/>
      <family val="2"/>
      <scheme val="minor"/>
    </font>
    <font>
      <vertAlign val="superscript"/>
      <sz val="11"/>
      <color rgb="FF000000"/>
      <name val="Calibri"/>
      <family val="2"/>
      <scheme val="minor"/>
    </font>
    <font>
      <sz val="12"/>
      <name val="Calibri"/>
      <family val="2"/>
    </font>
    <font>
      <b/>
      <sz val="11"/>
      <name val="Calibri"/>
      <family val="2"/>
      <scheme val="minor"/>
    </font>
    <font>
      <sz val="12"/>
      <name val="Calibri"/>
      <family val="2"/>
      <scheme val="minor"/>
    </font>
    <font>
      <sz val="11"/>
      <name val="Calibri"/>
      <family val="2"/>
      <scheme val="minor"/>
    </font>
    <font>
      <b/>
      <sz val="12"/>
      <name val="Calibri"/>
      <family val="2"/>
      <scheme val="minor"/>
    </font>
    <font>
      <b/>
      <sz val="9"/>
      <color indexed="81"/>
      <name val="Tahoma"/>
      <family val="2"/>
    </font>
    <font>
      <sz val="9"/>
      <color indexed="81"/>
      <name val="Tahoma"/>
      <family val="2"/>
    </font>
    <font>
      <u/>
      <sz val="11"/>
      <color theme="10"/>
      <name val="Calibri"/>
      <family val="2"/>
      <scheme val="minor"/>
    </font>
    <font>
      <b/>
      <sz val="16"/>
      <name val="Arial"/>
      <family val="2"/>
    </font>
    <font>
      <sz val="12"/>
      <color theme="1"/>
      <name val="Arial"/>
      <family val="2"/>
    </font>
    <font>
      <sz val="16"/>
      <name val="Arial"/>
      <family val="2"/>
    </font>
    <font>
      <b/>
      <u/>
      <sz val="14"/>
      <color theme="10"/>
      <name val="Arial"/>
      <family val="2"/>
    </font>
    <font>
      <sz val="12"/>
      <name val="Arial"/>
      <family val="2"/>
    </font>
    <font>
      <sz val="14"/>
      <color theme="0"/>
      <name val="Arial"/>
      <family val="2"/>
    </font>
    <font>
      <b/>
      <sz val="12"/>
      <color theme="0"/>
      <name val="Arial"/>
      <family val="2"/>
    </font>
    <font>
      <b/>
      <vertAlign val="superscript"/>
      <sz val="12"/>
      <color theme="0"/>
      <name val="Arial"/>
      <family val="2"/>
    </font>
    <font>
      <sz val="12"/>
      <color theme="0"/>
      <name val="Arial"/>
      <family val="2"/>
    </font>
    <font>
      <sz val="8"/>
      <name val="Calibri"/>
      <family val="2"/>
      <scheme val="minor"/>
    </font>
    <font>
      <b/>
      <u/>
      <sz val="12"/>
      <color theme="10"/>
      <name val="Calibri"/>
      <family val="2"/>
      <scheme val="minor"/>
    </font>
    <font>
      <b/>
      <u/>
      <sz val="11"/>
      <color theme="10"/>
      <name val="Calibri"/>
      <family val="2"/>
      <scheme val="minor"/>
    </font>
    <font>
      <sz val="8"/>
      <color theme="0"/>
      <name val="Calibri"/>
      <family val="2"/>
      <scheme val="minor"/>
    </font>
    <font>
      <b/>
      <sz val="8"/>
      <color theme="0"/>
      <name val="Calibri"/>
      <family val="2"/>
      <scheme val="minor"/>
    </font>
    <font>
      <b/>
      <sz val="8"/>
      <name val="Calibri"/>
      <family val="2"/>
      <scheme val="minor"/>
    </font>
  </fonts>
  <fills count="10">
    <fill>
      <patternFill patternType="none"/>
    </fill>
    <fill>
      <patternFill patternType="gray125"/>
    </fill>
    <fill>
      <patternFill patternType="solid">
        <fgColor rgb="FF575757"/>
        <bgColor indexed="64"/>
      </patternFill>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0"/>
        <bgColor rgb="FFD8D8D8"/>
      </patternFill>
    </fill>
    <fill>
      <patternFill patternType="solid">
        <fgColor theme="1" tint="0.34998626667073579"/>
        <bgColor indexed="64"/>
      </patternFill>
    </fill>
  </fills>
  <borders count="6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s>
  <cellStyleXfs count="10">
    <xf numFmtId="0" fontId="0" fillId="0" borderId="0"/>
    <xf numFmtId="41" fontId="1" fillId="0" borderId="0" applyFont="0" applyFill="0" applyBorder="0" applyAlignment="0" applyProtection="0"/>
    <xf numFmtId="9" fontId="1" fillId="0" borderId="0" applyFont="0" applyFill="0" applyBorder="0" applyAlignment="0" applyProtection="0"/>
    <xf numFmtId="0" fontId="6" fillId="0" borderId="0"/>
    <xf numFmtId="43" fontId="6" fillId="0" borderId="0" applyFont="0" applyFill="0" applyBorder="0" applyAlignment="0" applyProtection="0"/>
    <xf numFmtId="9" fontId="6" fillId="0" borderId="0" applyFont="0" applyFill="0" applyBorder="0" applyAlignment="0" applyProtection="0"/>
    <xf numFmtId="41" fontId="6" fillId="0" borderId="0" applyFont="0" applyFill="0" applyBorder="0" applyAlignment="0" applyProtection="0"/>
    <xf numFmtId="0" fontId="30" fillId="0" borderId="0" applyNumberFormat="0" applyFill="0" applyBorder="0" applyAlignment="0" applyProtection="0"/>
    <xf numFmtId="173" fontId="1" fillId="0" borderId="0" applyFont="0" applyFill="0" applyBorder="0" applyAlignment="0" applyProtection="0"/>
    <xf numFmtId="44" fontId="1" fillId="0" borderId="0" applyFont="0" applyFill="0" applyBorder="0" applyAlignment="0" applyProtection="0"/>
  </cellStyleXfs>
  <cellXfs count="580">
    <xf numFmtId="0" fontId="0" fillId="0" borderId="0" xfId="0"/>
    <xf numFmtId="0" fontId="6" fillId="0" borderId="0" xfId="3" applyAlignment="1">
      <alignment vertical="center"/>
    </xf>
    <xf numFmtId="0" fontId="8" fillId="0" borderId="4" xfId="3" applyFont="1" applyBorder="1" applyAlignment="1">
      <alignment horizontal="center" vertical="center"/>
    </xf>
    <xf numFmtId="0" fontId="8" fillId="0" borderId="4" xfId="3" applyFont="1" applyBorder="1" applyAlignment="1">
      <alignment horizontal="center" vertical="center" wrapText="1"/>
    </xf>
    <xf numFmtId="0" fontId="11" fillId="0" borderId="0" xfId="3" applyFont="1" applyAlignment="1">
      <alignment horizontal="center" vertical="center"/>
    </xf>
    <xf numFmtId="164" fontId="6" fillId="0" borderId="0" xfId="3" applyNumberFormat="1" applyAlignment="1">
      <alignment vertical="center"/>
    </xf>
    <xf numFmtId="164" fontId="12" fillId="0" borderId="0" xfId="3" applyNumberFormat="1" applyFont="1" applyAlignment="1">
      <alignment horizontal="center" vertical="center"/>
    </xf>
    <xf numFmtId="164" fontId="13" fillId="3" borderId="12" xfId="3" applyNumberFormat="1" applyFont="1" applyFill="1" applyBorder="1" applyAlignment="1">
      <alignment horizontal="left" vertical="center" wrapText="1"/>
    </xf>
    <xf numFmtId="164" fontId="13" fillId="3" borderId="4" xfId="3" applyNumberFormat="1" applyFont="1" applyFill="1" applyBorder="1" applyAlignment="1">
      <alignment horizontal="left" vertical="center" wrapText="1"/>
    </xf>
    <xf numFmtId="164" fontId="13" fillId="3" borderId="4" xfId="3" applyNumberFormat="1" applyFont="1" applyFill="1" applyBorder="1" applyAlignment="1">
      <alignment horizontal="left" vertical="center"/>
    </xf>
    <xf numFmtId="164" fontId="13" fillId="3" borderId="4" xfId="3" applyNumberFormat="1" applyFont="1" applyFill="1" applyBorder="1" applyAlignment="1">
      <alignment vertical="center" wrapText="1"/>
    </xf>
    <xf numFmtId="164" fontId="13" fillId="0" borderId="4" xfId="3" applyNumberFormat="1" applyFont="1" applyBorder="1" applyAlignment="1">
      <alignment vertical="center" wrapText="1"/>
    </xf>
    <xf numFmtId="0" fontId="13" fillId="3" borderId="4" xfId="3" applyFont="1" applyFill="1" applyBorder="1" applyAlignment="1">
      <alignment vertical="center" wrapText="1"/>
    </xf>
    <xf numFmtId="164" fontId="13" fillId="3" borderId="21" xfId="3" applyNumberFormat="1" applyFont="1" applyFill="1" applyBorder="1" applyAlignment="1">
      <alignment vertical="center" wrapText="1"/>
    </xf>
    <xf numFmtId="0" fontId="10" fillId="3" borderId="23" xfId="3" applyFont="1" applyFill="1" applyBorder="1" applyAlignment="1">
      <alignment horizontal="left" vertical="center" wrapText="1"/>
    </xf>
    <xf numFmtId="0" fontId="10" fillId="3" borderId="0" xfId="3" applyFont="1" applyFill="1" applyAlignment="1">
      <alignment horizontal="left" vertical="center" wrapText="1"/>
    </xf>
    <xf numFmtId="164" fontId="10" fillId="0" borderId="0" xfId="3" applyNumberFormat="1" applyFont="1" applyAlignment="1">
      <alignment vertical="center"/>
    </xf>
    <xf numFmtId="164" fontId="10" fillId="0" borderId="0" xfId="3" applyNumberFormat="1" applyFont="1" applyAlignment="1">
      <alignment horizontal="center" vertical="center"/>
    </xf>
    <xf numFmtId="164" fontId="10" fillId="0" borderId="24" xfId="3" applyNumberFormat="1" applyFont="1" applyBorder="1" applyAlignment="1">
      <alignment horizontal="center" vertical="center"/>
    </xf>
    <xf numFmtId="0" fontId="13" fillId="3" borderId="4" xfId="3" applyFont="1" applyFill="1" applyBorder="1" applyAlignment="1">
      <alignment horizontal="center" vertical="center"/>
    </xf>
    <xf numFmtId="14" fontId="14" fillId="3" borderId="4" xfId="3" applyNumberFormat="1" applyFont="1" applyFill="1" applyBorder="1" applyAlignment="1">
      <alignment vertical="center" wrapText="1"/>
    </xf>
    <xf numFmtId="14" fontId="14" fillId="4" borderId="26" xfId="3" applyNumberFormat="1" applyFont="1" applyFill="1" applyBorder="1" applyAlignment="1">
      <alignment vertical="center" wrapText="1"/>
    </xf>
    <xf numFmtId="164" fontId="13" fillId="3" borderId="4" xfId="3" applyNumberFormat="1" applyFont="1" applyFill="1" applyBorder="1" applyAlignment="1">
      <alignment horizontal="center" vertical="center" wrapText="1"/>
    </xf>
    <xf numFmtId="43" fontId="14" fillId="3" borderId="4" xfId="4" applyFont="1" applyFill="1" applyBorder="1" applyAlignment="1">
      <alignment vertical="center"/>
    </xf>
    <xf numFmtId="9" fontId="11" fillId="0" borderId="4" xfId="5" applyFont="1" applyBorder="1" applyAlignment="1">
      <alignment horizontal="center" vertical="center"/>
    </xf>
    <xf numFmtId="43" fontId="14" fillId="3" borderId="18" xfId="4" applyFont="1" applyFill="1" applyBorder="1" applyAlignment="1">
      <alignment vertical="center"/>
    </xf>
    <xf numFmtId="166" fontId="12" fillId="0" borderId="0" xfId="3" applyNumberFormat="1" applyFont="1" applyAlignment="1">
      <alignment horizontal="center" vertical="center"/>
    </xf>
    <xf numFmtId="164" fontId="13" fillId="5" borderId="32" xfId="3" applyNumberFormat="1" applyFont="1" applyFill="1" applyBorder="1" applyAlignment="1">
      <alignment vertical="center"/>
    </xf>
    <xf numFmtId="164" fontId="13" fillId="5" borderId="9" xfId="3" applyNumberFormat="1" applyFont="1" applyFill="1" applyBorder="1" applyAlignment="1">
      <alignment vertical="center"/>
    </xf>
    <xf numFmtId="43" fontId="13" fillId="3" borderId="18" xfId="4" applyFont="1" applyFill="1" applyBorder="1" applyAlignment="1">
      <alignment vertical="center"/>
    </xf>
    <xf numFmtId="0" fontId="13" fillId="3" borderId="18" xfId="3" applyFont="1" applyFill="1" applyBorder="1" applyAlignment="1">
      <alignment horizontal="center" vertical="center" wrapText="1"/>
    </xf>
    <xf numFmtId="43" fontId="14" fillId="3" borderId="4" xfId="4" applyFont="1" applyFill="1" applyBorder="1" applyAlignment="1">
      <alignment horizontal="right" vertical="center"/>
    </xf>
    <xf numFmtId="43" fontId="14" fillId="3" borderId="18" xfId="3" applyNumberFormat="1" applyFont="1" applyFill="1" applyBorder="1" applyAlignment="1">
      <alignment horizontal="center" vertical="center"/>
    </xf>
    <xf numFmtId="43" fontId="14" fillId="0" borderId="4" xfId="4" applyFont="1" applyBorder="1" applyAlignment="1">
      <alignment horizontal="right" vertical="center"/>
    </xf>
    <xf numFmtId="43" fontId="14" fillId="0" borderId="18" xfId="4" applyFont="1" applyBorder="1" applyAlignment="1">
      <alignment horizontal="center" vertical="center"/>
    </xf>
    <xf numFmtId="43" fontId="14" fillId="0" borderId="4" xfId="4" applyFont="1" applyBorder="1" applyAlignment="1">
      <alignment vertical="center"/>
    </xf>
    <xf numFmtId="43" fontId="14" fillId="0" borderId="4" xfId="4" applyFont="1" applyBorder="1" applyAlignment="1">
      <alignment horizontal="center" vertical="center"/>
    </xf>
    <xf numFmtId="164" fontId="13" fillId="0" borderId="4" xfId="3" applyNumberFormat="1" applyFont="1" applyBorder="1" applyAlignment="1">
      <alignment horizontal="center" vertical="center"/>
    </xf>
    <xf numFmtId="167" fontId="13" fillId="0" borderId="4" xfId="3" applyNumberFormat="1" applyFont="1" applyBorder="1" applyAlignment="1">
      <alignment vertical="center"/>
    </xf>
    <xf numFmtId="167" fontId="17" fillId="5" borderId="4" xfId="3" applyNumberFormat="1" applyFont="1" applyFill="1" applyBorder="1" applyAlignment="1">
      <alignment horizontal="center" vertical="center"/>
    </xf>
    <xf numFmtId="167" fontId="13" fillId="0" borderId="4" xfId="3" applyNumberFormat="1" applyFont="1" applyBorder="1" applyAlignment="1">
      <alignment horizontal="center" vertical="center"/>
    </xf>
    <xf numFmtId="167" fontId="13" fillId="0" borderId="21" xfId="3" applyNumberFormat="1" applyFont="1" applyBorder="1" applyAlignment="1">
      <alignment horizontal="center" vertical="center"/>
    </xf>
    <xf numFmtId="0" fontId="10" fillId="0" borderId="23" xfId="3" applyFont="1" applyBorder="1" applyAlignment="1">
      <alignment horizontal="center" vertical="center"/>
    </xf>
    <xf numFmtId="0" fontId="10" fillId="0" borderId="0" xfId="3" applyFont="1" applyAlignment="1">
      <alignment horizontal="center" vertical="center"/>
    </xf>
    <xf numFmtId="164" fontId="10" fillId="0" borderId="0" xfId="3" applyNumberFormat="1" applyFont="1" applyAlignment="1">
      <alignment horizontal="left" vertical="center" wrapText="1"/>
    </xf>
    <xf numFmtId="167" fontId="10" fillId="0" borderId="0" xfId="3" applyNumberFormat="1" applyFont="1" applyAlignment="1">
      <alignment horizontal="center" vertical="center"/>
    </xf>
    <xf numFmtId="0" fontId="11" fillId="0" borderId="24" xfId="3" applyFont="1" applyBorder="1" applyAlignment="1">
      <alignment horizontal="center" vertical="center"/>
    </xf>
    <xf numFmtId="0" fontId="13" fillId="3" borderId="16" xfId="3" applyFont="1" applyFill="1" applyBorder="1" applyAlignment="1">
      <alignment vertical="center"/>
    </xf>
    <xf numFmtId="0" fontId="13" fillId="3" borderId="17" xfId="3" applyFont="1" applyFill="1" applyBorder="1" applyAlignment="1">
      <alignment horizontal="center" vertical="center" wrapText="1"/>
    </xf>
    <xf numFmtId="0" fontId="13" fillId="3" borderId="4" xfId="3" applyFont="1" applyFill="1" applyBorder="1" applyAlignment="1">
      <alignment horizontal="center" vertical="center" wrapText="1"/>
    </xf>
    <xf numFmtId="0" fontId="11" fillId="0" borderId="17" xfId="3" applyFont="1" applyBorder="1" applyAlignment="1">
      <alignment horizontal="center" vertical="center" wrapText="1"/>
    </xf>
    <xf numFmtId="14" fontId="11" fillId="0" borderId="4" xfId="3" applyNumberFormat="1" applyFont="1" applyBorder="1" applyAlignment="1">
      <alignment horizontal="center" vertical="center" wrapText="1"/>
    </xf>
    <xf numFmtId="9" fontId="11" fillId="0" borderId="4" xfId="5" applyFont="1" applyFill="1" applyBorder="1" applyAlignment="1">
      <alignment horizontal="center" vertical="center" wrapText="1"/>
    </xf>
    <xf numFmtId="168" fontId="11" fillId="0" borderId="18" xfId="6" applyNumberFormat="1" applyFont="1" applyFill="1" applyBorder="1" applyAlignment="1">
      <alignment vertical="center" wrapText="1"/>
    </xf>
    <xf numFmtId="0" fontId="11" fillId="0" borderId="20" xfId="3" applyFont="1" applyBorder="1" applyAlignment="1">
      <alignment horizontal="center" vertical="center" wrapText="1"/>
    </xf>
    <xf numFmtId="0" fontId="11" fillId="0" borderId="21" xfId="3" applyFont="1" applyBorder="1" applyAlignment="1">
      <alignment horizontal="center" vertical="center" wrapText="1"/>
    </xf>
    <xf numFmtId="9" fontId="11" fillId="0" borderId="21" xfId="5" applyFont="1" applyFill="1" applyBorder="1" applyAlignment="1">
      <alignment horizontal="center" vertical="center" wrapText="1"/>
    </xf>
    <xf numFmtId="168" fontId="11" fillId="0" borderId="22" xfId="6" applyNumberFormat="1" applyFont="1" applyFill="1" applyBorder="1" applyAlignment="1">
      <alignment vertical="center" wrapText="1"/>
    </xf>
    <xf numFmtId="0" fontId="10" fillId="0" borderId="23" xfId="3" applyFont="1" applyBorder="1" applyAlignment="1">
      <alignment horizontal="left" vertical="center"/>
    </xf>
    <xf numFmtId="0" fontId="10" fillId="0" borderId="0" xfId="3" applyFont="1" applyAlignment="1">
      <alignment horizontal="left" vertical="center"/>
    </xf>
    <xf numFmtId="0" fontId="13" fillId="3" borderId="4" xfId="3" applyFont="1" applyFill="1" applyBorder="1" applyAlignment="1">
      <alignment horizontal="left" vertical="center" wrapText="1"/>
    </xf>
    <xf numFmtId="9" fontId="14" fillId="3" borderId="18" xfId="5" applyFont="1" applyFill="1" applyBorder="1" applyAlignment="1">
      <alignment horizontal="center" vertical="center"/>
    </xf>
    <xf numFmtId="10" fontId="14" fillId="3" borderId="18" xfId="5" applyNumberFormat="1" applyFont="1" applyFill="1" applyBorder="1" applyAlignment="1">
      <alignment horizontal="center" vertical="center"/>
    </xf>
    <xf numFmtId="169" fontId="14" fillId="3" borderId="18" xfId="5" applyNumberFormat="1" applyFont="1" applyFill="1" applyBorder="1" applyAlignment="1">
      <alignment horizontal="center" vertical="center"/>
    </xf>
    <xf numFmtId="43" fontId="13" fillId="3" borderId="4" xfId="4" applyFont="1" applyFill="1" applyBorder="1" applyAlignment="1">
      <alignment vertical="center"/>
    </xf>
    <xf numFmtId="164" fontId="19" fillId="3" borderId="0" xfId="3" applyNumberFormat="1" applyFont="1" applyFill="1" applyAlignment="1">
      <alignment vertical="center" wrapText="1"/>
    </xf>
    <xf numFmtId="0" fontId="13" fillId="3" borderId="21" xfId="3" applyFont="1" applyFill="1" applyBorder="1" applyAlignment="1">
      <alignment vertical="center" wrapText="1"/>
    </xf>
    <xf numFmtId="0" fontId="20" fillId="3" borderId="22" xfId="3" applyFont="1" applyFill="1" applyBorder="1" applyAlignment="1">
      <alignment vertical="center"/>
    </xf>
    <xf numFmtId="0" fontId="11" fillId="0" borderId="23" xfId="3" applyFont="1" applyBorder="1" applyAlignment="1">
      <alignment vertical="center"/>
    </xf>
    <xf numFmtId="0" fontId="11" fillId="0" borderId="0" xfId="3" applyFont="1" applyAlignment="1">
      <alignment vertical="center"/>
    </xf>
    <xf numFmtId="0" fontId="11" fillId="0" borderId="24" xfId="3" applyFont="1" applyBorder="1" applyAlignment="1">
      <alignment vertical="center"/>
    </xf>
    <xf numFmtId="0" fontId="11" fillId="3" borderId="4" xfId="3" applyFont="1" applyFill="1" applyBorder="1" applyAlignment="1">
      <alignment vertical="center" wrapText="1"/>
    </xf>
    <xf numFmtId="0" fontId="11" fillId="3" borderId="4" xfId="3" applyFont="1" applyFill="1" applyBorder="1" applyAlignment="1">
      <alignment horizontal="center" vertical="center" wrapText="1"/>
    </xf>
    <xf numFmtId="0" fontId="11" fillId="3" borderId="18" xfId="3" applyFont="1" applyFill="1" applyBorder="1" applyAlignment="1">
      <alignment vertical="center" wrapText="1"/>
    </xf>
    <xf numFmtId="14" fontId="11" fillId="3" borderId="18" xfId="3" applyNumberFormat="1" applyFont="1" applyFill="1" applyBorder="1" applyAlignment="1">
      <alignment vertical="center" wrapText="1"/>
    </xf>
    <xf numFmtId="0" fontId="11" fillId="3" borderId="21" xfId="3" applyFont="1" applyFill="1" applyBorder="1" applyAlignment="1">
      <alignment vertical="center" wrapText="1"/>
    </xf>
    <xf numFmtId="0" fontId="11" fillId="3" borderId="21" xfId="3" applyFont="1" applyFill="1" applyBorder="1" applyAlignment="1">
      <alignment horizontal="center" vertical="center" wrapText="1"/>
    </xf>
    <xf numFmtId="41" fontId="11" fillId="0" borderId="22" xfId="6" applyFont="1" applyBorder="1" applyAlignment="1">
      <alignment vertical="center"/>
    </xf>
    <xf numFmtId="0" fontId="6" fillId="0" borderId="23" xfId="3" applyBorder="1" applyAlignment="1">
      <alignment vertical="center"/>
    </xf>
    <xf numFmtId="164" fontId="13" fillId="3" borderId="43" xfId="3" applyNumberFormat="1" applyFont="1" applyFill="1" applyBorder="1" applyAlignment="1">
      <alignment horizontal="center" vertical="center" wrapText="1"/>
    </xf>
    <xf numFmtId="164" fontId="13" fillId="3" borderId="44" xfId="3" applyNumberFormat="1" applyFont="1" applyFill="1" applyBorder="1" applyAlignment="1">
      <alignment horizontal="center" vertical="center" wrapText="1"/>
    </xf>
    <xf numFmtId="167" fontId="11" fillId="0" borderId="30" xfId="3" applyNumberFormat="1" applyFont="1" applyBorder="1" applyAlignment="1">
      <alignment vertical="center"/>
    </xf>
    <xf numFmtId="167" fontId="11" fillId="0" borderId="31" xfId="3" applyNumberFormat="1" applyFont="1" applyBorder="1" applyAlignment="1">
      <alignment vertical="center"/>
    </xf>
    <xf numFmtId="167" fontId="11" fillId="7" borderId="21" xfId="3" applyNumberFormat="1" applyFont="1" applyFill="1" applyBorder="1" applyAlignment="1">
      <alignment vertical="center"/>
    </xf>
    <xf numFmtId="167" fontId="11" fillId="7" borderId="22" xfId="3" applyNumberFormat="1" applyFont="1" applyFill="1" applyBorder="1" applyAlignment="1">
      <alignment vertical="center"/>
    </xf>
    <xf numFmtId="164" fontId="13" fillId="8" borderId="4" xfId="3" applyNumberFormat="1" applyFont="1" applyFill="1" applyBorder="1" applyAlignment="1">
      <alignment horizontal="center" vertical="center" wrapText="1"/>
    </xf>
    <xf numFmtId="164" fontId="13" fillId="8" borderId="18" xfId="3" applyNumberFormat="1" applyFont="1" applyFill="1" applyBorder="1" applyAlignment="1">
      <alignment horizontal="center" vertical="center" wrapText="1"/>
    </xf>
    <xf numFmtId="164" fontId="6" fillId="0" borderId="0" xfId="3" applyNumberFormat="1" applyAlignment="1">
      <alignment horizontal="left" vertical="center"/>
    </xf>
    <xf numFmtId="10" fontId="14" fillId="3" borderId="4" xfId="5" applyNumberFormat="1" applyFont="1" applyFill="1" applyBorder="1" applyAlignment="1">
      <alignment horizontal="center" vertical="center" wrapText="1"/>
    </xf>
    <xf numFmtId="4" fontId="14" fillId="3" borderId="4" xfId="3" applyNumberFormat="1" applyFont="1" applyFill="1" applyBorder="1" applyAlignment="1">
      <alignment horizontal="right" vertical="center" wrapText="1"/>
    </xf>
    <xf numFmtId="4" fontId="14" fillId="3" borderId="18" xfId="3" applyNumberFormat="1" applyFont="1" applyFill="1" applyBorder="1" applyAlignment="1">
      <alignment horizontal="right" vertical="center" wrapText="1"/>
    </xf>
    <xf numFmtId="164" fontId="12" fillId="0" borderId="0" xfId="3" applyNumberFormat="1" applyFont="1" applyAlignment="1">
      <alignment horizontal="left" vertical="center"/>
    </xf>
    <xf numFmtId="0" fontId="6" fillId="0" borderId="0" xfId="3" applyAlignment="1">
      <alignment horizontal="left" vertical="center"/>
    </xf>
    <xf numFmtId="167" fontId="12" fillId="0" borderId="0" xfId="3" applyNumberFormat="1" applyFont="1" applyAlignment="1">
      <alignment horizontal="left" vertical="center"/>
    </xf>
    <xf numFmtId="4" fontId="23" fillId="3" borderId="0" xfId="3" applyNumberFormat="1" applyFont="1" applyFill="1" applyAlignment="1">
      <alignment horizontal="left" vertical="center"/>
    </xf>
    <xf numFmtId="10" fontId="14" fillId="7" borderId="4" xfId="5" applyNumberFormat="1" applyFont="1" applyFill="1" applyBorder="1" applyAlignment="1">
      <alignment horizontal="center" vertical="center"/>
    </xf>
    <xf numFmtId="43" fontId="14" fillId="7" borderId="4" xfId="4" applyFont="1" applyFill="1" applyBorder="1" applyAlignment="1">
      <alignment horizontal="right" vertical="center"/>
    </xf>
    <xf numFmtId="43" fontId="25" fillId="7" borderId="4" xfId="4" applyFont="1" applyFill="1" applyBorder="1" applyAlignment="1">
      <alignment horizontal="left" vertical="center" wrapText="1"/>
    </xf>
    <xf numFmtId="43" fontId="14" fillId="7" borderId="18" xfId="3" applyNumberFormat="1" applyFont="1" applyFill="1" applyBorder="1" applyAlignment="1">
      <alignment horizontal="left" vertical="center"/>
    </xf>
    <xf numFmtId="10" fontId="11" fillId="3" borderId="4" xfId="5" applyNumberFormat="1" applyFont="1" applyFill="1" applyBorder="1" applyAlignment="1">
      <alignment horizontal="center" vertical="center"/>
    </xf>
    <xf numFmtId="43" fontId="11" fillId="3" borderId="4" xfId="3" applyNumberFormat="1" applyFont="1" applyFill="1" applyBorder="1" applyAlignment="1">
      <alignment horizontal="left" vertical="center"/>
    </xf>
    <xf numFmtId="43" fontId="11" fillId="3" borderId="18" xfId="3" applyNumberFormat="1" applyFont="1" applyFill="1" applyBorder="1" applyAlignment="1">
      <alignment horizontal="left" vertical="center"/>
    </xf>
    <xf numFmtId="10" fontId="24" fillId="7" borderId="4" xfId="5" applyNumberFormat="1" applyFont="1" applyFill="1" applyBorder="1" applyAlignment="1">
      <alignment horizontal="center" vertical="center" wrapText="1"/>
    </xf>
    <xf numFmtId="43" fontId="10" fillId="7" borderId="4" xfId="4" applyFont="1" applyFill="1" applyBorder="1" applyAlignment="1">
      <alignment horizontal="left" vertical="center"/>
    </xf>
    <xf numFmtId="43" fontId="24" fillId="7" borderId="4" xfId="3" applyNumberFormat="1" applyFont="1" applyFill="1" applyBorder="1" applyAlignment="1">
      <alignment horizontal="left" vertical="center"/>
    </xf>
    <xf numFmtId="164" fontId="10" fillId="7" borderId="18" xfId="3" applyNumberFormat="1" applyFont="1" applyFill="1" applyBorder="1" applyAlignment="1">
      <alignment horizontal="left" vertical="center"/>
    </xf>
    <xf numFmtId="4" fontId="23" fillId="3" borderId="0" xfId="3" applyNumberFormat="1" applyFont="1" applyFill="1" applyAlignment="1">
      <alignment vertical="center"/>
    </xf>
    <xf numFmtId="164" fontId="11" fillId="0" borderId="17" xfId="3" applyNumberFormat="1" applyFont="1" applyBorder="1" applyAlignment="1">
      <alignment vertical="center"/>
    </xf>
    <xf numFmtId="164" fontId="11" fillId="0" borderId="4" xfId="3" applyNumberFormat="1" applyFont="1" applyBorder="1" applyAlignment="1">
      <alignment vertical="center"/>
    </xf>
    <xf numFmtId="164" fontId="11" fillId="0" borderId="4" xfId="3" applyNumberFormat="1" applyFont="1" applyBorder="1" applyAlignment="1">
      <alignment horizontal="center" vertical="center"/>
    </xf>
    <xf numFmtId="164" fontId="11" fillId="0" borderId="18" xfId="3" applyNumberFormat="1" applyFont="1" applyBorder="1" applyAlignment="1">
      <alignment horizontal="center" vertical="center"/>
    </xf>
    <xf numFmtId="0" fontId="13" fillId="3" borderId="17" xfId="3" applyFont="1" applyFill="1" applyBorder="1" applyAlignment="1">
      <alignment horizontal="center" vertical="center"/>
    </xf>
    <xf numFmtId="0" fontId="20" fillId="0" borderId="0" xfId="3" applyFont="1" applyAlignment="1">
      <alignment vertical="center"/>
    </xf>
    <xf numFmtId="164" fontId="14" fillId="3" borderId="17" xfId="3" applyNumberFormat="1" applyFont="1" applyFill="1" applyBorder="1" applyAlignment="1">
      <alignment vertical="center"/>
    </xf>
    <xf numFmtId="170" fontId="14" fillId="3" borderId="4" xfId="3" applyNumberFormat="1" applyFont="1" applyFill="1" applyBorder="1" applyAlignment="1">
      <alignment vertical="center" wrapText="1"/>
    </xf>
    <xf numFmtId="4" fontId="14" fillId="3" borderId="4" xfId="3" applyNumberFormat="1" applyFont="1" applyFill="1" applyBorder="1" applyAlignment="1">
      <alignment vertical="center"/>
    </xf>
    <xf numFmtId="0" fontId="14" fillId="3" borderId="4" xfId="3" applyFont="1" applyFill="1" applyBorder="1" applyAlignment="1">
      <alignment horizontal="center" vertical="center" wrapText="1"/>
    </xf>
    <xf numFmtId="14" fontId="14" fillId="3" borderId="18" xfId="3" applyNumberFormat="1" applyFont="1" applyFill="1" applyBorder="1" applyAlignment="1">
      <alignment horizontal="center" vertical="center" wrapText="1"/>
    </xf>
    <xf numFmtId="4" fontId="20" fillId="0" borderId="0" xfId="3" applyNumberFormat="1" applyFont="1" applyAlignment="1">
      <alignment vertical="center"/>
    </xf>
    <xf numFmtId="164" fontId="14" fillId="0" borderId="17" xfId="3" applyNumberFormat="1" applyFont="1" applyBorder="1" applyAlignment="1">
      <alignment vertical="center"/>
    </xf>
    <xf numFmtId="170" fontId="14" fillId="0" borderId="4" xfId="3" applyNumberFormat="1" applyFont="1" applyBorder="1" applyAlignment="1">
      <alignment vertical="center" wrapText="1"/>
    </xf>
    <xf numFmtId="0" fontId="14" fillId="0" borderId="4" xfId="3" applyFont="1" applyBorder="1" applyAlignment="1">
      <alignment horizontal="center" vertical="center" wrapText="1"/>
    </xf>
    <xf numFmtId="164" fontId="13" fillId="7" borderId="17" xfId="3" applyNumberFormat="1" applyFont="1" applyFill="1" applyBorder="1" applyAlignment="1">
      <alignment vertical="center"/>
    </xf>
    <xf numFmtId="170" fontId="13" fillId="7" borderId="4" xfId="3" applyNumberFormat="1" applyFont="1" applyFill="1" applyBorder="1" applyAlignment="1">
      <alignment vertical="center"/>
    </xf>
    <xf numFmtId="4" fontId="13" fillId="7" borderId="4" xfId="3" applyNumberFormat="1" applyFont="1" applyFill="1" applyBorder="1" applyAlignment="1">
      <alignment vertical="center"/>
    </xf>
    <xf numFmtId="0" fontId="13" fillId="7" borderId="4" xfId="3" applyFont="1" applyFill="1" applyBorder="1" applyAlignment="1">
      <alignment horizontal="center" vertical="center" wrapText="1"/>
    </xf>
    <xf numFmtId="171" fontId="13" fillId="7" borderId="18" xfId="3" applyNumberFormat="1" applyFont="1" applyFill="1" applyBorder="1" applyAlignment="1">
      <alignment horizontal="center" vertical="center" wrapText="1"/>
    </xf>
    <xf numFmtId="164" fontId="11" fillId="0" borderId="23" xfId="3" applyNumberFormat="1" applyFont="1" applyBorder="1" applyAlignment="1">
      <alignment vertical="center"/>
    </xf>
    <xf numFmtId="167" fontId="10" fillId="0" borderId="0" xfId="3" applyNumberFormat="1" applyFont="1" applyAlignment="1">
      <alignment vertical="center"/>
    </xf>
    <xf numFmtId="4" fontId="10" fillId="0" borderId="0" xfId="3" applyNumberFormat="1" applyFont="1" applyAlignment="1">
      <alignment horizontal="center" vertical="center"/>
    </xf>
    <xf numFmtId="172" fontId="10" fillId="0" borderId="0" xfId="3" applyNumberFormat="1" applyFont="1" applyAlignment="1">
      <alignment vertical="center"/>
    </xf>
    <xf numFmtId="43" fontId="13" fillId="3" borderId="46" xfId="4" applyFont="1" applyFill="1" applyBorder="1" applyAlignment="1">
      <alignment horizontal="center" vertical="center" wrapText="1"/>
    </xf>
    <xf numFmtId="43" fontId="13" fillId="3" borderId="42" xfId="4" applyFont="1" applyFill="1" applyBorder="1" applyAlignment="1">
      <alignment horizontal="center" vertical="center" wrapText="1"/>
    </xf>
    <xf numFmtId="164" fontId="11" fillId="0" borderId="48" xfId="3" applyNumberFormat="1" applyFont="1" applyBorder="1" applyAlignment="1">
      <alignment vertical="center"/>
    </xf>
    <xf numFmtId="14" fontId="11" fillId="0" borderId="14" xfId="3" applyNumberFormat="1" applyFont="1" applyBorder="1" applyAlignment="1">
      <alignment vertical="center"/>
    </xf>
    <xf numFmtId="164" fontId="11" fillId="0" borderId="49" xfId="3" applyNumberFormat="1" applyFont="1" applyBorder="1" applyAlignment="1">
      <alignment vertical="center"/>
    </xf>
    <xf numFmtId="14" fontId="11" fillId="0" borderId="50" xfId="3" applyNumberFormat="1" applyFont="1" applyBorder="1" applyAlignment="1">
      <alignment vertical="center"/>
    </xf>
    <xf numFmtId="14" fontId="11" fillId="0" borderId="51" xfId="3" applyNumberFormat="1" applyFont="1" applyBorder="1" applyAlignment="1">
      <alignment vertical="center"/>
    </xf>
    <xf numFmtId="14" fontId="11" fillId="0" borderId="0" xfId="3" applyNumberFormat="1" applyFont="1" applyAlignment="1">
      <alignment vertical="center"/>
    </xf>
    <xf numFmtId="164" fontId="11" fillId="0" borderId="20" xfId="3" applyNumberFormat="1" applyFont="1" applyBorder="1" applyAlignment="1">
      <alignment vertical="center"/>
    </xf>
    <xf numFmtId="14" fontId="11" fillId="0" borderId="45" xfId="3" applyNumberFormat="1" applyFont="1" applyBorder="1" applyAlignment="1">
      <alignment vertical="center"/>
    </xf>
    <xf numFmtId="164" fontId="11" fillId="0" borderId="0" xfId="3" applyNumberFormat="1" applyFont="1" applyAlignment="1">
      <alignment vertical="center"/>
    </xf>
    <xf numFmtId="164" fontId="11" fillId="0" borderId="0" xfId="3" applyNumberFormat="1" applyFont="1" applyAlignment="1">
      <alignment horizontal="center" vertical="center"/>
    </xf>
    <xf numFmtId="164" fontId="11" fillId="0" borderId="24" xfId="3" applyNumberFormat="1" applyFont="1" applyBorder="1" applyAlignment="1">
      <alignment horizontal="center" vertical="center"/>
    </xf>
    <xf numFmtId="164" fontId="27" fillId="0" borderId="39" xfId="3" applyNumberFormat="1" applyFont="1" applyBorder="1" applyAlignment="1">
      <alignment vertical="center"/>
    </xf>
    <xf numFmtId="164" fontId="27" fillId="0" borderId="47" xfId="3" applyNumberFormat="1" applyFont="1" applyBorder="1" applyAlignment="1">
      <alignment vertical="center"/>
    </xf>
    <xf numFmtId="164" fontId="27" fillId="0" borderId="33" xfId="3" applyNumberFormat="1" applyFont="1" applyBorder="1" applyAlignment="1">
      <alignment horizontal="left" vertical="center" wrapText="1"/>
    </xf>
    <xf numFmtId="164" fontId="27" fillId="0" borderId="37" xfId="3" applyNumberFormat="1" applyFont="1" applyBorder="1" applyAlignment="1">
      <alignment vertical="center" wrapText="1"/>
    </xf>
    <xf numFmtId="43" fontId="6" fillId="0" borderId="0" xfId="3" applyNumberFormat="1" applyAlignment="1">
      <alignment vertical="center"/>
    </xf>
    <xf numFmtId="0" fontId="8" fillId="0" borderId="16" xfId="0" applyFont="1" applyBorder="1" applyAlignment="1">
      <alignment horizontal="center" vertical="center"/>
    </xf>
    <xf numFmtId="0" fontId="26" fillId="0" borderId="0" xfId="0" applyFont="1"/>
    <xf numFmtId="0" fontId="3" fillId="0" borderId="0" xfId="0" applyFont="1"/>
    <xf numFmtId="0" fontId="8" fillId="0" borderId="18" xfId="0" applyFont="1" applyBorder="1" applyAlignment="1">
      <alignment horizontal="center" vertical="center" wrapText="1"/>
    </xf>
    <xf numFmtId="0" fontId="32" fillId="0" borderId="0" xfId="0" applyFont="1"/>
    <xf numFmtId="0" fontId="33" fillId="0" borderId="0" xfId="0" applyFont="1"/>
    <xf numFmtId="0" fontId="34" fillId="0" borderId="55" xfId="7" applyFont="1" applyBorder="1" applyAlignment="1"/>
    <xf numFmtId="0" fontId="34" fillId="0" borderId="56" xfId="7" applyFont="1" applyBorder="1" applyAlignment="1"/>
    <xf numFmtId="0" fontId="7" fillId="0" borderId="56" xfId="0" applyFont="1" applyBorder="1" applyAlignment="1">
      <alignment vertical="center"/>
    </xf>
    <xf numFmtId="0" fontId="7" fillId="0" borderId="56" xfId="0" applyFont="1" applyBorder="1" applyAlignment="1">
      <alignment vertical="center" wrapText="1"/>
    </xf>
    <xf numFmtId="41" fontId="7" fillId="0" borderId="56" xfId="1" applyFont="1" applyFill="1" applyBorder="1" applyAlignment="1">
      <alignment vertical="center" wrapText="1"/>
    </xf>
    <xf numFmtId="168" fontId="7" fillId="0" borderId="56" xfId="1" applyNumberFormat="1" applyFont="1" applyFill="1" applyBorder="1" applyAlignment="1">
      <alignment vertical="center" wrapText="1"/>
    </xf>
    <xf numFmtId="9" fontId="7" fillId="0" borderId="56" xfId="2" applyFont="1" applyFill="1" applyBorder="1" applyAlignment="1">
      <alignment vertical="center" wrapText="1"/>
    </xf>
    <xf numFmtId="0" fontId="32" fillId="0" borderId="56" xfId="0" applyFont="1" applyBorder="1"/>
    <xf numFmtId="0" fontId="35" fillId="0" borderId="56" xfId="0" applyFont="1" applyBorder="1"/>
    <xf numFmtId="0" fontId="32" fillId="0" borderId="57" xfId="0" applyFont="1" applyBorder="1"/>
    <xf numFmtId="0" fontId="32" fillId="0" borderId="23" xfId="0" applyFont="1" applyBorder="1" applyAlignment="1">
      <alignment horizontal="center" vertical="center" wrapText="1"/>
    </xf>
    <xf numFmtId="0" fontId="32" fillId="0" borderId="0" xfId="0" applyFont="1" applyAlignment="1">
      <alignment horizontal="center" vertical="center" wrapText="1"/>
    </xf>
    <xf numFmtId="41" fontId="32" fillId="0" borderId="0" xfId="1" applyFont="1" applyFill="1" applyBorder="1" applyAlignment="1">
      <alignment horizontal="center" vertical="center" wrapText="1"/>
    </xf>
    <xf numFmtId="168" fontId="32" fillId="0" borderId="0" xfId="1" applyNumberFormat="1" applyFont="1" applyFill="1" applyBorder="1" applyAlignment="1">
      <alignment horizontal="center" vertical="center" wrapText="1"/>
    </xf>
    <xf numFmtId="9" fontId="32" fillId="0" borderId="0" xfId="2" applyFont="1" applyFill="1" applyBorder="1" applyAlignment="1">
      <alignment horizontal="center" vertical="center" wrapText="1"/>
    </xf>
    <xf numFmtId="0" fontId="35" fillId="0" borderId="0" xfId="0" applyFont="1"/>
    <xf numFmtId="0" fontId="0" fillId="3" borderId="0" xfId="0" applyFill="1"/>
    <xf numFmtId="0" fontId="36" fillId="3" borderId="0" xfId="0" applyFont="1" applyFill="1"/>
    <xf numFmtId="0" fontId="37" fillId="9" borderId="17" xfId="0" applyFont="1" applyFill="1" applyBorder="1" applyAlignment="1" applyProtection="1">
      <alignment horizontal="center" vertical="center" wrapText="1"/>
      <protection hidden="1"/>
    </xf>
    <xf numFmtId="0" fontId="37" fillId="9" borderId="4" xfId="0" applyFont="1" applyFill="1" applyBorder="1" applyAlignment="1" applyProtection="1">
      <alignment horizontal="center" vertical="center" wrapText="1"/>
      <protection hidden="1"/>
    </xf>
    <xf numFmtId="41" fontId="37" fillId="9" borderId="4" xfId="1" applyFont="1" applyFill="1" applyBorder="1" applyAlignment="1" applyProtection="1">
      <alignment horizontal="center" vertical="center" wrapText="1"/>
      <protection hidden="1"/>
    </xf>
    <xf numFmtId="168" fontId="37" fillId="9" borderId="18" xfId="1" applyNumberFormat="1" applyFont="1" applyFill="1" applyBorder="1" applyAlignment="1" applyProtection="1">
      <alignment horizontal="center" vertical="center" wrapText="1"/>
      <protection hidden="1"/>
    </xf>
    <xf numFmtId="9" fontId="37" fillId="9" borderId="4" xfId="2" applyFont="1" applyFill="1" applyBorder="1" applyAlignment="1" applyProtection="1">
      <alignment horizontal="center" vertical="center" wrapText="1"/>
      <protection hidden="1"/>
    </xf>
    <xf numFmtId="41" fontId="37" fillId="9" borderId="8" xfId="1" applyFont="1" applyFill="1" applyBorder="1" applyAlignment="1" applyProtection="1">
      <alignment horizontal="center" vertical="center" wrapText="1"/>
      <protection hidden="1"/>
    </xf>
    <xf numFmtId="0" fontId="37" fillId="9" borderId="18" xfId="0" applyFont="1" applyFill="1" applyBorder="1" applyAlignment="1" applyProtection="1">
      <alignment horizontal="center" vertical="center" wrapText="1"/>
      <protection hidden="1"/>
    </xf>
    <xf numFmtId="168" fontId="37" fillId="9" borderId="17" xfId="1" applyNumberFormat="1" applyFont="1" applyFill="1" applyBorder="1" applyAlignment="1" applyProtection="1">
      <alignment horizontal="center" vertical="center" wrapText="1"/>
      <protection hidden="1"/>
    </xf>
    <xf numFmtId="168" fontId="37" fillId="9" borderId="4" xfId="1" applyNumberFormat="1" applyFont="1" applyFill="1" applyBorder="1" applyAlignment="1" applyProtection="1">
      <alignment horizontal="center" vertical="center" wrapText="1"/>
      <protection hidden="1"/>
    </xf>
    <xf numFmtId="0" fontId="39" fillId="3" borderId="0" xfId="0" applyFont="1" applyFill="1"/>
    <xf numFmtId="0" fontId="32" fillId="0" borderId="17" xfId="0" applyFont="1" applyBorder="1" applyAlignment="1">
      <alignment vertical="center" wrapText="1"/>
    </xf>
    <xf numFmtId="0" fontId="32" fillId="0" borderId="4" xfId="0" applyFont="1" applyBorder="1" applyAlignment="1">
      <alignment vertical="center" wrapText="1"/>
    </xf>
    <xf numFmtId="0" fontId="32" fillId="0" borderId="4" xfId="0" applyFont="1" applyBorder="1" applyAlignment="1">
      <alignment vertical="center"/>
    </xf>
    <xf numFmtId="14" fontId="32" fillId="0" borderId="4" xfId="0" applyNumberFormat="1" applyFont="1" applyBorder="1" applyAlignment="1">
      <alignment vertical="center"/>
    </xf>
    <xf numFmtId="168" fontId="32" fillId="0" borderId="18" xfId="1" applyNumberFormat="1" applyFont="1" applyBorder="1" applyAlignment="1">
      <alignment vertical="center"/>
    </xf>
    <xf numFmtId="0" fontId="32" fillId="0" borderId="17" xfId="0" applyFont="1" applyBorder="1" applyAlignment="1">
      <alignment horizontal="center" vertical="center"/>
    </xf>
    <xf numFmtId="9" fontId="32" fillId="0" borderId="4" xfId="2" applyFont="1" applyBorder="1" applyAlignment="1">
      <alignment vertical="center"/>
    </xf>
    <xf numFmtId="41" fontId="32" fillId="0" borderId="8" xfId="1" applyFont="1" applyBorder="1" applyAlignment="1">
      <alignment vertical="center"/>
    </xf>
    <xf numFmtId="0" fontId="32" fillId="0" borderId="18" xfId="0" applyFont="1" applyBorder="1" applyAlignment="1">
      <alignment vertical="center"/>
    </xf>
    <xf numFmtId="0" fontId="32" fillId="0" borderId="18" xfId="0" applyFont="1" applyBorder="1" applyAlignment="1">
      <alignment horizontal="center" vertical="center"/>
    </xf>
    <xf numFmtId="168" fontId="32" fillId="0" borderId="4" xfId="1" applyNumberFormat="1" applyFont="1" applyBorder="1" applyAlignment="1">
      <alignment vertical="center"/>
    </xf>
    <xf numFmtId="0" fontId="32" fillId="0" borderId="4" xfId="0" applyFont="1" applyBorder="1" applyAlignment="1">
      <alignment horizontal="center" vertical="center"/>
    </xf>
    <xf numFmtId="0" fontId="32" fillId="0" borderId="17" xfId="0" applyFont="1" applyBorder="1"/>
    <xf numFmtId="0" fontId="32" fillId="0" borderId="4" xfId="0" applyFont="1" applyBorder="1"/>
    <xf numFmtId="41" fontId="32" fillId="0" borderId="4" xfId="1" applyFont="1" applyBorder="1"/>
    <xf numFmtId="14" fontId="32" fillId="0" borderId="4" xfId="0" applyNumberFormat="1" applyFont="1" applyBorder="1"/>
    <xf numFmtId="168" fontId="32" fillId="0" borderId="18" xfId="1" applyNumberFormat="1" applyFont="1" applyBorder="1"/>
    <xf numFmtId="9" fontId="32" fillId="0" borderId="4" xfId="2" applyFont="1" applyBorder="1"/>
    <xf numFmtId="41" fontId="32" fillId="0" borderId="8" xfId="1" applyFont="1" applyBorder="1"/>
    <xf numFmtId="0" fontId="32" fillId="0" borderId="18" xfId="0" applyFont="1" applyBorder="1"/>
    <xf numFmtId="168" fontId="32" fillId="0" borderId="17" xfId="1" applyNumberFormat="1" applyFont="1" applyBorder="1"/>
    <xf numFmtId="168" fontId="32" fillId="0" borderId="4" xfId="1" applyNumberFormat="1" applyFont="1" applyBorder="1"/>
    <xf numFmtId="0" fontId="32" fillId="0" borderId="20" xfId="0" applyFont="1" applyBorder="1"/>
    <xf numFmtId="0" fontId="32" fillId="0" borderId="21" xfId="0" applyFont="1" applyBorder="1"/>
    <xf numFmtId="41" fontId="32" fillId="0" borderId="21" xfId="1" applyFont="1" applyBorder="1"/>
    <xf numFmtId="14" fontId="32" fillId="0" borderId="21" xfId="0" applyNumberFormat="1" applyFont="1" applyBorder="1"/>
    <xf numFmtId="168" fontId="32" fillId="0" borderId="22" xfId="1" applyNumberFormat="1" applyFont="1" applyBorder="1"/>
    <xf numFmtId="9" fontId="32" fillId="0" borderId="21" xfId="2" applyFont="1" applyBorder="1"/>
    <xf numFmtId="41" fontId="32" fillId="0" borderId="35" xfId="1" applyFont="1" applyBorder="1"/>
    <xf numFmtId="0" fontId="32" fillId="0" borderId="22" xfId="0" applyFont="1" applyBorder="1"/>
    <xf numFmtId="168" fontId="32" fillId="0" borderId="20" xfId="1" applyNumberFormat="1" applyFont="1" applyBorder="1"/>
    <xf numFmtId="168" fontId="32" fillId="0" borderId="21" xfId="1" applyNumberFormat="1" applyFont="1" applyBorder="1"/>
    <xf numFmtId="41" fontId="32" fillId="0" borderId="0" xfId="1" applyFont="1"/>
    <xf numFmtId="168" fontId="32" fillId="0" borderId="0" xfId="1" applyNumberFormat="1" applyFont="1"/>
    <xf numFmtId="9" fontId="32" fillId="0" borderId="0" xfId="2" applyFont="1"/>
    <xf numFmtId="41" fontId="32" fillId="0" borderId="0" xfId="1" applyFont="1" applyBorder="1"/>
    <xf numFmtId="0" fontId="5" fillId="0" borderId="0" xfId="0" applyFont="1"/>
    <xf numFmtId="41" fontId="0" fillId="0" borderId="0" xfId="1" applyFont="1"/>
    <xf numFmtId="168" fontId="0" fillId="0" borderId="0" xfId="1" applyNumberFormat="1" applyFont="1"/>
    <xf numFmtId="9" fontId="0" fillId="0" borderId="0" xfId="2" applyFont="1"/>
    <xf numFmtId="0" fontId="40" fillId="0" borderId="0" xfId="0" applyFont="1"/>
    <xf numFmtId="0" fontId="40" fillId="0" borderId="0" xfId="0" applyFont="1" applyAlignment="1">
      <alignment vertical="center"/>
    </xf>
    <xf numFmtId="0" fontId="42" fillId="0" borderId="0" xfId="7" applyFont="1" applyFill="1" applyBorder="1" applyAlignment="1">
      <alignment vertical="center"/>
    </xf>
    <xf numFmtId="0" fontId="40" fillId="0" borderId="0" xfId="0" applyFont="1" applyAlignment="1">
      <alignment horizontal="center" vertical="center"/>
    </xf>
    <xf numFmtId="41" fontId="24" fillId="0" borderId="0" xfId="1" applyFont="1" applyFill="1" applyBorder="1" applyAlignment="1">
      <alignment vertical="center"/>
    </xf>
    <xf numFmtId="0" fontId="24" fillId="0" borderId="0" xfId="0" applyFont="1" applyAlignment="1">
      <alignment vertical="center"/>
    </xf>
    <xf numFmtId="168" fontId="24" fillId="0" borderId="0" xfId="1" applyNumberFormat="1" applyFont="1" applyFill="1" applyBorder="1" applyAlignment="1">
      <alignment vertical="center"/>
    </xf>
    <xf numFmtId="9" fontId="24" fillId="0" borderId="0" xfId="2" applyFont="1" applyFill="1" applyBorder="1" applyAlignment="1">
      <alignment vertical="center"/>
    </xf>
    <xf numFmtId="0" fontId="24" fillId="0" borderId="24" xfId="0" applyFont="1" applyBorder="1" applyAlignment="1">
      <alignment vertical="center"/>
    </xf>
    <xf numFmtId="0" fontId="43" fillId="0" borderId="0" xfId="0" applyFont="1" applyAlignment="1">
      <alignment vertical="center"/>
    </xf>
    <xf numFmtId="0" fontId="45" fillId="0" borderId="0" xfId="0" applyFont="1" applyAlignment="1">
      <alignment vertical="center"/>
    </xf>
    <xf numFmtId="0" fontId="44" fillId="9" borderId="20" xfId="0" applyFont="1" applyFill="1" applyBorder="1" applyAlignment="1" applyProtection="1">
      <alignment horizontal="center" vertical="center"/>
      <protection hidden="1"/>
    </xf>
    <xf numFmtId="0" fontId="44" fillId="9" borderId="21" xfId="0" applyFont="1" applyFill="1" applyBorder="1" applyAlignment="1" applyProtection="1">
      <alignment horizontal="center" vertical="center"/>
      <protection hidden="1"/>
    </xf>
    <xf numFmtId="0" fontId="44" fillId="9" borderId="21" xfId="0" applyFont="1" applyFill="1" applyBorder="1" applyAlignment="1" applyProtection="1">
      <alignment horizontal="center" vertical="center" wrapText="1"/>
      <protection hidden="1"/>
    </xf>
    <xf numFmtId="41" fontId="44" fillId="9" borderId="21" xfId="1" applyFont="1" applyFill="1" applyBorder="1" applyAlignment="1" applyProtection="1">
      <alignment horizontal="center" vertical="center" wrapText="1"/>
      <protection hidden="1"/>
    </xf>
    <xf numFmtId="168" fontId="44" fillId="9" borderId="21" xfId="1" applyNumberFormat="1" applyFont="1" applyFill="1" applyBorder="1" applyAlignment="1" applyProtection="1">
      <alignment horizontal="center" vertical="center" wrapText="1"/>
      <protection hidden="1"/>
    </xf>
    <xf numFmtId="0" fontId="44" fillId="9" borderId="22" xfId="0" applyFont="1" applyFill="1" applyBorder="1" applyAlignment="1" applyProtection="1">
      <alignment horizontal="center" vertical="center" wrapText="1"/>
      <protection hidden="1"/>
    </xf>
    <xf numFmtId="0" fontId="44" fillId="9" borderId="20" xfId="0" applyFont="1" applyFill="1" applyBorder="1" applyAlignment="1" applyProtection="1">
      <alignment horizontal="center" vertical="center" wrapText="1"/>
      <protection hidden="1"/>
    </xf>
    <xf numFmtId="168" fontId="44" fillId="9" borderId="22" xfId="1" applyNumberFormat="1" applyFont="1" applyFill="1" applyBorder="1" applyAlignment="1" applyProtection="1">
      <alignment horizontal="center" vertical="center" wrapText="1"/>
      <protection hidden="1"/>
    </xf>
    <xf numFmtId="0" fontId="40" fillId="0" borderId="48" xfId="0" applyFont="1" applyBorder="1" applyAlignment="1">
      <alignment horizontal="center" vertical="center"/>
    </xf>
    <xf numFmtId="0" fontId="40" fillId="0" borderId="30" xfId="0" applyFont="1" applyBorder="1" applyAlignment="1">
      <alignment vertical="center" wrapText="1"/>
    </xf>
    <xf numFmtId="0" fontId="40" fillId="0" borderId="30" xfId="0" applyFont="1" applyBorder="1" applyAlignment="1">
      <alignment horizontal="left" vertical="center" wrapText="1"/>
    </xf>
    <xf numFmtId="0" fontId="40" fillId="0" borderId="30" xfId="0" applyFont="1" applyBorder="1" applyAlignment="1">
      <alignment horizontal="left" vertical="center"/>
    </xf>
    <xf numFmtId="0" fontId="40" fillId="0" borderId="30" xfId="0" applyFont="1" applyBorder="1" applyAlignment="1">
      <alignment horizontal="center" vertical="center"/>
    </xf>
    <xf numFmtId="0" fontId="40" fillId="0" borderId="30" xfId="0" applyFont="1" applyBorder="1" applyAlignment="1">
      <alignment horizontal="right" vertical="center" wrapText="1"/>
    </xf>
    <xf numFmtId="0" fontId="30" fillId="0" borderId="30" xfId="7" applyFill="1" applyBorder="1" applyAlignment="1">
      <alignment horizontal="right" vertical="center" wrapText="1"/>
    </xf>
    <xf numFmtId="41" fontId="40" fillId="0" borderId="30" xfId="1" applyFont="1" applyFill="1" applyBorder="1" applyAlignment="1">
      <alignment horizontal="right" vertical="center" wrapText="1"/>
    </xf>
    <xf numFmtId="0" fontId="40" fillId="0" borderId="30" xfId="0" applyFont="1" applyBorder="1" applyAlignment="1">
      <alignment horizontal="center" vertical="center" wrapText="1"/>
    </xf>
    <xf numFmtId="14" fontId="40" fillId="0" borderId="30" xfId="0" applyNumberFormat="1" applyFont="1" applyBorder="1" applyAlignment="1">
      <alignment horizontal="center" vertical="center" wrapText="1"/>
    </xf>
    <xf numFmtId="168" fontId="40" fillId="0" borderId="30" xfId="1" applyNumberFormat="1" applyFont="1" applyFill="1" applyBorder="1" applyAlignment="1">
      <alignment horizontal="center" vertical="center" wrapText="1"/>
    </xf>
    <xf numFmtId="173" fontId="40" fillId="0" borderId="30" xfId="8" applyFont="1" applyFill="1" applyBorder="1" applyAlignment="1">
      <alignment horizontal="center" vertical="center" wrapText="1"/>
    </xf>
    <xf numFmtId="0" fontId="40" fillId="0" borderId="30" xfId="1" applyNumberFormat="1" applyFont="1" applyFill="1" applyBorder="1" applyAlignment="1">
      <alignment horizontal="center" vertical="center" wrapText="1"/>
    </xf>
    <xf numFmtId="0" fontId="40" fillId="0" borderId="48" xfId="0" applyFont="1" applyBorder="1" applyAlignment="1">
      <alignment vertical="center"/>
    </xf>
    <xf numFmtId="9" fontId="40" fillId="0" borderId="30" xfId="2" applyFont="1" applyFill="1" applyBorder="1" applyAlignment="1">
      <alignment vertical="center"/>
    </xf>
    <xf numFmtId="0" fontId="40" fillId="0" borderId="31" xfId="0" applyFont="1" applyBorder="1" applyAlignment="1">
      <alignment vertical="center"/>
    </xf>
    <xf numFmtId="0" fontId="40" fillId="0" borderId="48" xfId="0" applyFont="1" applyBorder="1" applyAlignment="1">
      <alignment vertical="center" wrapText="1"/>
    </xf>
    <xf numFmtId="168" fontId="40" fillId="0" borderId="30" xfId="1" applyNumberFormat="1" applyFont="1" applyFill="1" applyBorder="1" applyAlignment="1">
      <alignment vertical="center" wrapText="1"/>
    </xf>
    <xf numFmtId="168" fontId="40" fillId="0" borderId="31" xfId="1" applyNumberFormat="1" applyFont="1" applyFill="1" applyBorder="1" applyAlignment="1">
      <alignment vertical="center" wrapText="1"/>
    </xf>
    <xf numFmtId="0" fontId="40" fillId="0" borderId="48" xfId="0" applyFont="1" applyBorder="1" applyAlignment="1">
      <alignment horizontal="center" vertical="center" wrapText="1"/>
    </xf>
    <xf numFmtId="173" fontId="40" fillId="0" borderId="30" xfId="8" applyFont="1" applyFill="1" applyBorder="1" applyAlignment="1">
      <alignment vertical="center" wrapText="1"/>
    </xf>
    <xf numFmtId="0" fontId="40" fillId="0" borderId="31" xfId="0" applyFont="1" applyBorder="1" applyAlignment="1">
      <alignment vertical="center" wrapText="1"/>
    </xf>
    <xf numFmtId="173" fontId="40" fillId="0" borderId="48" xfId="8" applyFont="1" applyFill="1" applyBorder="1" applyAlignment="1">
      <alignment vertical="center" wrapText="1"/>
    </xf>
    <xf numFmtId="10" fontId="40" fillId="0" borderId="5" xfId="2" applyNumberFormat="1" applyFont="1" applyFill="1" applyBorder="1" applyAlignment="1">
      <alignment vertical="center" wrapText="1"/>
    </xf>
    <xf numFmtId="9" fontId="40" fillId="0" borderId="4" xfId="2" applyFont="1" applyFill="1" applyBorder="1" applyAlignment="1">
      <alignment horizontal="center" vertical="center" wrapText="1"/>
    </xf>
    <xf numFmtId="0" fontId="40" fillId="0" borderId="17" xfId="0" applyFont="1" applyBorder="1" applyAlignment="1">
      <alignment horizontal="center" vertical="center"/>
    </xf>
    <xf numFmtId="0" fontId="40" fillId="0" borderId="4" xfId="0" applyFont="1" applyBorder="1" applyAlignment="1">
      <alignment vertical="center"/>
    </xf>
    <xf numFmtId="0" fontId="40" fillId="0" borderId="4" xfId="0" applyFont="1" applyBorder="1" applyAlignment="1">
      <alignment horizontal="left" vertical="center"/>
    </xf>
    <xf numFmtId="0" fontId="40" fillId="0" borderId="4" xfId="0" applyFont="1" applyBorder="1" applyAlignment="1">
      <alignment horizontal="right" vertical="center" wrapText="1"/>
    </xf>
    <xf numFmtId="41" fontId="40" fillId="0" borderId="4" xfId="1" applyFont="1" applyFill="1" applyBorder="1" applyAlignment="1">
      <alignment horizontal="right" vertical="center" wrapText="1"/>
    </xf>
    <xf numFmtId="0" fontId="40" fillId="0" borderId="4" xfId="0" applyFont="1" applyBorder="1" applyAlignment="1">
      <alignment horizontal="center" vertical="center" wrapText="1"/>
    </xf>
    <xf numFmtId="168" fontId="40" fillId="0" borderId="4" xfId="1" applyNumberFormat="1" applyFont="1" applyFill="1" applyBorder="1" applyAlignment="1">
      <alignment horizontal="center" vertical="center" wrapText="1"/>
    </xf>
    <xf numFmtId="173" fontId="40" fillId="0" borderId="4" xfId="8" applyFont="1" applyFill="1" applyBorder="1" applyAlignment="1">
      <alignment horizontal="center" vertical="center" wrapText="1"/>
    </xf>
    <xf numFmtId="0" fontId="40" fillId="0" borderId="18" xfId="0" applyFont="1" applyBorder="1" applyAlignment="1">
      <alignment vertical="center" wrapText="1"/>
    </xf>
    <xf numFmtId="0" fontId="40" fillId="0" borderId="17" xfId="0" applyFont="1" applyBorder="1" applyAlignment="1">
      <alignment vertical="center"/>
    </xf>
    <xf numFmtId="9" fontId="40" fillId="0" borderId="4" xfId="2" applyFont="1" applyFill="1" applyBorder="1" applyAlignment="1">
      <alignment vertical="center"/>
    </xf>
    <xf numFmtId="0" fontId="40" fillId="0" borderId="18" xfId="0" applyFont="1" applyBorder="1" applyAlignment="1">
      <alignment vertical="center"/>
    </xf>
    <xf numFmtId="0" fontId="40" fillId="0" borderId="17" xfId="0" applyFont="1" applyBorder="1" applyAlignment="1">
      <alignment vertical="center" wrapText="1"/>
    </xf>
    <xf numFmtId="168" fontId="40" fillId="0" borderId="4" xfId="1" applyNumberFormat="1" applyFont="1" applyFill="1" applyBorder="1" applyAlignment="1">
      <alignment vertical="center" wrapText="1"/>
    </xf>
    <xf numFmtId="168" fontId="40" fillId="0" borderId="18" xfId="1" applyNumberFormat="1" applyFont="1" applyFill="1" applyBorder="1" applyAlignment="1">
      <alignment vertical="center" wrapText="1"/>
    </xf>
    <xf numFmtId="0" fontId="40" fillId="0" borderId="17" xfId="0" applyFont="1" applyBorder="1" applyAlignment="1">
      <alignment horizontal="center" vertical="center" wrapText="1"/>
    </xf>
    <xf numFmtId="0" fontId="40" fillId="0" borderId="4" xfId="0" applyFont="1" applyBorder="1" applyAlignment="1">
      <alignment vertical="center" wrapText="1"/>
    </xf>
    <xf numFmtId="173" fontId="40" fillId="0" borderId="4" xfId="8" applyFont="1" applyFill="1" applyBorder="1" applyAlignment="1">
      <alignment vertical="center" wrapText="1"/>
    </xf>
    <xf numFmtId="173" fontId="40" fillId="0" borderId="17" xfId="8" applyFont="1" applyFill="1" applyBorder="1" applyAlignment="1">
      <alignment vertical="center" wrapText="1"/>
    </xf>
    <xf numFmtId="9" fontId="40" fillId="0" borderId="8" xfId="2" applyFont="1" applyFill="1" applyBorder="1" applyAlignment="1">
      <alignment vertical="center" wrapText="1"/>
    </xf>
    <xf numFmtId="9" fontId="40" fillId="0" borderId="4" xfId="2" applyFont="1" applyFill="1" applyBorder="1" applyAlignment="1">
      <alignment vertical="center" wrapText="1"/>
    </xf>
    <xf numFmtId="0" fontId="40" fillId="0" borderId="10" xfId="0" applyFont="1" applyBorder="1" applyAlignment="1">
      <alignment vertical="center"/>
    </xf>
    <xf numFmtId="174" fontId="27" fillId="0" borderId="20" xfId="0" applyNumberFormat="1" applyFont="1" applyBorder="1" applyAlignment="1">
      <alignment vertical="center"/>
    </xf>
    <xf numFmtId="0" fontId="40" fillId="0" borderId="0" xfId="0" applyFont="1" applyAlignment="1">
      <alignment horizontal="center"/>
    </xf>
    <xf numFmtId="0" fontId="40" fillId="0" borderId="0" xfId="0" applyFont="1" applyAlignment="1">
      <alignment horizontal="right"/>
    </xf>
    <xf numFmtId="41" fontId="40" fillId="0" borderId="0" xfId="1" applyFont="1" applyFill="1" applyAlignment="1">
      <alignment horizontal="right"/>
    </xf>
    <xf numFmtId="168" fontId="40" fillId="0" borderId="0" xfId="1" applyNumberFormat="1" applyFont="1" applyFill="1" applyAlignment="1">
      <alignment horizontal="center"/>
    </xf>
    <xf numFmtId="168" fontId="40" fillId="0" borderId="0" xfId="1" applyNumberFormat="1" applyFont="1" applyFill="1"/>
    <xf numFmtId="9" fontId="40" fillId="0" borderId="0" xfId="2" applyFont="1" applyFill="1"/>
    <xf numFmtId="44" fontId="13" fillId="5" borderId="4" xfId="9" applyFont="1" applyFill="1" applyBorder="1" applyAlignment="1">
      <alignment vertical="center"/>
    </xf>
    <xf numFmtId="44" fontId="14" fillId="3" borderId="4" xfId="9" applyFont="1" applyFill="1" applyBorder="1" applyAlignment="1">
      <alignment vertical="center"/>
    </xf>
    <xf numFmtId="44" fontId="32" fillId="0" borderId="17" xfId="9" applyFont="1" applyBorder="1" applyAlignment="1">
      <alignment vertical="center"/>
    </xf>
    <xf numFmtId="164" fontId="14" fillId="0" borderId="39" xfId="3" applyNumberFormat="1" applyFont="1" applyBorder="1" applyAlignment="1">
      <alignment horizontal="center" vertical="center"/>
    </xf>
    <xf numFmtId="164" fontId="14" fillId="0" borderId="42" xfId="3" applyNumberFormat="1" applyFont="1" applyBorder="1" applyAlignment="1">
      <alignment horizontal="center" vertical="center"/>
    </xf>
    <xf numFmtId="164" fontId="14" fillId="0" borderId="47" xfId="3" applyNumberFormat="1" applyFont="1" applyBorder="1" applyAlignment="1">
      <alignment horizontal="center" vertical="center"/>
    </xf>
    <xf numFmtId="164" fontId="27" fillId="0" borderId="33" xfId="3" applyNumberFormat="1" applyFont="1" applyBorder="1" applyAlignment="1">
      <alignment horizontal="left" vertical="center" wrapText="1"/>
    </xf>
    <xf numFmtId="164" fontId="27" fillId="0" borderId="34" xfId="3" applyNumberFormat="1" applyFont="1" applyBorder="1" applyAlignment="1">
      <alignment horizontal="left" vertical="center" wrapText="1"/>
    </xf>
    <xf numFmtId="164" fontId="27" fillId="0" borderId="33" xfId="3" applyNumberFormat="1" applyFont="1" applyBorder="1" applyAlignment="1">
      <alignment horizontal="center" vertical="center"/>
    </xf>
    <xf numFmtId="164" fontId="27" fillId="0" borderId="14" xfId="3" applyNumberFormat="1" applyFont="1" applyBorder="1" applyAlignment="1">
      <alignment horizontal="center" vertical="center"/>
    </xf>
    <xf numFmtId="164" fontId="27" fillId="0" borderId="34" xfId="3" applyNumberFormat="1" applyFont="1" applyBorder="1" applyAlignment="1">
      <alignment horizontal="center" vertical="center"/>
    </xf>
    <xf numFmtId="164" fontId="27" fillId="0" borderId="33" xfId="3" applyNumberFormat="1" applyFont="1" applyBorder="1" applyAlignment="1">
      <alignment horizontal="center" vertical="center" wrapText="1"/>
    </xf>
    <xf numFmtId="164" fontId="27" fillId="0" borderId="34" xfId="3" applyNumberFormat="1" applyFont="1" applyBorder="1" applyAlignment="1">
      <alignment horizontal="center" vertical="center" wrapText="1"/>
    </xf>
    <xf numFmtId="164" fontId="27" fillId="0" borderId="37" xfId="3" applyNumberFormat="1" applyFont="1" applyBorder="1" applyAlignment="1">
      <alignment horizontal="left" vertical="center" wrapText="1"/>
    </xf>
    <xf numFmtId="164" fontId="27" fillId="0" borderId="36" xfId="3" applyNumberFormat="1" applyFont="1" applyBorder="1" applyAlignment="1">
      <alignment horizontal="left" vertical="center" wrapText="1"/>
    </xf>
    <xf numFmtId="49" fontId="27" fillId="0" borderId="45" xfId="3" applyNumberFormat="1" applyFont="1" applyBorder="1" applyAlignment="1">
      <alignment horizontal="center" vertical="center"/>
    </xf>
    <xf numFmtId="49" fontId="27" fillId="0" borderId="36" xfId="3" applyNumberFormat="1" applyFont="1" applyBorder="1" applyAlignment="1">
      <alignment horizontal="center" vertical="center"/>
    </xf>
    <xf numFmtId="49" fontId="27" fillId="0" borderId="37" xfId="3" applyNumberFormat="1" applyFont="1" applyBorder="1" applyAlignment="1">
      <alignment horizontal="center" vertical="center"/>
    </xf>
    <xf numFmtId="164" fontId="11" fillId="0" borderId="8" xfId="3" applyNumberFormat="1" applyFont="1" applyBorder="1" applyAlignment="1">
      <alignment vertical="center"/>
    </xf>
    <xf numFmtId="164" fontId="11" fillId="0" borderId="10" xfId="3" applyNumberFormat="1" applyFont="1" applyBorder="1" applyAlignment="1">
      <alignment vertical="center"/>
    </xf>
    <xf numFmtId="164" fontId="11" fillId="0" borderId="30" xfId="3" applyNumberFormat="1" applyFont="1" applyBorder="1" applyAlignment="1">
      <alignment vertical="center"/>
    </xf>
    <xf numFmtId="164" fontId="11" fillId="0" borderId="31" xfId="3" applyNumberFormat="1" applyFont="1" applyBorder="1" applyAlignment="1">
      <alignment vertical="center"/>
    </xf>
    <xf numFmtId="14" fontId="11" fillId="0" borderId="35" xfId="3" applyNumberFormat="1" applyFont="1" applyBorder="1" applyAlignment="1">
      <alignment vertical="center"/>
    </xf>
    <xf numFmtId="14" fontId="11" fillId="0" borderId="38" xfId="3" applyNumberFormat="1" applyFont="1" applyBorder="1" applyAlignment="1">
      <alignment vertical="center"/>
    </xf>
    <xf numFmtId="164" fontId="11" fillId="0" borderId="35" xfId="3" applyNumberFormat="1" applyFont="1" applyBorder="1" applyAlignment="1">
      <alignment vertical="center"/>
    </xf>
    <xf numFmtId="164" fontId="11" fillId="0" borderId="38" xfId="3" applyNumberFormat="1" applyFont="1" applyBorder="1" applyAlignment="1">
      <alignment vertical="center"/>
    </xf>
    <xf numFmtId="164" fontId="11" fillId="0" borderId="21" xfId="3" applyNumberFormat="1" applyFont="1" applyBorder="1" applyAlignment="1">
      <alignment vertical="center"/>
    </xf>
    <xf numFmtId="164" fontId="11" fillId="0" borderId="22" xfId="3" applyNumberFormat="1" applyFont="1" applyBorder="1" applyAlignment="1">
      <alignment vertical="center"/>
    </xf>
    <xf numFmtId="164" fontId="13" fillId="0" borderId="52" xfId="3" applyNumberFormat="1" applyFont="1" applyBorder="1" applyAlignment="1">
      <alignment horizontal="center" vertical="center" wrapText="1"/>
    </xf>
    <xf numFmtId="164" fontId="13" fillId="0" borderId="53" xfId="3" applyNumberFormat="1" applyFont="1" applyBorder="1" applyAlignment="1">
      <alignment horizontal="center" vertical="center" wrapText="1"/>
    </xf>
    <xf numFmtId="164" fontId="13" fillId="0" borderId="54" xfId="3" applyNumberFormat="1" applyFont="1" applyBorder="1" applyAlignment="1">
      <alignment horizontal="center" vertical="center" wrapText="1"/>
    </xf>
    <xf numFmtId="164" fontId="13" fillId="0" borderId="55" xfId="3" applyNumberFormat="1" applyFont="1" applyBorder="1" applyAlignment="1">
      <alignment horizontal="center" vertical="center" wrapText="1"/>
    </xf>
    <xf numFmtId="164" fontId="13" fillId="0" borderId="56" xfId="3" applyNumberFormat="1" applyFont="1" applyBorder="1" applyAlignment="1">
      <alignment horizontal="center" vertical="center" wrapText="1"/>
    </xf>
    <xf numFmtId="164" fontId="13" fillId="0" borderId="57" xfId="3" applyNumberFormat="1" applyFont="1" applyBorder="1" applyAlignment="1">
      <alignment horizontal="center" vertical="center" wrapText="1"/>
    </xf>
    <xf numFmtId="0" fontId="9" fillId="2" borderId="8"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43" fontId="13" fillId="3" borderId="41" xfId="4" applyFont="1" applyFill="1" applyBorder="1" applyAlignment="1">
      <alignment horizontal="center" vertical="center" wrapText="1"/>
    </xf>
    <xf numFmtId="43" fontId="13" fillId="3" borderId="40" xfId="4" applyFont="1" applyFill="1" applyBorder="1" applyAlignment="1">
      <alignment horizontal="center" vertical="center" wrapText="1"/>
    </xf>
    <xf numFmtId="0" fontId="13" fillId="3" borderId="41" xfId="3" applyFont="1" applyFill="1" applyBorder="1" applyAlignment="1">
      <alignment horizontal="center" vertical="center" wrapText="1"/>
    </xf>
    <xf numFmtId="0" fontId="13" fillId="3" borderId="40" xfId="3" applyFont="1" applyFill="1" applyBorder="1" applyAlignment="1">
      <alignment horizontal="center" vertical="center" wrapText="1"/>
    </xf>
    <xf numFmtId="0" fontId="13" fillId="3" borderId="47" xfId="3" applyFont="1" applyFill="1" applyBorder="1" applyAlignment="1">
      <alignment horizontal="center" vertical="center" wrapText="1"/>
    </xf>
    <xf numFmtId="14" fontId="11" fillId="0" borderId="13" xfId="3" applyNumberFormat="1" applyFont="1" applyBorder="1" applyAlignment="1">
      <alignment vertical="center"/>
    </xf>
    <xf numFmtId="14" fontId="11" fillId="0" borderId="15" xfId="3" applyNumberFormat="1" applyFont="1" applyBorder="1" applyAlignment="1">
      <alignment vertical="center"/>
    </xf>
    <xf numFmtId="164" fontId="11" fillId="0" borderId="13" xfId="3" applyNumberFormat="1" applyFont="1" applyBorder="1" applyAlignment="1">
      <alignment vertical="center"/>
    </xf>
    <xf numFmtId="164" fontId="11" fillId="0" borderId="15" xfId="3" applyNumberFormat="1" applyFont="1" applyBorder="1" applyAlignment="1">
      <alignment vertical="center"/>
    </xf>
    <xf numFmtId="164" fontId="11" fillId="0" borderId="8" xfId="3" applyNumberFormat="1" applyFont="1" applyBorder="1" applyAlignment="1">
      <alignment horizontal="center" vertical="center"/>
    </xf>
    <xf numFmtId="164" fontId="11" fillId="0" borderId="10" xfId="3" applyNumberFormat="1" applyFont="1" applyBorder="1" applyAlignment="1">
      <alignment horizontal="center" vertical="center"/>
    </xf>
    <xf numFmtId="164" fontId="13" fillId="8" borderId="8" xfId="3" applyNumberFormat="1" applyFont="1" applyFill="1" applyBorder="1" applyAlignment="1">
      <alignment horizontal="center" vertical="center" wrapText="1"/>
    </xf>
    <xf numFmtId="164" fontId="13" fillId="8" borderId="10" xfId="3" applyNumberFormat="1" applyFont="1" applyFill="1" applyBorder="1" applyAlignment="1">
      <alignment horizontal="center" vertical="center" wrapText="1"/>
    </xf>
    <xf numFmtId="167" fontId="14" fillId="3" borderId="8" xfId="3" applyNumberFormat="1" applyFont="1" applyFill="1" applyBorder="1" applyAlignment="1">
      <alignment horizontal="center" vertical="center"/>
    </xf>
    <xf numFmtId="167" fontId="14" fillId="3" borderId="10" xfId="3" applyNumberFormat="1" applyFont="1" applyFill="1" applyBorder="1" applyAlignment="1">
      <alignment horizontal="center" vertical="center"/>
    </xf>
    <xf numFmtId="167" fontId="14" fillId="0" borderId="8" xfId="3" applyNumberFormat="1" applyFont="1" applyBorder="1" applyAlignment="1">
      <alignment horizontal="center" vertical="center"/>
    </xf>
    <xf numFmtId="167" fontId="14" fillId="0" borderId="10" xfId="3" applyNumberFormat="1" applyFont="1" applyBorder="1" applyAlignment="1">
      <alignment horizontal="center" vertical="center"/>
    </xf>
    <xf numFmtId="167" fontId="13" fillId="7" borderId="8" xfId="3" applyNumberFormat="1" applyFont="1" applyFill="1" applyBorder="1" applyAlignment="1">
      <alignment horizontal="center" vertical="center"/>
    </xf>
    <xf numFmtId="167" fontId="13" fillId="7" borderId="10" xfId="3" applyNumberFormat="1" applyFont="1" applyFill="1" applyBorder="1" applyAlignment="1">
      <alignment horizontal="center" vertical="center"/>
    </xf>
    <xf numFmtId="164" fontId="24" fillId="7" borderId="17" xfId="3" applyNumberFormat="1" applyFont="1" applyFill="1" applyBorder="1" applyAlignment="1">
      <alignment horizontal="left" vertical="center" wrapText="1"/>
    </xf>
    <xf numFmtId="164" fontId="24" fillId="7" borderId="4" xfId="3" applyNumberFormat="1" applyFont="1" applyFill="1" applyBorder="1" applyAlignment="1">
      <alignment horizontal="left" vertical="center" wrapText="1"/>
    </xf>
    <xf numFmtId="4" fontId="14" fillId="7" borderId="8" xfId="3" applyNumberFormat="1" applyFont="1" applyFill="1" applyBorder="1" applyAlignment="1">
      <alignment horizontal="center" vertical="center" wrapText="1"/>
    </xf>
    <xf numFmtId="4" fontId="14" fillId="7" borderId="10" xfId="3" applyNumberFormat="1" applyFont="1" applyFill="1" applyBorder="1" applyAlignment="1">
      <alignment horizontal="center" vertical="center" wrapText="1"/>
    </xf>
    <xf numFmtId="164" fontId="26" fillId="3" borderId="17" xfId="3" applyNumberFormat="1" applyFont="1" applyFill="1" applyBorder="1" applyAlignment="1">
      <alignment horizontal="left" vertical="center" wrapText="1"/>
    </xf>
    <xf numFmtId="164" fontId="26" fillId="3" borderId="4" xfId="3" applyNumberFormat="1" applyFont="1" applyFill="1" applyBorder="1" applyAlignment="1">
      <alignment horizontal="left" vertical="center" wrapText="1"/>
    </xf>
    <xf numFmtId="4" fontId="14" fillId="3" borderId="8" xfId="3" applyNumberFormat="1" applyFont="1" applyFill="1" applyBorder="1" applyAlignment="1">
      <alignment horizontal="center" vertical="center" wrapText="1"/>
    </xf>
    <xf numFmtId="4" fontId="14" fillId="3" borderId="10" xfId="3" applyNumberFormat="1" applyFont="1" applyFill="1" applyBorder="1" applyAlignment="1">
      <alignment horizontal="center" vertical="center" wrapText="1"/>
    </xf>
    <xf numFmtId="164" fontId="24" fillId="7" borderId="17" xfId="3" applyNumberFormat="1" applyFont="1" applyFill="1" applyBorder="1" applyAlignment="1">
      <alignment vertical="center"/>
    </xf>
    <xf numFmtId="164" fontId="24" fillId="7" borderId="4" xfId="3" applyNumberFormat="1" applyFont="1" applyFill="1" applyBorder="1" applyAlignment="1">
      <alignment vertical="center"/>
    </xf>
    <xf numFmtId="4" fontId="13" fillId="7" borderId="8" xfId="3" applyNumberFormat="1" applyFont="1" applyFill="1" applyBorder="1" applyAlignment="1">
      <alignment horizontal="center" vertical="center" wrapText="1"/>
    </xf>
    <xf numFmtId="4" fontId="13" fillId="7" borderId="10" xfId="3" applyNumberFormat="1" applyFont="1" applyFill="1" applyBorder="1" applyAlignment="1">
      <alignment horizontal="center" vertical="center" wrapText="1"/>
    </xf>
    <xf numFmtId="164" fontId="13" fillId="8" borderId="17" xfId="3" applyNumberFormat="1" applyFont="1" applyFill="1" applyBorder="1" applyAlignment="1">
      <alignment horizontal="center" vertical="center"/>
    </xf>
    <xf numFmtId="164" fontId="13" fillId="8" borderId="4" xfId="3" applyNumberFormat="1" applyFont="1" applyFill="1" applyBorder="1" applyAlignment="1">
      <alignment horizontal="center" vertical="center"/>
    </xf>
    <xf numFmtId="164" fontId="14" fillId="3" borderId="17" xfId="3" applyNumberFormat="1" applyFont="1" applyFill="1" applyBorder="1" applyAlignment="1">
      <alignment horizontal="left" vertical="center" wrapText="1"/>
    </xf>
    <xf numFmtId="164" fontId="14" fillId="3" borderId="4" xfId="3" applyNumberFormat="1" applyFont="1" applyFill="1" applyBorder="1" applyAlignment="1">
      <alignment horizontal="left" vertical="center" wrapText="1"/>
    </xf>
    <xf numFmtId="164" fontId="11" fillId="0" borderId="32" xfId="3" applyNumberFormat="1" applyFont="1" applyBorder="1" applyAlignment="1">
      <alignment horizontal="left" vertical="center" wrapText="1"/>
    </xf>
    <xf numFmtId="164" fontId="11" fillId="0" borderId="10" xfId="3" applyNumberFormat="1" applyFont="1" applyBorder="1" applyAlignment="1">
      <alignment horizontal="left" vertical="center" wrapText="1"/>
    </xf>
    <xf numFmtId="43" fontId="11" fillId="0" borderId="8" xfId="4" applyFont="1" applyBorder="1" applyAlignment="1">
      <alignment horizontal="center" vertical="center"/>
    </xf>
    <xf numFmtId="43" fontId="11" fillId="0" borderId="9" xfId="4" applyFont="1" applyBorder="1" applyAlignment="1">
      <alignment horizontal="center" vertical="center"/>
    </xf>
    <xf numFmtId="43" fontId="11" fillId="0" borderId="10" xfId="4" applyFont="1" applyBorder="1" applyAlignment="1">
      <alignment horizontal="center" vertical="center"/>
    </xf>
    <xf numFmtId="164" fontId="11" fillId="7" borderId="37" xfId="3" applyNumberFormat="1" applyFont="1" applyFill="1" applyBorder="1" applyAlignment="1">
      <alignment vertical="center"/>
    </xf>
    <xf numFmtId="164" fontId="11" fillId="7" borderId="38" xfId="3" applyNumberFormat="1" applyFont="1" applyFill="1" applyBorder="1" applyAlignment="1">
      <alignment vertical="center"/>
    </xf>
    <xf numFmtId="43" fontId="11" fillId="7" borderId="35" xfId="4" applyFont="1" applyFill="1" applyBorder="1" applyAlignment="1">
      <alignment vertical="center"/>
    </xf>
    <xf numFmtId="43" fontId="11" fillId="7" borderId="45" xfId="4" applyFont="1" applyFill="1" applyBorder="1" applyAlignment="1">
      <alignment vertical="center"/>
    </xf>
    <xf numFmtId="43" fontId="11" fillId="7" borderId="38" xfId="4" applyFont="1" applyFill="1" applyBorder="1" applyAlignment="1">
      <alignment vertical="center"/>
    </xf>
    <xf numFmtId="164" fontId="13" fillId="8" borderId="17" xfId="3" applyNumberFormat="1" applyFont="1" applyFill="1" applyBorder="1" applyAlignment="1">
      <alignment horizontal="center" vertical="center" wrapText="1"/>
    </xf>
    <xf numFmtId="164" fontId="13" fillId="8" borderId="4" xfId="3" applyNumberFormat="1" applyFont="1" applyFill="1" applyBorder="1" applyAlignment="1">
      <alignment horizontal="center" vertical="center" wrapText="1"/>
    </xf>
    <xf numFmtId="164" fontId="13" fillId="8" borderId="18" xfId="3" applyNumberFormat="1" applyFont="1" applyFill="1" applyBorder="1" applyAlignment="1">
      <alignment horizontal="center" vertical="center" wrapText="1"/>
    </xf>
    <xf numFmtId="164" fontId="11" fillId="0" borderId="33" xfId="3" applyNumberFormat="1" applyFont="1" applyBorder="1" applyAlignment="1">
      <alignment vertical="center" wrapText="1"/>
    </xf>
    <xf numFmtId="164" fontId="11" fillId="0" borderId="15" xfId="3" applyNumberFormat="1" applyFont="1" applyBorder="1" applyAlignment="1">
      <alignment vertical="center" wrapText="1"/>
    </xf>
    <xf numFmtId="43" fontId="11" fillId="0" borderId="13" xfId="4" applyFont="1" applyBorder="1" applyAlignment="1">
      <alignment vertical="center"/>
    </xf>
    <xf numFmtId="43" fontId="11" fillId="0" borderId="14" xfId="4" applyFont="1" applyBorder="1" applyAlignment="1">
      <alignment vertical="center"/>
    </xf>
    <xf numFmtId="43" fontId="11" fillId="0" borderId="15" xfId="4" applyFont="1" applyBorder="1" applyAlignment="1">
      <alignment vertical="center"/>
    </xf>
    <xf numFmtId="164" fontId="11" fillId="0" borderId="32" xfId="3" applyNumberFormat="1" applyFont="1" applyBorder="1" applyAlignment="1">
      <alignment vertical="center" wrapText="1"/>
    </xf>
    <xf numFmtId="164" fontId="11" fillId="0" borderId="10" xfId="3" applyNumberFormat="1" applyFont="1" applyBorder="1" applyAlignment="1">
      <alignment vertical="center" wrapText="1"/>
    </xf>
    <xf numFmtId="0" fontId="21" fillId="3" borderId="17" xfId="3" applyFont="1" applyFill="1" applyBorder="1" applyAlignment="1">
      <alignment horizontal="left" vertical="center" wrapText="1"/>
    </xf>
    <xf numFmtId="0" fontId="21" fillId="3" borderId="4" xfId="3" applyFont="1" applyFill="1" applyBorder="1" applyAlignment="1">
      <alignment horizontal="left" vertical="center" wrapText="1"/>
    </xf>
    <xf numFmtId="0" fontId="11" fillId="3" borderId="8" xfId="3" applyFont="1" applyFill="1" applyBorder="1" applyAlignment="1">
      <alignment horizontal="center" vertical="center" wrapText="1"/>
    </xf>
    <xf numFmtId="0" fontId="11" fillId="3" borderId="10" xfId="3" applyFont="1" applyFill="1" applyBorder="1" applyAlignment="1">
      <alignment horizontal="center" vertical="center" wrapText="1"/>
    </xf>
    <xf numFmtId="0" fontId="11" fillId="3" borderId="20" xfId="3" applyFont="1" applyFill="1" applyBorder="1" applyAlignment="1">
      <alignment horizontal="left" vertical="center" wrapText="1"/>
    </xf>
    <xf numFmtId="0" fontId="11" fillId="3" borderId="21" xfId="3" applyFont="1" applyFill="1" applyBorder="1" applyAlignment="1">
      <alignment horizontal="left" vertical="center" wrapText="1"/>
    </xf>
    <xf numFmtId="0" fontId="11" fillId="3" borderId="35" xfId="3" applyFont="1" applyFill="1" applyBorder="1" applyAlignment="1">
      <alignment horizontal="center" vertical="center" wrapText="1"/>
    </xf>
    <xf numFmtId="0" fontId="11" fillId="3" borderId="38" xfId="3" applyFont="1" applyFill="1" applyBorder="1" applyAlignment="1">
      <alignment horizontal="center" vertical="center" wrapText="1"/>
    </xf>
    <xf numFmtId="164" fontId="13" fillId="3" borderId="39" xfId="3" applyNumberFormat="1" applyFont="1" applyFill="1" applyBorder="1" applyAlignment="1">
      <alignment horizontal="center" vertical="center" wrapText="1"/>
    </xf>
    <xf numFmtId="164" fontId="13" fillId="3" borderId="40" xfId="3" applyNumberFormat="1" applyFont="1" applyFill="1" applyBorder="1" applyAlignment="1">
      <alignment horizontal="center" vertical="center" wrapText="1"/>
    </xf>
    <xf numFmtId="164" fontId="13" fillId="3" borderId="41" xfId="3" applyNumberFormat="1" applyFont="1" applyFill="1" applyBorder="1" applyAlignment="1">
      <alignment horizontal="center" vertical="center" wrapText="1"/>
    </xf>
    <xf numFmtId="164" fontId="13" fillId="3" borderId="42" xfId="3" applyNumberFormat="1" applyFont="1" applyFill="1" applyBorder="1" applyAlignment="1">
      <alignment horizontal="center" vertical="center" wrapText="1"/>
    </xf>
    <xf numFmtId="0" fontId="13" fillId="3" borderId="17" xfId="3" applyFont="1" applyFill="1" applyBorder="1" applyAlignment="1">
      <alignment horizontal="left" vertical="center" wrapText="1"/>
    </xf>
    <xf numFmtId="0" fontId="13" fillId="3" borderId="4" xfId="3" applyFont="1" applyFill="1" applyBorder="1" applyAlignment="1">
      <alignment horizontal="left" vertical="center" wrapText="1"/>
    </xf>
    <xf numFmtId="14" fontId="13" fillId="3" borderId="8" xfId="3" applyNumberFormat="1" applyFont="1" applyFill="1" applyBorder="1" applyAlignment="1">
      <alignment horizontal="center" vertical="center"/>
    </xf>
    <xf numFmtId="14" fontId="13" fillId="3" borderId="10" xfId="3" applyNumberFormat="1" applyFont="1" applyFill="1" applyBorder="1" applyAlignment="1">
      <alignment horizontal="center" vertical="center"/>
    </xf>
    <xf numFmtId="0" fontId="13" fillId="3" borderId="20" xfId="3" applyFont="1" applyFill="1" applyBorder="1" applyAlignment="1">
      <alignment vertical="center" wrapText="1"/>
    </xf>
    <xf numFmtId="0" fontId="13" fillId="3" borderId="21" xfId="3" applyFont="1" applyFill="1" applyBorder="1" applyAlignment="1">
      <alignment vertical="center" wrapText="1"/>
    </xf>
    <xf numFmtId="0" fontId="20" fillId="3" borderId="21" xfId="3" applyFont="1" applyFill="1" applyBorder="1" applyAlignment="1">
      <alignment vertical="center"/>
    </xf>
    <xf numFmtId="0" fontId="11" fillId="3" borderId="17" xfId="3" applyFont="1" applyFill="1" applyBorder="1" applyAlignment="1">
      <alignment horizontal="left" vertical="center" wrapText="1"/>
    </xf>
    <xf numFmtId="0" fontId="11" fillId="3" borderId="4" xfId="3" applyFont="1" applyFill="1" applyBorder="1" applyAlignment="1">
      <alignment horizontal="left" vertical="center" wrapText="1"/>
    </xf>
    <xf numFmtId="49" fontId="13" fillId="3" borderId="1" xfId="3" applyNumberFormat="1" applyFont="1" applyFill="1" applyBorder="1" applyAlignment="1">
      <alignment horizontal="center" vertical="center"/>
    </xf>
    <xf numFmtId="49" fontId="13" fillId="3" borderId="3" xfId="3" applyNumberFormat="1" applyFont="1" applyFill="1" applyBorder="1" applyAlignment="1">
      <alignment horizontal="center" vertical="center"/>
    </xf>
    <xf numFmtId="49" fontId="13" fillId="3" borderId="5" xfId="3" applyNumberFormat="1" applyFont="1" applyFill="1" applyBorder="1" applyAlignment="1">
      <alignment horizontal="center" vertical="center"/>
    </xf>
    <xf numFmtId="49" fontId="13" fillId="3" borderId="7" xfId="3" applyNumberFormat="1" applyFont="1" applyFill="1" applyBorder="1" applyAlignment="1">
      <alignment horizontal="center" vertical="center"/>
    </xf>
    <xf numFmtId="49" fontId="13" fillId="3" borderId="8" xfId="3" applyNumberFormat="1" applyFont="1" applyFill="1" applyBorder="1" applyAlignment="1">
      <alignment horizontal="center" vertical="center"/>
    </xf>
    <xf numFmtId="49" fontId="13" fillId="3" borderId="10" xfId="3" applyNumberFormat="1" applyFont="1" applyFill="1" applyBorder="1" applyAlignment="1">
      <alignment horizontal="center" vertical="center"/>
    </xf>
    <xf numFmtId="0" fontId="13" fillId="3" borderId="17" xfId="3" applyFont="1" applyFill="1" applyBorder="1" applyAlignment="1">
      <alignment horizontal="left" vertical="center"/>
    </xf>
    <xf numFmtId="0" fontId="13" fillId="3" borderId="4" xfId="3" applyFont="1" applyFill="1" applyBorder="1" applyAlignment="1">
      <alignment horizontal="left" vertical="center"/>
    </xf>
    <xf numFmtId="0" fontId="13" fillId="3" borderId="8" xfId="3" applyFont="1" applyFill="1" applyBorder="1" applyAlignment="1">
      <alignment horizontal="center" vertical="center"/>
    </xf>
    <xf numFmtId="0" fontId="13" fillId="3" borderId="10" xfId="3" applyFont="1" applyFill="1" applyBorder="1" applyAlignment="1">
      <alignment horizontal="center" vertical="center"/>
    </xf>
    <xf numFmtId="168" fontId="11" fillId="0" borderId="8" xfId="6" applyNumberFormat="1" applyFont="1" applyBorder="1" applyAlignment="1">
      <alignment horizontal="center" vertical="center" wrapText="1"/>
    </xf>
    <xf numFmtId="168" fontId="11" fillId="0" borderId="19" xfId="6" applyNumberFormat="1" applyFont="1" applyBorder="1" applyAlignment="1">
      <alignment horizontal="center" vertical="center" wrapText="1"/>
    </xf>
    <xf numFmtId="0" fontId="11" fillId="0" borderId="32" xfId="3" applyFont="1" applyBorder="1" applyAlignment="1">
      <alignment vertical="center" wrapText="1"/>
    </xf>
    <xf numFmtId="0" fontId="11" fillId="0" borderId="10" xfId="3" applyFont="1" applyBorder="1" applyAlignment="1">
      <alignment vertical="center" wrapText="1"/>
    </xf>
    <xf numFmtId="168" fontId="11" fillId="0" borderId="35" xfId="6" applyNumberFormat="1" applyFont="1" applyBorder="1" applyAlignment="1">
      <alignment horizontal="center" vertical="center" wrapText="1"/>
    </xf>
    <xf numFmtId="168" fontId="11" fillId="0" borderId="36" xfId="6" applyNumberFormat="1" applyFont="1" applyBorder="1" applyAlignment="1">
      <alignment horizontal="center" vertical="center" wrapText="1"/>
    </xf>
    <xf numFmtId="0" fontId="11" fillId="0" borderId="37" xfId="3" applyFont="1" applyBorder="1" applyAlignment="1">
      <alignment vertical="center" wrapText="1"/>
    </xf>
    <xf numFmtId="0" fontId="11" fillId="0" borderId="38" xfId="3" applyFont="1" applyBorder="1" applyAlignment="1">
      <alignment vertical="center" wrapText="1"/>
    </xf>
    <xf numFmtId="164" fontId="13" fillId="3" borderId="17" xfId="3" applyNumberFormat="1" applyFont="1" applyFill="1" applyBorder="1" applyAlignment="1">
      <alignment horizontal="center" vertical="center" wrapText="1"/>
    </xf>
    <xf numFmtId="164" fontId="13" fillId="3" borderId="4" xfId="3" applyNumberFormat="1" applyFont="1" applyFill="1" applyBorder="1" applyAlignment="1">
      <alignment horizontal="center" vertical="center" wrapText="1"/>
    </xf>
    <xf numFmtId="164" fontId="13" fillId="3" borderId="18" xfId="3" applyNumberFormat="1"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19" xfId="3" applyFont="1" applyFill="1" applyBorder="1" applyAlignment="1">
      <alignment horizontal="center" vertical="center" wrapText="1"/>
    </xf>
    <xf numFmtId="0" fontId="13" fillId="3" borderId="17" xfId="3" applyFont="1" applyFill="1" applyBorder="1" applyAlignment="1">
      <alignment horizontal="center" vertical="center" wrapText="1"/>
    </xf>
    <xf numFmtId="0" fontId="13" fillId="3" borderId="4" xfId="3" applyFont="1" applyFill="1" applyBorder="1" applyAlignment="1">
      <alignment horizontal="center" vertical="center" wrapText="1"/>
    </xf>
    <xf numFmtId="167" fontId="13" fillId="6" borderId="18" xfId="3" applyNumberFormat="1" applyFont="1" applyFill="1" applyBorder="1" applyAlignment="1">
      <alignment vertical="center"/>
    </xf>
    <xf numFmtId="167" fontId="13" fillId="6" borderId="22" xfId="3" applyNumberFormat="1" applyFont="1" applyFill="1" applyBorder="1" applyAlignment="1">
      <alignment vertical="center"/>
    </xf>
    <xf numFmtId="0" fontId="13" fillId="3" borderId="17" xfId="3" applyFont="1" applyFill="1" applyBorder="1" applyAlignment="1">
      <alignment horizontal="center" vertical="center"/>
    </xf>
    <xf numFmtId="0" fontId="13" fillId="3" borderId="4" xfId="3" applyFont="1" applyFill="1" applyBorder="1" applyAlignment="1">
      <alignment horizontal="center" vertical="center"/>
    </xf>
    <xf numFmtId="0" fontId="13" fillId="3" borderId="20" xfId="3" applyFont="1" applyFill="1" applyBorder="1" applyAlignment="1">
      <alignment horizontal="center" vertical="center"/>
    </xf>
    <xf numFmtId="0" fontId="13" fillId="3" borderId="21" xfId="3" applyFont="1" applyFill="1" applyBorder="1" applyAlignment="1">
      <alignment horizontal="center" vertical="center"/>
    </xf>
    <xf numFmtId="164" fontId="13" fillId="0" borderId="4" xfId="3" applyNumberFormat="1" applyFont="1" applyBorder="1" applyAlignment="1">
      <alignment horizontal="left" vertical="center" wrapText="1"/>
    </xf>
    <xf numFmtId="164" fontId="13" fillId="0" borderId="21" xfId="3" applyNumberFormat="1" applyFont="1" applyBorder="1" applyAlignment="1">
      <alignment horizontal="left" vertical="center" wrapText="1"/>
    </xf>
    <xf numFmtId="0" fontId="13" fillId="3" borderId="33" xfId="3" applyFont="1" applyFill="1" applyBorder="1" applyAlignment="1">
      <alignment horizontal="center" vertical="center"/>
    </xf>
    <xf numFmtId="0" fontId="13" fillId="3" borderId="14" xfId="3" applyFont="1" applyFill="1" applyBorder="1" applyAlignment="1">
      <alignment horizontal="center" vertical="center"/>
    </xf>
    <xf numFmtId="0" fontId="13" fillId="3" borderId="34" xfId="3" applyFont="1" applyFill="1" applyBorder="1" applyAlignment="1">
      <alignment horizontal="center" vertical="center"/>
    </xf>
    <xf numFmtId="0" fontId="13" fillId="5" borderId="33" xfId="3" applyFont="1" applyFill="1" applyBorder="1" applyAlignment="1">
      <alignment horizontal="center" vertical="center"/>
    </xf>
    <xf numFmtId="0" fontId="13" fillId="5" borderId="14" xfId="3" applyFont="1" applyFill="1" applyBorder="1" applyAlignment="1">
      <alignment horizontal="center" vertical="center"/>
    </xf>
    <xf numFmtId="164" fontId="14" fillId="0" borderId="17" xfId="3" applyNumberFormat="1" applyFont="1" applyBorder="1" applyAlignment="1">
      <alignment horizontal="left" vertical="center" wrapText="1"/>
    </xf>
    <xf numFmtId="164" fontId="14" fillId="0" borderId="4" xfId="3" applyNumberFormat="1" applyFont="1" applyBorder="1" applyAlignment="1">
      <alignment horizontal="left" vertical="center" wrapText="1"/>
    </xf>
    <xf numFmtId="164" fontId="13" fillId="0" borderId="32" xfId="3" applyNumberFormat="1" applyFont="1" applyBorder="1" applyAlignment="1">
      <alignment horizontal="left" vertical="center" wrapText="1"/>
    </xf>
    <xf numFmtId="164" fontId="13" fillId="0" borderId="10" xfId="3" applyNumberFormat="1" applyFont="1" applyBorder="1" applyAlignment="1">
      <alignment horizontal="left" vertical="center" wrapText="1"/>
    </xf>
    <xf numFmtId="9" fontId="10" fillId="5" borderId="8" xfId="5" applyFont="1" applyFill="1" applyBorder="1" applyAlignment="1">
      <alignment horizontal="right" vertical="center"/>
    </xf>
    <xf numFmtId="9" fontId="10" fillId="5" borderId="10" xfId="5" applyFont="1" applyFill="1" applyBorder="1" applyAlignment="1">
      <alignment horizontal="right" vertical="center"/>
    </xf>
    <xf numFmtId="164" fontId="17" fillId="5" borderId="17" xfId="3" applyNumberFormat="1" applyFont="1" applyFill="1" applyBorder="1" applyAlignment="1">
      <alignment horizontal="left" vertical="center" wrapText="1"/>
    </xf>
    <xf numFmtId="164" fontId="17" fillId="5" borderId="4" xfId="3" applyNumberFormat="1" applyFont="1" applyFill="1" applyBorder="1" applyAlignment="1">
      <alignment horizontal="left" vertical="center" wrapText="1"/>
    </xf>
    <xf numFmtId="167" fontId="13" fillId="6" borderId="4" xfId="3" applyNumberFormat="1" applyFont="1" applyFill="1" applyBorder="1" applyAlignment="1">
      <alignment vertical="center"/>
    </xf>
    <xf numFmtId="167" fontId="13" fillId="6" borderId="21" xfId="3" applyNumberFormat="1" applyFont="1" applyFill="1" applyBorder="1" applyAlignment="1">
      <alignment vertical="center"/>
    </xf>
    <xf numFmtId="164" fontId="14" fillId="3" borderId="17" xfId="3" applyNumberFormat="1" applyFont="1" applyFill="1" applyBorder="1" applyAlignment="1">
      <alignment horizontal="left" vertical="center"/>
    </xf>
    <xf numFmtId="164" fontId="14" fillId="3" borderId="4" xfId="3" applyNumberFormat="1" applyFont="1" applyFill="1" applyBorder="1" applyAlignment="1">
      <alignment horizontal="left" vertical="center"/>
    </xf>
    <xf numFmtId="44" fontId="10" fillId="5" borderId="8" xfId="9" applyFont="1" applyFill="1" applyBorder="1" applyAlignment="1">
      <alignment horizontal="right" vertical="center"/>
    </xf>
    <xf numFmtId="44" fontId="10" fillId="5" borderId="10" xfId="9" applyFont="1" applyFill="1" applyBorder="1" applyAlignment="1">
      <alignment horizontal="right" vertical="center"/>
    </xf>
    <xf numFmtId="0" fontId="13" fillId="3" borderId="28" xfId="3" applyFont="1" applyFill="1" applyBorder="1" applyAlignment="1">
      <alignment horizontal="center" vertical="center" wrapText="1"/>
    </xf>
    <xf numFmtId="0" fontId="13" fillId="3" borderId="3"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7" xfId="3" applyFont="1" applyFill="1" applyBorder="1" applyAlignment="1">
      <alignment horizontal="center" vertical="center" wrapText="1"/>
    </xf>
    <xf numFmtId="164" fontId="13" fillId="3" borderId="26" xfId="3" applyNumberFormat="1" applyFont="1" applyFill="1" applyBorder="1" applyAlignment="1">
      <alignment horizontal="center" vertical="center" wrapText="1"/>
    </xf>
    <xf numFmtId="164" fontId="13" fillId="3" borderId="30" xfId="3" applyNumberFormat="1" applyFont="1" applyFill="1" applyBorder="1" applyAlignment="1">
      <alignment horizontal="center" vertical="center" wrapText="1"/>
    </xf>
    <xf numFmtId="164" fontId="13" fillId="3" borderId="1" xfId="3" applyNumberFormat="1" applyFont="1" applyFill="1" applyBorder="1" applyAlignment="1">
      <alignment horizontal="center" vertical="center" wrapText="1"/>
    </xf>
    <xf numFmtId="164" fontId="13" fillId="3" borderId="3" xfId="3" applyNumberFormat="1" applyFont="1" applyFill="1" applyBorder="1" applyAlignment="1">
      <alignment horizontal="center" vertical="center" wrapText="1"/>
    </xf>
    <xf numFmtId="164" fontId="13" fillId="3" borderId="27" xfId="3" applyNumberFormat="1" applyFont="1" applyFill="1" applyBorder="1" applyAlignment="1">
      <alignment horizontal="center" vertical="center" wrapText="1"/>
    </xf>
    <xf numFmtId="164" fontId="13" fillId="3" borderId="31" xfId="3" applyNumberFormat="1" applyFont="1" applyFill="1" applyBorder="1" applyAlignment="1">
      <alignment horizontal="center" vertical="center" wrapText="1"/>
    </xf>
    <xf numFmtId="0" fontId="13" fillId="3" borderId="18" xfId="3" applyFont="1" applyFill="1" applyBorder="1" applyAlignment="1">
      <alignment horizontal="center" vertical="center"/>
    </xf>
    <xf numFmtId="0" fontId="14" fillId="3" borderId="17" xfId="3" applyFont="1" applyFill="1" applyBorder="1" applyAlignment="1">
      <alignment horizontal="left" vertical="center" wrapText="1"/>
    </xf>
    <xf numFmtId="0" fontId="14" fillId="3" borderId="4" xfId="3" applyFont="1" applyFill="1" applyBorder="1" applyAlignment="1">
      <alignment horizontal="left" vertical="center" wrapText="1"/>
    </xf>
    <xf numFmtId="0" fontId="14" fillId="3" borderId="4" xfId="3" applyFont="1" applyFill="1" applyBorder="1" applyAlignment="1">
      <alignment horizontal="center" vertical="center" wrapText="1"/>
    </xf>
    <xf numFmtId="0" fontId="14" fillId="3" borderId="18" xfId="3" applyFont="1" applyFill="1" applyBorder="1" applyAlignment="1">
      <alignment horizontal="center" vertical="center" wrapText="1"/>
    </xf>
    <xf numFmtId="0" fontId="14" fillId="0" borderId="25" xfId="3" applyFont="1" applyBorder="1" applyAlignment="1">
      <alignment horizontal="left" vertical="center" wrapText="1"/>
    </xf>
    <xf numFmtId="0" fontId="14" fillId="0" borderId="26" xfId="3" applyFont="1" applyBorder="1" applyAlignment="1">
      <alignment horizontal="left" vertical="center" wrapText="1"/>
    </xf>
    <xf numFmtId="0" fontId="14" fillId="4" borderId="26" xfId="3" applyFont="1" applyFill="1" applyBorder="1" applyAlignment="1">
      <alignment horizontal="center" vertical="center" wrapText="1"/>
    </xf>
    <xf numFmtId="0" fontId="14" fillId="4" borderId="27" xfId="3" applyFont="1" applyFill="1" applyBorder="1" applyAlignment="1">
      <alignment horizontal="center" vertical="center" wrapText="1"/>
    </xf>
    <xf numFmtId="164" fontId="14" fillId="0" borderId="4" xfId="3" applyNumberFormat="1" applyFont="1" applyBorder="1" applyAlignment="1">
      <alignment horizontal="left" vertical="center"/>
    </xf>
    <xf numFmtId="164" fontId="14" fillId="0" borderId="18" xfId="3" applyNumberFormat="1" applyFont="1" applyBorder="1" applyAlignment="1">
      <alignment horizontal="left" vertical="center"/>
    </xf>
    <xf numFmtId="164" fontId="14" fillId="0" borderId="8" xfId="3" applyNumberFormat="1" applyFont="1" applyBorder="1" applyAlignment="1">
      <alignment horizontal="left" vertical="center"/>
    </xf>
    <xf numFmtId="164" fontId="14" fillId="0" borderId="9" xfId="3" applyNumberFormat="1" applyFont="1" applyBorder="1" applyAlignment="1">
      <alignment horizontal="left" vertical="center"/>
    </xf>
    <xf numFmtId="164" fontId="14" fillId="0" borderId="10" xfId="3" applyNumberFormat="1" applyFont="1" applyBorder="1" applyAlignment="1">
      <alignment horizontal="left" vertical="center"/>
    </xf>
    <xf numFmtId="0" fontId="13" fillId="3" borderId="20" xfId="3" applyFont="1" applyFill="1" applyBorder="1" applyAlignment="1">
      <alignment horizontal="left" vertical="center" wrapText="1"/>
    </xf>
    <xf numFmtId="0" fontId="13" fillId="3" borderId="21" xfId="3" applyFont="1" applyFill="1" applyBorder="1" applyAlignment="1">
      <alignment horizontal="left" vertical="center" wrapText="1"/>
    </xf>
    <xf numFmtId="14" fontId="14" fillId="0" borderId="21" xfId="3" applyNumberFormat="1" applyFont="1" applyBorder="1" applyAlignment="1">
      <alignment vertical="center"/>
    </xf>
    <xf numFmtId="14" fontId="14" fillId="0" borderId="22" xfId="3" applyNumberFormat="1" applyFont="1" applyBorder="1" applyAlignment="1">
      <alignment vertical="center"/>
    </xf>
    <xf numFmtId="164" fontId="14" fillId="0" borderId="8" xfId="3" applyNumberFormat="1" applyFont="1" applyBorder="1" applyAlignment="1">
      <alignment horizontal="center" vertical="center"/>
    </xf>
    <xf numFmtId="164" fontId="14" fillId="0" borderId="19" xfId="3" applyNumberFormat="1" applyFont="1" applyBorder="1" applyAlignment="1">
      <alignment horizontal="center" vertical="center"/>
    </xf>
    <xf numFmtId="164" fontId="14" fillId="0" borderId="4" xfId="3" applyNumberFormat="1" applyFont="1" applyBorder="1" applyAlignment="1">
      <alignment horizontal="center" vertical="center"/>
    </xf>
    <xf numFmtId="164" fontId="14" fillId="0" borderId="18" xfId="3" applyNumberFormat="1" applyFont="1" applyBorder="1" applyAlignment="1">
      <alignment horizontal="center" vertical="center"/>
    </xf>
    <xf numFmtId="164" fontId="14" fillId="0" borderId="4" xfId="3" applyNumberFormat="1" applyFont="1" applyBorder="1" applyAlignment="1">
      <alignment vertical="center"/>
    </xf>
    <xf numFmtId="0" fontId="14" fillId="0" borderId="4" xfId="3" applyFont="1" applyBorder="1" applyAlignment="1">
      <alignment horizontal="center" vertical="center"/>
    </xf>
    <xf numFmtId="0" fontId="14" fillId="0" borderId="18" xfId="3" applyFont="1" applyBorder="1" applyAlignment="1">
      <alignment horizontal="center" vertical="center"/>
    </xf>
    <xf numFmtId="0" fontId="16" fillId="0" borderId="8" xfId="3" applyFont="1" applyBorder="1" applyAlignment="1">
      <alignment horizontal="left" vertical="center"/>
    </xf>
    <xf numFmtId="0" fontId="16" fillId="0" borderId="9" xfId="3" applyFont="1" applyBorder="1" applyAlignment="1">
      <alignment horizontal="left" vertical="center"/>
    </xf>
    <xf numFmtId="0" fontId="16" fillId="0" borderId="10" xfId="3" applyFont="1" applyBorder="1" applyAlignment="1">
      <alignment horizontal="left" vertical="center"/>
    </xf>
    <xf numFmtId="165" fontId="15" fillId="0" borderId="4" xfId="4" applyNumberFormat="1" applyFont="1" applyFill="1" applyBorder="1" applyAlignment="1">
      <alignment horizontal="center" vertical="center" wrapText="1"/>
    </xf>
    <xf numFmtId="165" fontId="15" fillId="0" borderId="18" xfId="4" applyNumberFormat="1" applyFont="1" applyFill="1" applyBorder="1" applyAlignment="1">
      <alignment horizontal="center" vertical="center" wrapText="1"/>
    </xf>
    <xf numFmtId="0" fontId="13" fillId="0" borderId="4" xfId="3" applyFont="1" applyBorder="1" applyAlignment="1">
      <alignment horizontal="center" vertical="center" wrapText="1"/>
    </xf>
    <xf numFmtId="0" fontId="13" fillId="0" borderId="18" xfId="3" applyFont="1" applyBorder="1" applyAlignment="1">
      <alignment horizontal="center" vertical="center" wrapText="1"/>
    </xf>
    <xf numFmtId="165" fontId="15" fillId="0" borderId="4" xfId="4" applyNumberFormat="1" applyFont="1" applyFill="1" applyBorder="1" applyAlignment="1">
      <alignment horizontal="left" vertical="center"/>
    </xf>
    <xf numFmtId="0" fontId="14" fillId="0" borderId="8" xfId="3" applyFont="1" applyBorder="1" applyAlignment="1">
      <alignment horizontal="center" vertical="center" wrapText="1"/>
    </xf>
    <xf numFmtId="0" fontId="14" fillId="0" borderId="9" xfId="3" applyFont="1" applyBorder="1" applyAlignment="1">
      <alignment horizontal="center" vertical="center" wrapText="1"/>
    </xf>
    <xf numFmtId="0" fontId="14" fillId="0" borderId="19" xfId="3" applyFont="1" applyBorder="1" applyAlignment="1">
      <alignment horizontal="center" vertical="center" wrapText="1"/>
    </xf>
    <xf numFmtId="0" fontId="13" fillId="3" borderId="11" xfId="3" applyFont="1" applyFill="1" applyBorder="1" applyAlignment="1">
      <alignment horizontal="left" vertical="center" wrapText="1"/>
    </xf>
    <xf numFmtId="0" fontId="13" fillId="3" borderId="12" xfId="3" applyFont="1" applyFill="1" applyBorder="1" applyAlignment="1">
      <alignment horizontal="left" vertical="center" wrapText="1"/>
    </xf>
    <xf numFmtId="164" fontId="14" fillId="0" borderId="13" xfId="3" applyNumberFormat="1" applyFont="1" applyBorder="1" applyAlignment="1">
      <alignment horizontal="center" vertical="center"/>
    </xf>
    <xf numFmtId="164" fontId="14" fillId="0" borderId="14" xfId="3" applyNumberFormat="1" applyFont="1" applyBorder="1" applyAlignment="1">
      <alignment horizontal="center" vertical="center"/>
    </xf>
    <xf numFmtId="164" fontId="14" fillId="0" borderId="15" xfId="3" applyNumberFormat="1" applyFont="1" applyBorder="1" applyAlignment="1">
      <alignment horizontal="center" vertical="center"/>
    </xf>
    <xf numFmtId="14" fontId="14" fillId="0" borderId="12" xfId="3" applyNumberFormat="1" applyFont="1" applyBorder="1" applyAlignment="1">
      <alignment horizontal="center" vertical="center"/>
    </xf>
    <xf numFmtId="14" fontId="14" fillId="0" borderId="16" xfId="3" applyNumberFormat="1" applyFont="1" applyBorder="1" applyAlignment="1">
      <alignment horizontal="center" vertical="center"/>
    </xf>
    <xf numFmtId="0" fontId="13" fillId="3" borderId="17" xfId="3" applyFont="1" applyFill="1" applyBorder="1" applyAlignment="1">
      <alignment vertical="center" wrapText="1"/>
    </xf>
    <xf numFmtId="0" fontId="13" fillId="3" borderId="4" xfId="3" applyFont="1" applyFill="1" applyBorder="1" applyAlignment="1">
      <alignment vertical="center" wrapText="1"/>
    </xf>
    <xf numFmtId="14" fontId="14" fillId="0" borderId="4" xfId="3" applyNumberFormat="1" applyFont="1" applyBorder="1" applyAlignment="1">
      <alignment horizontal="center" vertical="center"/>
    </xf>
    <xf numFmtId="14" fontId="14" fillId="0" borderId="18" xfId="3" applyNumberFormat="1" applyFont="1" applyBorder="1" applyAlignment="1">
      <alignment horizontal="center" vertical="center"/>
    </xf>
    <xf numFmtId="0" fontId="7" fillId="0" borderId="1" xfId="3" applyFont="1" applyBorder="1" applyAlignment="1">
      <alignment horizontal="center" vertical="center" wrapText="1"/>
    </xf>
    <xf numFmtId="0" fontId="7" fillId="0" borderId="2" xfId="3" applyFont="1" applyBorder="1" applyAlignment="1">
      <alignment horizontal="center" vertical="center" wrapText="1"/>
    </xf>
    <xf numFmtId="0" fontId="7" fillId="0" borderId="3" xfId="3"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164" fontId="10" fillId="0" borderId="4" xfId="3" applyNumberFormat="1" applyFont="1" applyBorder="1" applyAlignment="1">
      <alignment horizontal="left" vertical="center" wrapText="1"/>
    </xf>
    <xf numFmtId="14" fontId="4" fillId="0" borderId="4" xfId="4" applyNumberFormat="1"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3" xfId="3" applyFont="1" applyFill="1" applyBorder="1" applyAlignment="1">
      <alignment horizontal="center" vertical="center" wrapText="1"/>
    </xf>
    <xf numFmtId="9" fontId="44" fillId="9" borderId="52" xfId="2" applyFont="1" applyFill="1" applyBorder="1" applyAlignment="1" applyProtection="1">
      <alignment horizontal="center" vertical="center" wrapText="1"/>
      <protection hidden="1"/>
    </xf>
    <xf numFmtId="9" fontId="44" fillId="9" borderId="54" xfId="2" applyFont="1" applyFill="1" applyBorder="1" applyAlignment="1" applyProtection="1">
      <alignment horizontal="center" vertical="center" wrapText="1"/>
      <protection hidden="1"/>
    </xf>
    <xf numFmtId="0" fontId="2" fillId="9" borderId="11" xfId="0" applyFont="1" applyFill="1" applyBorder="1" applyAlignment="1">
      <alignment horizontal="center" vertical="center"/>
    </xf>
    <xf numFmtId="0" fontId="2" fillId="9" borderId="12" xfId="0" applyFont="1" applyFill="1" applyBorder="1" applyAlignment="1">
      <alignment horizontal="center" vertical="center"/>
    </xf>
    <xf numFmtId="0" fontId="2" fillId="9" borderId="16" xfId="0" applyFont="1" applyFill="1" applyBorder="1" applyAlignment="1">
      <alignment horizontal="center" vertical="center"/>
    </xf>
    <xf numFmtId="0" fontId="45" fillId="0" borderId="37" xfId="0" applyFont="1" applyBorder="1" applyAlignment="1">
      <alignment horizontal="right" vertical="center"/>
    </xf>
    <xf numFmtId="0" fontId="45" fillId="0" borderId="45" xfId="0" applyFont="1" applyBorder="1" applyAlignment="1">
      <alignment horizontal="right" vertical="center"/>
    </xf>
    <xf numFmtId="0" fontId="45" fillId="0" borderId="36" xfId="0" applyFont="1" applyBorder="1" applyAlignment="1">
      <alignment horizontal="right" vertical="center"/>
    </xf>
    <xf numFmtId="0" fontId="45" fillId="5" borderId="35" xfId="0" applyFont="1" applyFill="1" applyBorder="1" applyAlignment="1">
      <alignment horizontal="center" vertical="center"/>
    </xf>
    <xf numFmtId="0" fontId="45" fillId="5" borderId="56" xfId="0" applyFont="1" applyFill="1" applyBorder="1" applyAlignment="1">
      <alignment horizontal="center" vertical="center"/>
    </xf>
    <xf numFmtId="0" fontId="45" fillId="5" borderId="45" xfId="0" applyFont="1" applyFill="1" applyBorder="1" applyAlignment="1">
      <alignment horizontal="center" vertical="center"/>
    </xf>
    <xf numFmtId="0" fontId="45" fillId="5" borderId="36" xfId="0" applyFont="1" applyFill="1" applyBorder="1" applyAlignment="1">
      <alignment horizontal="center" vertical="center"/>
    </xf>
    <xf numFmtId="0" fontId="2" fillId="9" borderId="33" xfId="0" applyFont="1" applyFill="1" applyBorder="1" applyAlignment="1">
      <alignment horizontal="center" vertical="center"/>
    </xf>
    <xf numFmtId="0" fontId="2" fillId="9" borderId="14" xfId="0" applyFont="1" applyFill="1" applyBorder="1" applyAlignment="1">
      <alignment horizontal="center" vertical="center"/>
    </xf>
    <xf numFmtId="0" fontId="2" fillId="9" borderId="34" xfId="0" applyFont="1" applyFill="1" applyBorder="1" applyAlignment="1">
      <alignment horizontal="center" vertical="center"/>
    </xf>
    <xf numFmtId="0" fontId="44" fillId="9" borderId="11" xfId="0" applyFont="1" applyFill="1" applyBorder="1" applyAlignment="1" applyProtection="1">
      <alignment horizontal="center" vertical="center" wrapText="1"/>
      <protection hidden="1"/>
    </xf>
    <xf numFmtId="0" fontId="44" fillId="9" borderId="20" xfId="0" applyFont="1" applyFill="1" applyBorder="1" applyAlignment="1" applyProtection="1">
      <alignment horizontal="center" vertical="center" wrapText="1"/>
      <protection hidden="1"/>
    </xf>
    <xf numFmtId="9" fontId="44" fillId="9" borderId="60" xfId="2" applyFont="1" applyFill="1" applyBorder="1" applyAlignment="1" applyProtection="1">
      <alignment horizontal="center" vertical="center" wrapText="1"/>
      <protection hidden="1"/>
    </xf>
    <xf numFmtId="9" fontId="44" fillId="9" borderId="61" xfId="2" applyFont="1" applyFill="1" applyBorder="1" applyAlignment="1" applyProtection="1">
      <alignment horizontal="center" vertical="center" wrapText="1"/>
      <protection hidden="1"/>
    </xf>
    <xf numFmtId="0" fontId="41" fillId="0" borderId="55" xfId="7" applyFont="1" applyFill="1" applyBorder="1" applyAlignment="1">
      <alignment horizontal="center" vertical="center"/>
    </xf>
    <xf numFmtId="0" fontId="41" fillId="0" borderId="56" xfId="7" applyFont="1" applyFill="1" applyBorder="1" applyAlignment="1">
      <alignment horizontal="center" vertical="center"/>
    </xf>
    <xf numFmtId="0" fontId="7" fillId="0" borderId="52" xfId="0" applyFont="1" applyBorder="1" applyAlignment="1">
      <alignment horizontal="center" wrapText="1"/>
    </xf>
    <xf numFmtId="0" fontId="7" fillId="0" borderId="53" xfId="0" applyFont="1" applyBorder="1" applyAlignment="1">
      <alignment horizontal="center" wrapText="1"/>
    </xf>
    <xf numFmtId="0" fontId="7" fillId="0" borderId="58" xfId="0" applyFont="1" applyBorder="1" applyAlignment="1">
      <alignment horizontal="center" wrapText="1"/>
    </xf>
    <xf numFmtId="0" fontId="7" fillId="0" borderId="29" xfId="0" applyFont="1" applyBorder="1" applyAlignment="1">
      <alignment horizontal="center" wrapText="1"/>
    </xf>
    <xf numFmtId="0" fontId="7" fillId="0" borderId="6" xfId="0" applyFont="1" applyBorder="1" applyAlignment="1">
      <alignment horizontal="center" wrapText="1"/>
    </xf>
    <xf numFmtId="0" fontId="7" fillId="0" borderId="7" xfId="0" applyFont="1" applyBorder="1" applyAlignment="1">
      <alignment horizontal="center" wrapText="1"/>
    </xf>
    <xf numFmtId="0" fontId="9" fillId="2" borderId="32"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31" fillId="0" borderId="23" xfId="0" applyFont="1" applyBorder="1" applyAlignment="1">
      <alignment horizontal="center" vertical="center"/>
    </xf>
    <xf numFmtId="0" fontId="31" fillId="0" borderId="0" xfId="0" applyFont="1" applyAlignment="1">
      <alignment horizontal="center" vertical="center"/>
    </xf>
    <xf numFmtId="0" fontId="31" fillId="0" borderId="24" xfId="0" applyFont="1" applyBorder="1" applyAlignment="1">
      <alignment horizontal="center" vertical="center"/>
    </xf>
    <xf numFmtId="0" fontId="9" fillId="9" borderId="11" xfId="0" applyFont="1" applyFill="1" applyBorder="1" applyAlignment="1">
      <alignment horizontal="center" vertical="center"/>
    </xf>
    <xf numFmtId="0" fontId="9" fillId="9" borderId="12" xfId="0" applyFont="1" applyFill="1" applyBorder="1" applyAlignment="1">
      <alignment horizontal="center" vertical="center"/>
    </xf>
    <xf numFmtId="0" fontId="9" fillId="9" borderId="16" xfId="0" applyFont="1" applyFill="1" applyBorder="1" applyAlignment="1">
      <alignment horizontal="center" vertical="center"/>
    </xf>
    <xf numFmtId="0" fontId="9" fillId="2" borderId="32" xfId="0" applyFont="1" applyFill="1" applyBorder="1" applyAlignment="1">
      <alignment horizontal="center" wrapText="1"/>
    </xf>
    <xf numFmtId="0" fontId="9" fillId="2" borderId="9" xfId="0" applyFont="1" applyFill="1" applyBorder="1" applyAlignment="1">
      <alignment horizontal="center" wrapText="1"/>
    </xf>
    <xf numFmtId="0" fontId="9" fillId="2" borderId="19" xfId="0" applyFont="1" applyFill="1" applyBorder="1" applyAlignment="1">
      <alignment horizontal="center" wrapText="1"/>
    </xf>
    <xf numFmtId="0" fontId="9" fillId="2" borderId="28" xfId="0" applyFont="1" applyFill="1" applyBorder="1" applyAlignment="1">
      <alignment horizontal="center" wrapText="1"/>
    </xf>
    <xf numFmtId="0" fontId="9" fillId="2" borderId="2" xfId="0" applyFont="1" applyFill="1" applyBorder="1" applyAlignment="1">
      <alignment horizontal="center" wrapText="1"/>
    </xf>
    <xf numFmtId="0" fontId="9" fillId="2" borderId="59" xfId="0" applyFont="1" applyFill="1" applyBorder="1" applyAlignment="1">
      <alignment horizontal="center" wrapText="1"/>
    </xf>
    <xf numFmtId="0" fontId="31" fillId="0" borderId="52" xfId="0" applyFont="1" applyBorder="1" applyAlignment="1">
      <alignment horizontal="center" vertical="center"/>
    </xf>
    <xf numFmtId="0" fontId="31" fillId="0" borderId="53" xfId="0" applyFont="1" applyBorder="1" applyAlignment="1">
      <alignment horizontal="center" vertical="center"/>
    </xf>
    <xf numFmtId="0" fontId="31" fillId="0" borderId="54" xfId="0" applyFont="1" applyBorder="1" applyAlignment="1">
      <alignment horizontal="center" vertical="center"/>
    </xf>
    <xf numFmtId="0" fontId="9" fillId="9" borderId="13" xfId="0" applyFont="1" applyFill="1" applyBorder="1" applyAlignment="1">
      <alignment horizontal="center" vertical="center"/>
    </xf>
    <xf numFmtId="0" fontId="9" fillId="9" borderId="11" xfId="0" applyFont="1" applyFill="1" applyBorder="1" applyAlignment="1">
      <alignment horizontal="center" vertical="center" wrapText="1"/>
    </xf>
    <xf numFmtId="0" fontId="9" fillId="9" borderId="16" xfId="0" applyFont="1" applyFill="1" applyBorder="1" applyAlignment="1">
      <alignment horizontal="center" vertical="center" wrapText="1"/>
    </xf>
    <xf numFmtId="0" fontId="9" fillId="9" borderId="33" xfId="0" applyFont="1" applyFill="1" applyBorder="1" applyAlignment="1">
      <alignment horizontal="center" vertical="center"/>
    </xf>
    <xf numFmtId="0" fontId="9" fillId="9" borderId="14" xfId="0" applyFont="1" applyFill="1" applyBorder="1" applyAlignment="1">
      <alignment horizontal="center" vertical="center"/>
    </xf>
    <xf numFmtId="0" fontId="9" fillId="9" borderId="34" xfId="0" applyFont="1" applyFill="1" applyBorder="1" applyAlignment="1">
      <alignment horizontal="center" vertical="center"/>
    </xf>
  </cellXfs>
  <cellStyles count="10">
    <cellStyle name="Hipervínculo" xfId="7" builtinId="8"/>
    <cellStyle name="Millares [0]" xfId="1" builtinId="6"/>
    <cellStyle name="Millares [0] 2" xfId="6" xr:uid="{0E1EFED4-EA45-4E77-A91F-2C794BDC01DD}"/>
    <cellStyle name="Millares 2" xfId="4" xr:uid="{F0D9C0F3-5335-4B66-8115-AF35C066AF46}"/>
    <cellStyle name="Millares 3" xfId="8" xr:uid="{F43D68DF-D49F-462A-9885-4875D4457A92}"/>
    <cellStyle name="Moneda" xfId="9" builtinId="4"/>
    <cellStyle name="Normal" xfId="0" builtinId="0"/>
    <cellStyle name="Normal 2" xfId="3" xr:uid="{35309A12-B57D-4227-8422-8116386DB83F}"/>
    <cellStyle name="Porcentaje" xfId="2" builtinId="5"/>
    <cellStyle name="Porcentaje 2" xfId="5" xr:uid="{84F7D1F9-03F7-476A-AE0C-E6563BCDB3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haredStrings" Target="sharedStrings.xml"/><Relationship Id="rId5" Type="http://schemas.openxmlformats.org/officeDocument/2006/relationships/externalLink" Target="externalLinks/externalLink2.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523875</xdr:colOff>
      <xdr:row>0</xdr:row>
      <xdr:rowOff>66675</xdr:rowOff>
    </xdr:from>
    <xdr:to>
      <xdr:col>5</xdr:col>
      <xdr:colOff>1226470</xdr:colOff>
      <xdr:row>1</xdr:row>
      <xdr:rowOff>319911</xdr:rowOff>
    </xdr:to>
    <xdr:pic>
      <xdr:nvPicPr>
        <xdr:cNvPr id="2" name="Imagen 1" descr="Logotipo SENA">
          <a:extLst>
            <a:ext uri="{FF2B5EF4-FFF2-40B4-BE49-F238E27FC236}">
              <a16:creationId xmlns:a16="http://schemas.microsoft.com/office/drawing/2014/main" id="{8F963CBA-FE73-4DE1-BCC1-8F00B6E32BD7}"/>
            </a:ext>
          </a:extLst>
        </xdr:cNvPr>
        <xdr:cNvPicPr>
          <a:picLocks noChangeAspect="1"/>
        </xdr:cNvPicPr>
      </xdr:nvPicPr>
      <xdr:blipFill>
        <a:blip xmlns:r="http://schemas.openxmlformats.org/officeDocument/2006/relationships" r:embed="rId1"/>
        <a:stretch>
          <a:fillRect/>
        </a:stretch>
      </xdr:blipFill>
      <xdr:spPr>
        <a:xfrm>
          <a:off x="7258050" y="66675"/>
          <a:ext cx="702595" cy="691386"/>
        </a:xfrm>
        <a:prstGeom prst="rect">
          <a:avLst/>
        </a:prstGeom>
      </xdr:spPr>
    </xdr:pic>
    <xdr:clientData/>
  </xdr:twoCellAnchor>
  <xdr:twoCellAnchor editAs="oneCell">
    <xdr:from>
      <xdr:col>4</xdr:col>
      <xdr:colOff>67235</xdr:colOff>
      <xdr:row>95</xdr:row>
      <xdr:rowOff>78441</xdr:rowOff>
    </xdr:from>
    <xdr:to>
      <xdr:col>4</xdr:col>
      <xdr:colOff>704140</xdr:colOff>
      <xdr:row>95</xdr:row>
      <xdr:rowOff>483571</xdr:rowOff>
    </xdr:to>
    <xdr:pic>
      <xdr:nvPicPr>
        <xdr:cNvPr id="3" name="Imagen 2" descr="Imagen que contiene árbol, tabla&#10;&#10;Descripción generada automáticamente">
          <a:extLst>
            <a:ext uri="{FF2B5EF4-FFF2-40B4-BE49-F238E27FC236}">
              <a16:creationId xmlns:a16="http://schemas.microsoft.com/office/drawing/2014/main" id="{00BDEAFD-0CE9-428E-8A22-A6EBF55DE5A1}"/>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639360" y="26281716"/>
          <a:ext cx="636905" cy="405130"/>
        </a:xfrm>
        <a:prstGeom prst="rect">
          <a:avLst/>
        </a:prstGeom>
      </xdr:spPr>
    </xdr:pic>
    <xdr:clientData/>
  </xdr:twoCellAnchor>
  <xdr:twoCellAnchor editAs="oneCell">
    <xdr:from>
      <xdr:col>6</xdr:col>
      <xdr:colOff>2065866</xdr:colOff>
      <xdr:row>95</xdr:row>
      <xdr:rowOff>160866</xdr:rowOff>
    </xdr:from>
    <xdr:to>
      <xdr:col>8</xdr:col>
      <xdr:colOff>129116</xdr:colOff>
      <xdr:row>95</xdr:row>
      <xdr:rowOff>535517</xdr:rowOff>
    </xdr:to>
    <xdr:pic>
      <xdr:nvPicPr>
        <xdr:cNvPr id="5" name="Imagen 4">
          <a:extLst>
            <a:ext uri="{FF2B5EF4-FFF2-40B4-BE49-F238E27FC236}">
              <a16:creationId xmlns:a16="http://schemas.microsoft.com/office/drawing/2014/main" id="{AB4F82C9-15A8-442F-9CEC-FE36991CE2AA}"/>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574866" y="26813933"/>
          <a:ext cx="1788583" cy="37465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21</xdr:col>
      <xdr:colOff>71437</xdr:colOff>
      <xdr:row>0</xdr:row>
      <xdr:rowOff>127000</xdr:rowOff>
    </xdr:from>
    <xdr:to>
      <xdr:col>22</xdr:col>
      <xdr:colOff>331800</xdr:colOff>
      <xdr:row>1</xdr:row>
      <xdr:rowOff>563374</xdr:rowOff>
    </xdr:to>
    <xdr:pic>
      <xdr:nvPicPr>
        <xdr:cNvPr id="2" name="Imagen 1" descr="Logotipo SENA">
          <a:extLst>
            <a:ext uri="{FF2B5EF4-FFF2-40B4-BE49-F238E27FC236}">
              <a16:creationId xmlns:a16="http://schemas.microsoft.com/office/drawing/2014/main" id="{5C4BECCB-736F-4B3F-8B27-C310177F78BE}"/>
            </a:ext>
          </a:extLst>
        </xdr:cNvPr>
        <xdr:cNvPicPr>
          <a:picLocks noChangeAspect="1"/>
        </xdr:cNvPicPr>
      </xdr:nvPicPr>
      <xdr:blipFill>
        <a:blip xmlns:r="http://schemas.openxmlformats.org/officeDocument/2006/relationships" r:embed="rId1"/>
        <a:stretch>
          <a:fillRect/>
        </a:stretch>
      </xdr:blipFill>
      <xdr:spPr>
        <a:xfrm>
          <a:off x="20769262" y="127000"/>
          <a:ext cx="946163" cy="101739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16</xdr:col>
      <xdr:colOff>809625</xdr:colOff>
      <xdr:row>0</xdr:row>
      <xdr:rowOff>31750</xdr:rowOff>
    </xdr:from>
    <xdr:to>
      <xdr:col>17</xdr:col>
      <xdr:colOff>222264</xdr:colOff>
      <xdr:row>2</xdr:row>
      <xdr:rowOff>31750</xdr:rowOff>
    </xdr:to>
    <xdr:pic>
      <xdr:nvPicPr>
        <xdr:cNvPr id="2" name="Imagen 1" descr="Logotipo SENA">
          <a:extLst>
            <a:ext uri="{FF2B5EF4-FFF2-40B4-BE49-F238E27FC236}">
              <a16:creationId xmlns:a16="http://schemas.microsoft.com/office/drawing/2014/main" id="{21DA2CE3-1C85-400A-A7E7-F7D73232A24E}"/>
            </a:ext>
          </a:extLst>
        </xdr:cNvPr>
        <xdr:cNvPicPr>
          <a:picLocks noChangeAspect="1"/>
        </xdr:cNvPicPr>
      </xdr:nvPicPr>
      <xdr:blipFill>
        <a:blip xmlns:r="http://schemas.openxmlformats.org/officeDocument/2006/relationships" r:embed="rId1"/>
        <a:stretch>
          <a:fillRect/>
        </a:stretch>
      </xdr:blipFill>
      <xdr:spPr>
        <a:xfrm>
          <a:off x="24469725" y="31750"/>
          <a:ext cx="688989" cy="8191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PIA%20USB%202016\HENRY-32GB\ARCHIVOS%20SENA\CONSOLIDADOS%20SENA\2015\CONSOLIDADO%20REGIONALES%20%20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Documentos_Asus\Documents\PROYECTOS%20SENA%20INFRAESTRUCTURA%202021%20-%202022\2023\3.%20PROYECTO%20MANTENIMIENTO%20OBRAS%20CALG%202023\PROCESO%20PAGO\SEGUNDO%20PAGO\FORMATOS%20SENA\GIL-F-029_INFORME_INTERVENCI&#211;N_A_INMUEBLES%20V007.xlsx"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file:///D:\Documentos_Asus\Documents\PROYECTOS%20SENA%20INFRAESTRUCTURA%202021%20-%202022\2023\3.%20PROYECTO%20MANTENIMIENTO%20OBRAS%20CALG%202023\PROCESO%20PAGO\SEGUNDO%20PAGO\FORMATOS%20SENA\GIL-F-047_FORMATO_DE_CONSTRUCCIONES_EN_CURSO%20V006%20(NO%20CAMBIA).xlsx?D0E5A1B2" TargetMode="External"/><Relationship Id="rId1" Type="http://schemas.openxmlformats.org/officeDocument/2006/relationships/externalLinkPath" Target="file:///\\D0E5A1B2\GIL-F-047_FORMATO_DE_CONSTRUCCIONES_EN_CURSO%20V006%20(NO%20CAMBIA).xlsx"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file:///D:\Documentos_Asus\Documents\PROYECTOS%20SENA%20INFRAESTRUCTURA%202021%20-%202022\2023\3.%20PROYECTO%20MANTENIMIENTO%20OBRAS%20CALG%202023\PROCESO%20PAGO\SEGUNDO%20PAGO\FORMATOS%20SENA\GIL-F-045_FORMATO_CONSOLIDADO_DE_HECHOS_ECONOMICOS_INMUEBLES%20V006.xlsx?D0E5A1B2" TargetMode="External"/><Relationship Id="rId1" Type="http://schemas.openxmlformats.org/officeDocument/2006/relationships/externalLinkPath" Target="file:///\\D0E5A1B2\GIL-F-045_FORMATO_CONSOLIDADO_DE_HECHOS_ECONOMICOS_INMUEBLES%20V00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ales"/>
      <sheetName val="RUBROS X BPIN "/>
      <sheetName val="Hoja3"/>
      <sheetName val="Hoja1"/>
      <sheetName val="INSTRUCCIONES DILIGENCIAMIENTO"/>
    </sheetNames>
    <sheetDataSet>
      <sheetData sheetId="0">
        <row r="1">
          <cell r="A1" t="str">
            <v>001</v>
          </cell>
        </row>
      </sheetData>
      <sheetData sheetId="1">
        <row r="2">
          <cell r="A2" t="str">
            <v>A-1-0-1-1-1</v>
          </cell>
          <cell r="B2" t="str">
            <v>SUELDOS</v>
          </cell>
          <cell r="C2" t="str">
            <v>A-1-0-1-1</v>
          </cell>
          <cell r="D2" t="str">
            <v>SUELDOS DE PERSONAL DE NOMINA</v>
          </cell>
        </row>
        <row r="3">
          <cell r="A3" t="str">
            <v>A-1-0-1-1-2</v>
          </cell>
          <cell r="B3" t="str">
            <v>SUELDOS DE VACACIONES</v>
          </cell>
          <cell r="C3" t="str">
            <v>A-1-0-1-1</v>
          </cell>
          <cell r="D3" t="str">
            <v>SUELDOS DE PERSONAL DE NOMINA</v>
          </cell>
        </row>
        <row r="4">
          <cell r="A4" t="str">
            <v>A-1-0-1-1-4</v>
          </cell>
          <cell r="B4" t="str">
            <v>INCAPACIDADES Y LICENCIA DE MATERNIDAD</v>
          </cell>
          <cell r="C4" t="str">
            <v>A-1-0-1-1</v>
          </cell>
          <cell r="D4" t="str">
            <v>SUELDOS DE PERSONAL DE NOMINA</v>
          </cell>
        </row>
        <row r="5">
          <cell r="A5" t="str">
            <v>A-1-0-1-4-1</v>
          </cell>
          <cell r="B5" t="str">
            <v>PRIMA TECNICA SALARIAL</v>
          </cell>
          <cell r="C5" t="str">
            <v>A-1-0-1-4</v>
          </cell>
          <cell r="D5" t="str">
            <v>PRIMA TECNICA</v>
          </cell>
        </row>
        <row r="6">
          <cell r="A6" t="str">
            <v>A-1-0-1-4-2</v>
          </cell>
          <cell r="B6" t="str">
            <v>PRIMA TECNICA NO SALARIAL</v>
          </cell>
          <cell r="C6" t="str">
            <v>A-1-0-1-4</v>
          </cell>
          <cell r="D6" t="str">
            <v>PRIMA TECNICA</v>
          </cell>
        </row>
        <row r="7">
          <cell r="A7" t="str">
            <v>A-1-0-1-5-12</v>
          </cell>
          <cell r="B7" t="str">
            <v>SUBSIDIO DE ALIMENTACION</v>
          </cell>
          <cell r="C7" t="str">
            <v>A-1-0-1-5</v>
          </cell>
          <cell r="D7" t="str">
            <v>OTROS</v>
          </cell>
        </row>
        <row r="8">
          <cell r="A8" t="str">
            <v>A-1-0-1-5-13</v>
          </cell>
          <cell r="B8" t="str">
            <v>AUXILIO DE TRANSPORTE</v>
          </cell>
          <cell r="C8" t="str">
            <v>A-1-0-1-5</v>
          </cell>
          <cell r="D8" t="str">
            <v>OTROS</v>
          </cell>
        </row>
        <row r="9">
          <cell r="A9" t="str">
            <v>A-1-0-1-5-14</v>
          </cell>
          <cell r="B9" t="str">
            <v>PRIMA DE SERVICIO</v>
          </cell>
          <cell r="C9" t="str">
            <v>A-1-0-1-5</v>
          </cell>
          <cell r="D9" t="str">
            <v>OTROS</v>
          </cell>
        </row>
        <row r="10">
          <cell r="A10" t="str">
            <v>A-1-0-1-5-15</v>
          </cell>
          <cell r="B10" t="str">
            <v>PRIMA DE VACACIONES</v>
          </cell>
          <cell r="C10" t="str">
            <v>A-1-0-1-5</v>
          </cell>
          <cell r="D10" t="str">
            <v>OTROS</v>
          </cell>
        </row>
        <row r="11">
          <cell r="A11" t="str">
            <v>A-1-0-1-5-16</v>
          </cell>
          <cell r="B11" t="str">
            <v>PRIMA DE NAVIDAD</v>
          </cell>
          <cell r="C11" t="str">
            <v>A-1-0-1-5</v>
          </cell>
          <cell r="D11" t="str">
            <v>OTROS</v>
          </cell>
        </row>
        <row r="12">
          <cell r="A12" t="str">
            <v>A-1-0-1-5-17</v>
          </cell>
          <cell r="B12" t="str">
            <v>PRIMAS EXTRAORDINARIAS</v>
          </cell>
          <cell r="C12" t="str">
            <v>A-1-0-1-5</v>
          </cell>
          <cell r="D12" t="str">
            <v>OTROS</v>
          </cell>
        </row>
        <row r="13">
          <cell r="A13" t="str">
            <v>A-1-0-1-5-2</v>
          </cell>
          <cell r="B13" t="str">
            <v>BONIFICACION POR SERVICIOS PRESTADOS</v>
          </cell>
          <cell r="C13" t="str">
            <v>A-1-0-1-5</v>
          </cell>
          <cell r="D13" t="str">
            <v>OTROS</v>
          </cell>
        </row>
        <row r="14">
          <cell r="A14" t="str">
            <v>A-1-0-1-5-37</v>
          </cell>
          <cell r="B14" t="str">
            <v>QUINQUENIOS</v>
          </cell>
          <cell r="C14" t="str">
            <v>A-1-0-1-5</v>
          </cell>
          <cell r="D14" t="str">
            <v>OTROS</v>
          </cell>
        </row>
        <row r="15">
          <cell r="A15" t="str">
            <v>A-1-0-1-5-47</v>
          </cell>
          <cell r="B15" t="str">
            <v>PRIMA DE COORDINACION</v>
          </cell>
          <cell r="C15" t="str">
            <v>A-1-0-1-5</v>
          </cell>
          <cell r="D15" t="str">
            <v>OTROS</v>
          </cell>
        </row>
        <row r="16">
          <cell r="A16" t="str">
            <v>A-1-0-1-5-5</v>
          </cell>
          <cell r="B16" t="str">
            <v>BONIFICACION ESPECIAL DE RECREACION</v>
          </cell>
          <cell r="C16" t="str">
            <v>A-1-0-1-5</v>
          </cell>
          <cell r="D16" t="str">
            <v>OTROS</v>
          </cell>
        </row>
        <row r="17">
          <cell r="A17" t="str">
            <v>A-1-0-1-5-92</v>
          </cell>
          <cell r="B17" t="str">
            <v>BONIFICACION DE DIRECCION</v>
          </cell>
          <cell r="C17" t="str">
            <v>A-1-0-1-5</v>
          </cell>
          <cell r="D17" t="str">
            <v>OTROS</v>
          </cell>
        </row>
        <row r="18">
          <cell r="A18" t="str">
            <v>A-1-0-1-8</v>
          </cell>
          <cell r="B18" t="str">
            <v>OTROS GASTOS PERSONALES - DISTRIBUCION PREVIO CONCEPTO DGPPN</v>
          </cell>
          <cell r="C18" t="str">
            <v>A-1-0-1-8</v>
          </cell>
          <cell r="D18" t="str">
            <v>OTROS GASTOS PERSONALES - DISTRIBUCION PREVIO CONCEPTO DGPPN</v>
          </cell>
        </row>
        <row r="19">
          <cell r="A19" t="str">
            <v>A-1-0-1-9-1</v>
          </cell>
          <cell r="B19" t="str">
            <v>HORAS EXTRAS</v>
          </cell>
          <cell r="C19" t="str">
            <v>A-1-0-1-9</v>
          </cell>
          <cell r="D19" t="str">
            <v>HORAS EXTRAS, DIAS FESTIVOS E INDEMNIZACION POR VACACIONES</v>
          </cell>
        </row>
        <row r="20">
          <cell r="A20" t="str">
            <v>A-1-0-1-9-3</v>
          </cell>
          <cell r="B20" t="str">
            <v>INDEMNIZACION POR VACACIONES</v>
          </cell>
          <cell r="C20" t="str">
            <v>A-1-0-1-9</v>
          </cell>
          <cell r="D20" t="str">
            <v>HORAS EXTRAS, DIAS FESTIVOS E INDEMNIZACION POR VACACIONES</v>
          </cell>
        </row>
        <row r="21">
          <cell r="A21" t="str">
            <v>A-1-0-1-10</v>
          </cell>
          <cell r="C21" t="str">
            <v>A-1-0-1-10</v>
          </cell>
          <cell r="D21" t="str">
            <v>OTROS GASTOS PERSONALES - PREVIO CONCEPTO DGPPN</v>
          </cell>
        </row>
        <row r="22">
          <cell r="A22" t="str">
            <v>A-1-0-2-100</v>
          </cell>
          <cell r="B22" t="str">
            <v>OTROS SERVICIOS PERSONALES INDIRECTOS</v>
          </cell>
          <cell r="C22" t="str">
            <v>A-1-0-2</v>
          </cell>
          <cell r="D22" t="str">
            <v>SERVICIOS PERSONALES INDIRECTOS</v>
          </cell>
        </row>
        <row r="23">
          <cell r="A23" t="str">
            <v>A-1-0-2-14</v>
          </cell>
          <cell r="B23" t="str">
            <v>REMUNERACION SERVICIOS TECNICOS</v>
          </cell>
          <cell r="C23" t="str">
            <v>A-1-0-2</v>
          </cell>
          <cell r="D23" t="str">
            <v>SERVICIOS PERSONALES INDIRECTOS</v>
          </cell>
        </row>
        <row r="24">
          <cell r="A24" t="str">
            <v>A-1-0-5-1-1</v>
          </cell>
          <cell r="B24" t="str">
            <v>CAJAS DE COMPENSACION PRIVADAS</v>
          </cell>
          <cell r="C24" t="str">
            <v>A-1-0-5</v>
          </cell>
          <cell r="D24" t="str">
            <v>CONTRIBUCIONES INHERENTES A LA NOMINA SECTOR PRIVADO Y PUBLICO</v>
          </cell>
        </row>
        <row r="25">
          <cell r="A25" t="str">
            <v>A-1-0-5-1-3</v>
          </cell>
          <cell r="B25" t="str">
            <v>FONDOS ADMINISTRADORES DE PENSIONES PRIVADOS</v>
          </cell>
          <cell r="C25" t="str">
            <v>A-1-0-5</v>
          </cell>
          <cell r="D25" t="str">
            <v>CONTRIBUCIONES INHERENTES A LA NOMINA SECTOR PRIVADO Y PUBLICO</v>
          </cell>
        </row>
        <row r="26">
          <cell r="A26" t="str">
            <v>A-1-0-5-1-4</v>
          </cell>
          <cell r="B26" t="str">
            <v>EMPRESAS PRIVADAS PROMOTORAS DE SALUD</v>
          </cell>
          <cell r="C26" t="str">
            <v>A-1-0-5</v>
          </cell>
          <cell r="D26" t="str">
            <v>CONTRIBUCIONES INHERENTES A LA NOMINA SECTOR PRIVADO Y PUBLICO</v>
          </cell>
        </row>
        <row r="27">
          <cell r="A27" t="str">
            <v>A-1-0-5-2-3</v>
          </cell>
          <cell r="B27" t="str">
            <v>FONDOS ADMINISTRADORES DE PENSIONES PUBLICOS</v>
          </cell>
          <cell r="C27" t="str">
            <v>A-1-0-5</v>
          </cell>
          <cell r="D27" t="str">
            <v>CONTRIBUCIONES INHERENTES A LA NOMINA SECTOR PRIVADO Y PUBLICO</v>
          </cell>
        </row>
        <row r="28">
          <cell r="A28" t="str">
            <v>A-1-0-5-2-6</v>
          </cell>
          <cell r="B28" t="str">
            <v>EMPRESAS PUBLICAS PROMOTORAS DE SALUD</v>
          </cell>
          <cell r="C28" t="str">
            <v>A-1-0-5</v>
          </cell>
          <cell r="D28" t="str">
            <v>CONTRIBUCIONES INHERENTES A LA NOMINA SECTOR PRIVADO Y PUBLICO</v>
          </cell>
        </row>
        <row r="29">
          <cell r="A29" t="str">
            <v>A-1-0-5-2-7</v>
          </cell>
          <cell r="B29" t="str">
            <v>ADMINISTRADORAS PUBLICAS DE APORTES PARA ACCIDENTES DE TRABAJO Y ENFERMEDADES PROFESIONALES</v>
          </cell>
          <cell r="C29" t="str">
            <v>A-1-0-5</v>
          </cell>
          <cell r="D29" t="str">
            <v>CONTRIBUCIONES INHERENTES A LA NOMINA SECTOR PRIVADO Y PUBLICO</v>
          </cell>
        </row>
        <row r="30">
          <cell r="A30" t="str">
            <v>A-1-0-5-6</v>
          </cell>
          <cell r="B30" t="str">
            <v>APORTES AL ICBF</v>
          </cell>
          <cell r="C30" t="str">
            <v>A-1-0-5</v>
          </cell>
          <cell r="D30" t="str">
            <v>CONTRIBUCIONES INHERENTES A LA NOMINA SECTOR PRIVADO Y PUBLICO</v>
          </cell>
        </row>
        <row r="31">
          <cell r="A31" t="str">
            <v>A-2-0-3-50-2</v>
          </cell>
          <cell r="B31" t="str">
            <v>IMPUESTO DE VEHICULO</v>
          </cell>
          <cell r="C31" t="str">
            <v>A-2-0-3</v>
          </cell>
          <cell r="D31" t="str">
            <v>IMPUESTOS Y MULTAS</v>
          </cell>
        </row>
        <row r="32">
          <cell r="A32" t="str">
            <v>A-2-0-3-50-3</v>
          </cell>
          <cell r="B32" t="str">
            <v>IMPUESTO PREDIAL</v>
          </cell>
          <cell r="C32" t="str">
            <v>A-2-0-3</v>
          </cell>
          <cell r="D32" t="str">
            <v>IMPUESTOS Y MULTAS</v>
          </cell>
        </row>
        <row r="33">
          <cell r="A33" t="str">
            <v>A-2-0-3-50-90</v>
          </cell>
          <cell r="B33" t="str">
            <v>OTROS IMPUESTOS</v>
          </cell>
          <cell r="C33" t="str">
            <v>A-2-0-3</v>
          </cell>
          <cell r="D33" t="str">
            <v>IMPUESTOS Y MULTAS</v>
          </cell>
        </row>
        <row r="34">
          <cell r="A34" t="str">
            <v>A-2-0-3-51-1</v>
          </cell>
          <cell r="B34" t="str">
            <v>MULTAS</v>
          </cell>
          <cell r="C34" t="str">
            <v>A-2-0-3</v>
          </cell>
          <cell r="D34" t="str">
            <v>IMPUESTOS Y MULTAS</v>
          </cell>
        </row>
        <row r="35">
          <cell r="A35" t="str">
            <v>A-2-0-3-51-2</v>
          </cell>
          <cell r="B35" t="str">
            <v>SANCIONES</v>
          </cell>
          <cell r="C35" t="str">
            <v>A-2-0-3</v>
          </cell>
          <cell r="D35" t="str">
            <v>IMPUESTOS Y MULTAS</v>
          </cell>
        </row>
        <row r="36">
          <cell r="A36" t="str">
            <v>A-2-0-4-10-1</v>
          </cell>
          <cell r="B36" t="str">
            <v>ARRENDAMIENTOS BIENES MUEBLES</v>
          </cell>
          <cell r="C36" t="str">
            <v>A-2-0-4</v>
          </cell>
          <cell r="D36" t="str">
            <v>ADQUISICION DE BIENES Y SERVICIOS</v>
          </cell>
        </row>
        <row r="37">
          <cell r="A37" t="str">
            <v>A-2-0-4-10-2</v>
          </cell>
          <cell r="B37" t="str">
            <v>ARRENDAMIENTOS BIENES INMUEBLES</v>
          </cell>
          <cell r="C37" t="str">
            <v>A-2-0-4</v>
          </cell>
          <cell r="D37" t="str">
            <v>ADQUISICION DE BIENES Y SERVICIOS</v>
          </cell>
        </row>
        <row r="38">
          <cell r="A38" t="str">
            <v>A-2-0-4-11-1</v>
          </cell>
          <cell r="B38" t="str">
            <v>VIATICOS Y GASTOS DE VIAJE AL EXTERIOR</v>
          </cell>
          <cell r="C38" t="str">
            <v>A-2-0-4</v>
          </cell>
          <cell r="D38" t="str">
            <v>ADQUISICION DE BIENES Y SERVICIOS</v>
          </cell>
        </row>
        <row r="39">
          <cell r="A39" t="str">
            <v>A-2-0-4-11-2</v>
          </cell>
          <cell r="B39" t="str">
            <v>VIATICOS Y GASTOS DE VIAJE AL INTERIOR</v>
          </cell>
          <cell r="C39" t="str">
            <v>A-2-0-4</v>
          </cell>
          <cell r="D39" t="str">
            <v>ADQUISICION DE BIENES Y SERVICIOS</v>
          </cell>
        </row>
        <row r="40">
          <cell r="A40" t="str">
            <v>A-2-0-4-14</v>
          </cell>
          <cell r="B40" t="str">
            <v>GASTOS JUDICIALES</v>
          </cell>
          <cell r="C40" t="str">
            <v>A-2-0-4</v>
          </cell>
          <cell r="D40" t="str">
            <v>ADQUISICION DE BIENES Y SERVICIOS</v>
          </cell>
        </row>
        <row r="41">
          <cell r="A41" t="str">
            <v>A-2-0-4-15</v>
          </cell>
          <cell r="B41" t="str">
            <v>TRANSPORTE DE INTERNOS</v>
          </cell>
          <cell r="C41" t="str">
            <v>A-2-0-4</v>
          </cell>
          <cell r="D41" t="str">
            <v>ADQUISICION DE BIENES Y SERVICIOS</v>
          </cell>
        </row>
        <row r="42">
          <cell r="A42" t="str">
            <v>A-2-0-4-17-2</v>
          </cell>
          <cell r="B42" t="str">
            <v>GASTOS IMPREVISTOS SERVICIOS</v>
          </cell>
          <cell r="C42" t="str">
            <v>A-2-0-4</v>
          </cell>
          <cell r="D42" t="str">
            <v>ADQUISICION DE BIENES Y SERVICIOS</v>
          </cell>
        </row>
        <row r="43">
          <cell r="A43" t="str">
            <v>A-2-0-4-21-11</v>
          </cell>
          <cell r="B43" t="str">
            <v>OTROS SERVICIOS PARA CAPACITACION, BIENESTAR SOCIAL Y ESTIMULOS</v>
          </cell>
          <cell r="C43" t="str">
            <v>A-2-0-4</v>
          </cell>
          <cell r="D43" t="str">
            <v>ADQUISICION DE BIENES Y SERVICIOS</v>
          </cell>
        </row>
        <row r="44">
          <cell r="A44" t="str">
            <v>A-2-0-4-21-4</v>
          </cell>
          <cell r="B44" t="str">
            <v>SERVICIOS DE BIENESTAR SOCIAL</v>
          </cell>
          <cell r="C44" t="str">
            <v>A-2-0-4</v>
          </cell>
          <cell r="D44" t="str">
            <v>ADQUISICION DE BIENES Y SERVICIOS</v>
          </cell>
        </row>
        <row r="45">
          <cell r="A45" t="str">
            <v>A-2-0-4-21-8</v>
          </cell>
          <cell r="B45" t="str">
            <v>SERVICIOS PARA ESTIMULOS</v>
          </cell>
          <cell r="C45" t="str">
            <v>A-2-0-4</v>
          </cell>
          <cell r="D45" t="str">
            <v>ADQUISICION DE BIENES Y SERVICIOS</v>
          </cell>
        </row>
        <row r="46">
          <cell r="A46" t="str">
            <v>A-2-0-4-4-1</v>
          </cell>
          <cell r="B46" t="str">
            <v>COMBUSTIBLE Y LUBRICANTES</v>
          </cell>
          <cell r="C46" t="str">
            <v>A-2-0-4</v>
          </cell>
          <cell r="D46" t="str">
            <v>ADQUISICION DE BIENES Y SERVICIOS</v>
          </cell>
        </row>
        <row r="47">
          <cell r="A47" t="str">
            <v>A-2-0-4-41-13</v>
          </cell>
          <cell r="B47" t="str">
            <v>OTROS GASTOS POR ADQUISICION DE SERVICIOS</v>
          </cell>
          <cell r="C47" t="str">
            <v>A-2-0-4</v>
          </cell>
          <cell r="D47" t="str">
            <v>ADQUISICION DE BIENES Y SERVICIOS</v>
          </cell>
        </row>
        <row r="48">
          <cell r="A48" t="str">
            <v>A-2-0-4-4-15</v>
          </cell>
          <cell r="B48" t="str">
            <v>PAPELERIA, UTILES DE ESCRITORIO Y OFICINA</v>
          </cell>
          <cell r="C48" t="str">
            <v>A-2-0-4</v>
          </cell>
          <cell r="D48" t="str">
            <v>ADQUISICION DE BIENES Y SERVICIOS</v>
          </cell>
        </row>
        <row r="49">
          <cell r="A49" t="str">
            <v>A-2-0-4-4-17</v>
          </cell>
          <cell r="B49" t="str">
            <v>PRODUCTOS DE ASEO Y LIMPIEZA</v>
          </cell>
          <cell r="C49" t="str">
            <v>A-2-0-4</v>
          </cell>
          <cell r="D49" t="str">
            <v>ADQUISICION DE BIENES Y SERVICIOS</v>
          </cell>
        </row>
        <row r="50">
          <cell r="A50" t="str">
            <v>A-2-0-4-4-18</v>
          </cell>
          <cell r="B50" t="str">
            <v>PRODUCTOS DE CAFETERIA Y RESTAURANTE</v>
          </cell>
          <cell r="C50" t="str">
            <v>A-2-0-4</v>
          </cell>
          <cell r="D50" t="str">
            <v>ADQUISICION DE BIENES Y SERVICIOS</v>
          </cell>
        </row>
        <row r="51">
          <cell r="A51" t="str">
            <v>A-2-0-4-4-2</v>
          </cell>
          <cell r="B51" t="str">
            <v>DOTACION</v>
          </cell>
          <cell r="C51" t="str">
            <v>A-2-0-4</v>
          </cell>
          <cell r="D51" t="str">
            <v>ADQUISICION DE BIENES Y SERVICIOS</v>
          </cell>
        </row>
        <row r="52">
          <cell r="A52" t="str">
            <v>A-2-0-4-4-6</v>
          </cell>
          <cell r="B52" t="str">
            <v>LLANTAS Y ACCESORIOS</v>
          </cell>
          <cell r="C52" t="str">
            <v>A-2-0-4</v>
          </cell>
          <cell r="D52" t="str">
            <v>ADQUISICION DE BIENES Y SERVICIOS</v>
          </cell>
        </row>
        <row r="53">
          <cell r="A53" t="str">
            <v>A-2-0-4-5-1</v>
          </cell>
          <cell r="B53" t="str">
            <v>MANTENIMIENTO DE BIENES INMUEBLES</v>
          </cell>
          <cell r="C53" t="str">
            <v>A-2-0-4</v>
          </cell>
          <cell r="D53" t="str">
            <v>ADQUISICION DE BIENES Y SERVICIOS</v>
          </cell>
        </row>
        <row r="54">
          <cell r="A54" t="str">
            <v>A-2-0-4-5-10</v>
          </cell>
          <cell r="B54" t="str">
            <v>SERVICIO DE SEGURIDAD Y VIGILANCIA</v>
          </cell>
          <cell r="C54" t="str">
            <v>A-2-0-4</v>
          </cell>
          <cell r="D54" t="str">
            <v>ADQUISICION DE BIENES Y SERVICIOS</v>
          </cell>
        </row>
        <row r="55">
          <cell r="A55" t="str">
            <v>A-2-0-4-5-2</v>
          </cell>
          <cell r="B55" t="str">
            <v>MANTENIMIENTO DE BIENES MUEBLES, EQUIPOS Y ENSERES</v>
          </cell>
          <cell r="C55" t="str">
            <v>A-2-0-4</v>
          </cell>
          <cell r="D55" t="str">
            <v>ADQUISICION DE BIENES Y SERVICIOS</v>
          </cell>
        </row>
        <row r="56">
          <cell r="A56" t="str">
            <v>A-2-0-4-5-6</v>
          </cell>
          <cell r="B56" t="str">
            <v>MANTENIMIENTO EQUIPO DE NAVEGACION Y TRANSPORTE</v>
          </cell>
          <cell r="C56" t="str">
            <v>A-2-0-4</v>
          </cell>
          <cell r="D56" t="str">
            <v>ADQUISICION DE BIENES Y SERVICIOS</v>
          </cell>
        </row>
        <row r="57">
          <cell r="A57" t="str">
            <v>A-2-0-4-5-8</v>
          </cell>
          <cell r="B57" t="str">
            <v>SERVICIO DE ASEO</v>
          </cell>
          <cell r="C57" t="str">
            <v>A-2-0-4</v>
          </cell>
          <cell r="D57" t="str">
            <v>ADQUISICION DE BIENES Y SERVICIOS</v>
          </cell>
        </row>
        <row r="58">
          <cell r="A58" t="str">
            <v>A-2-0-4-6-7</v>
          </cell>
          <cell r="B58" t="str">
            <v>TRANSPORTE</v>
          </cell>
          <cell r="C58" t="str">
            <v>A-2-0-4</v>
          </cell>
          <cell r="D58" t="str">
            <v>ADQUISICION DE BIENES Y SERVICIOS</v>
          </cell>
        </row>
        <row r="59">
          <cell r="A59" t="str">
            <v>A-2-0-4-6-8</v>
          </cell>
          <cell r="B59" t="str">
            <v>OTROS COMUNICACIONES Y TRANSPORTE</v>
          </cell>
          <cell r="C59" t="str">
            <v>A-2-0-4</v>
          </cell>
          <cell r="D59" t="str">
            <v>ADQUISICION DE BIENES Y SERVICIOS</v>
          </cell>
        </row>
        <row r="60">
          <cell r="A60" t="str">
            <v>A-2-0-4-7-1</v>
          </cell>
          <cell r="B60" t="str">
            <v>ADQUISICION DE LIBROS Y REVISTAS</v>
          </cell>
          <cell r="C60" t="str">
            <v>A-2-0-4</v>
          </cell>
          <cell r="D60" t="str">
            <v>ADQUISICION DE BIENES Y SERVICIOS</v>
          </cell>
        </row>
        <row r="61">
          <cell r="A61" t="str">
            <v>A-2-0-4-7-6</v>
          </cell>
          <cell r="B61" t="str">
            <v>OTROS GASTOS POR IMPRESOS Y PUBLICACIONES</v>
          </cell>
          <cell r="C61" t="str">
            <v>A-2-0-4</v>
          </cell>
          <cell r="D61" t="str">
            <v>ADQUISICION DE BIENES Y SERVICIOS</v>
          </cell>
        </row>
        <row r="62">
          <cell r="A62" t="str">
            <v>A-2-0-4-8-1</v>
          </cell>
          <cell r="B62" t="str">
            <v>ACUEDUCTO ALCANTARILLADO Y ASEO</v>
          </cell>
          <cell r="C62" t="str">
            <v>A-2-0-4</v>
          </cell>
          <cell r="D62" t="str">
            <v>ADQUISICION DE BIENES Y SERVICIOS</v>
          </cell>
        </row>
        <row r="63">
          <cell r="A63" t="str">
            <v>A-2-0-4-8-2</v>
          </cell>
          <cell r="B63" t="str">
            <v>ENERGIA</v>
          </cell>
          <cell r="C63" t="str">
            <v>A-2-0-4</v>
          </cell>
          <cell r="D63" t="str">
            <v>ADQUISICION DE BIENES Y SERVICIOS</v>
          </cell>
        </row>
        <row r="64">
          <cell r="A64" t="str">
            <v>A-2-0-4-8-3</v>
          </cell>
          <cell r="B64" t="str">
            <v>GAS NATURAL</v>
          </cell>
          <cell r="C64" t="str">
            <v>A-2-0-4</v>
          </cell>
          <cell r="D64" t="str">
            <v>ADQUISICION DE BIENES Y SERVICIOS</v>
          </cell>
        </row>
        <row r="65">
          <cell r="A65" t="str">
            <v>A-2-0-4-8-5</v>
          </cell>
          <cell r="B65" t="str">
            <v>TELEFONIA MOVIL CELULAR</v>
          </cell>
          <cell r="C65" t="str">
            <v>A-2-0-4</v>
          </cell>
          <cell r="D65" t="str">
            <v>ADQUISICION DE BIENES Y SERVICIOS</v>
          </cell>
        </row>
        <row r="66">
          <cell r="A66" t="str">
            <v>A-2-0-4-8-6</v>
          </cell>
          <cell r="B66" t="str">
            <v>TELEFONO,FAX Y OTROS</v>
          </cell>
          <cell r="C66" t="str">
            <v>A-2-0-4</v>
          </cell>
          <cell r="D66" t="str">
            <v>ADQUISICION DE BIENES Y SERVICIOS</v>
          </cell>
        </row>
        <row r="67">
          <cell r="A67" t="str">
            <v>A-2-0-4-9-1</v>
          </cell>
          <cell r="B67" t="str">
            <v>SEGURO ACCIDENTES PERSONALES</v>
          </cell>
          <cell r="C67" t="str">
            <v>A-2-0-4</v>
          </cell>
          <cell r="D67" t="str">
            <v>ADQUISICION DE BIENES Y SERVICIOS</v>
          </cell>
        </row>
        <row r="68">
          <cell r="A68" t="str">
            <v>A-2-0-4-9-13</v>
          </cell>
          <cell r="B68" t="str">
            <v>OTROS SEGUROS</v>
          </cell>
          <cell r="C68" t="str">
            <v>A-2-0-4</v>
          </cell>
          <cell r="D68" t="str">
            <v>ADQUISICION DE BIENES Y SERVICIOS</v>
          </cell>
        </row>
        <row r="69">
          <cell r="A69" t="str">
            <v>A-2-0-4-9-6</v>
          </cell>
          <cell r="B69" t="str">
            <v>SEGURO DE VIDA</v>
          </cell>
          <cell r="C69" t="str">
            <v>A-2-0-4</v>
          </cell>
          <cell r="D69" t="str">
            <v>ADQUISICION DE BIENES Y SERVICIOS</v>
          </cell>
        </row>
        <row r="70">
          <cell r="A70" t="str">
            <v>A-3-2-1-1</v>
          </cell>
          <cell r="B70" t="str">
            <v>CUOTA DE AUDITAJE CONTRANAL</v>
          </cell>
          <cell r="C70" t="str">
            <v>A-3-2-1-1</v>
          </cell>
          <cell r="D70" t="str">
            <v>CUOTA DE AUDITAJE CONTRANAL</v>
          </cell>
        </row>
        <row r="71">
          <cell r="A71" t="str">
            <v>A-3-4-1-72</v>
          </cell>
          <cell r="B71" t="str">
            <v>CONVENIO DE COOPERACION TECNICA INTERNACIONAL CINTERFOR. LEY 13 DE 1963</v>
          </cell>
          <cell r="C71" t="str">
            <v>A-3-4-1-72</v>
          </cell>
          <cell r="D71" t="str">
            <v>CONVENIO DE COOPERACION TECNICA INTERNACIONAL CINTERFOR. LEY 13 DE 1963</v>
          </cell>
        </row>
        <row r="72">
          <cell r="A72" t="str">
            <v>A-3-5-3-48</v>
          </cell>
          <cell r="B72" t="str">
            <v>SERVICIOS MEDICOS CONVENCIONALES</v>
          </cell>
          <cell r="C72" t="str">
            <v>A-3-5-3-48</v>
          </cell>
          <cell r="D72" t="str">
            <v>SERVICIOS MEDICOS CONVENCIONALES</v>
          </cell>
        </row>
        <row r="73">
          <cell r="A73" t="str">
            <v>A-3-6-1-1-1</v>
          </cell>
          <cell r="B73" t="str">
            <v>CONCILIACIONES</v>
          </cell>
          <cell r="C73" t="str">
            <v>A-3-6-1-1</v>
          </cell>
          <cell r="D73" t="str">
            <v>SENTENCIAS Y CONCILIACIONES</v>
          </cell>
        </row>
        <row r="74">
          <cell r="A74" t="str">
            <v>A-3-6-1-1-2</v>
          </cell>
          <cell r="B74" t="str">
            <v>SENTENCIAS</v>
          </cell>
          <cell r="C74" t="str">
            <v>A-3-6-1-1</v>
          </cell>
          <cell r="D74" t="str">
            <v>SENTENCIAS Y CONCILIACIONES</v>
          </cell>
        </row>
        <row r="75">
          <cell r="A75" t="str">
            <v>A-3-6-1-1-3</v>
          </cell>
          <cell r="B75" t="str">
            <v>LAUDOS ARBITRALES</v>
          </cell>
          <cell r="C75" t="str">
            <v>A-3-6-1-1</v>
          </cell>
          <cell r="D75" t="str">
            <v>SENTENCIAS Y CONCILIACIONES</v>
          </cell>
        </row>
        <row r="76">
          <cell r="A76" t="str">
            <v>A-3-6-1-8</v>
          </cell>
          <cell r="B76" t="str">
            <v>FONDO DE CONTINGENCIAS DE LAS ENTIDADES ESTATALES</v>
          </cell>
          <cell r="C76" t="str">
            <v>A-3-6-1-8</v>
          </cell>
          <cell r="D76" t="str">
            <v>FONDO DE CONTINGENCIAS DE LAS ENTIDADES ESTATALES</v>
          </cell>
        </row>
        <row r="77">
          <cell r="A77" t="str">
            <v>A-3-6-3-158</v>
          </cell>
          <cell r="B77" t="str">
            <v>AUXILIO SINDICAL</v>
          </cell>
          <cell r="C77" t="str">
            <v>A-3-6-3-158</v>
          </cell>
          <cell r="D77" t="str">
            <v>AUXILIO SINDICAL</v>
          </cell>
        </row>
        <row r="78">
          <cell r="A78" t="str">
            <v>A-3-6-3-20</v>
          </cell>
          <cell r="B78" t="str">
            <v>OTRAS TRANSFERENCIAS - PREVIO CONCEPTO DGPPN</v>
          </cell>
          <cell r="C78" t="str">
            <v>A-3-6-3-20</v>
          </cell>
          <cell r="D78" t="str">
            <v>OTRAS TRANSFERENCIAS - PREVIO CONCEPTO DGPPN</v>
          </cell>
        </row>
        <row r="79">
          <cell r="A79" t="str">
            <v>A-3-6-3-19-2</v>
          </cell>
          <cell r="B79" t="str">
            <v>RECONOCIMIENTO ECONOMICO A LOS EX SERVIDORES DEL DAS</v>
          </cell>
          <cell r="C79" t="str">
            <v>A-3-6-3-19</v>
          </cell>
          <cell r="D79" t="str">
            <v>OTRAS TRANSFERENCIAS - DISTRIBUCION PREVIO CONCEPTO DGPPN</v>
          </cell>
        </row>
        <row r="80">
          <cell r="A80" t="str">
            <v>B-6-1-2</v>
          </cell>
          <cell r="B80" t="str">
            <v>BANCA DE FOMENTO</v>
          </cell>
          <cell r="C80" t="str">
            <v>B-6-1-2</v>
          </cell>
          <cell r="D80" t="str">
            <v>BANCA DE FOMENTO</v>
          </cell>
        </row>
        <row r="81">
          <cell r="A81" t="str">
            <v>B-6-2-2</v>
          </cell>
          <cell r="B81" t="str">
            <v>BANCA DE FOMENTO</v>
          </cell>
          <cell r="C81" t="str">
            <v>B-6-2-2</v>
          </cell>
          <cell r="D81" t="str">
            <v>BANCA DE FOMENTO</v>
          </cell>
        </row>
        <row r="82">
          <cell r="A82" t="str">
            <v>B-7-1-1</v>
          </cell>
          <cell r="B82" t="str">
            <v>NACION</v>
          </cell>
          <cell r="C82" t="str">
            <v>B-6-1-2</v>
          </cell>
          <cell r="D82" t="str">
            <v>NACION</v>
          </cell>
        </row>
        <row r="83">
          <cell r="A83" t="str">
            <v>B-7-2-1</v>
          </cell>
          <cell r="B83" t="str">
            <v>NACION</v>
          </cell>
          <cell r="C83" t="str">
            <v>B-6-2-2</v>
          </cell>
          <cell r="D83" t="str">
            <v>NACION</v>
          </cell>
        </row>
        <row r="84">
          <cell r="A84" t="str">
            <v>C-111-700-1</v>
          </cell>
          <cell r="B84" t="str">
            <v>ADECUACIONES Y CONSTRUCCIONES</v>
          </cell>
          <cell r="C84" t="str">
            <v>C-111-700-1</v>
          </cell>
          <cell r="D84" t="str">
            <v>CONSTRUCCION SEDES Y SUBSEDES DE FORMACION, EMPLEO Y EMPRENDIMIENTO EN EL MARCO DE LA ESTRATEGIA CONTRATOS PLAN. NACIONAL</v>
          </cell>
        </row>
        <row r="85">
          <cell r="A85" t="str">
            <v>C-111-704-1</v>
          </cell>
          <cell r="B85" t="str">
            <v>MANTENIMIENTO DE BIENES INMUEBLES</v>
          </cell>
          <cell r="C85" t="str">
            <v>C-111-704-1</v>
          </cell>
          <cell r="D85" t="str">
            <v>CONSTRUCCION Y ADECUACION DE EDIFICIOS PARA LA CAPACITACION LABORAL.</v>
          </cell>
        </row>
        <row r="86">
          <cell r="A86" t="str">
            <v>C-111-704-1</v>
          </cell>
          <cell r="B86" t="str">
            <v>ADECUACIONES Y CONSTRUCCIONES</v>
          </cell>
          <cell r="C86" t="str">
            <v>C-111-704-1</v>
          </cell>
          <cell r="D86" t="str">
            <v>CONSTRUCCION Y ADECUACION DE EDIFICIOS PARA LA CAPACITACION LABORAL.</v>
          </cell>
        </row>
        <row r="87">
          <cell r="A87" t="str">
            <v>C-111-704-1</v>
          </cell>
          <cell r="B87" t="str">
            <v>GRAVAMEN A LOS MOVIMIENTOS FINANCIEROS</v>
          </cell>
          <cell r="C87" t="str">
            <v>C-111-704-1</v>
          </cell>
          <cell r="D87" t="str">
            <v>CONSTRUCCION Y ADECUACION DE EDIFICIOS PARA LA CAPACITACION LABORAL.</v>
          </cell>
        </row>
        <row r="88">
          <cell r="A88" t="str">
            <v>C-111-704-191</v>
          </cell>
          <cell r="B88" t="str">
            <v xml:space="preserve">PAGOS PASIVOS EXIGIBLES VIGENCIAS EXPIRADAS </v>
          </cell>
          <cell r="C88" t="str">
            <v>C-111-704-191</v>
          </cell>
          <cell r="D88" t="str">
            <v>CAPACITACION  A TRABAJADORES Y DESEMPLEADOS PARA SU DESEMPENO EN ACTIVIDADES PRODUCTIVAS, Y ASESORIA Y ASISTENCIA TECNICA EMPRESARIAL, PARA EL DESARROLLO SOCIAL, ECONOMICO Y TECNOLOGICO, A TRAVES DE LOS CENTROS DE FORMACION DEL SENA A NIVEL  NACIONAL</v>
          </cell>
        </row>
        <row r="89">
          <cell r="A89" t="str">
            <v>C-213-704-1</v>
          </cell>
          <cell r="B89" t="str">
            <v>SOFTWARE</v>
          </cell>
          <cell r="C89" t="str">
            <v>C-213-704-1</v>
          </cell>
          <cell r="D89" t="str">
            <v>DOTACION Y SUSTITUCION DE EQUIPOS PARA LA CAPACITACION LABORAL.</v>
          </cell>
        </row>
        <row r="90">
          <cell r="A90" t="str">
            <v>C-213-704-1</v>
          </cell>
          <cell r="B90" t="str">
            <v>EQUIPO DE CAFETERIA</v>
          </cell>
          <cell r="C90" t="str">
            <v>C-213-704-1</v>
          </cell>
          <cell r="D90" t="str">
            <v>DOTACION Y SUSTITUCION DE EQUIPOS PARA LA CAPACITACION LABORAL.</v>
          </cell>
        </row>
        <row r="91">
          <cell r="A91" t="str">
            <v>C-213-704-1</v>
          </cell>
          <cell r="B91" t="str">
            <v>OTRAS COMPRAS DE EQUIPOS</v>
          </cell>
          <cell r="C91" t="str">
            <v>C-213-704-1</v>
          </cell>
          <cell r="D91" t="str">
            <v>DOTACION Y SUSTITUCION DE EQUIPOS PARA LA CAPACITACION LABORAL.</v>
          </cell>
        </row>
        <row r="92">
          <cell r="A92" t="str">
            <v>C-213-704-1</v>
          </cell>
          <cell r="B92" t="str">
            <v>MOBILIARIO Y ENSERES</v>
          </cell>
          <cell r="C92" t="str">
            <v>C-213-704-1</v>
          </cell>
          <cell r="D92" t="str">
            <v>DOTACION Y SUSTITUCION DE EQUIPOS PARA LA CAPACITACION LABORAL.</v>
          </cell>
        </row>
        <row r="93">
          <cell r="A93" t="str">
            <v>C-213-704-1</v>
          </cell>
          <cell r="B93" t="str">
            <v>GRAVAMEN A LOS MOVIMIENTOS FINANCIEROS</v>
          </cell>
          <cell r="C93" t="str">
            <v>C-213-704-1</v>
          </cell>
          <cell r="D93" t="str">
            <v>DOTACION Y SUSTITUCION DE EQUIPOS PARA LA CAPACITACION LABORAL.</v>
          </cell>
        </row>
        <row r="94">
          <cell r="A94" t="str">
            <v>C-310-704-121</v>
          </cell>
          <cell r="B94" t="str">
            <v>SERVICIOS PERSONALES INDIRECTOS</v>
          </cell>
          <cell r="C94" t="str">
            <v>C-310-704-121</v>
          </cell>
          <cell r="D94" t="str">
            <v>ASISTENCIA TECNICA PARA LA PROMOCION DE LOS SERVICIOS DEL SENA Y LA EFECTIVIDAD EN EL RECAUDO DE APORTES</v>
          </cell>
        </row>
        <row r="95">
          <cell r="A95" t="str">
            <v>C-310-704-121</v>
          </cell>
          <cell r="B95" t="str">
            <v>OTROS GASTOS POR IMPRESOS Y PUBLICACIONES</v>
          </cell>
          <cell r="C95" t="str">
            <v>C-310-704-121</v>
          </cell>
          <cell r="D95" t="str">
            <v>ASISTENCIA TECNICA PARA LA PROMOCION DE LOS SERVICIOS DEL SENA Y LA EFECTIVIDAD EN EL RECAUDO DE APORTES</v>
          </cell>
        </row>
        <row r="96">
          <cell r="A96" t="str">
            <v>C-310-704-121</v>
          </cell>
          <cell r="B96" t="str">
            <v>DIVULGACION DE ACTIVIDADES DE GESTION INSTITUCIONAL</v>
          </cell>
          <cell r="C96" t="str">
            <v>C-310-704-121</v>
          </cell>
          <cell r="D96" t="str">
            <v>ASISTENCIA TECNICA PARA LA PROMOCION DE LOS SERVICIOS DEL SENA Y LA EFECTIVIDAD EN EL RECAUDO DE APORTES</v>
          </cell>
        </row>
        <row r="97">
          <cell r="A97" t="str">
            <v>C-310-704-121</v>
          </cell>
          <cell r="B97" t="str">
            <v>VIATICOS Y GASTOS DE VIAJE AL INTERIOR AREA ADMINISTRATIVA</v>
          </cell>
          <cell r="C97" t="str">
            <v>C-310-704-121</v>
          </cell>
          <cell r="D97" t="str">
            <v>ASISTENCIA TECNICA PARA LA PROMOCION DE LOS SERVICIOS DEL SENA Y LA EFECTIVIDAD EN EL RECAUDO DE APORTES</v>
          </cell>
        </row>
        <row r="98">
          <cell r="A98" t="str">
            <v>C-310-704-121</v>
          </cell>
          <cell r="B98" t="str">
            <v>COMISIONES RECAUDO APORTES PARAFISCALES</v>
          </cell>
          <cell r="C98" t="str">
            <v>C-310-704-121</v>
          </cell>
          <cell r="D98" t="str">
            <v>ASISTENCIA TECNICA PARA LA PROMOCION DE LOS SERVICIOS DEL SENA Y LA EFECTIVIDAD EN EL RECAUDO DE APORTES</v>
          </cell>
        </row>
        <row r="99">
          <cell r="A99" t="str">
            <v>C-310-704-121</v>
          </cell>
          <cell r="B99" t="str">
            <v>GRAVAMEN A LOS MOVIMIENTOS FINANCIEROS</v>
          </cell>
          <cell r="C99" t="str">
            <v>C-310-704-121</v>
          </cell>
          <cell r="D99" t="str">
            <v>ASISTENCIA TECNICA PARA LA PROMOCION DE LOS SERVICIOS DEL SENA Y LA EFECTIVIDAD EN EL RECAUDO DE APORTES</v>
          </cell>
        </row>
        <row r="100">
          <cell r="A100" t="str">
            <v>C-310-704-157</v>
          </cell>
          <cell r="B100" t="str">
            <v>MATERIALES PARA FORMACION PROFESIONAL</v>
          </cell>
          <cell r="C100" t="str">
            <v>C-310-704-157</v>
          </cell>
          <cell r="D100" t="str">
            <v>EXPLOTACION DE LOS RECURSOS DE LOS CENTROS, AREAS ADMINISTRATIVAS Y DE APOYO A LA FORMACION PARA LA PRODUCCION Y VENTA DE BIENES Y SERVICIOS</v>
          </cell>
        </row>
        <row r="101">
          <cell r="A101" t="str">
            <v>C-310-704-157</v>
          </cell>
          <cell r="B101" t="str">
            <v>INSUMOS PARA EXPLOTACION DE CENTROS</v>
          </cell>
          <cell r="C101" t="str">
            <v>C-310-704-157</v>
          </cell>
          <cell r="D101" t="str">
            <v>EXPLOTACION DE LOS RECURSOS DE LOS CENTROS, AREAS ADMINISTRATIVAS Y DE APOYO A LA FORMACION PARA LA PRODUCCION Y VENTA DE BIENES Y SERVICIOS</v>
          </cell>
        </row>
        <row r="102">
          <cell r="A102" t="str">
            <v>C-310-704-157</v>
          </cell>
          <cell r="B102" t="str">
            <v>MANTENIMIENTO DE MAQUINARIA, EQUIPO, TRANSPORTE Y SOFWARE</v>
          </cell>
          <cell r="C102" t="str">
            <v>C-310-704-157</v>
          </cell>
          <cell r="D102" t="str">
            <v>EXPLOTACION DE LOS RECURSOS DE LOS CENTROS, AREAS ADMINISTRATIVAS Y DE APOYO A LA FORMACION PARA LA PRODUCCION Y VENTA DE BIENES Y SERVICIOS</v>
          </cell>
        </row>
        <row r="103">
          <cell r="A103" t="str">
            <v>C-310-704-157</v>
          </cell>
          <cell r="B103" t="str">
            <v>GRAVAMEN A LOS MOVIMIENTOS FINANCIEROS</v>
          </cell>
          <cell r="C103" t="str">
            <v>C-310-704-157</v>
          </cell>
          <cell r="D103" t="str">
            <v>EXPLOTACION DE LOS RECURSOS DE LOS CENTROS, AREAS ADMINISTRATIVAS Y DE APOYO A LA FORMACION PARA LA PRODUCCION Y VENTA DE BIENES Y SERVICIOS</v>
          </cell>
        </row>
        <row r="104">
          <cell r="A104" t="str">
            <v>C-310-704-158</v>
          </cell>
          <cell r="B104" t="str">
            <v>SERVICIOS PERSONALES INDIRECTOS</v>
          </cell>
          <cell r="C104" t="str">
            <v>C-310-704-158</v>
          </cell>
          <cell r="D104" t="str">
            <v>ACTUALIZACION Y/O ELABORACION DE DISENOS CURRICULARES</v>
          </cell>
        </row>
        <row r="105">
          <cell r="A105" t="str">
            <v>C-310-704-158</v>
          </cell>
          <cell r="B105" t="str">
            <v>VIATICOS Y GASTOS DE VIAJE AL INTERIOR FORMACION PROFESIONAL</v>
          </cell>
          <cell r="C105" t="str">
            <v>C-310-704-158</v>
          </cell>
          <cell r="D105" t="str">
            <v>ACTUALIZACION Y/O ELABORACION DE DISENOS CURRICULARES</v>
          </cell>
        </row>
        <row r="106">
          <cell r="A106" t="str">
            <v>C-310-704-158</v>
          </cell>
          <cell r="B106" t="str">
            <v>VIATICOS Y GASTOS DE VIAJE AL INTERIOR AREA ADMINISTRATIVA</v>
          </cell>
          <cell r="C106" t="str">
            <v>C-310-704-158</v>
          </cell>
          <cell r="D106" t="str">
            <v>ACTUALIZACION Y/O ELABORACION DE DISENOS CURRICULARES</v>
          </cell>
        </row>
        <row r="107">
          <cell r="A107" t="str">
            <v>C-310-704-158</v>
          </cell>
          <cell r="B107" t="str">
            <v>GRAVAMEN A LOS MOVIMIENTOS FINANCIEROS</v>
          </cell>
          <cell r="C107" t="str">
            <v>C-310-704-158</v>
          </cell>
          <cell r="D107" t="str">
            <v>ACTUALIZACION Y/O ELABORACION DE DISENOS CURRICULARES</v>
          </cell>
        </row>
        <row r="108">
          <cell r="A108" t="str">
            <v>C-310-704-180</v>
          </cell>
          <cell r="B108" t="str">
            <v>SERVICIOS PERSONALES INDIRECTOS</v>
          </cell>
          <cell r="C108" t="str">
            <v>C-310-704-180</v>
          </cell>
          <cell r="D108" t="str">
            <v>ADMINISTRACION E INTERMEDIACION DE EMPLEO Y DESARROLLO DE PROGRAMASDE FORMACION OCUPACIONAL PARA DESEMPLEADOS</v>
          </cell>
        </row>
        <row r="109">
          <cell r="A109" t="str">
            <v>C-310-704-180</v>
          </cell>
          <cell r="B109" t="str">
            <v>ARRENDAMIENTOS BIENES INMUEBLES</v>
          </cell>
          <cell r="C109" t="str">
            <v>C-310-704-180</v>
          </cell>
          <cell r="D109" t="str">
            <v>ADMINISTRACION E INTERMEDIACION DE EMPLEO Y DESARROLLO DE PROGRAMASDE FORMACION OCUPACIONAL PARA DESEMPLEADOS</v>
          </cell>
        </row>
        <row r="110">
          <cell r="A110" t="str">
            <v>C-310-704-180</v>
          </cell>
          <cell r="B110" t="str">
            <v>MANTENIMIENTO DE BIENES INMUEBLES</v>
          </cell>
          <cell r="C110" t="str">
            <v>C-310-704-180</v>
          </cell>
          <cell r="D110" t="str">
            <v>ADMINISTRACION E INTERMEDIACION DE EMPLEO Y DESARROLLO DE PROGRAMASDE FORMACION OCUPACIONAL PARA DESEMPLEADOS</v>
          </cell>
        </row>
        <row r="111">
          <cell r="A111" t="str">
            <v>C-310-704-180</v>
          </cell>
          <cell r="B111" t="str">
            <v>DIVULGACION DE ACTIVIDADES DE GESTION INSTITUCIONAL</v>
          </cell>
          <cell r="C111" t="str">
            <v>C-310-704-180</v>
          </cell>
          <cell r="D111" t="str">
            <v>ADMINISTRACION E INTERMEDIACION DE EMPLEO Y DESARROLLO DE PROGRAMASDE FORMACION OCUPACIONAL PARA DESEMPLEADOS</v>
          </cell>
        </row>
        <row r="112">
          <cell r="A112" t="str">
            <v>C-310-704-180</v>
          </cell>
          <cell r="B112" t="str">
            <v>VIATICOS Y GASTOS DE VIAJE AL INTERIOR AREA ADMINISTRATIVA</v>
          </cell>
          <cell r="C112" t="str">
            <v>C-310-704-180</v>
          </cell>
          <cell r="D112" t="str">
            <v>ADMINISTRACION E INTERMEDIACION DE EMPLEO Y DESARROLLO DE PROGRAMASDE FORMACION OCUPACIONAL PARA DESEMPLEADOS</v>
          </cell>
        </row>
        <row r="113">
          <cell r="A113" t="str">
            <v>C-310-704-180</v>
          </cell>
          <cell r="B113" t="str">
            <v>GRAVAMEN A LOS MOVIMIENTOS FINANCIEROS</v>
          </cell>
          <cell r="C113" t="str">
            <v>C-310-704-180</v>
          </cell>
          <cell r="D113" t="str">
            <v>ADMINISTRACION E INTERMEDIACION DE EMPLEO Y DESARROLLO DE PROGRAMASDE FORMACION OCUPACIONAL PARA DESEMPLEADOS</v>
          </cell>
        </row>
        <row r="114">
          <cell r="A114" t="str">
            <v>C-310-704-181</v>
          </cell>
          <cell r="B114" t="str">
            <v>SERVICIOS PERSONALES INDIRECTOS</v>
          </cell>
          <cell r="C114" t="str">
            <v>C-310-704-181</v>
          </cell>
          <cell r="D114" t="str">
            <v>NORMALIZACION Y CERTIFICACION DE COMPETENCIAS LABORALES, RECONOCIMIENTO Y ARTICULACION DE LOS PROGRAMAS Y REDES DE ENTIDADES DE FORMACION, PARA CONSOLIDAR EL S.N.F.T. EN COLOMBIA COLOMBIA</v>
          </cell>
        </row>
        <row r="115">
          <cell r="A115" t="str">
            <v>C-310-704-181</v>
          </cell>
          <cell r="B115" t="str">
            <v>MATERIALES PARA FORMACION PROFESIONAL</v>
          </cell>
          <cell r="C115" t="str">
            <v>C-310-704-181</v>
          </cell>
          <cell r="D115" t="str">
            <v>NORMALIZACION Y CERTIFICACION DE COMPETENCIAS LABORALES, RECONOCIMIENTO Y ARTICULACION DE LOS PROGRAMAS Y REDES DE ENTIDADES DE FORMACION, PARA CONSOLIDAR EL S.N.F.T. EN COLOMBIA COLOMBIA</v>
          </cell>
        </row>
        <row r="116">
          <cell r="A116" t="str">
            <v>C-310-704-181</v>
          </cell>
          <cell r="B116" t="str">
            <v>DIVULGACION DE ACTIVIDADES DE GESTION INSTITUCIONAL</v>
          </cell>
          <cell r="C116" t="str">
            <v>C-310-704-181</v>
          </cell>
          <cell r="D116" t="str">
            <v>NORMALIZACION Y CERTIFICACION DE COMPETENCIAS LABORALES, RECONOCIMIENTO Y ARTICULACION DE LOS PROGRAMAS Y REDES DE ENTIDADES DE FORMACION, PARA CONSOLIDAR EL S.N.F.T. EN COLOMBIA COLOMBIA</v>
          </cell>
        </row>
        <row r="117">
          <cell r="A117" t="str">
            <v>C-310-704-181</v>
          </cell>
          <cell r="B117" t="str">
            <v>VIATICOS Y GASTOS DE VIAJE AL INTERIOR FORMACION PROFESIONAL</v>
          </cell>
          <cell r="C117" t="str">
            <v>C-310-704-181</v>
          </cell>
          <cell r="D117" t="str">
            <v>NORMALIZACION Y CERTIFICACION DE COMPETENCIAS LABORALES, RECONOCIMIENTO Y ARTICULACION DE LOS PROGRAMAS Y REDES DE ENTIDADES DE FORMACION, PARA CONSOLIDAR EL S.N.F.T. EN COLOMBIA COLOMBIA</v>
          </cell>
        </row>
        <row r="118">
          <cell r="A118" t="str">
            <v>C-310-704-181</v>
          </cell>
          <cell r="B118" t="str">
            <v>VIATICOS Y GASTOS DE VIAJE AL INTERIOR AREA ADMINISTRATIVA</v>
          </cell>
          <cell r="C118" t="str">
            <v>C-310-704-181</v>
          </cell>
          <cell r="D118" t="str">
            <v>NORMALIZACION Y CERTIFICACION DE COMPETENCIAS LABORALES, RECONOCIMIENTO Y ARTICULACION DE LOS PROGRAMAS Y REDES DE ENTIDADES DE FORMACION, PARA CONSOLIDAR EL S.N.F.T. EN COLOMBIA COLOMBIA</v>
          </cell>
        </row>
        <row r="119">
          <cell r="A119" t="str">
            <v>C-310-704-181</v>
          </cell>
          <cell r="B119" t="str">
            <v>GRAVAMEN A LOS MOVIMIENTOS FINANCIEROS</v>
          </cell>
          <cell r="C119" t="str">
            <v>C-310-704-181</v>
          </cell>
          <cell r="D119" t="str">
            <v>NORMALIZACION Y CERTIFICACION DE COMPETENCIAS LABORALES, RECONOCIMIENTO Y ARTICULACION DE LOS PROGRAMAS Y REDES DE ENTIDADES DE FORMACION, PARA CONSOLIDAR EL S.N.F.T. EN COLOMBIA COLOMBIA</v>
          </cell>
        </row>
        <row r="120">
          <cell r="A120" t="str">
            <v>C-310-704-2</v>
          </cell>
          <cell r="B120" t="str">
            <v>SERVICIOS PERSONALES INDIRECTOS</v>
          </cell>
          <cell r="C120" t="str">
            <v>C-310-704-2</v>
          </cell>
          <cell r="D120" t="str">
            <v>ASISTENCIA AL DESARROLLO EMPRESARIAL, EL EMPRENDIMIENTO Y EL EMPRESARISMO</v>
          </cell>
        </row>
        <row r="121">
          <cell r="A121" t="str">
            <v>C-310-704-2</v>
          </cell>
          <cell r="B121" t="str">
            <v>DIVULGACION DE ACTIVIDADES DE GESTION INSTITUCIONAL</v>
          </cell>
          <cell r="C121" t="str">
            <v>C-310-704-2</v>
          </cell>
          <cell r="D121" t="str">
            <v>ASISTENCIA AL DESARROLLO EMPRESARIAL, EL EMPRENDIMIENTO Y EL EMPRESARISMO</v>
          </cell>
        </row>
        <row r="122">
          <cell r="A122" t="str">
            <v>C-310-704-2</v>
          </cell>
          <cell r="B122" t="str">
            <v>VIATICOS Y GASTOS DE VIAJE AL INTERIOR AREA ADMINISTRATIVA</v>
          </cell>
          <cell r="C122" t="str">
            <v>C-310-704-2</v>
          </cell>
          <cell r="D122" t="str">
            <v>ASISTENCIA AL DESARROLLO EMPRESARIAL, EL EMPRENDIMIENTO Y EL EMPRESARISMO</v>
          </cell>
        </row>
        <row r="123">
          <cell r="A123" t="str">
            <v>C-310-704-2</v>
          </cell>
          <cell r="B123" t="str">
            <v>GRAVAMEN A LOS MOVIMIENTOS FINANCIEROS</v>
          </cell>
          <cell r="C123" t="str">
            <v>C-310-704-2</v>
          </cell>
          <cell r="D123" t="str">
            <v>ASISTENCIA AL DESARROLLO EMPRESARIAL, EL EMPRENDIMIENTO Y EL EMPRESARISMO</v>
          </cell>
        </row>
        <row r="124">
          <cell r="A124" t="str">
            <v>C-310-704-206</v>
          </cell>
          <cell r="B124" t="str">
            <v>CONTRATACION DE INSTRUCTORES</v>
          </cell>
          <cell r="C124" t="str">
            <v>C-310-704-206</v>
          </cell>
          <cell r="D124" t="str">
            <v>CAPACITACION PARA PERSONAS EN SITUACION DE DESPLAZAMIENTO PARA MEJORAR SUS NIVELES DE EMPLEABILIDAD Y LA CESACION DE SU CONDICION DE DESPLAZADO A NIVEL NACIONAL</v>
          </cell>
        </row>
        <row r="125">
          <cell r="A125" t="str">
            <v>C-310-704-206</v>
          </cell>
          <cell r="B125" t="str">
            <v>SERVICIOS PERSONALES INDIRECTOS</v>
          </cell>
          <cell r="C125" t="str">
            <v>C-310-704-206</v>
          </cell>
          <cell r="D125" t="str">
            <v>CAPACITACION PARA PERSONAS EN SITUACION DE DESPLAZAMIENTO PARA MEJORAR SUS NIVELES DE EMPLEABILIDAD Y LA CESACION DE SU CONDICION DE DESPLAZADO A NIVEL NACIONAL</v>
          </cell>
        </row>
        <row r="126">
          <cell r="A126" t="str">
            <v>C-310-704-206</v>
          </cell>
          <cell r="B126" t="str">
            <v>MATERIALES PARA FORMACION PROFESIONAL</v>
          </cell>
          <cell r="C126" t="str">
            <v>C-310-704-206</v>
          </cell>
          <cell r="D126" t="str">
            <v>CAPACITACION PARA PERSONAS EN SITUACION DE DESPLAZAMIENTO PARA MEJORAR SUS NIVELES DE EMPLEABILIDAD Y LA CESACION DE SU CONDICION DE DESPLAZADO A NIVEL NACIONAL</v>
          </cell>
        </row>
        <row r="127">
          <cell r="A127" t="str">
            <v>C-310-704-206</v>
          </cell>
          <cell r="B127" t="str">
            <v>VIATICOS Y GASTOS DE VIAJE AL INTERIOR FORMACION PROFESIONAL</v>
          </cell>
          <cell r="C127" t="str">
            <v>C-310-704-206</v>
          </cell>
          <cell r="D127" t="str">
            <v>CAPACITACION PARA PERSONAS EN SITUACION DE DESPLAZAMIENTO PARA MEJORAR SUS NIVELES DE EMPLEABILIDAD Y LA CESACION DE SU CONDICION DE DESPLAZADO A NIVEL NACIONAL</v>
          </cell>
        </row>
        <row r="128">
          <cell r="A128" t="str">
            <v>C-310-704-206</v>
          </cell>
          <cell r="B128" t="str">
            <v>VIATICOS Y GASTOS DE VIAJE AL INTERIOR AREA ADMINISTRATIVA</v>
          </cell>
          <cell r="C128" t="str">
            <v>C-310-704-206</v>
          </cell>
          <cell r="D128" t="str">
            <v>CAPACITACION PARA PERSONAS EN SITUACION DE DESPLAZAMIENTO PARA MEJORAR SUS NIVELES DE EMPLEABILIDAD Y LA CESACION DE SU CONDICION DE DESPLAZADO A NIVEL NACIONAL</v>
          </cell>
        </row>
        <row r="129">
          <cell r="A129" t="str">
            <v>C-310-704-206</v>
          </cell>
          <cell r="B129" t="str">
            <v>GRAVAMEN A LOS MOVIMIENTOS FINANCIEROS</v>
          </cell>
          <cell r="C129" t="str">
            <v>C-310-704-206</v>
          </cell>
          <cell r="D129" t="str">
            <v>CAPACITACION PARA PERSONAS EN SITUACION DE DESPLAZAMIENTO PARA MEJORAR SUS NIVELES DE EMPLEABILIDAD Y LA CESACION DE SU CONDICION DE DESPLAZADO A NIVEL NACIONAL</v>
          </cell>
        </row>
        <row r="130">
          <cell r="A130" t="str">
            <v>C-310-704-207</v>
          </cell>
          <cell r="B130" t="str">
            <v>SERVICIOS PERSONALES ASOCIADOS A NOMINA</v>
          </cell>
          <cell r="C130" t="str">
            <v>C-310-704-207</v>
          </cell>
          <cell r="D130" t="str">
            <v>CAPACITACION  A TRABAJADORES Y DESEMPLEADOS PARA SU DESEMPENO EN ACTIVIDADES PRODUCTIVAS, Y ASESORIA Y ASISTENCIA TECNICA EMPRESARIAL, PARA EL DESARROLLO SOCIAL, ECONOMICO Y TECNOLOGICO, A TRAVES DE LOS CENTROS DE FORMACION DEL SENA A NIVEL  NACIONAL</v>
          </cell>
        </row>
        <row r="131">
          <cell r="A131" t="str">
            <v>C-310-704-207</v>
          </cell>
          <cell r="B131" t="str">
            <v>PRIMA TECNICA</v>
          </cell>
          <cell r="C131" t="str">
            <v>C-310-704-207</v>
          </cell>
          <cell r="D131" t="str">
            <v>CAPACITACION  A TRABAJADORES Y DESEMPLEADOS PARA SU DESEMPENO EN ACTIVIDADES PRODUCTIVAS, Y ASESORIA Y ASISTENCIA TECNICA EMPRESARIAL, PARA EL DESARROLLO SOCIAL, ECONOMICO Y TECNOLOGICO, A TRAVES DE LOS CENTROS DE FORMACION DEL SENA A NIVEL  NACIONAL</v>
          </cell>
        </row>
        <row r="132">
          <cell r="A132" t="str">
            <v>C-310-704-207</v>
          </cell>
          <cell r="B132" t="str">
            <v>HORAS EXTRAS, DIAS FESTIVOS</v>
          </cell>
          <cell r="C132" t="str">
            <v>C-310-704-207</v>
          </cell>
          <cell r="D132" t="str">
            <v>CAPACITACION  A TRABAJADORES Y DESEMPLEADOS PARA SU DESEMPENO EN ACTIVIDADES PRODUCTIVAS, Y ASESORIA Y ASISTENCIA TECNICA EMPRESARIAL, PARA EL DESARROLLO SOCIAL, ECONOMICO Y TECNOLOGICO, A TRAVES DE LOS CENTROS DE FORMACION DEL SENA A NIVEL  NACIONAL</v>
          </cell>
        </row>
        <row r="133">
          <cell r="A133" t="str">
            <v>C-310-704-207</v>
          </cell>
          <cell r="B133" t="str">
            <v>OTROS GASTOS ASOCIADOS A LA NOMINA</v>
          </cell>
          <cell r="C133" t="str">
            <v>C-310-704-207</v>
          </cell>
          <cell r="D133" t="str">
            <v>CAPACITACION  A TRABAJADORES Y DESEMPLEADOS PARA SU DESEMPENO EN ACTIVIDADES PRODUCTIVAS, Y ASESORIA Y ASISTENCIA TECNICA EMPRESARIAL, PARA EL DESARROLLO SOCIAL, ECONOMICO Y TECNOLOGICO, A TRAVES DE LOS CENTROS DE FORMACION DEL SENA A NIVEL  NACIONAL</v>
          </cell>
        </row>
        <row r="134">
          <cell r="A134" t="str">
            <v>C-310-704-207</v>
          </cell>
          <cell r="B134" t="str">
            <v>JORNALES</v>
          </cell>
          <cell r="C134" t="str">
            <v>C-310-704-207</v>
          </cell>
          <cell r="D134" t="str">
            <v>CAPACITACION  A TRABAJADORES Y DESEMPLEADOS PARA SU DESEMPENO EN ACTIVIDADES PRODUCTIVAS, Y ASESORIA Y ASISTENCIA TECNICA EMPRESARIAL, PARA EL DESARROLLO SOCIAL, ECONOMICO Y TECNOLOGICO, A TRAVES DE LOS CENTROS DE FORMACION DEL SENA A NIVEL  NACIONAL</v>
          </cell>
        </row>
        <row r="135">
          <cell r="A135" t="str">
            <v>C-310-704-207</v>
          </cell>
          <cell r="B135" t="str">
            <v>OTROS SERVICIOS PERSONALES INDIRECTOS (Aprendices)</v>
          </cell>
          <cell r="C135" t="str">
            <v>C-310-704-207</v>
          </cell>
          <cell r="D135" t="str">
            <v>CAPACITACION  A TRABAJADORES Y DESEMPLEADOS PARA SU DESEMPENO EN ACTIVIDADES PRODUCTIVAS, Y ASESORIA Y ASISTENCIA TECNICA EMPRESARIAL, PARA EL DESARROLLO SOCIAL, ECONOMICO Y TECNOLOGICO, A TRAVES DE LOS CENTROS DE FORMACION DEL SENA A NIVEL  NACIONAL</v>
          </cell>
        </row>
        <row r="136">
          <cell r="A136" t="str">
            <v>C-310-704-207</v>
          </cell>
          <cell r="B136" t="str">
            <v>CONTRATACION DE INSTRUCTORES</v>
          </cell>
          <cell r="C136" t="str">
            <v>C-310-704-207</v>
          </cell>
          <cell r="D136" t="str">
            <v>CAPACITACION  A TRABAJADORES Y DESEMPLEADOS PARA SU DESEMPENO EN ACTIVIDADES PRODUCTIVAS, Y ASESORIA Y ASISTENCIA TECNICA EMPRESARIAL, PARA EL DESARROLLO SOCIAL, ECONOMICO Y TECNOLOGICO, A TRAVES DE LOS CENTROS DE FORMACION DEL SENA A NIVEL  NACIONAL</v>
          </cell>
        </row>
        <row r="137">
          <cell r="A137" t="str">
            <v>C-310-704-207</v>
          </cell>
          <cell r="B137" t="str">
            <v>MONITORES</v>
          </cell>
          <cell r="C137" t="str">
            <v>C-310-704-207</v>
          </cell>
          <cell r="D137" t="str">
            <v>CAPACITACION  A TRABAJADORES Y DESEMPLEADOS PARA SU DESEMPENO EN ACTIVIDADES PRODUCTIVAS, Y ASESORIA Y ASISTENCIA TECNICA EMPRESARIAL, PARA EL DESARROLLO SOCIAL, ECONOMICO Y TECNOLOGICO, A TRAVES DE LOS CENTROS DE FORMACION DEL SENA A NIVEL  NACIONAL</v>
          </cell>
        </row>
        <row r="138">
          <cell r="A138" t="str">
            <v>C-310-704-207</v>
          </cell>
          <cell r="B138" t="str">
            <v>SERVICIOS PERSONALES INDIRECTOS</v>
          </cell>
          <cell r="C138" t="str">
            <v>C-310-704-207</v>
          </cell>
          <cell r="D138" t="str">
            <v>CAPACITACION  A TRABAJADORES Y DESEMPLEADOS PARA SU DESEMPENO EN ACTIVIDADES PRODUCTIVAS, Y ASESORIA Y ASISTENCIA TECNICA EMPRESARIAL, PARA EL DESARROLLO SOCIAL, ECONOMICO Y TECNOLOGICO, A TRAVES DE LOS CENTROS DE FORMACION DEL SENA A NIVEL  NACIONAL</v>
          </cell>
        </row>
        <row r="139">
          <cell r="A139" t="str">
            <v>C-310-704-207</v>
          </cell>
          <cell r="B139" t="str">
            <v>ARL TRABAJADORES INDEPENDIENTES REGISO IV – V</v>
          </cell>
          <cell r="C139" t="str">
            <v>C-310-704-207</v>
          </cell>
          <cell r="D139" t="str">
            <v>CAPACITACION  A TRABAJADORES Y DESEMPLEADOS PARA SU DESEMPENO EN ACTIVIDADES PRODUCTIVAS, Y ASESORIA Y ASISTENCIA TECNICA EMPRESARIAL, PARA EL DESARROLLO SOCIAL, ECONOMICO Y TECNOLOGICO, A TRAVES DE LOS CENTROS DE FORMACION DEL SENA A NIVEL  NACIONAL</v>
          </cell>
        </row>
        <row r="140">
          <cell r="A140" t="str">
            <v>C-310-704-207</v>
          </cell>
          <cell r="B140" t="str">
            <v>CONTRIBUCIONES INHERENTES A LA NOMINA</v>
          </cell>
          <cell r="C140" t="str">
            <v>C-310-704-207</v>
          </cell>
          <cell r="D140" t="str">
            <v>CAPACITACION  A TRABAJADORES Y DESEMPLEADOS PARA SU DESEMPENO EN ACTIVIDADES PRODUCTIVAS, Y ASESORIA Y ASISTENCIA TECNICA EMPRESARIAL, PARA EL DESARROLLO SOCIAL, ECONOMICO Y TECNOLOGICO, A TRAVES DE LOS CENTROS DE FORMACION DEL SENA A NIVEL  NACIONAL</v>
          </cell>
        </row>
        <row r="141">
          <cell r="A141" t="str">
            <v>C-310-704-207</v>
          </cell>
          <cell r="B141" t="str">
            <v>IMPUESTO DE VEHICULO</v>
          </cell>
          <cell r="C141" t="str">
            <v>C-310-704-207</v>
          </cell>
          <cell r="D141" t="str">
            <v>CAPACITACION  A TRABAJADORES Y DESEMPLEADOS PARA SU DESEMPENO EN ACTIVIDADES PRODUCTIVAS, Y ASESORIA Y ASISTENCIA TECNICA EMPRESARIAL, PARA EL DESARROLLO SOCIAL, ECONOMICO Y TECNOLOGICO, A TRAVES DE LOS CENTROS DE FORMACION DEL SENA A NIVEL  NACIONAL</v>
          </cell>
        </row>
        <row r="142">
          <cell r="A142" t="str">
            <v>C-310-704-207</v>
          </cell>
          <cell r="B142" t="str">
            <v>IMPUESTO PREDIAL</v>
          </cell>
          <cell r="C142" t="str">
            <v>C-310-704-207</v>
          </cell>
          <cell r="D142" t="str">
            <v>CAPACITACION  A TRABAJADORES Y DESEMPLEADOS PARA SU DESEMPENO EN ACTIVIDADES PRODUCTIVAS, Y ASESORIA Y ASISTENCIA TECNICA EMPRESARIAL, PARA EL DESARROLLO SOCIAL, ECONOMICO Y TECNOLOGICO, A TRAVES DE LOS CENTROS DE FORMACION DEL SENA A NIVEL  NACIONAL</v>
          </cell>
        </row>
        <row r="143">
          <cell r="A143" t="str">
            <v>C-310-704-207</v>
          </cell>
          <cell r="B143" t="str">
            <v>OTROS IMPUESTOS</v>
          </cell>
          <cell r="C143" t="str">
            <v>C-310-704-207</v>
          </cell>
          <cell r="D143" t="str">
            <v>CAPACITACION  A TRABAJADORES Y DESEMPLEADOS PARA SU DESEMPENO EN ACTIVIDADES PRODUCTIVAS, Y ASESORIA Y ASISTENCIA TECNICA EMPRESARIAL, PARA EL DESARROLLO SOCIAL, ECONOMICO Y TECNOLOGICO, A TRAVES DE LOS CENTROS DE FORMACION DEL SENA A NIVEL  NACIONAL</v>
          </cell>
        </row>
        <row r="144">
          <cell r="A144" t="str">
            <v>C-310-704-207</v>
          </cell>
          <cell r="B144" t="str">
            <v>ARRENDAMIENTOS BIENES INMUEBLES</v>
          </cell>
          <cell r="C144" t="str">
            <v>C-310-704-207</v>
          </cell>
          <cell r="D144" t="str">
            <v>CAPACITACION  A TRABAJADORES Y DESEMPLEADOS PARA SU DESEMPENO EN ACTIVIDADES PRODUCTIVAS, Y ASESORIA Y ASISTENCIA TECNICA EMPRESARIAL, PARA EL DESARROLLO SOCIAL, ECONOMICO Y TECNOLOGICO, A TRAVES DE LOS CENTROS DE FORMACION DEL SENA A NIVEL  NACIONAL</v>
          </cell>
        </row>
        <row r="145">
          <cell r="A145" t="str">
            <v>C-310-704-207</v>
          </cell>
          <cell r="B145" t="str">
            <v>OTRAS COMPRAS DE EQUIPOS</v>
          </cell>
          <cell r="C145" t="str">
            <v>C-310-704-207</v>
          </cell>
          <cell r="D145" t="str">
            <v>CAPACITACION  A TRABAJADORES Y DESEMPLEADOS PARA SU DESEMPENO EN ACTIVIDADES PRODUCTIVAS, Y ASESORIA Y ASISTENCIA TECNICA EMPRESARIAL, PARA EL DESARROLLO SOCIAL, ECONOMICO Y TECNOLOGICO, A TRAVES DE LOS CENTROS DE FORMACION DEL SENA A NIVEL  NACIONAL</v>
          </cell>
        </row>
        <row r="146">
          <cell r="A146" t="str">
            <v>C-310-704-207</v>
          </cell>
          <cell r="B146" t="str">
            <v>MOBILIARIO Y ENSERES</v>
          </cell>
          <cell r="C146" t="str">
            <v>C-310-704-207</v>
          </cell>
          <cell r="D146" t="str">
            <v>CAPACITACION  A TRABAJADORES Y DESEMPLEADOS PARA SU DESEMPENO EN ACTIVIDADES PRODUCTIVAS, Y ASESORIA Y ASISTENCIA TECNICA EMPRESARIAL, PARA EL DESARROLLO SOCIAL, ECONOMICO Y TECNOLOGICO, A TRAVES DE LOS CENTROS DE FORMACION DEL SENA A NIVEL  NACIONAL</v>
          </cell>
        </row>
        <row r="147">
          <cell r="A147" t="str">
            <v>C-310-704-207</v>
          </cell>
          <cell r="B147" t="str">
            <v>PAPELERIA, UTILES DE ESCRITORIO Y OFICINA</v>
          </cell>
          <cell r="C147" t="str">
            <v>C-310-704-207</v>
          </cell>
          <cell r="D147" t="str">
            <v>CAPACITACION  A TRABAJADORES Y DESEMPLEADOS PARA SU DESEMPENO EN ACTIVIDADES PRODUCTIVAS, Y ASESORIA Y ASISTENCIA TECNICA EMPRESARIAL, PARA EL DESARROLLO SOCIAL, ECONOMICO Y TECNOLOGICO, A TRAVES DE LOS CENTROS DE FORMACION DEL SENA A NIVEL  NACIONAL</v>
          </cell>
        </row>
        <row r="148">
          <cell r="A148" t="str">
            <v>C-310-704-207</v>
          </cell>
          <cell r="B148" t="str">
            <v>OTROS MATERIALES Y SUMINISTROS</v>
          </cell>
          <cell r="C148" t="str">
            <v>C-310-704-207</v>
          </cell>
          <cell r="D148" t="str">
            <v>CAPACITACION  A TRABAJADORES Y DESEMPLEADOS PARA SU DESEMPENO EN ACTIVIDADES PRODUCTIVAS, Y ASESORIA Y ASISTENCIA TECNICA EMPRESARIAL, PARA EL DESARROLLO SOCIAL, ECONOMICO Y TECNOLOGICO, A TRAVES DE LOS CENTROS DE FORMACION DEL SENA A NIVEL  NACIONAL</v>
          </cell>
        </row>
        <row r="149">
          <cell r="A149" t="str">
            <v>C-310-704-207</v>
          </cell>
          <cell r="B149" t="str">
            <v>MATERIALES PARA FORMACION PROFESIONAL</v>
          </cell>
          <cell r="C149" t="str">
            <v>C-310-704-207</v>
          </cell>
          <cell r="D149" t="str">
            <v>CAPACITACION  A TRABAJADORES Y DESEMPLEADOS PARA SU DESEMPENO EN ACTIVIDADES PRODUCTIVAS, Y ASESORIA Y ASISTENCIA TECNICA EMPRESARIAL, PARA EL DESARROLLO SOCIAL, ECONOMICO Y TECNOLOGICO, A TRAVES DE LOS CENTROS DE FORMACION DEL SENA A NIVEL  NACIONAL</v>
          </cell>
        </row>
        <row r="150">
          <cell r="A150" t="str">
            <v>C-310-704-207</v>
          </cell>
          <cell r="B150" t="str">
            <v>DOTACION Y ROPA DE TRABAJO</v>
          </cell>
          <cell r="C150" t="str">
            <v>C-310-704-207</v>
          </cell>
          <cell r="D150" t="str">
            <v>CAPACITACION  A TRABAJADORES Y DESEMPLEADOS PARA SU DESEMPENO EN ACTIVIDADES PRODUCTIVAS, Y ASESORIA Y ASISTENCIA TECNICA EMPRESARIAL, PARA EL DESARROLLO SOCIAL, ECONOMICO Y TECNOLOGICO, A TRAVES DE LOS CENTROS DE FORMACION DEL SENA A NIVEL  NACIONAL</v>
          </cell>
        </row>
        <row r="151">
          <cell r="A151" t="str">
            <v>C-310-704-207</v>
          </cell>
          <cell r="B151" t="str">
            <v>GESTION AMBIENTAL</v>
          </cell>
          <cell r="C151" t="str">
            <v>C-310-704-207</v>
          </cell>
          <cell r="D151" t="str">
            <v>CAPACITACION  A TRABAJADORES Y DESEMPLEADOS PARA SU DESEMPENO EN ACTIVIDADES PRODUCTIVAS, Y ASESORIA Y ASISTENCIA TECNICA EMPRESARIAL, PARA EL DESARROLLO SOCIAL, ECONOMICO Y TECNOLOGICO, A TRAVES DE LOS CENTROS DE FORMACION DEL SENA A NIVEL  NACIONAL</v>
          </cell>
        </row>
        <row r="152">
          <cell r="A152" t="str">
            <v>C-310-704-207</v>
          </cell>
          <cell r="B152" t="str">
            <v>MANTENIMIENTO DE BIENES INMUEBLES</v>
          </cell>
          <cell r="C152" t="str">
            <v>C-310-704-207</v>
          </cell>
          <cell r="D152" t="str">
            <v>CAPACITACION  A TRABAJADORES Y DESEMPLEADOS PARA SU DESEMPENO EN ACTIVIDADES PRODUCTIVAS, Y ASESORIA Y ASISTENCIA TECNICA EMPRESARIAL, PARA EL DESARROLLO SOCIAL, ECONOMICO Y TECNOLOGICO, A TRAVES DE LOS CENTROS DE FORMACION DEL SENA A NIVEL  NACIONAL</v>
          </cell>
        </row>
        <row r="153">
          <cell r="A153" t="str">
            <v>C-310-704-207</v>
          </cell>
          <cell r="B153" t="str">
            <v>SERVICIO DE ASEO SEGURIDAD Y VIGILANCIA</v>
          </cell>
          <cell r="C153" t="str">
            <v>C-310-704-207</v>
          </cell>
          <cell r="D153" t="str">
            <v>CAPACITACION  A TRABAJADORES Y DESEMPLEADOS PARA SU DESEMPENO EN ACTIVIDADES PRODUCTIVAS, Y ASESORIA Y ASISTENCIA TECNICA EMPRESARIAL, PARA EL DESARROLLO SOCIAL, ECONOMICO Y TECNOLOGICO, A TRAVES DE LOS CENTROS DE FORMACION DEL SENA A NIVEL  NACIONAL</v>
          </cell>
        </row>
        <row r="154">
          <cell r="A154" t="str">
            <v>C-310-704-207</v>
          </cell>
          <cell r="B154" t="str">
            <v>MANTENIMIENTO DE BIENES MUEBLES Y ENSERES</v>
          </cell>
          <cell r="C154" t="str">
            <v>C-310-704-207</v>
          </cell>
          <cell r="D154" t="str">
            <v>CAPACITACION  A TRABAJADORES Y DESEMPLEADOS PARA SU DESEMPENO EN ACTIVIDADES PRODUCTIVAS, Y ASESORIA Y ASISTENCIA TECNICA EMPRESARIAL, PARA EL DESARROLLO SOCIAL, ECONOMICO Y TECNOLOGICO, A TRAVES DE LOS CENTROS DE FORMACION DEL SENA A NIVEL  NACIONAL</v>
          </cell>
        </row>
        <row r="155">
          <cell r="A155" t="str">
            <v>C-310-704-207</v>
          </cell>
          <cell r="B155" t="str">
            <v>MANTENIMIENTO DE MAQUINARIA, EQUIPO, TRANSPORTE Y SOFWARE</v>
          </cell>
          <cell r="C155" t="str">
            <v>C-310-704-207</v>
          </cell>
          <cell r="D155" t="str">
            <v>CAPACITACION  A TRABAJADORES Y DESEMPLEADOS PARA SU DESEMPENO EN ACTIVIDADES PRODUCTIVAS, Y ASESORIA Y ASISTENCIA TECNICA EMPRESARIAL, PARA EL DESARROLLO SOCIAL, ECONOMICO Y TECNOLOGICO, A TRAVES DE LOS CENTROS DE FORMACION DEL SENA A NIVEL  NACIONAL</v>
          </cell>
        </row>
        <row r="156">
          <cell r="A156" t="str">
            <v>C-310-704-207</v>
          </cell>
          <cell r="B156" t="str">
            <v>OTROS COMUNICACIONES Y TRANSPORTE</v>
          </cell>
          <cell r="C156" t="str">
            <v>C-310-704-207</v>
          </cell>
          <cell r="D156" t="str">
            <v>CAPACITACION  A TRABAJADORES Y DESEMPLEADOS PARA SU DESEMPENO EN ACTIVIDADES PRODUCTIVAS, Y ASESORIA Y ASISTENCIA TECNICA EMPRESARIAL, PARA EL DESARROLLO SOCIAL, ECONOMICO Y TECNOLOGICO, A TRAVES DE LOS CENTROS DE FORMACION DEL SENA A NIVEL  NACIONAL</v>
          </cell>
        </row>
        <row r="157">
          <cell r="A157" t="str">
            <v>C-310-704-207</v>
          </cell>
          <cell r="B157" t="str">
            <v>OTROS GASTOS POR IMPRESOS Y PUBLICACIONES</v>
          </cell>
          <cell r="C157" t="str">
            <v>C-310-704-207</v>
          </cell>
          <cell r="D157" t="str">
            <v>CAPACITACION  A TRABAJADORES Y DESEMPLEADOS PARA SU DESEMPENO EN ACTIVIDADES PRODUCTIVAS, Y ASESORIA Y ASISTENCIA TECNICA EMPRESARIAL, PARA EL DESARROLLO SOCIAL, ECONOMICO Y TECNOLOGICO, A TRAVES DE LOS CENTROS DE FORMACION DEL SENA A NIVEL  NACIONAL</v>
          </cell>
        </row>
        <row r="158">
          <cell r="A158" t="str">
            <v>C-310-704-207</v>
          </cell>
          <cell r="B158" t="str">
            <v>DIVULGACION DE ACTIVIDADES DE GESTION INSTITUCIONAL</v>
          </cell>
          <cell r="C158" t="str">
            <v>C-310-704-207</v>
          </cell>
          <cell r="D158" t="str">
            <v>CAPACITACION  A TRABAJADORES Y DESEMPLEADOS PARA SU DESEMPENO EN ACTIVIDADES PRODUCTIVAS, Y ASESORIA Y ASISTENCIA TECNICA EMPRESARIAL, PARA EL DESARROLLO SOCIAL, ECONOMICO Y TECNOLOGICO, A TRAVES DE LOS CENTROS DE FORMACION DEL SENA A NIVEL  NACIONAL</v>
          </cell>
        </row>
        <row r="159">
          <cell r="A159" t="str">
            <v>C-310-704-207</v>
          </cell>
          <cell r="B159" t="str">
            <v>ACUEDUCTO ALCANTARILLADO Y ASEO</v>
          </cell>
          <cell r="C159" t="str">
            <v>C-310-704-207</v>
          </cell>
          <cell r="D159" t="str">
            <v>CAPACITACION  A TRABAJADORES Y DESEMPLEADOS PARA SU DESEMPENO EN ACTIVIDADES PRODUCTIVAS, Y ASESORIA Y ASISTENCIA TECNICA EMPRESARIAL, PARA EL DESARROLLO SOCIAL, ECONOMICO Y TECNOLOGICO, A TRAVES DE LOS CENTROS DE FORMACION DEL SENA A NIVEL  NACIONAL</v>
          </cell>
        </row>
        <row r="160">
          <cell r="A160" t="str">
            <v>C-310-704-207</v>
          </cell>
          <cell r="B160" t="str">
            <v>ENERGIA</v>
          </cell>
          <cell r="C160" t="str">
            <v>C-310-704-207</v>
          </cell>
          <cell r="D160" t="str">
            <v>CAPACITACION  A TRABAJADORES Y DESEMPLEADOS PARA SU DESEMPENO EN ACTIVIDADES PRODUCTIVAS, Y ASESORIA Y ASISTENCIA TECNICA EMPRESARIAL, PARA EL DESARROLLO SOCIAL, ECONOMICO Y TECNOLOGICO, A TRAVES DE LOS CENTROS DE FORMACION DEL SENA A NIVEL  NACIONAL</v>
          </cell>
        </row>
        <row r="161">
          <cell r="A161" t="str">
            <v>C-310-704-207</v>
          </cell>
          <cell r="B161" t="str">
            <v>GAS NATURAL</v>
          </cell>
          <cell r="C161" t="str">
            <v>C-310-704-207</v>
          </cell>
          <cell r="D161" t="str">
            <v>CAPACITACION  A TRABAJADORES Y DESEMPLEADOS PARA SU DESEMPENO EN ACTIVIDADES PRODUCTIVAS, Y ASESORIA Y ASISTENCIA TECNICA EMPRESARIAL, PARA EL DESARROLLO SOCIAL, ECONOMICO Y TECNOLOGICO, A TRAVES DE LOS CENTROS DE FORMACION DEL SENA A NIVEL  NACIONAL</v>
          </cell>
        </row>
        <row r="162">
          <cell r="A162" t="str">
            <v>C-310-704-207</v>
          </cell>
          <cell r="B162" t="str">
            <v>OTROS SERVICIOS PÚBLICOS</v>
          </cell>
          <cell r="C162" t="str">
            <v>C-310-704-207</v>
          </cell>
          <cell r="D162" t="str">
            <v>CAPACITACION  A TRABAJADORES Y DESEMPLEADOS PARA SU DESEMPENO EN ACTIVIDADES PRODUCTIVAS, Y ASESORIA Y ASISTENCIA TECNICA EMPRESARIAL, PARA EL DESARROLLO SOCIAL, ECONOMICO Y TECNOLOGICO, A TRAVES DE LOS CENTROS DE FORMACION DEL SENA A NIVEL  NACIONAL</v>
          </cell>
        </row>
        <row r="163">
          <cell r="A163" t="str">
            <v>C-310-704-207</v>
          </cell>
          <cell r="B163" t="str">
            <v>TELEFONIA MOVIL, TELEFONO, FAX Y OTROS</v>
          </cell>
          <cell r="C163" t="str">
            <v>C-310-704-207</v>
          </cell>
          <cell r="D163" t="str">
            <v>CAPACITACION  A TRABAJADORES Y DESEMPLEADOS PARA SU DESEMPENO EN ACTIVIDADES PRODUCTIVAS, Y ASESORIA Y ASISTENCIA TECNICA EMPRESARIAL, PARA EL DESARROLLO SOCIAL, ECONOMICO Y TECNOLOGICO, A TRAVES DE LOS CENTROS DE FORMACION DEL SENA A NIVEL  NACIONAL</v>
          </cell>
        </row>
        <row r="164">
          <cell r="A164" t="str">
            <v>C-310-704-207</v>
          </cell>
          <cell r="B164" t="str">
            <v>SEGUROS</v>
          </cell>
          <cell r="C164" t="str">
            <v>C-310-704-207</v>
          </cell>
          <cell r="D164" t="str">
            <v>CAPACITACION  A TRABAJADORES Y DESEMPLEADOS PARA SU DESEMPENO EN ACTIVIDADES PRODUCTIVAS, Y ASESORIA Y ASISTENCIA TECNICA EMPRESARIAL, PARA EL DESARROLLO SOCIAL, ECONOMICO Y TECNOLOGICO, A TRAVES DE LOS CENTROS DE FORMACION DEL SENA A NIVEL  NACIONAL</v>
          </cell>
        </row>
        <row r="165">
          <cell r="A165" t="str">
            <v>C-310-704-207</v>
          </cell>
          <cell r="B165" t="str">
            <v>ARRENDAMIENTOS BIENES MUEBLES</v>
          </cell>
          <cell r="C165" t="str">
            <v>C-310-704-207</v>
          </cell>
          <cell r="D165" t="str">
            <v>CAPACITACION  A TRABAJADORES Y DESEMPLEADOS PARA SU DESEMPENO EN ACTIVIDADES PRODUCTIVAS, Y ASESORIA Y ASISTENCIA TECNICA EMPRESARIAL, PARA EL DESARROLLO SOCIAL, ECONOMICO Y TECNOLOGICO, A TRAVES DE LOS CENTROS DE FORMACION DEL SENA A NIVEL  NACIONAL</v>
          </cell>
        </row>
        <row r="166">
          <cell r="A166" t="str">
            <v>C-310-704-207</v>
          </cell>
          <cell r="B166" t="str">
            <v>VIATICOS Y GASTOS DE VIAJE AL INTERIOR FORMACION PROFESIONAL</v>
          </cell>
          <cell r="C166" t="str">
            <v>C-310-704-207</v>
          </cell>
          <cell r="D166" t="str">
            <v>CAPACITACION  A TRABAJADORES Y DESEMPLEADOS PARA SU DESEMPENO EN ACTIVIDADES PRODUCTIVAS, Y ASESORIA Y ASISTENCIA TECNICA EMPRESARIAL, PARA EL DESARROLLO SOCIAL, ECONOMICO Y TECNOLOGICO, A TRAVES DE LOS CENTROS DE FORMACION DEL SENA A NIVEL  NACIONAL</v>
          </cell>
        </row>
        <row r="167">
          <cell r="A167" t="str">
            <v>C-310-704-207</v>
          </cell>
          <cell r="B167" t="str">
            <v>VIATICOS Y GASTOS DE VIAJE SINDICALES</v>
          </cell>
          <cell r="C167" t="str">
            <v>C-310-704-207</v>
          </cell>
          <cell r="D167" t="str">
            <v>CAPACITACION  A TRABAJADORES Y DESEMPLEADOS PARA SU DESEMPENO EN ACTIVIDADES PRODUCTIVAS, Y ASESORIA Y ASISTENCIA TECNICA EMPRESARIAL, PARA EL DESARROLLO SOCIAL, ECONOMICO Y TECNOLOGICO, A TRAVES DE LOS CENTROS DE FORMACION DEL SENA A NIVEL  NACIONAL</v>
          </cell>
        </row>
        <row r="168">
          <cell r="A168" t="str">
            <v>C-310-704-207</v>
          </cell>
          <cell r="B168" t="str">
            <v>VIATICOS Y GASTOS DE VIAJE AL INTERIOR AREA ADMINISTRATIVA</v>
          </cell>
          <cell r="C168" t="str">
            <v>C-310-704-207</v>
          </cell>
          <cell r="D168" t="str">
            <v>CAPACITACION  A TRABAJADORES Y DESEMPLEADOS PARA SU DESEMPENO EN ACTIVIDADES PRODUCTIVAS, Y ASESORIA Y ASISTENCIA TECNICA EMPRESARIAL, PARA EL DESARROLLO SOCIAL, ECONOMICO Y TECNOLOGICO, A TRAVES DE LOS CENTROS DE FORMACION DEL SENA A NIVEL  NACIONAL</v>
          </cell>
        </row>
        <row r="169">
          <cell r="A169" t="str">
            <v>C-310-704-207</v>
          </cell>
          <cell r="B169" t="str">
            <v>COMPRA DE SEMOVIENTES</v>
          </cell>
          <cell r="C169" t="str">
            <v>C-310-704-207</v>
          </cell>
          <cell r="D169" t="str">
            <v>CAPACITACION  A TRABAJADORES Y DESEMPLEADOS PARA SU DESEMPENO EN ACTIVIDADES PRODUCTIVAS, Y ASESORIA Y ASISTENCIA TECNICA EMPRESARIAL, PARA EL DESARROLLO SOCIAL, ECONOMICO Y TECNOLOGICO, A TRAVES DE LOS CENTROS DE FORMACION DEL SENA A NIVEL  NACIONAL</v>
          </cell>
        </row>
        <row r="170">
          <cell r="A170" t="str">
            <v>C-310-704-207</v>
          </cell>
          <cell r="B170" t="str">
            <v>SOSTENIMIENTO DE SEMOVIENTES</v>
          </cell>
          <cell r="C170" t="str">
            <v>C-310-704-207</v>
          </cell>
          <cell r="D170" t="str">
            <v>CAPACITACION  A TRABAJADORES Y DESEMPLEADOS PARA SU DESEMPENO EN ACTIVIDADES PRODUCTIVAS, Y ASESORIA Y ASISTENCIA TECNICA EMPRESARIAL, PARA EL DESARROLLO SOCIAL, ECONOMICO Y TECNOLOGICO, A TRAVES DE LOS CENTROS DE FORMACION DEL SENA A NIVEL  NACIONAL</v>
          </cell>
        </row>
        <row r="171">
          <cell r="A171" t="str">
            <v>C-310-704-207</v>
          </cell>
          <cell r="B171" t="str">
            <v>SERVICIOS PARA ESTIMULOS</v>
          </cell>
          <cell r="C171" t="str">
            <v>C-310-704-207</v>
          </cell>
          <cell r="D171" t="str">
            <v>CAPACITACION  A TRABAJADORES Y DESEMPLEADOS PARA SU DESEMPENO EN ACTIVIDADES PRODUCTIVAS, Y ASESORIA Y ASISTENCIA TECNICA EMPRESARIAL, PARA EL DESARROLLO SOCIAL, ECONOMICO Y TECNOLOGICO, A TRAVES DE LOS CENTROS DE FORMACION DEL SENA A NIVEL  NACIONAL</v>
          </cell>
        </row>
        <row r="172">
          <cell r="A172" t="str">
            <v>C-310-704-207</v>
          </cell>
          <cell r="B172" t="str">
            <v>GASTOS DE VIAJE  CAPACITACION INTERNACIONAL</v>
          </cell>
          <cell r="C172" t="str">
            <v>C-310-704-207</v>
          </cell>
          <cell r="D172" t="str">
            <v>CAPACITACION  A TRABAJADORES Y DESEMPLEADOS PARA SU DESEMPENO EN ACTIVIDADES PRODUCTIVAS, Y ASESORIA Y ASISTENCIA TECNICA EMPRESARIAL, PARA EL DESARROLLO SOCIAL, ECONOMICO Y TECNOLOGICO, A TRAVES DE LOS CENTROS DE FORMACION DEL SENA A NIVEL  NACIONAL</v>
          </cell>
        </row>
        <row r="173">
          <cell r="A173" t="str">
            <v>C-310-704-207</v>
          </cell>
          <cell r="B173" t="str">
            <v>SERVICIOS DE BIENESTAR SOCIAL-ACTIVIDADES CULTURALES RECREATIVAS Y DEPORTIVAS</v>
          </cell>
          <cell r="C173" t="str">
            <v>C-310-704-207</v>
          </cell>
          <cell r="D173" t="str">
            <v>CAPACITACION  A TRABAJADORES Y DESEMPLEADOS PARA SU DESEMPENO EN ACTIVIDADES PRODUCTIVAS, Y ASESORIA Y ASISTENCIA TECNICA EMPRESARIAL, PARA EL DESARROLLO SOCIAL, ECONOMICO Y TECNOLOGICO, A TRAVES DE LOS CENTROS DE FORMACION DEL SENA A NIVEL  NACIONAL</v>
          </cell>
        </row>
        <row r="174">
          <cell r="A174" t="str">
            <v>C-310-704-207</v>
          </cell>
          <cell r="B174" t="str">
            <v>GASTOS BIENESTAR ALUMNOS</v>
          </cell>
          <cell r="C174" t="str">
            <v>C-310-704-207</v>
          </cell>
          <cell r="D174" t="str">
            <v>CAPACITACION  A TRABAJADORES Y DESEMPLEADOS PARA SU DESEMPENO EN ACTIVIDADES PRODUCTIVAS, Y ASESORIA Y ASISTENCIA TECNICA EMPRESARIAL, PARA EL DESARROLLO SOCIAL, ECONOMICO Y TECNOLOGICO, A TRAVES DE LOS CENTROS DE FORMACION DEL SENA A NIVEL  NACIONAL</v>
          </cell>
        </row>
        <row r="175">
          <cell r="A175" t="str">
            <v>C-310-704-207</v>
          </cell>
          <cell r="B175" t="str">
            <v>APOYOS DE SOSTENIMIENTO - ALUMNOS</v>
          </cell>
          <cell r="C175" t="str">
            <v>C-310-704-207</v>
          </cell>
          <cell r="D175" t="str">
            <v>CAPACITACION  A TRABAJADORES Y DESEMPLEADOS PARA SU DESEMPENO EN ACTIVIDADES PRODUCTIVAS, Y ASESORIA Y ASISTENCIA TECNICA EMPRESARIAL, PARA EL DESARROLLO SOCIAL, ECONOMICO Y TECNOLOGICO, A TRAVES DE LOS CENTROS DE FORMACION DEL SENA A NIVEL  NACIONAL</v>
          </cell>
        </row>
        <row r="176">
          <cell r="A176" t="str">
            <v>C-310-704-207</v>
          </cell>
          <cell r="B176" t="str">
            <v>SERVICIOS PERSONALES -  GASTOS BIENESTAR APRENDICES</v>
          </cell>
          <cell r="C176" t="str">
            <v>C-310-704-207</v>
          </cell>
          <cell r="D176" t="str">
            <v>CAPACITACION  A TRABAJADORES Y DESEMPLEADOS PARA SU DESEMPENO EN ACTIVIDADES PRODUCTIVAS, Y ASESORIA Y ASISTENCIA TECNICA EMPRESARIAL, PARA EL DESARROLLO SOCIAL, ECONOMICO Y TECNOLOGICO, A TRAVES DE LOS CENTROS DE FORMACION DEL SENA A NIVEL  NACIONAL</v>
          </cell>
        </row>
        <row r="177">
          <cell r="A177" t="str">
            <v>C-310-704-207</v>
          </cell>
          <cell r="B177" t="str">
            <v>GIRAS TECNICAS</v>
          </cell>
          <cell r="C177" t="str">
            <v>C-310-704-207</v>
          </cell>
          <cell r="D177" t="str">
            <v>CAPACITACION  A TRABAJADORES Y DESEMPLEADOS PARA SU DESEMPENO EN ACTIVIDADES PRODUCTIVAS, Y ASESORIA Y ASISTENCIA TECNICA EMPRESARIAL, PARA EL DESARROLLO SOCIAL, ECONOMICO Y TECNOLOGICO, A TRAVES DE LOS CENTROS DE FORMACION DEL SENA A NIVEL  NACIONAL</v>
          </cell>
        </row>
        <row r="178">
          <cell r="A178" t="str">
            <v>C-310-704-207</v>
          </cell>
          <cell r="B178" t="str">
            <v>GASTOS  CONSEJO DIRECTIVO O COMITÉ DE CENTRO</v>
          </cell>
          <cell r="C178" t="str">
            <v>C-310-704-207</v>
          </cell>
          <cell r="D178" t="str">
            <v>CAPACITACION  A TRABAJADORES Y DESEMPLEADOS PARA SU DESEMPENO EN ACTIVIDADES PRODUCTIVAS, Y ASESORIA Y ASISTENCIA TECNICA EMPRESARIAL, PARA EL DESARROLLO SOCIAL, ECONOMICO Y TECNOLOGICO, A TRAVES DE LOS CENTROS DE FORMACION DEL SENA A NIVEL  NACIONAL</v>
          </cell>
        </row>
        <row r="179">
          <cell r="A179" t="str">
            <v>C-310-704-207</v>
          </cell>
          <cell r="B179" t="str">
            <v>PAGOS SERVICIOS MEDICOS CONVENCIONAL</v>
          </cell>
          <cell r="C179" t="str">
            <v>C-310-704-207</v>
          </cell>
          <cell r="D179" t="str">
            <v>CAPACITACION  A TRABAJADORES Y DESEMPLEADOS PARA SU DESEMPENO EN ACTIVIDADES PRODUCTIVAS, Y ASESORIA Y ASISTENCIA TECNICA EMPRESARIAL, PARA EL DESARROLLO SOCIAL, ECONOMICO Y TECNOLOGICO, A TRAVES DE LOS CENTROS DE FORMACION DEL SENA A NIVEL  NACIONAL</v>
          </cell>
        </row>
        <row r="180">
          <cell r="A180" t="str">
            <v>C-310-704-207</v>
          </cell>
          <cell r="B180" t="str">
            <v>SALUD OCUPACIONAL</v>
          </cell>
          <cell r="C180" t="str">
            <v>C-310-704-207</v>
          </cell>
          <cell r="D180" t="str">
            <v>CAPACITACION  A TRABAJADORES Y DESEMPLEADOS PARA SU DESEMPENO EN ACTIVIDADES PRODUCTIVAS, Y ASESORIA Y ASISTENCIA TECNICA EMPRESARIAL, PARA EL DESARROLLO SOCIAL, ECONOMICO Y TECNOLOGICO, A TRAVES DE LOS CENTROS DE FORMACION DEL SENA A NIVEL  NACIONAL</v>
          </cell>
        </row>
        <row r="181">
          <cell r="A181" t="str">
            <v>C-310-704-207</v>
          </cell>
          <cell r="B181" t="str">
            <v>CONVENIOS</v>
          </cell>
          <cell r="C181" t="str">
            <v>C-310-704-207</v>
          </cell>
          <cell r="D181" t="str">
            <v>CAPACITACION  A TRABAJADORES Y DESEMPLEADOS PARA SU DESEMPENO EN ACTIVIDADES PRODUCTIVAS, Y ASESORIA Y ASISTENCIA TECNICA EMPRESARIAL, PARA EL DESARROLLO SOCIAL, ECONOMICO Y TECNOLOGICO, A TRAVES DE LOS CENTROS DE FORMACION DEL SENA A NIVEL  NACIONAL</v>
          </cell>
        </row>
        <row r="182">
          <cell r="A182" t="str">
            <v>C-310-704-207</v>
          </cell>
          <cell r="B182" t="str">
            <v>AUXILIO SINDICAL</v>
          </cell>
          <cell r="C182" t="str">
            <v>C-310-704-207</v>
          </cell>
          <cell r="D182" t="str">
            <v>CAPACITACION  A TRABAJADORES Y DESEMPLEADOS PARA SU DESEMPENO EN ACTIVIDADES PRODUCTIVAS, Y ASESORIA Y ASISTENCIA TECNICA EMPRESARIAL, PARA EL DESARROLLO SOCIAL, ECONOMICO Y TECNOLOGICO, A TRAVES DE LOS CENTROS DE FORMACION DEL SENA A NIVEL  NACIONAL</v>
          </cell>
        </row>
        <row r="183">
          <cell r="A183" t="str">
            <v>C-310-704-207</v>
          </cell>
          <cell r="B183" t="str">
            <v>GRAVAMEN A LOS MOVIMIENTOS FINANCIEROS</v>
          </cell>
          <cell r="C183" t="str">
            <v>C-310-704-207</v>
          </cell>
          <cell r="D183" t="str">
            <v>CAPACITACION  A TRABAJADORES Y DESEMPLEADOS PARA SU DESEMPENO EN ACTIVIDADES PRODUCTIVAS, Y ASESORIA Y ASISTENCIA TECNICA EMPRESARIAL, PARA EL DESARROLLO SOCIAL, ECONOMICO Y TECNOLOGICO, A TRAVES DE LOS CENTROS DE FORMACION DEL SENA A NIVEL  NACIONAL</v>
          </cell>
        </row>
        <row r="184">
          <cell r="A184" t="str">
            <v>C-310-704-218</v>
          </cell>
          <cell r="B184" t="str">
            <v>CONTRATACION DE INSTRUCTORES</v>
          </cell>
          <cell r="C184" t="str">
            <v>C-310-704-218</v>
          </cell>
          <cell r="D184" t="str">
            <v>CAPACITACION PARA EL TRABAJO  A JOVENES RURALES Y POBLACIONES VULNERABLES    EN EL TERRITORIO  NACIONAL</v>
          </cell>
        </row>
        <row r="185">
          <cell r="A185" t="str">
            <v>C-310-704-218</v>
          </cell>
          <cell r="B185" t="str">
            <v>SERVICIOS PERSONALES INDIRECTOS</v>
          </cell>
          <cell r="C185" t="str">
            <v>C-310-704-218</v>
          </cell>
          <cell r="D185" t="str">
            <v>CAPACITACION PARA EL TRABAJO  A JOVENES RURALES Y POBLACIONES VULNERABLES    EN EL TERRITORIO  NACIONAL</v>
          </cell>
        </row>
        <row r="186">
          <cell r="A186" t="str">
            <v>C-310-704-218</v>
          </cell>
          <cell r="B186" t="str">
            <v>MATERIALES PARA FORMACION PROFESIONAL</v>
          </cell>
          <cell r="C186" t="str">
            <v>C-310-704-218</v>
          </cell>
          <cell r="D186" t="str">
            <v>CAPACITACION PARA EL TRABAJO  A JOVENES RURALES Y POBLACIONES VULNERABLES    EN EL TERRITORIO  NACIONAL</v>
          </cell>
        </row>
        <row r="187">
          <cell r="A187" t="str">
            <v>C-310-704-218</v>
          </cell>
          <cell r="B187" t="str">
            <v>DIVULGACION DE ACTIVIDADES DE GESTION INSTITUCIONAL</v>
          </cell>
          <cell r="C187" t="str">
            <v>C-310-704-218</v>
          </cell>
          <cell r="D187" t="str">
            <v>CAPACITACION PARA EL TRABAJO  A JOVENES RURALES Y POBLACIONES VULNERABLES    EN EL TERRITORIO  NACIONAL</v>
          </cell>
        </row>
        <row r="188">
          <cell r="A188" t="str">
            <v>C-310-704-218</v>
          </cell>
          <cell r="B188" t="str">
            <v>VIATICOS Y GASTOS DE VIAJE AL INTERIOR FORMACION PROFESIONAL</v>
          </cell>
          <cell r="C188" t="str">
            <v>C-310-704-218</v>
          </cell>
          <cell r="D188" t="str">
            <v>CAPACITACION PARA EL TRABAJO  A JOVENES RURALES Y POBLACIONES VULNERABLES    EN EL TERRITORIO  NACIONAL</v>
          </cell>
        </row>
        <row r="189">
          <cell r="A189" t="str">
            <v>C-310-704-218</v>
          </cell>
          <cell r="B189" t="str">
            <v>GASTOS BIENESTAR ALUMNOS</v>
          </cell>
          <cell r="C189" t="str">
            <v>C-310-704-218</v>
          </cell>
          <cell r="D189" t="str">
            <v>CAPACITACION PARA EL TRABAJO  A JOVENES RURALES Y POBLACIONES VULNERABLES    EN EL TERRITORIO  NACIONAL</v>
          </cell>
        </row>
        <row r="190">
          <cell r="A190" t="str">
            <v>C-310-704-218</v>
          </cell>
          <cell r="B190" t="str">
            <v>CONVENIOS</v>
          </cell>
          <cell r="C190" t="str">
            <v>C-310-704-218</v>
          </cell>
          <cell r="D190" t="str">
            <v>CAPACITACION PARA EL TRABAJO  A JOVENES RURALES Y POBLACIONES VULNERABLES    EN EL TERRITORIO  NACIONAL</v>
          </cell>
        </row>
        <row r="191">
          <cell r="A191" t="str">
            <v>C-310-704-218</v>
          </cell>
          <cell r="B191" t="str">
            <v>GRAVAMEN A LOS MOVIMIENTOS FINANCIEROS</v>
          </cell>
          <cell r="C191" t="str">
            <v>C-310-704-218</v>
          </cell>
          <cell r="D191" t="str">
            <v>CAPACITACION PARA EL TRABAJO  A JOVENES RURALES Y POBLACIONES VULNERABLES    EN EL TERRITORIO  NACIONAL</v>
          </cell>
        </row>
        <row r="192">
          <cell r="A192" t="str">
            <v>C-310-704-222</v>
          </cell>
          <cell r="B192" t="str">
            <v>AMPLIACION DE COBERTURA EN FORMACION PROFESIONAL PARA MEJORAR LAS POSIBILIDADES DE EMPLEABILIDAD DE LOS  JOVENES EN DIFERENTES CIUDADES A NIVEL NACIONAL</v>
          </cell>
          <cell r="C192" t="str">
            <v>C-310-704-222</v>
          </cell>
          <cell r="D192" t="str">
            <v>AMPLIACION DE COBERTURA EN FORMACION PROFESIONAL PARA MEJORAR LAS POSIBILIDADES DE EMPLEABILIDAD DE LOS  JOVENES EN DIFERENTES CIUDADES A NIVEL NACIONAL</v>
          </cell>
        </row>
        <row r="193">
          <cell r="A193" t="str">
            <v>C-310-704-222</v>
          </cell>
          <cell r="B193" t="str">
            <v>SERVICIOS PERSONALES INDIRECTOS</v>
          </cell>
          <cell r="C193" t="str">
            <v>C-310-704-222</v>
          </cell>
          <cell r="D193" t="str">
            <v>AMPLIACION DE COBERTURA EN FORMACION PROFESIONAL PARA MEJORAR LAS POSIBILIDADES DE EMPLEABILIDAD DE LOS  JOVENES EN DIFERENTES CIUDADES A NIVEL NACIONAL</v>
          </cell>
        </row>
        <row r="194">
          <cell r="A194" t="str">
            <v>C-310-704-222</v>
          </cell>
          <cell r="B194" t="str">
            <v>SEGUROS</v>
          </cell>
          <cell r="C194" t="str">
            <v>C-310-704-222</v>
          </cell>
          <cell r="D194" t="str">
            <v>AMPLIACION DE COBERTURA EN FORMACION PROFESIONAL PARA MEJORAR LAS POSIBILIDADES DE EMPLEABILIDAD DE LOS  JOVENES EN DIFERENTES CIUDADES A NIVEL NACIONAL</v>
          </cell>
        </row>
        <row r="195">
          <cell r="A195" t="str">
            <v>C-310-704-222</v>
          </cell>
          <cell r="B195" t="str">
            <v>VIATICOS Y GASTOS DE VIAJE AL INTERIOR FORMACION PROFESIONAL</v>
          </cell>
          <cell r="C195" t="str">
            <v>C-310-704-222</v>
          </cell>
          <cell r="D195" t="str">
            <v>AMPLIACION DE COBERTURA EN FORMACION PROFESIONAL PARA MEJORAR LAS POSIBILIDADES DE EMPLEABILIDAD DE LOS  JOVENES EN DIFERENTES CIUDADES A NIVEL NACIONAL</v>
          </cell>
        </row>
        <row r="196">
          <cell r="A196" t="str">
            <v>C-310-704-222</v>
          </cell>
          <cell r="B196" t="str">
            <v>VIATICOS Y GASTOS DE VIAJE AL INTERIOR AREA ADMINISTRATIVA</v>
          </cell>
          <cell r="C196" t="str">
            <v>C-310-704-222</v>
          </cell>
          <cell r="D196" t="str">
            <v>AMPLIACION DE COBERTURA EN FORMACION PROFESIONAL PARA MEJORAR LAS POSIBILIDADES DE EMPLEABILIDAD DE LOS  JOVENES EN DIFERENTES CIUDADES A NIVEL NACIONAL</v>
          </cell>
        </row>
        <row r="197">
          <cell r="A197" t="str">
            <v>C-310-704-222</v>
          </cell>
          <cell r="B197" t="str">
            <v>CONVENIOS</v>
          </cell>
          <cell r="C197" t="str">
            <v>C-310-704-222</v>
          </cell>
          <cell r="D197" t="str">
            <v>AMPLIACION DE COBERTURA EN FORMACION PROFESIONAL PARA MEJORAR LAS POSIBILIDADES DE EMPLEABILIDAD DE LOS  JOVENES EN DIFERENTES CIUDADES A NIVEL NACIONAL</v>
          </cell>
        </row>
        <row r="198">
          <cell r="A198" t="str">
            <v>C-310-704-222</v>
          </cell>
          <cell r="B198" t="str">
            <v>GRAVAMEN A LOS MOVIMIENTOS FINANCIEROS</v>
          </cell>
          <cell r="C198" t="str">
            <v>C-310-704-222</v>
          </cell>
          <cell r="D198" t="str">
            <v>AMPLIACION DE COBERTURA EN FORMACION PROFESIONAL PARA MEJORAR LAS POSIBILIDADES DE EMPLEABILIDAD DE LOS  JOVENES EN DIFERENTES CIUDADES A NIVEL NACIONAL</v>
          </cell>
        </row>
        <row r="199">
          <cell r="A199" t="str">
            <v>C-310-704-226</v>
          </cell>
          <cell r="B199" t="str">
            <v xml:space="preserve">PAGOS PASIVOS EXIGIBLES VIGENCIAS EXPIRADAS </v>
          </cell>
          <cell r="C199" t="str">
            <v>C-310-704-226</v>
          </cell>
          <cell r="D199" t="str">
            <v>CAPACITACION  A TRABAJADORES Y DESEMPLEADOS PARA SU DESEMPENO EN ACTIVIDADES PRODUCTIVAS, Y ASESORIA Y ASISTENCIA TECNICA EMPRESARIAL, PARA EL DESARROLLO SOCIAL, ECONOMICO Y TECNOLOGICO, A TRAVES DE LOS CENTROS DE FORMACION DEL SENA A NIVEL  NACIONAL</v>
          </cell>
        </row>
        <row r="200">
          <cell r="A200" t="str">
            <v>C-310-704-228</v>
          </cell>
          <cell r="B200" t="str">
            <v>SERVICIOS PERSONALES INDIRECTOS</v>
          </cell>
          <cell r="C200" t="str">
            <v>C-310-704-228</v>
          </cell>
          <cell r="D200" t="str">
            <v>MEJORAMIENTO DE LA FORMACIÓN PROFESIONAL Y DE LAS CONDICIONES TÉCNICAS Y TECNOLÓGICAS DE LOS SERVICIOS DEL SENA A NIVEL NACIONAL</v>
          </cell>
        </row>
        <row r="201">
          <cell r="A201" t="str">
            <v>C-310-704-228</v>
          </cell>
          <cell r="B201" t="str">
            <v>VEHICULOS</v>
          </cell>
          <cell r="C201" t="str">
            <v>C-310-704-228</v>
          </cell>
          <cell r="D201" t="str">
            <v>MEJORAMIENTO DE LA FORMACIÓN PROFESIONAL Y DE LAS CONDICIONES TÉCNICAS Y TECNOLÓGICAS DE LOS SERVICIOS DEL SENA A NIVEL NACIONAL</v>
          </cell>
        </row>
        <row r="202">
          <cell r="A202" t="str">
            <v>C-310-704-228</v>
          </cell>
          <cell r="B202" t="str">
            <v>EQUIPO DE SISTEMAS</v>
          </cell>
          <cell r="C202" t="str">
            <v>C-310-704-228</v>
          </cell>
          <cell r="D202" t="str">
            <v>MEJORAMIENTO DE LA FORMACIÓN PROFESIONAL Y DE LAS CONDICIONES TÉCNICAS Y TECNOLÓGICAS DE LOS SERVICIOS DEL SENA A NIVEL NACIONAL</v>
          </cell>
        </row>
        <row r="203">
          <cell r="A203" t="str">
            <v>C-310-704-228</v>
          </cell>
          <cell r="B203" t="str">
            <v>SOFTWARE</v>
          </cell>
          <cell r="C203" t="str">
            <v>C-310-704-228</v>
          </cell>
          <cell r="D203" t="str">
            <v>MEJORAMIENTO DE LA FORMACIÓN PROFESIONAL Y DE LAS CONDICIONES TÉCNICAS Y TECNOLÓGICAS DE LOS SERVICIOS DEL SENA A NIVEL NACIONAL</v>
          </cell>
        </row>
        <row r="204">
          <cell r="A204" t="str">
            <v>C-310-704-228</v>
          </cell>
          <cell r="B204" t="str">
            <v>EQUIPO DE CAFETERIA</v>
          </cell>
          <cell r="C204" t="str">
            <v>C-310-704-228</v>
          </cell>
          <cell r="D204" t="str">
            <v>MEJORAMIENTO DE LA FORMACIÓN PROFESIONAL Y DE LAS CONDICIONES TÉCNICAS Y TECNOLÓGICAS DE LOS SERVICIOS DEL SENA A NIVEL NACIONAL</v>
          </cell>
        </row>
        <row r="205">
          <cell r="A205" t="str">
            <v>C-310-704-228</v>
          </cell>
          <cell r="B205" t="str">
            <v>MAQUINARIA INDUSTRIAL</v>
          </cell>
          <cell r="C205" t="str">
            <v>C-310-704-228</v>
          </cell>
          <cell r="D205" t="str">
            <v>MEJORAMIENTO DE LA FORMACIÓN PROFESIONAL Y DE LAS CONDICIONES TÉCNICAS Y TECNOLÓGICAS DE LOS SERVICIOS DEL SENA A NIVEL NACIONAL</v>
          </cell>
        </row>
        <row r="206">
          <cell r="A206" t="str">
            <v>C-310-704-228</v>
          </cell>
          <cell r="B206" t="str">
            <v>OTRAS COMPRAS DE EQUIPOS</v>
          </cell>
          <cell r="C206" t="str">
            <v>C-310-704-228</v>
          </cell>
          <cell r="D206" t="str">
            <v>MEJORAMIENTO DE LA FORMACIÓN PROFESIONAL Y DE LAS CONDICIONES TÉCNICAS Y TECNOLÓGICAS DE LOS SERVICIOS DEL SENA A NIVEL NACIONAL</v>
          </cell>
        </row>
        <row r="207">
          <cell r="A207" t="str">
            <v>C-310-704-228</v>
          </cell>
          <cell r="B207" t="str">
            <v>EQUIPO DE COMUNICACIONES</v>
          </cell>
          <cell r="C207" t="str">
            <v>C-310-704-228</v>
          </cell>
          <cell r="D207" t="str">
            <v>MEJORAMIENTO DE LA FORMACIÓN PROFESIONAL Y DE LAS CONDICIONES TÉCNICAS Y TECNOLÓGICAS DE LOS SERVICIOS DEL SENA A NIVEL NACIONAL</v>
          </cell>
        </row>
        <row r="208">
          <cell r="A208" t="str">
            <v>C-310-704-228</v>
          </cell>
          <cell r="B208" t="str">
            <v>EQUIPOS Y MAQUINAS PARA OFICINA</v>
          </cell>
          <cell r="C208" t="str">
            <v>C-310-704-228</v>
          </cell>
          <cell r="D208" t="str">
            <v>MEJORAMIENTO DE LA FORMACIÓN PROFESIONAL Y DE LAS CONDICIONES TÉCNICAS Y TECNOLÓGICAS DE LOS SERVICIOS DEL SENA A NIVEL NACIONAL</v>
          </cell>
        </row>
        <row r="209">
          <cell r="A209" t="str">
            <v>C-310-704-228</v>
          </cell>
          <cell r="B209" t="str">
            <v>MOBILIARIO Y ENSERES</v>
          </cell>
          <cell r="C209" t="str">
            <v>C-310-704-228</v>
          </cell>
          <cell r="D209" t="str">
            <v>MEJORAMIENTO DE LA FORMACIÓN PROFESIONAL Y DE LAS CONDICIONES TÉCNICAS Y TECNOLÓGICAS DE LOS SERVICIOS DEL SENA A NIVEL NACIONAL</v>
          </cell>
        </row>
        <row r="210">
          <cell r="A210" t="str">
            <v>C-310-704-228</v>
          </cell>
          <cell r="B210" t="str">
            <v>OTROS COMUNICACIONES Y TRANSPORTE</v>
          </cell>
          <cell r="C210" t="str">
            <v>C-310-704-228</v>
          </cell>
          <cell r="D210" t="str">
            <v>MEJORAMIENTO DE LA FORMACIÓN PROFESIONAL Y DE LAS CONDICIONES TÉCNICAS Y TECNOLÓGICAS DE LOS SERVICIOS DEL SENA A NIVEL NACIONAL</v>
          </cell>
        </row>
        <row r="211">
          <cell r="A211" t="str">
            <v>C-310-704-228</v>
          </cell>
          <cell r="B211" t="str">
            <v>DIVULGACION DE ACTIVIDADES DE GESTION INSTITUCIONAL</v>
          </cell>
          <cell r="C211" t="str">
            <v>C-310-704-228</v>
          </cell>
          <cell r="D211" t="str">
            <v>MEJORAMIENTO DE LA FORMACIÓN PROFESIONAL Y DE LAS CONDICIONES TÉCNICAS Y TECNOLÓGICAS DE LOS SERVICIOS DEL SENA A NIVEL NACIONAL</v>
          </cell>
        </row>
        <row r="212">
          <cell r="A212" t="str">
            <v>C-310-704-228</v>
          </cell>
          <cell r="B212" t="str">
            <v>VIATICOS Y GASTOS DE VIAJE AL EXTERIOR</v>
          </cell>
          <cell r="C212" t="str">
            <v>C-310-704-228</v>
          </cell>
          <cell r="D212" t="str">
            <v>MEJORAMIENTO DE LA FORMACIÓN PROFESIONAL Y DE LAS CONDICIONES TÉCNICAS Y TECNOLÓGICAS DE LOS SERVICIOS DEL SENA A NIVEL NACIONAL</v>
          </cell>
        </row>
        <row r="213">
          <cell r="A213" t="str">
            <v>C-310-704-228</v>
          </cell>
          <cell r="B213" t="str">
            <v>CONVENIOS</v>
          </cell>
          <cell r="C213" t="str">
            <v>C-310-704-228</v>
          </cell>
          <cell r="D213" t="str">
            <v>MEJORAMIENTO DE LA FORMACIÓN PROFESIONAL Y DE LAS CONDICIONES TÉCNICAS Y TECNOLÓGICAS DE LOS SERVICIOS DEL SENA A NIVEL NACIONAL</v>
          </cell>
        </row>
        <row r="214">
          <cell r="A214" t="str">
            <v>C-310-704-228</v>
          </cell>
          <cell r="B214" t="str">
            <v>GRAVAMEN A LOS MOVIMIENTOS FINANCIEROS</v>
          </cell>
          <cell r="C214" t="str">
            <v>C-310-704-228</v>
          </cell>
          <cell r="D214" t="str">
            <v>MEJORAMIENTO DE LA FORMACIÓN PROFESIONAL Y DE LAS CONDICIONES TÉCNICAS Y TECNOLÓGICAS DE LOS SERVICIOS DEL SENA A NIVEL NACIONAL</v>
          </cell>
        </row>
        <row r="215">
          <cell r="A215" t="str">
            <v>C-310-704-229</v>
          </cell>
          <cell r="B215" t="str">
            <v xml:space="preserve">PAGOS PASIVOS EXIGIBLES VIGENCIAS EXPIRADAS </v>
          </cell>
          <cell r="C215" t="str">
            <v>C-310-704-229</v>
          </cell>
          <cell r="D215" t="str">
            <v>CAPACITACION  A TRABAJADORES Y DESEMPLEADOS PARA SU DESEMPENO EN ACTIVIDADES PRODUCTIVAS, Y ASESORIA Y ASISTENCIA TECNICA EMPRESARIAL, PARA EL DESARROLLO SOCIAL, ECONOMICO Y TECNOLOGICO, A TRAVES DE LOS CENTROS DE FORMACION DEL SENA A NIVEL  NACIONAL</v>
          </cell>
        </row>
        <row r="216">
          <cell r="A216" t="str">
            <v>C-310-704-233</v>
          </cell>
          <cell r="B216" t="str">
            <v xml:space="preserve">PAGOS PASIVOS EXIGIBLES VIGENCIAS EXPIRADAS </v>
          </cell>
          <cell r="C216" t="str">
            <v>C-310-704-233</v>
          </cell>
          <cell r="D216" t="str">
            <v>CAPACITACION  A TRABAJADORES Y DESEMPLEADOS PARA SU DESEMPENO EN ACTIVIDADES PRODUCTIVAS, Y ASESORIA Y ASISTENCIA TECNICA EMPRESARIAL, PARA EL DESARROLLO SOCIAL, ECONOMICO Y TECNOLOGICO, A TRAVES DE LOS CENTROS DE FORMACION DEL SENA A NIVEL  NACIONAL</v>
          </cell>
        </row>
        <row r="217">
          <cell r="A217" t="str">
            <v>C-310-704-234</v>
          </cell>
          <cell r="B217" t="str">
            <v xml:space="preserve">PAGOS PASIVOS EXIGIBLES VIGENCIAS EXPIRADAS </v>
          </cell>
          <cell r="C217" t="str">
            <v>C-310-704-234</v>
          </cell>
          <cell r="D217" t="str">
            <v>CAPACITACION  A TRABAJADORES Y DESEMPLEADOS PARA SU DESEMPENO EN ACTIVIDADES PRODUCTIVAS, Y ASESORIA Y ASISTENCIA TECNICA EMPRESARIAL, PARA EL DESARROLLO SOCIAL, ECONOMICO Y TECNOLOGICO, A TRAVES DE LOS CENTROS DE FORMACION DEL SENA A NIVEL  NACIONAL</v>
          </cell>
        </row>
        <row r="218">
          <cell r="A218" t="str">
            <v>C-310-704-3</v>
          </cell>
          <cell r="B218" t="str">
            <v>SERVICIOS PERSONALES INDIRECTOS</v>
          </cell>
          <cell r="C218" t="str">
            <v>C-310-704-3</v>
          </cell>
          <cell r="D218" t="str">
            <v>ADMINISTRACION EDUCATIVA Y SERVICIOS DE APOYO A LA FORMACION PROFESIONAL.</v>
          </cell>
        </row>
        <row r="219">
          <cell r="A219" t="str">
            <v>C-310-704-3</v>
          </cell>
          <cell r="B219" t="str">
            <v>IMPUESTO DE VEHICULO</v>
          </cell>
          <cell r="C219" t="str">
            <v>C-310-704-3</v>
          </cell>
          <cell r="D219" t="str">
            <v>ADMINISTRACION EDUCATIVA Y SERVICIOS DE APOYO A LA FORMACION PROFESIONAL.</v>
          </cell>
        </row>
        <row r="220">
          <cell r="A220" t="str">
            <v>C-310-704-3</v>
          </cell>
          <cell r="B220" t="str">
            <v>IMPUESTO PREDIAL</v>
          </cell>
          <cell r="C220" t="str">
            <v>C-310-704-3</v>
          </cell>
          <cell r="D220" t="str">
            <v>ADMINISTRACION EDUCATIVA Y SERVICIOS DE APOYO A LA FORMACION PROFESIONAL.</v>
          </cell>
        </row>
        <row r="221">
          <cell r="A221" t="str">
            <v>C-310-704-3</v>
          </cell>
          <cell r="B221" t="str">
            <v>OTROS IMPUESTOS</v>
          </cell>
          <cell r="C221" t="str">
            <v>C-310-704-3</v>
          </cell>
          <cell r="D221" t="str">
            <v>ADMINISTRACION EDUCATIVA Y SERVICIOS DE APOYO A LA FORMACION PROFESIONAL.</v>
          </cell>
        </row>
        <row r="222">
          <cell r="A222" t="str">
            <v>C-310-704-3</v>
          </cell>
          <cell r="B222" t="str">
            <v>MULTAS Y SANCIONES</v>
          </cell>
          <cell r="C222" t="str">
            <v>C-310-704-3</v>
          </cell>
          <cell r="D222" t="str">
            <v>ADMINISTRACION EDUCATIVA Y SERVICIOS DE APOYO A LA FORMACION PROFESIONAL.</v>
          </cell>
        </row>
        <row r="223">
          <cell r="A223" t="str">
            <v>C-310-704-3</v>
          </cell>
          <cell r="B223" t="str">
            <v>ARRENDAMIENTOS BIENES INMUEBLES</v>
          </cell>
          <cell r="C223" t="str">
            <v>C-310-704-3</v>
          </cell>
          <cell r="D223" t="str">
            <v>ADMINISTRACION EDUCATIVA Y SERVICIOS DE APOYO A LA FORMACION PROFESIONAL.</v>
          </cell>
        </row>
        <row r="224">
          <cell r="A224" t="str">
            <v>C-310-704-3</v>
          </cell>
          <cell r="B224" t="str">
            <v>PAPELERIA UTILES DE ESCRITORIO Y OFICINA</v>
          </cell>
          <cell r="C224" t="str">
            <v>C-310-704-3</v>
          </cell>
          <cell r="D224" t="str">
            <v>ADMINISTRACION EDUCATIVA Y SERVICIOS DE APOYO A LA FORMACION PROFESIONAL.</v>
          </cell>
        </row>
        <row r="225">
          <cell r="A225" t="str">
            <v>C-310-704-3</v>
          </cell>
          <cell r="B225" t="str">
            <v>OTROS MATERIALES Y SUMINISTROS</v>
          </cell>
          <cell r="C225" t="str">
            <v>C-310-704-3</v>
          </cell>
          <cell r="D225" t="str">
            <v>ADMINISTRACION EDUCATIVA Y SERVICIOS DE APOYO A LA FORMACION PROFESIONAL.</v>
          </cell>
        </row>
        <row r="226">
          <cell r="A226" t="str">
            <v>C-310-704-3</v>
          </cell>
          <cell r="B226" t="str">
            <v>MANTENIMIENTO DE BIENES INMUEBLES</v>
          </cell>
          <cell r="C226" t="str">
            <v>C-310-704-3</v>
          </cell>
          <cell r="D226" t="str">
            <v>ADMINISTRACION EDUCATIVA Y SERVICIOS DE APOYO A LA FORMACION PROFESIONAL.</v>
          </cell>
        </row>
        <row r="227">
          <cell r="A227" t="str">
            <v>C-310-704-3</v>
          </cell>
          <cell r="B227" t="str">
            <v>SERVICIO DE ASEO SEGURIDAD Y VIGILANCIA</v>
          </cell>
          <cell r="C227" t="str">
            <v>C-310-704-3</v>
          </cell>
          <cell r="D227" t="str">
            <v>ADMINISTRACION EDUCATIVA Y SERVICIOS DE APOYO A LA FORMACION PROFESIONAL.</v>
          </cell>
        </row>
        <row r="228">
          <cell r="A228" t="str">
            <v>C-310-704-3</v>
          </cell>
          <cell r="B228" t="str">
            <v>MANTENIMIENTO DE MAQUINARIA, EQUIPO, TRANSPORTE Y SOFWARE</v>
          </cell>
          <cell r="C228" t="str">
            <v>C-310-704-3</v>
          </cell>
          <cell r="D228" t="str">
            <v>ADMINISTRACION EDUCATIVA Y SERVICIOS DE APOYO A LA FORMACION PROFESIONAL.</v>
          </cell>
        </row>
        <row r="229">
          <cell r="A229" t="str">
            <v>C-310-704-3</v>
          </cell>
          <cell r="B229" t="str">
            <v>OTROS COMUNICACIONES Y TRANSPORTE</v>
          </cell>
          <cell r="C229" t="str">
            <v>C-310-704-3</v>
          </cell>
          <cell r="D229" t="str">
            <v>ADMINISTRACION EDUCATIVA Y SERVICIOS DE APOYO A LA FORMACION PROFESIONAL.</v>
          </cell>
        </row>
        <row r="230">
          <cell r="A230" t="str">
            <v>C-310-704-3</v>
          </cell>
          <cell r="B230" t="str">
            <v>OTROS GASTOS POR IMPRESOS Y PUBLICACIONES</v>
          </cell>
          <cell r="C230" t="str">
            <v>C-310-704-3</v>
          </cell>
          <cell r="D230" t="str">
            <v>ADMINISTRACION EDUCATIVA Y SERVICIOS DE APOYO A LA FORMACION PROFESIONAL.</v>
          </cell>
        </row>
        <row r="231">
          <cell r="A231" t="str">
            <v>C-310-704-3</v>
          </cell>
          <cell r="B231" t="str">
            <v>DIVULGACION DE ACTIVIDADES DE GESTION INSTITUCIONAL</v>
          </cell>
          <cell r="C231" t="str">
            <v>C-310-704-3</v>
          </cell>
          <cell r="D231" t="str">
            <v>ADMINISTRACION EDUCATIVA Y SERVICIOS DE APOYO A LA FORMACION PROFESIONAL.</v>
          </cell>
        </row>
        <row r="232">
          <cell r="A232" t="str">
            <v>C-310-704-3</v>
          </cell>
          <cell r="B232" t="str">
            <v>ACUEDUCTO ALCANTARILLADO Y ASEO</v>
          </cell>
          <cell r="C232" t="str">
            <v>C-310-704-3</v>
          </cell>
          <cell r="D232" t="str">
            <v>ADMINISTRACION EDUCATIVA Y SERVICIOS DE APOYO A LA FORMACION PROFESIONAL.</v>
          </cell>
        </row>
        <row r="233">
          <cell r="A233" t="str">
            <v>C-310-704-3</v>
          </cell>
          <cell r="B233" t="str">
            <v>ENERGIA</v>
          </cell>
          <cell r="C233" t="str">
            <v>C-310-704-3</v>
          </cell>
          <cell r="D233" t="str">
            <v>ADMINISTRACION EDUCATIVA Y SERVICIOS DE APOYO A LA FORMACION PROFESIONAL.</v>
          </cell>
        </row>
        <row r="234">
          <cell r="A234" t="str">
            <v>C-310-704-3</v>
          </cell>
          <cell r="B234" t="str">
            <v>GAS NATURAL</v>
          </cell>
          <cell r="C234" t="str">
            <v>C-310-704-3</v>
          </cell>
          <cell r="D234" t="str">
            <v>ADMINISTRACION EDUCATIVA Y SERVICIOS DE APOYO A LA FORMACION PROFESIONAL.</v>
          </cell>
        </row>
        <row r="235">
          <cell r="A235" t="str">
            <v>C-310-704-3</v>
          </cell>
          <cell r="B235" t="str">
            <v>OTROS SERVICIOS PÚBLICOS</v>
          </cell>
          <cell r="C235" t="str">
            <v>C-310-704-3</v>
          </cell>
          <cell r="D235" t="str">
            <v>ADMINISTRACION EDUCATIVA Y SERVICIOS DE APOYO A LA FORMACION PROFESIONAL.</v>
          </cell>
        </row>
        <row r="236">
          <cell r="A236" t="str">
            <v>C-310-704-3</v>
          </cell>
          <cell r="B236" t="str">
            <v>TELEFONIA MOVIL, TELEFONO, FAX Y OTROS</v>
          </cell>
          <cell r="C236" t="str">
            <v>C-310-704-3</v>
          </cell>
          <cell r="D236" t="str">
            <v>ADMINISTRACION EDUCATIVA Y SERVICIOS DE APOYO A LA FORMACION PROFESIONAL.</v>
          </cell>
        </row>
        <row r="237">
          <cell r="A237" t="str">
            <v>C-310-704-3</v>
          </cell>
          <cell r="B237" t="str">
            <v>SEGUROS</v>
          </cell>
          <cell r="C237" t="str">
            <v>C-310-704-3</v>
          </cell>
          <cell r="D237" t="str">
            <v>ADMINISTRACION EDUCATIVA Y SERVICIOS DE APOYO A LA FORMACION PROFESIONAL.</v>
          </cell>
        </row>
        <row r="238">
          <cell r="A238" t="str">
            <v>C-310-704-3</v>
          </cell>
          <cell r="B238" t="str">
            <v>ARRENDAMIENTOS  BIENES MUEBLES</v>
          </cell>
          <cell r="C238" t="str">
            <v>C-310-704-3</v>
          </cell>
          <cell r="D238" t="str">
            <v>ADMINISTRACION EDUCATIVA Y SERVICIOS DE APOYO A LA FORMACION PROFESIONAL.</v>
          </cell>
        </row>
        <row r="239">
          <cell r="A239" t="str">
            <v>C-310-704-3</v>
          </cell>
          <cell r="B239" t="str">
            <v>VIATICOS Y GASTOS DE VIAJE AL EXTERIOR</v>
          </cell>
          <cell r="C239" t="str">
            <v>C-310-704-3</v>
          </cell>
          <cell r="D239" t="str">
            <v>ADMINISTRACION EDUCATIVA Y SERVICIOS DE APOYO A LA FORMACION PROFESIONAL.</v>
          </cell>
        </row>
        <row r="240">
          <cell r="A240" t="str">
            <v>C-310-704-3</v>
          </cell>
          <cell r="B240" t="str">
            <v>VIATICOS Y GASTOS DE VIAJE AL INTERIOR AREA ADMINISTRATIVA</v>
          </cell>
          <cell r="C240" t="str">
            <v>C-310-704-3</v>
          </cell>
          <cell r="D240" t="str">
            <v>ADMINISTRACION EDUCATIVA Y SERVICIOS DE APOYO A LA FORMACION PROFESIONAL.</v>
          </cell>
        </row>
        <row r="241">
          <cell r="A241" t="str">
            <v>C-310-704-3</v>
          </cell>
          <cell r="B241" t="str">
            <v>GASTOS  CONSEJO DIRECTIVO O COMITÉ DE CENTRO</v>
          </cell>
          <cell r="C241" t="str">
            <v>C-310-704-3</v>
          </cell>
          <cell r="D241" t="str">
            <v>ADMINISTRACION EDUCATIVA Y SERVICIOS DE APOYO A LA FORMACION PROFESIONAL.</v>
          </cell>
        </row>
        <row r="242">
          <cell r="A242" t="str">
            <v>C-310-704-3</v>
          </cell>
          <cell r="B242" t="str">
            <v>GRAVAMEN A LOS MOVIMIENTOS FINANCIEROS</v>
          </cell>
          <cell r="C242" t="str">
            <v>C-310-704-3</v>
          </cell>
          <cell r="D242" t="str">
            <v>ADMINISTRACION EDUCATIVA Y SERVICIOS DE APOYO A LA FORMACION PROFESIONAL.</v>
          </cell>
        </row>
        <row r="243">
          <cell r="A243" t="str">
            <v>C-310-704-4</v>
          </cell>
          <cell r="B243" t="str">
            <v>CONTRATACION DE INSTRUCTORES</v>
          </cell>
          <cell r="C243" t="str">
            <v>C-310-704-4</v>
          </cell>
          <cell r="D243" t="str">
            <v>CAPACITACION SECTOR INDUSTRIA DE LA CONSTRUCCION.</v>
          </cell>
        </row>
        <row r="244">
          <cell r="A244" t="str">
            <v>C-310-704-4</v>
          </cell>
          <cell r="B244" t="str">
            <v>SERVICIOS PERSONALES INDIRECTOS</v>
          </cell>
          <cell r="C244" t="str">
            <v>C-310-704-4</v>
          </cell>
          <cell r="D244" t="str">
            <v>CAPACITACION SECTOR INDUSTRIA DE LA CONSTRUCCION.</v>
          </cell>
        </row>
        <row r="245">
          <cell r="A245" t="str">
            <v>C-310-704-4</v>
          </cell>
          <cell r="B245" t="str">
            <v>ARL TRABAJADORES INDEPENDIENTES REGISO IV – V</v>
          </cell>
          <cell r="C245" t="str">
            <v>C-310-704-4</v>
          </cell>
          <cell r="D245" t="str">
            <v>CAPACITACION SECTOR INDUSTRIA DE LA CONSTRUCCION.</v>
          </cell>
        </row>
        <row r="246">
          <cell r="A246" t="str">
            <v>C-310-704-4</v>
          </cell>
          <cell r="B246" t="str">
            <v>EQUIPO DE CONSTRUCCION</v>
          </cell>
          <cell r="C246" t="str">
            <v>C-310-704-4</v>
          </cell>
          <cell r="D246" t="str">
            <v>CAPACITACION SECTOR INDUSTRIA DE LA CONSTRUCCION.</v>
          </cell>
        </row>
        <row r="247">
          <cell r="A247" t="str">
            <v>C-310-704-4</v>
          </cell>
          <cell r="B247" t="str">
            <v>OTRAS COMPRAS DE EQUIPOS</v>
          </cell>
          <cell r="C247" t="str">
            <v>C-310-704-4</v>
          </cell>
          <cell r="D247" t="str">
            <v>CAPACITACION SECTOR INDUSTRIA DE LA CONSTRUCCION.</v>
          </cell>
        </row>
        <row r="248">
          <cell r="A248" t="str">
            <v>C-310-704-4</v>
          </cell>
          <cell r="B248" t="str">
            <v>OTROS MATERIALES Y SUMINISTROS</v>
          </cell>
          <cell r="C248" t="str">
            <v>C-310-704-4</v>
          </cell>
          <cell r="D248" t="str">
            <v>CAPACITACION SECTOR INDUSTRIA DE LA CONSTRUCCION.</v>
          </cell>
        </row>
        <row r="249">
          <cell r="A249" t="str">
            <v>C-310-704-4</v>
          </cell>
          <cell r="B249" t="str">
            <v>MATERIALES PARA FORMACION PROFESIONAL</v>
          </cell>
          <cell r="C249" t="str">
            <v>C-310-704-4</v>
          </cell>
          <cell r="D249" t="str">
            <v>CAPACITACION SECTOR INDUSTRIA DE LA CONSTRUCCION.</v>
          </cell>
        </row>
        <row r="250">
          <cell r="A250" t="str">
            <v>C-310-704-4</v>
          </cell>
          <cell r="B250" t="str">
            <v>OTROS COMUNICACIONES Y TRANSPORTE</v>
          </cell>
          <cell r="C250" t="str">
            <v>C-310-704-4</v>
          </cell>
          <cell r="D250" t="str">
            <v>CAPACITACION SECTOR INDUSTRIA DE LA CONSTRUCCION.</v>
          </cell>
        </row>
        <row r="251">
          <cell r="A251" t="str">
            <v>C-310-704-4</v>
          </cell>
          <cell r="B251" t="str">
            <v>ARRENDAMIENTOS  BIENES MUEBLES</v>
          </cell>
          <cell r="C251" t="str">
            <v>C-310-704-4</v>
          </cell>
          <cell r="D251" t="str">
            <v>CAPACITACION SECTOR INDUSTRIA DE LA CONSTRUCCION.</v>
          </cell>
        </row>
        <row r="252">
          <cell r="A252" t="str">
            <v>C-310-704-4</v>
          </cell>
          <cell r="B252" t="str">
            <v>VIATICOS Y GASTOS DE VIAJE AL INTERIOR FORMACION PROFESIONAL</v>
          </cell>
          <cell r="C252" t="str">
            <v>C-310-704-4</v>
          </cell>
          <cell r="D252" t="str">
            <v>CAPACITACION SECTOR INDUSTRIA DE LA CONSTRUCCION.</v>
          </cell>
        </row>
        <row r="253">
          <cell r="A253" t="str">
            <v>C-310-704-4</v>
          </cell>
          <cell r="B253" t="str">
            <v>GASTOS BIENESTAR ALUMNOS</v>
          </cell>
          <cell r="C253" t="str">
            <v>C-310-704-4</v>
          </cell>
          <cell r="D253" t="str">
            <v>CAPACITACION SECTOR INDUSTRIA DE LA CONSTRUCCION.</v>
          </cell>
        </row>
        <row r="254">
          <cell r="A254" t="str">
            <v>C-310-704-4</v>
          </cell>
          <cell r="B254" t="str">
            <v>APOYOS DE SOSTENIMIENTO - ALUMNOS</v>
          </cell>
          <cell r="C254" t="str">
            <v>C-310-704-4</v>
          </cell>
          <cell r="D254" t="str">
            <v>CAPACITACION SECTOR INDUSTRIA DE LA CONSTRUCCION.</v>
          </cell>
        </row>
        <row r="255">
          <cell r="A255" t="str">
            <v>C-310-704-4</v>
          </cell>
          <cell r="B255" t="str">
            <v>SERVICIOS PERSONALES -  GASTOS BIENESTAR APRENDICES</v>
          </cell>
          <cell r="C255" t="str">
            <v>C-310-704-4</v>
          </cell>
          <cell r="D255" t="str">
            <v>CAPACITACION SECTOR INDUSTRIA DE LA CONSTRUCCION.</v>
          </cell>
        </row>
        <row r="256">
          <cell r="A256" t="str">
            <v>C-310-704-4</v>
          </cell>
          <cell r="B256" t="str">
            <v>GIRAS TECNICAS</v>
          </cell>
          <cell r="C256" t="str">
            <v>C-310-704-4</v>
          </cell>
          <cell r="D256" t="str">
            <v>CAPACITACION SECTOR INDUSTRIA DE LA CONSTRUCCION.</v>
          </cell>
        </row>
        <row r="257">
          <cell r="A257" t="str">
            <v>C-310-704-4</v>
          </cell>
          <cell r="B257" t="str">
            <v>GRAVAMEN A LOS MOVIMIENTOS FINANCIEROS</v>
          </cell>
          <cell r="C257" t="str">
            <v>C-310-704-4</v>
          </cell>
          <cell r="D257" t="str">
            <v>CAPACITACION SECTOR INDUSTRIA DE LA CONSTRUCCION.</v>
          </cell>
        </row>
        <row r="258">
          <cell r="A258" t="str">
            <v>C-310-704-5</v>
          </cell>
          <cell r="B258" t="str">
            <v>VIATICOS Y GASTOS DE VIAJE AL INTERIOR FORMACION PROFESIONAL</v>
          </cell>
          <cell r="C258" t="str">
            <v>C-310-704-5</v>
          </cell>
          <cell r="D258" t="str">
            <v>CAPACITACION Y ACTUALIZACION DE DOCENTES, ASESORES Y PERSONAL DE APOYO.</v>
          </cell>
        </row>
        <row r="259">
          <cell r="A259" t="str">
            <v>C-310-704-5</v>
          </cell>
          <cell r="B259" t="str">
            <v>CAPACITACION NO FORMAL</v>
          </cell>
          <cell r="C259" t="str">
            <v>C-310-704-5</v>
          </cell>
          <cell r="D259" t="str">
            <v>CAPACITACION Y ACTUALIZACION DE DOCENTES, ASESORES Y PERSONAL DE APOYO.</v>
          </cell>
        </row>
        <row r="260">
          <cell r="A260" t="str">
            <v>C-310-704-5</v>
          </cell>
          <cell r="B260" t="str">
            <v>GRAVAMEN A LOS MOVIMIENTOS FINANCIEROS</v>
          </cell>
          <cell r="C260" t="str">
            <v>C-310-704-5</v>
          </cell>
          <cell r="D260" t="str">
            <v>CAPACITACION Y ACTUALIZACION DE DOCENTES, ASESORES Y PERSONAL DE APOYO.</v>
          </cell>
        </row>
        <row r="261">
          <cell r="A261" t="str">
            <v>C-320-1304-1</v>
          </cell>
          <cell r="B261" t="str">
            <v>BONOS PENSIONALES</v>
          </cell>
          <cell r="C261" t="str">
            <v>C-320-1304-1</v>
          </cell>
          <cell r="D261" t="str">
            <v>ADMINISTRACION DE LA INVERSION DE CAPITAL PARA RESPALDAR RESERVAS Y PAGO DE MESADAS PENSIONALES</v>
          </cell>
        </row>
        <row r="262">
          <cell r="A262" t="str">
            <v>C-320-1304-1</v>
          </cell>
          <cell r="B262" t="str">
            <v>PAGO MESADAS PENSIONALES</v>
          </cell>
          <cell r="C262" t="str">
            <v>C-320-1304-1</v>
          </cell>
          <cell r="D262" t="str">
            <v>ADMINISTRACION DE LA INVERSION DE CAPITAL PARA RESPALDAR RESERVAS Y PAGO DE MESADAS PENSIONALES</v>
          </cell>
        </row>
        <row r="263">
          <cell r="A263" t="str">
            <v>C-320-1304-1</v>
          </cell>
          <cell r="B263" t="str">
            <v>PAGO I.S.S PENSIONES</v>
          </cell>
          <cell r="C263" t="str">
            <v>C-320-1304-1</v>
          </cell>
          <cell r="D263" t="str">
            <v>ADMINISTRACION DE LA INVERSION DE CAPITAL PARA RESPALDAR RESERVAS Y PAGO DE MESADAS PENSIONALES</v>
          </cell>
        </row>
        <row r="264">
          <cell r="A264" t="str">
            <v>C-320-1304-1</v>
          </cell>
          <cell r="B264" t="str">
            <v>PAGO CUOTAS PARTES PENSIONALES</v>
          </cell>
          <cell r="C264" t="str">
            <v>C-320-1304-1</v>
          </cell>
          <cell r="D264" t="str">
            <v>ADMINISTRACION DE LA INVERSION DE CAPITAL PARA RESPALDAR RESERVAS Y PAGO DE MESADAS PENSIONALES</v>
          </cell>
        </row>
        <row r="265">
          <cell r="A265" t="str">
            <v>C-320-1304-1</v>
          </cell>
          <cell r="B265" t="str">
            <v>REAJUSTE MESADAS PENSIONALES POR SENTENCIAS</v>
          </cell>
          <cell r="C265" t="str">
            <v>C-320-1304-1</v>
          </cell>
          <cell r="D265" t="str">
            <v>ADMINISTRACION DE LA INVERSION DE CAPITAL PARA RESPALDAR RESERVAS Y PAGO DE MESADAS PENSIONALES</v>
          </cell>
        </row>
        <row r="266">
          <cell r="A266" t="str">
            <v>C-320-1304-1</v>
          </cell>
          <cell r="B266" t="str">
            <v>GRAVAMEN A LOS MOVIMIENTOS FINANCIEROS</v>
          </cell>
          <cell r="C266" t="str">
            <v>C-320-1304-1</v>
          </cell>
          <cell r="D266" t="str">
            <v>ADMINISTRACION DE LA INVERSION DE CAPITAL PARA RESPALDAR RESERVAS Y PAGO DE MESADAS PENSIONALES</v>
          </cell>
        </row>
        <row r="267">
          <cell r="A267" t="str">
            <v>C-410-704-4</v>
          </cell>
          <cell r="B267" t="str">
            <v>OTROS SERVICIOS PERSONALES INDIRECTOS (Aprendices)</v>
          </cell>
          <cell r="C267" t="str">
            <v>C-410-704-4</v>
          </cell>
          <cell r="D267" t="str">
            <v>IMPLANTACION DE PROGRAMAS PARA LA INNOVACION Y EL DESARROLLO TECNOLOGICO.</v>
          </cell>
        </row>
        <row r="268">
          <cell r="A268" t="str">
            <v>C-410-704-4</v>
          </cell>
          <cell r="B268" t="str">
            <v>CONTRATACION DE INSTRUCTORES</v>
          </cell>
          <cell r="C268" t="str">
            <v>C-410-704-4</v>
          </cell>
          <cell r="D268" t="str">
            <v>IMPLANTACION DE PROGRAMAS PARA LA INNOVACION Y EL DESARROLLO TECNOLOGICO.</v>
          </cell>
        </row>
        <row r="269">
          <cell r="A269" t="str">
            <v>C-410-704-4</v>
          </cell>
          <cell r="B269" t="str">
            <v>SERVICIOS PERSONALES INDIRECTOS</v>
          </cell>
          <cell r="C269" t="str">
            <v>C-410-704-4</v>
          </cell>
          <cell r="D269" t="str">
            <v>IMPLANTACION DE PROGRAMAS PARA LA INNOVACION Y EL DESARROLLO TECNOLOGICO.</v>
          </cell>
        </row>
        <row r="270">
          <cell r="A270" t="str">
            <v>C-410-704-4</v>
          </cell>
          <cell r="B270" t="str">
            <v>EQUIPO DE SISTEMAS</v>
          </cell>
          <cell r="C270" t="str">
            <v>C-410-704-4</v>
          </cell>
          <cell r="D270" t="str">
            <v>IMPLANTACION DE PROGRAMAS PARA LA INNOVACION Y EL DESARROLLO TECNOLOGICO.</v>
          </cell>
        </row>
        <row r="271">
          <cell r="A271" t="str">
            <v>C-410-704-4</v>
          </cell>
          <cell r="B271" t="str">
            <v>MAQUINARIA INDUSTRIAL</v>
          </cell>
          <cell r="C271" t="str">
            <v>C-410-704-4</v>
          </cell>
          <cell r="D271" t="str">
            <v>IMPLANTACION DE PROGRAMAS PARA LA INNOVACION Y EL DESARROLLO TECNOLOGICO.</v>
          </cell>
        </row>
        <row r="272">
          <cell r="A272" t="str">
            <v>C-410-704-4</v>
          </cell>
          <cell r="B272" t="str">
            <v>OTRAS COMPRAS DE EQUIPOS</v>
          </cell>
          <cell r="C272" t="str">
            <v>C-410-704-4</v>
          </cell>
          <cell r="D272" t="str">
            <v>IMPLANTACION DE PROGRAMAS PARA LA INNOVACION Y EL DESARROLLO TECNOLOGICO.</v>
          </cell>
        </row>
        <row r="273">
          <cell r="A273" t="str">
            <v>C-410-704-4</v>
          </cell>
          <cell r="B273" t="str">
            <v>MATERIALES PARA FORMACION PROFESIONAL</v>
          </cell>
          <cell r="C273" t="str">
            <v>C-410-704-4</v>
          </cell>
          <cell r="D273" t="str">
            <v>IMPLANTACION DE PROGRAMAS PARA LA INNOVACION Y EL DESARROLLO TECNOLOGICO.</v>
          </cell>
        </row>
        <row r="274">
          <cell r="A274" t="str">
            <v>C-410-704-4</v>
          </cell>
          <cell r="B274" t="str">
            <v>MANTENIMIENTO DE MAQUINARIA, EQUIPO, TRANSPORTE Y SOFWARE</v>
          </cell>
          <cell r="C274" t="str">
            <v>C-410-704-4</v>
          </cell>
          <cell r="D274" t="str">
            <v>IMPLANTACION DE PROGRAMAS PARA LA INNOVACION Y EL DESARROLLO TECNOLOGICO.</v>
          </cell>
        </row>
        <row r="275">
          <cell r="A275" t="str">
            <v>C-410-704-4</v>
          </cell>
          <cell r="B275" t="str">
            <v>OTROS GASTOS POR IMPRESOS Y PUBLICACIONES</v>
          </cell>
          <cell r="C275" t="str">
            <v>C-410-704-4</v>
          </cell>
          <cell r="D275" t="str">
            <v>IMPLANTACION DE PROGRAMAS PARA LA INNOVACION Y EL DESARROLLO TECNOLOGICO.</v>
          </cell>
        </row>
        <row r="276">
          <cell r="A276" t="str">
            <v>C-410-704-4</v>
          </cell>
          <cell r="B276" t="str">
            <v>DIVULGACION DE ACTIVIDADES DE GESTION INSTITUCIONAL</v>
          </cell>
          <cell r="C276" t="str">
            <v>C-410-704-4</v>
          </cell>
          <cell r="D276" t="str">
            <v>IMPLANTACION DE PROGRAMAS PARA LA INNOVACION Y EL DESARROLLO TECNOLOGICO.</v>
          </cell>
        </row>
        <row r="277">
          <cell r="A277" t="str">
            <v>C-410-704-4</v>
          </cell>
          <cell r="B277" t="str">
            <v>VIATICOS Y GASTOS DE VIAJE AL EXTERIOR</v>
          </cell>
          <cell r="C277" t="str">
            <v>C-410-704-4</v>
          </cell>
          <cell r="D277" t="str">
            <v>IMPLANTACION DE PROGRAMAS PARA LA INNOVACION Y EL DESARROLLO TECNOLOGICO.</v>
          </cell>
        </row>
        <row r="278">
          <cell r="A278" t="str">
            <v>C-410-704-4</v>
          </cell>
          <cell r="B278" t="str">
            <v>VIATICOS Y GASTOS DE VIAJE AL INTERIOR FORMACION PROFESIONAL</v>
          </cell>
          <cell r="C278" t="str">
            <v>C-410-704-4</v>
          </cell>
          <cell r="D278" t="str">
            <v>IMPLANTACION DE PROGRAMAS PARA LA INNOVACION Y EL DESARROLLO TECNOLOGICO.</v>
          </cell>
        </row>
        <row r="279">
          <cell r="A279" t="str">
            <v>C-410-704-4</v>
          </cell>
          <cell r="B279" t="str">
            <v>VIATICOS Y GASTOS DE VIAJE AL INTERIOR AREA ADMINISTRATIVA</v>
          </cell>
          <cell r="C279" t="str">
            <v>C-410-704-4</v>
          </cell>
          <cell r="D279" t="str">
            <v>IMPLANTACION DE PROGRAMAS PARA LA INNOVACION Y EL DESARROLLO TECNOLOGICO.</v>
          </cell>
        </row>
        <row r="280">
          <cell r="A280" t="str">
            <v>C-410-704-4</v>
          </cell>
          <cell r="B280" t="str">
            <v>ADECUACIONES Y CONSTRUCCIONES</v>
          </cell>
          <cell r="C280" t="str">
            <v>C-410-704-4</v>
          </cell>
          <cell r="D280" t="str">
            <v>IMPLANTACION DE PROGRAMAS PARA LA INNOVACION Y EL DESARROLLO TECNOLOGICO.</v>
          </cell>
        </row>
        <row r="281">
          <cell r="A281" t="str">
            <v>C-410-704-4</v>
          </cell>
          <cell r="B281" t="str">
            <v>CONVENIOS</v>
          </cell>
          <cell r="C281" t="str">
            <v>C-410-704-4</v>
          </cell>
          <cell r="D281" t="str">
            <v>IMPLANTACION DE PROGRAMAS PARA LA INNOVACION Y EL DESARROLLO TECNOLOGICO.</v>
          </cell>
        </row>
        <row r="282">
          <cell r="A282" t="str">
            <v>C-410-704-4</v>
          </cell>
          <cell r="B282" t="str">
            <v>GRAVAMEN A LOS MOVIMIENTOS FINANCIEROS</v>
          </cell>
          <cell r="C282" t="str">
            <v>C-410-704-4</v>
          </cell>
          <cell r="D282" t="str">
            <v>IMPLANTACION DE PROGRAMAS PARA LA INNOVACION Y EL DESARROLLO TECNOLOGICO.</v>
          </cell>
        </row>
        <row r="283">
          <cell r="A283" t="str">
            <v>C-540-1000-8</v>
          </cell>
          <cell r="B283" t="str">
            <v>CONTRATACION DE INSTRUCTORES</v>
          </cell>
          <cell r="C283" t="str">
            <v>C-540-1000-8</v>
          </cell>
          <cell r="D283" t="str">
            <v>IMPLEMENTACIÓN FORMACIÓN TÉCNICA E IMPLEMENTACION DE PLANES DE NEGOCIO  PARA 2521 JOVENES DEL PCJ  9 MUNCIPIOS DEL DEPARTAMENTO DE NARIÑO (ROSARIO, LEIVA, CUMBITARA, SANTA BARBARA, EL CHARCO, LA TOLA, MOSQUERA, OLAYA HERRERA Y TUMACO)</v>
          </cell>
        </row>
        <row r="284">
          <cell r="A284" t="str">
            <v>C-540-1000-8</v>
          </cell>
          <cell r="B284" t="str">
            <v>SERVICIOS PERSONALES INDIRECTOS</v>
          </cell>
          <cell r="C284" t="str">
            <v>C-540-1000-8</v>
          </cell>
          <cell r="D284" t="str">
            <v>IMPLEMENTACIÓN FORMACIÓN TÉCNICA E IMPLEMENTACION DE PLANES DE NEGOCIO  PARA 2521 JOVENES DEL PCJ  9 MUNCIPIOS DEL DEPARTAMENTO DE NARIÑO (ROSARIO, LEIVA, CUMBITARA, SANTA BARBARA, EL CHARCO, LA TOLA, MOSQUERA, OLAYA HERRERA Y TUMACO)</v>
          </cell>
        </row>
        <row r="285">
          <cell r="A285" t="str">
            <v>C-540-1000-8</v>
          </cell>
          <cell r="B285" t="str">
            <v>MATERIALES PARA FORMACION PROFESIONAL</v>
          </cell>
          <cell r="C285" t="str">
            <v>C-540-1000-8</v>
          </cell>
          <cell r="D285" t="str">
            <v>IMPLEMENTACIÓN FORMACIÓN TÉCNICA E IMPLEMENTACION DE PLANES DE NEGOCIO  PARA 2521 JOVENES DEL PCJ  9 MUNCIPIOS DEL DEPARTAMENTO DE NARIÑO (ROSARIO, LEIVA, CUMBITARA, SANTA BARBARA, EL CHARCO, LA TOLA, MOSQUERA, OLAYA HERRERA Y TUMACO)</v>
          </cell>
        </row>
        <row r="286">
          <cell r="A286" t="str">
            <v>C-540-1000-8</v>
          </cell>
          <cell r="B286" t="str">
            <v>OTROS COMUNICACIONES Y TRANSPORTE</v>
          </cell>
          <cell r="C286" t="str">
            <v>C-540-1000-8</v>
          </cell>
          <cell r="D286" t="str">
            <v>IMPLEMENTACIÓN FORMACIÓN TÉCNICA E IMPLEMENTACION DE PLANES DE NEGOCIO  PARA 2521 JOVENES DEL PCJ  9 MUNCIPIOS DEL DEPARTAMENTO DE NARIÑO (ROSARIO, LEIVA, CUMBITARA, SANTA BARBARA, EL CHARCO, LA TOLA, MOSQUERA, OLAYA HERRERA Y TUMACO)</v>
          </cell>
        </row>
        <row r="287">
          <cell r="A287" t="str">
            <v>C-540-1000-8</v>
          </cell>
          <cell r="B287" t="str">
            <v>GRAVAMEN A LOS MOVIMIENTOS FINANCIEROS</v>
          </cell>
          <cell r="C287" t="str">
            <v>C-540-1000-8</v>
          </cell>
          <cell r="D287" t="str">
            <v>IMPLEMENTACIÓN FORMACIÓN TÉCNICA E IMPLEMENTACION DE PLANES DE NEGOCIO  PARA 2521 JOVENES DEL PCJ  9 MUNCIPIOS DEL DEPARTAMENTO DE NARIÑO (ROSARIO, LEIVA, CUMBITARA, SANTA BARBARA, EL CHARCO, LA TOLA, MOSQUERA, OLAYA HERRERA Y TUMACO)</v>
          </cell>
        </row>
        <row r="288">
          <cell r="A288" t="str">
            <v>C-610-1304-1</v>
          </cell>
          <cell r="B288" t="str">
            <v>PAGO DE CESANTIAS E INTERESES</v>
          </cell>
          <cell r="C288" t="str">
            <v>C-610-1304-1</v>
          </cell>
          <cell r="D288" t="str">
            <v>CREDITO HIPOTECARIO PARA SUS EMPLEADOS Y PAGO DE CESANTIAS.</v>
          </cell>
        </row>
        <row r="289">
          <cell r="A289" t="str">
            <v>C-610-1304-1</v>
          </cell>
          <cell r="B289" t="str">
            <v>DEVOLUC APORTE AHORRO Y AHORRO 50 %</v>
          </cell>
          <cell r="C289" t="str">
            <v>C-610-1304-1</v>
          </cell>
          <cell r="D289" t="str">
            <v>CREDITO HIPOTECARIO PARA SUS EMPLEADOS Y PAGO DE CESANTIAS.</v>
          </cell>
        </row>
        <row r="290">
          <cell r="A290" t="str">
            <v>C-610-1304-1</v>
          </cell>
          <cell r="B290" t="str">
            <v>PRSTAMOS PARA VIVIENDA</v>
          </cell>
          <cell r="C290" t="str">
            <v>C-610-1304-1</v>
          </cell>
          <cell r="D290" t="str">
            <v>CREDITO HIPOTECARIO PARA SUS EMPLEADOS Y PAGO DE CESANTIAS.</v>
          </cell>
        </row>
        <row r="291">
          <cell r="A291" t="str">
            <v>C-610-1304-1</v>
          </cell>
          <cell r="B291" t="str">
            <v>PRESTAMOS SOBRE AHORRO</v>
          </cell>
          <cell r="C291" t="str">
            <v>C-610-1304-1</v>
          </cell>
          <cell r="D291" t="str">
            <v>CREDITO HIPOTECARIO PARA SUS EMPLEADOS Y PAGO DE CESANTIAS.</v>
          </cell>
        </row>
        <row r="292">
          <cell r="A292" t="str">
            <v>C-610-1304-1</v>
          </cell>
          <cell r="B292" t="str">
            <v>GRAVAMEN A LOS MOVIMIENTOS FINANCIEROS</v>
          </cell>
          <cell r="C292" t="str">
            <v>C-610-1304-1</v>
          </cell>
          <cell r="D292" t="str">
            <v>CREDITO HIPOTECARIO PARA SUS EMPLEADOS Y PAGO DE CESANTIAS.</v>
          </cell>
        </row>
        <row r="293">
          <cell r="A293" t="str">
            <v>C-620-1300-1</v>
          </cell>
          <cell r="B293" t="str">
            <v>SERVICIOS PERSONALES INDIRECTOS</v>
          </cell>
          <cell r="C293" t="str">
            <v>C-610-1300-1</v>
          </cell>
          <cell r="D293" t="str">
            <v>APOYO A INICIATIVAS EMPRESARIALES MEDIANTE EL FONDO EMPRENDER -FE</v>
          </cell>
        </row>
        <row r="294">
          <cell r="A294" t="str">
            <v>C-620-1300-1</v>
          </cell>
          <cell r="B294" t="str">
            <v>CONVENIOS</v>
          </cell>
          <cell r="C294" t="str">
            <v>C-610-1300-1</v>
          </cell>
          <cell r="D294" t="str">
            <v>APOYO A INICIATIVAS EMPRESARIALES MEDIANTE EL FONDO EMPRENDER -FE</v>
          </cell>
        </row>
        <row r="295">
          <cell r="A295" t="str">
            <v>C-620-1300-1</v>
          </cell>
          <cell r="B295" t="str">
            <v>GRAVAMEN A LOS MOVIMIENTOS FINANCIEROS</v>
          </cell>
          <cell r="C295" t="str">
            <v>C-610-1300-1</v>
          </cell>
          <cell r="D295" t="str">
            <v>APOYO A INICIATIVAS EMPRESARIALES MEDIANTE EL FONDO EMPRENDER -FE</v>
          </cell>
        </row>
        <row r="296">
          <cell r="A296" t="str">
            <v>C-620-1300-2</v>
          </cell>
          <cell r="B296" t="str">
            <v>SEGUROS</v>
          </cell>
          <cell r="C296" t="str">
            <v>C-620-1300-2</v>
          </cell>
          <cell r="D296" t="str">
            <v>ADMINISTRACION DE CAPITALES PARA APOYOS DE SOSTENIMIENTO PARA ALUMNOS EN FORMACION.</v>
          </cell>
        </row>
        <row r="297">
          <cell r="A297" t="str">
            <v>C-620-1300-2</v>
          </cell>
          <cell r="B297" t="str">
            <v>GASTOS BIENESTAR ALUMNOS</v>
          </cell>
          <cell r="C297" t="str">
            <v>C-620-1300-2</v>
          </cell>
          <cell r="D297" t="str">
            <v>ADMINISTRACION DE CAPITALES PARA APOYOS DE SOSTENIMIENTO PARA ALUMNOS EN FORMACION.</v>
          </cell>
        </row>
        <row r="298">
          <cell r="A298" t="str">
            <v>C-620-1300-2</v>
          </cell>
          <cell r="B298" t="str">
            <v>APOYOS DE SOSTENIMIENTO - ALUMNOS</v>
          </cell>
          <cell r="C298" t="str">
            <v>C-620-1300-2</v>
          </cell>
          <cell r="D298" t="str">
            <v>ADMINISTRACION DE CAPITALES PARA APOYOS DE SOSTENIMIENTO PARA ALUMNOS EN FORMACION.</v>
          </cell>
        </row>
        <row r="299">
          <cell r="A299" t="str">
            <v>C-620-1300-2</v>
          </cell>
          <cell r="B299" t="str">
            <v>GRAVAMEN A LOS MOVIMIENTOS FINANCIEROS</v>
          </cell>
          <cell r="C299" t="str">
            <v>C-620-1300-2</v>
          </cell>
          <cell r="D299" t="str">
            <v>ADMINISTRACION DE CAPITALES PARA APOYOS DE SOSTENIMIENTO PARA ALUMNOS EN FORMACION.</v>
          </cell>
        </row>
        <row r="300">
          <cell r="A300" t="str">
            <v>C-620-1300-2</v>
          </cell>
          <cell r="B300" t="str">
            <v>GRAVAMEN A LOS MOVIMIENTOS FINANCIEROS</v>
          </cell>
          <cell r="C300" t="str">
            <v>C-620-1300-2</v>
          </cell>
          <cell r="D300" t="str">
            <v>ADMINISTRACION DE CAPITALES PARA APOYOS DE SOSTENIMIENTO PARA ALUMNOS EN FORMACION.</v>
          </cell>
        </row>
        <row r="302">
          <cell r="A302" t="str">
            <v>001</v>
          </cell>
          <cell r="B302" t="str">
            <v>DIRECCION GENERAL</v>
          </cell>
          <cell r="C302" t="str">
            <v>001</v>
          </cell>
          <cell r="D302" t="str">
            <v>AMAZONAS</v>
          </cell>
        </row>
        <row r="303">
          <cell r="A303" t="str">
            <v>005</v>
          </cell>
          <cell r="B303" t="str">
            <v>ANTIOQUIA</v>
          </cell>
          <cell r="C303" t="str">
            <v>005</v>
          </cell>
          <cell r="D303" t="str">
            <v>ANTIOQUIA</v>
          </cell>
        </row>
        <row r="304">
          <cell r="A304" t="str">
            <v>008</v>
          </cell>
          <cell r="B304" t="str">
            <v>ATLÁNTICO</v>
          </cell>
          <cell r="C304" t="str">
            <v>008</v>
          </cell>
          <cell r="D304" t="str">
            <v>ARAUCA</v>
          </cell>
        </row>
        <row r="305">
          <cell r="A305" t="str">
            <v>011</v>
          </cell>
          <cell r="B305" t="str">
            <v>BOGOTÁ D.C.</v>
          </cell>
          <cell r="C305" t="str">
            <v>011</v>
          </cell>
          <cell r="D305" t="str">
            <v>ATLÁNTICO</v>
          </cell>
        </row>
        <row r="306">
          <cell r="A306" t="str">
            <v>013</v>
          </cell>
          <cell r="B306" t="str">
            <v>BOLIVAR</v>
          </cell>
          <cell r="C306" t="str">
            <v>013</v>
          </cell>
          <cell r="D306" t="str">
            <v>BOGOTÁ D.C.</v>
          </cell>
        </row>
        <row r="307">
          <cell r="A307" t="str">
            <v>015</v>
          </cell>
          <cell r="B307" t="str">
            <v>BOYACÁ</v>
          </cell>
          <cell r="C307" t="str">
            <v>015</v>
          </cell>
          <cell r="D307" t="str">
            <v>BOLIVAR</v>
          </cell>
        </row>
        <row r="308">
          <cell r="A308" t="str">
            <v>017</v>
          </cell>
          <cell r="B308" t="str">
            <v>CALDAS</v>
          </cell>
          <cell r="C308" t="str">
            <v>017</v>
          </cell>
          <cell r="D308" t="str">
            <v>BOYACÁ</v>
          </cell>
        </row>
        <row r="309">
          <cell r="A309" t="str">
            <v>018</v>
          </cell>
          <cell r="B309" t="str">
            <v>CAQUETÁ</v>
          </cell>
          <cell r="C309" t="str">
            <v>018</v>
          </cell>
          <cell r="D309" t="str">
            <v>CALDAS</v>
          </cell>
        </row>
        <row r="310">
          <cell r="A310" t="str">
            <v>019</v>
          </cell>
          <cell r="B310" t="str">
            <v>CAUCA</v>
          </cell>
          <cell r="C310" t="str">
            <v>019</v>
          </cell>
          <cell r="D310" t="str">
            <v>CAQUETÁ</v>
          </cell>
        </row>
        <row r="311">
          <cell r="A311" t="str">
            <v>020</v>
          </cell>
          <cell r="B311" t="str">
            <v>CESAR</v>
          </cell>
          <cell r="C311" t="str">
            <v>020</v>
          </cell>
          <cell r="D311" t="str">
            <v>CASANARE</v>
          </cell>
        </row>
        <row r="312">
          <cell r="A312" t="str">
            <v>023</v>
          </cell>
          <cell r="B312" t="str">
            <v>CÓRDOBA</v>
          </cell>
          <cell r="C312" t="str">
            <v>023</v>
          </cell>
          <cell r="D312" t="str">
            <v>CAUCA</v>
          </cell>
        </row>
        <row r="313">
          <cell r="A313" t="str">
            <v>025</v>
          </cell>
          <cell r="B313" t="str">
            <v>CUNDINAMARCA</v>
          </cell>
          <cell r="C313" t="str">
            <v>025</v>
          </cell>
          <cell r="D313" t="str">
            <v>CESAR</v>
          </cell>
        </row>
        <row r="314">
          <cell r="A314" t="str">
            <v>027</v>
          </cell>
          <cell r="B314" t="str">
            <v>CHOCÓ</v>
          </cell>
          <cell r="C314" t="str">
            <v>027</v>
          </cell>
          <cell r="D314" t="str">
            <v>CHOCÓ</v>
          </cell>
        </row>
        <row r="315">
          <cell r="A315" t="str">
            <v>041</v>
          </cell>
          <cell r="B315" t="str">
            <v>HUILA</v>
          </cell>
          <cell r="C315" t="str">
            <v>041</v>
          </cell>
          <cell r="D315" t="str">
            <v>CÓRDOBA</v>
          </cell>
        </row>
        <row r="316">
          <cell r="A316" t="str">
            <v>044</v>
          </cell>
          <cell r="B316" t="str">
            <v>GUAJIRA</v>
          </cell>
          <cell r="C316" t="str">
            <v>044</v>
          </cell>
          <cell r="D316" t="str">
            <v>CUNDINAMARCA</v>
          </cell>
        </row>
        <row r="317">
          <cell r="A317" t="str">
            <v>047</v>
          </cell>
          <cell r="B317" t="str">
            <v>MAGDALENA</v>
          </cell>
          <cell r="C317" t="str">
            <v>047</v>
          </cell>
          <cell r="D317" t="str">
            <v>DIRECCION GENERAL</v>
          </cell>
        </row>
        <row r="318">
          <cell r="A318" t="str">
            <v>050</v>
          </cell>
          <cell r="B318" t="str">
            <v>META</v>
          </cell>
          <cell r="C318" t="str">
            <v>050</v>
          </cell>
          <cell r="D318" t="str">
            <v>GUAINÍA</v>
          </cell>
        </row>
        <row r="319">
          <cell r="A319" t="str">
            <v>052</v>
          </cell>
          <cell r="B319" t="str">
            <v>NARIÑO</v>
          </cell>
          <cell r="C319" t="str">
            <v>052</v>
          </cell>
          <cell r="D319" t="str">
            <v>GUAJIRA</v>
          </cell>
        </row>
        <row r="320">
          <cell r="A320" t="str">
            <v>054</v>
          </cell>
          <cell r="B320" t="str">
            <v>NORTE DE SANTANDER</v>
          </cell>
          <cell r="C320" t="str">
            <v>054</v>
          </cell>
          <cell r="D320" t="str">
            <v>GUAVIARE</v>
          </cell>
        </row>
        <row r="321">
          <cell r="A321" t="str">
            <v>063</v>
          </cell>
          <cell r="B321" t="str">
            <v>QUINDÍO</v>
          </cell>
          <cell r="C321" t="str">
            <v>063</v>
          </cell>
          <cell r="D321" t="str">
            <v>HUILA</v>
          </cell>
        </row>
        <row r="322">
          <cell r="A322" t="str">
            <v>066</v>
          </cell>
          <cell r="B322" t="str">
            <v>RISARALDA</v>
          </cell>
          <cell r="C322" t="str">
            <v>066</v>
          </cell>
          <cell r="D322" t="str">
            <v>MAGDALENA</v>
          </cell>
        </row>
        <row r="323">
          <cell r="A323" t="str">
            <v>068</v>
          </cell>
          <cell r="B323" t="str">
            <v>SANTANDER</v>
          </cell>
          <cell r="C323" t="str">
            <v>068</v>
          </cell>
          <cell r="D323" t="str">
            <v>META</v>
          </cell>
        </row>
        <row r="324">
          <cell r="A324" t="str">
            <v>070</v>
          </cell>
          <cell r="B324" t="str">
            <v>SUCRE</v>
          </cell>
          <cell r="C324" t="str">
            <v>070</v>
          </cell>
          <cell r="D324" t="str">
            <v>NARIÑO</v>
          </cell>
        </row>
        <row r="325">
          <cell r="A325" t="str">
            <v>073</v>
          </cell>
          <cell r="B325" t="str">
            <v>TOLIMA</v>
          </cell>
          <cell r="C325" t="str">
            <v>073</v>
          </cell>
          <cell r="D325" t="str">
            <v>NORTE DE SANTANDER</v>
          </cell>
        </row>
        <row r="326">
          <cell r="A326" t="str">
            <v>076</v>
          </cell>
          <cell r="B326" t="str">
            <v>VALLE</v>
          </cell>
          <cell r="C326" t="str">
            <v>076</v>
          </cell>
          <cell r="D326" t="str">
            <v>PUTUMAYO</v>
          </cell>
        </row>
        <row r="327">
          <cell r="A327" t="str">
            <v>081</v>
          </cell>
          <cell r="B327" t="str">
            <v>ARAUCA</v>
          </cell>
          <cell r="C327" t="str">
            <v>081</v>
          </cell>
          <cell r="D327" t="str">
            <v>QUINDÍO</v>
          </cell>
        </row>
        <row r="328">
          <cell r="A328" t="str">
            <v>085</v>
          </cell>
          <cell r="B328" t="str">
            <v>CASANARE</v>
          </cell>
          <cell r="C328" t="str">
            <v>085</v>
          </cell>
          <cell r="D328" t="str">
            <v>RISARALDA</v>
          </cell>
        </row>
        <row r="329">
          <cell r="A329" t="str">
            <v>086</v>
          </cell>
          <cell r="B329" t="str">
            <v>PUTUMAYO</v>
          </cell>
          <cell r="C329" t="str">
            <v>086</v>
          </cell>
          <cell r="D329" t="str">
            <v>SAN ANDRÉS</v>
          </cell>
        </row>
        <row r="330">
          <cell r="A330" t="str">
            <v>088</v>
          </cell>
          <cell r="B330" t="str">
            <v>SAN ANDRÉS</v>
          </cell>
          <cell r="C330" t="str">
            <v>088</v>
          </cell>
          <cell r="D330" t="str">
            <v>SANTANDER</v>
          </cell>
        </row>
        <row r="331">
          <cell r="A331" t="str">
            <v>091</v>
          </cell>
          <cell r="B331" t="str">
            <v>AMAZONAS</v>
          </cell>
          <cell r="C331" t="str">
            <v>091</v>
          </cell>
          <cell r="D331" t="str">
            <v>SUCRE</v>
          </cell>
        </row>
        <row r="332">
          <cell r="A332" t="str">
            <v>094</v>
          </cell>
          <cell r="B332" t="str">
            <v>GUAINÍA</v>
          </cell>
          <cell r="C332" t="str">
            <v>094</v>
          </cell>
          <cell r="D332" t="str">
            <v>TOLIMA</v>
          </cell>
        </row>
        <row r="333">
          <cell r="A333" t="str">
            <v>095</v>
          </cell>
          <cell r="B333" t="str">
            <v>GUAVIARE</v>
          </cell>
          <cell r="C333" t="str">
            <v>095</v>
          </cell>
          <cell r="D333" t="str">
            <v>VALLE</v>
          </cell>
        </row>
        <row r="334">
          <cell r="A334" t="str">
            <v>097</v>
          </cell>
          <cell r="B334" t="str">
            <v>VAUPÉS</v>
          </cell>
          <cell r="C334" t="str">
            <v>097</v>
          </cell>
          <cell r="D334" t="str">
            <v>VAUPÉS</v>
          </cell>
        </row>
        <row r="335">
          <cell r="A335" t="str">
            <v>099</v>
          </cell>
          <cell r="B335" t="str">
            <v>VICHADA</v>
          </cell>
          <cell r="C335" t="str">
            <v>099</v>
          </cell>
          <cell r="D335" t="str">
            <v>VICHADA</v>
          </cell>
        </row>
        <row r="336">
          <cell r="A336" t="str">
            <v>099</v>
          </cell>
          <cell r="B336" t="str">
            <v>VICHADA</v>
          </cell>
          <cell r="C336" t="str">
            <v>099</v>
          </cell>
          <cell r="D336" t="str">
            <v>VICHADA</v>
          </cell>
        </row>
      </sheetData>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row r="1">
          <cell r="A1" t="str">
            <v>001</v>
          </cell>
          <cell r="B1" t="str">
            <v>DIRECCION GENERAL</v>
          </cell>
        </row>
        <row r="2">
          <cell r="A2" t="str">
            <v>005</v>
          </cell>
          <cell r="B2" t="str">
            <v>ANTIOQUIA</v>
          </cell>
        </row>
        <row r="3">
          <cell r="A3" t="str">
            <v>008</v>
          </cell>
          <cell r="B3" t="str">
            <v>ATLÁNTICO</v>
          </cell>
        </row>
        <row r="4">
          <cell r="A4" t="str">
            <v>011</v>
          </cell>
          <cell r="B4" t="str">
            <v>BOGOTÁ D.C.</v>
          </cell>
        </row>
        <row r="5">
          <cell r="A5" t="str">
            <v>013</v>
          </cell>
          <cell r="B5" t="str">
            <v>BOLIVAR</v>
          </cell>
        </row>
        <row r="6">
          <cell r="A6" t="str">
            <v>015</v>
          </cell>
          <cell r="B6" t="str">
            <v>BOYACÁ</v>
          </cell>
        </row>
        <row r="7">
          <cell r="A7" t="str">
            <v>017</v>
          </cell>
          <cell r="B7" t="str">
            <v>CALDAS</v>
          </cell>
        </row>
        <row r="8">
          <cell r="A8" t="str">
            <v>018</v>
          </cell>
          <cell r="B8" t="str">
            <v>CAQUETÁ</v>
          </cell>
        </row>
        <row r="9">
          <cell r="A9" t="str">
            <v>019</v>
          </cell>
          <cell r="B9" t="str">
            <v>CAUCA</v>
          </cell>
        </row>
        <row r="10">
          <cell r="A10" t="str">
            <v>020</v>
          </cell>
          <cell r="B10" t="str">
            <v>CESAR</v>
          </cell>
        </row>
        <row r="11">
          <cell r="A11" t="str">
            <v>023</v>
          </cell>
          <cell r="B11" t="str">
            <v>CÓRDOBA</v>
          </cell>
        </row>
        <row r="12">
          <cell r="A12" t="str">
            <v>025</v>
          </cell>
          <cell r="B12" t="str">
            <v>CUNDINAMARCA</v>
          </cell>
        </row>
        <row r="13">
          <cell r="A13" t="str">
            <v>027</v>
          </cell>
          <cell r="B13" t="str">
            <v>CHOCÓ</v>
          </cell>
        </row>
        <row r="14">
          <cell r="A14" t="str">
            <v>041</v>
          </cell>
          <cell r="B14" t="str">
            <v>HUILA</v>
          </cell>
        </row>
        <row r="15">
          <cell r="A15" t="str">
            <v>044</v>
          </cell>
          <cell r="B15" t="str">
            <v>GUAJIRA</v>
          </cell>
        </row>
        <row r="16">
          <cell r="A16" t="str">
            <v>047</v>
          </cell>
          <cell r="B16" t="str">
            <v>MAGDALENA</v>
          </cell>
        </row>
        <row r="17">
          <cell r="A17" t="str">
            <v>050</v>
          </cell>
          <cell r="B17" t="str">
            <v>META</v>
          </cell>
        </row>
        <row r="18">
          <cell r="A18" t="str">
            <v>052</v>
          </cell>
          <cell r="B18" t="str">
            <v>NARIÑO</v>
          </cell>
        </row>
        <row r="19">
          <cell r="A19" t="str">
            <v>054</v>
          </cell>
          <cell r="B19" t="str">
            <v>NORTE DE SANTANDER</v>
          </cell>
        </row>
        <row r="20">
          <cell r="A20" t="str">
            <v>063</v>
          </cell>
          <cell r="B20" t="str">
            <v>QUINDÍO</v>
          </cell>
        </row>
        <row r="21">
          <cell r="A21" t="str">
            <v>066</v>
          </cell>
          <cell r="B21" t="str">
            <v>RISARALDA</v>
          </cell>
        </row>
        <row r="22">
          <cell r="A22" t="str">
            <v>068</v>
          </cell>
          <cell r="B22" t="str">
            <v>SANTANDER</v>
          </cell>
        </row>
        <row r="23">
          <cell r="A23" t="str">
            <v>070</v>
          </cell>
          <cell r="B23" t="str">
            <v>SUCRE</v>
          </cell>
        </row>
        <row r="24">
          <cell r="A24" t="str">
            <v>073</v>
          </cell>
          <cell r="B24" t="str">
            <v>TOLIMA</v>
          </cell>
        </row>
        <row r="25">
          <cell r="A25" t="str">
            <v>076</v>
          </cell>
          <cell r="B25" t="str">
            <v>VALLE</v>
          </cell>
        </row>
        <row r="26">
          <cell r="A26" t="str">
            <v>081</v>
          </cell>
          <cell r="B26" t="str">
            <v>ARAUCA</v>
          </cell>
        </row>
        <row r="27">
          <cell r="A27" t="str">
            <v>085</v>
          </cell>
          <cell r="B27" t="str">
            <v>CASANARE</v>
          </cell>
        </row>
        <row r="28">
          <cell r="A28" t="str">
            <v>086</v>
          </cell>
          <cell r="B28" t="str">
            <v>PUTUMAYO</v>
          </cell>
        </row>
        <row r="29">
          <cell r="A29" t="str">
            <v>088</v>
          </cell>
          <cell r="B29" t="str">
            <v>SAN ANDRÉS</v>
          </cell>
        </row>
        <row r="30">
          <cell r="A30" t="str">
            <v>091</v>
          </cell>
          <cell r="B30" t="str">
            <v>AMAZONAS</v>
          </cell>
        </row>
        <row r="31">
          <cell r="A31" t="str">
            <v>094</v>
          </cell>
          <cell r="B31" t="str">
            <v>GUAINÍA</v>
          </cell>
        </row>
        <row r="32">
          <cell r="A32" t="str">
            <v>095</v>
          </cell>
          <cell r="B32" t="str">
            <v>GUAVIARE</v>
          </cell>
        </row>
        <row r="33">
          <cell r="A33" t="str">
            <v>097</v>
          </cell>
          <cell r="B33" t="str">
            <v>VAUPÉS</v>
          </cell>
        </row>
        <row r="34">
          <cell r="A34" t="str">
            <v>099</v>
          </cell>
          <cell r="B34" t="str">
            <v>VICHADA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 val="FORMATO GIL-F-029"/>
      <sheetName val="LISTAS"/>
      <sheetName val="LISTADO PCI's"/>
    </sheetNames>
    <sheetDataSet>
      <sheetData sheetId="0"/>
      <sheetData sheetId="1"/>
      <sheetData sheetId="2"/>
      <sheetData sheetId="3">
        <row r="1">
          <cell r="A1" t="str">
            <v>CENTRO REG CONCATENADO</v>
          </cell>
          <cell r="B1" t="str">
            <v>REGIONAL</v>
          </cell>
          <cell r="C1" t="str">
            <v>PCI</v>
          </cell>
        </row>
        <row r="2">
          <cell r="A2" t="str">
            <v>DIRECCIÓN GENERAL SENA GESTION GENERAL</v>
          </cell>
          <cell r="B2" t="str">
            <v>DIRECCIÓN GENERAL</v>
          </cell>
          <cell r="C2" t="str">
            <v>36-02-00-001-0000</v>
          </cell>
        </row>
        <row r="3">
          <cell r="A3" t="str">
            <v>ANTIOQUIA SENA REGIONAL ANTIOQUIA  DIRECCION REGIONAL</v>
          </cell>
          <cell r="B3" t="str">
            <v>ANTIOQUIA</v>
          </cell>
          <cell r="C3" t="str">
            <v>36-02-00-005-000000</v>
          </cell>
        </row>
        <row r="4">
          <cell r="A4" t="str">
            <v>ANTIOQUIA CENTRO DE LOS RECURSOS NATURALES RENOVA</v>
          </cell>
          <cell r="B4" t="str">
            <v>ANTIOQUIA</v>
          </cell>
          <cell r="C4" t="str">
            <v>36-02-00-005-910110</v>
          </cell>
        </row>
        <row r="5">
          <cell r="A5" t="str">
            <v>ANTIOQUIA CENTRO DE FORMACION PROFESIONAL MINERO AMBIENTAL  ANTIOQUIA</v>
          </cell>
          <cell r="B5" t="str">
            <v>ANTIOQUIA</v>
          </cell>
          <cell r="C5" t="str">
            <v>36-02-00-005-912710</v>
          </cell>
        </row>
        <row r="6">
          <cell r="A6" t="str">
            <v>ANTIOQUIA CENTRO DE DISEÑO Y MANUFACTURA DE CUERO</v>
          </cell>
          <cell r="B6" t="str">
            <v>ANTIOQUIA</v>
          </cell>
          <cell r="C6" t="str">
            <v>36-02-00-005-920110</v>
          </cell>
        </row>
        <row r="7">
          <cell r="A7" t="str">
            <v>ANTIOQUIA CENTRO DE FORMACIÓN EN DISEÑO CONFECCIÓ</v>
          </cell>
          <cell r="B7" t="str">
            <v>ANTIOQUIA</v>
          </cell>
          <cell r="C7" t="str">
            <v>36-02-00-005-920210</v>
          </cell>
        </row>
        <row r="8">
          <cell r="A8" t="str">
            <v>ANTIOQUIA CENTRO PARA EL DESARROLLO DEL HABITAT Y</v>
          </cell>
          <cell r="B8" t="str">
            <v>ANTIOQUIA</v>
          </cell>
          <cell r="C8" t="str">
            <v>36-02-00-005-920310</v>
          </cell>
        </row>
        <row r="9">
          <cell r="A9" t="str">
            <v xml:space="preserve">ANTIOQUIA CENTRO DE TECNOLOGÍA DE LA MANUFACTURA </v>
          </cell>
          <cell r="B9" t="str">
            <v>ANTIOQUIA</v>
          </cell>
          <cell r="C9" t="str">
            <v>36-02-00-005-920410</v>
          </cell>
        </row>
        <row r="10">
          <cell r="A10" t="str">
            <v>ANTIOQUIA CENTRO  TECNOLOGICO DEL MOBILIARIO</v>
          </cell>
          <cell r="B10" t="str">
            <v>ANTIOQUIA</v>
          </cell>
          <cell r="C10" t="str">
            <v>36-02-00-005-920510</v>
          </cell>
        </row>
        <row r="11">
          <cell r="A11" t="str">
            <v>ANTIOQUIA CENTRO TECNOLOGICO DE GESTION INDUSTRIAL</v>
          </cell>
          <cell r="B11" t="str">
            <v>ANTIOQUIA</v>
          </cell>
          <cell r="C11" t="str">
            <v>36-02-00-005-920610</v>
          </cell>
        </row>
        <row r="12">
          <cell r="A12" t="str">
            <v>ANTIOQUIA CENTRO DE COMERCIO</v>
          </cell>
          <cell r="B12" t="str">
            <v>ANTIOQUIA</v>
          </cell>
          <cell r="C12" t="str">
            <v>36-02-00-005-930110</v>
          </cell>
        </row>
        <row r="13">
          <cell r="A13" t="str">
            <v>ANTIOQUIA CENTRO DE SERVICIOS DE SALUD</v>
          </cell>
          <cell r="B13" t="str">
            <v>ANTIOQUIA</v>
          </cell>
          <cell r="C13" t="str">
            <v>36-02-00-005-940110</v>
          </cell>
        </row>
        <row r="14">
          <cell r="A14" t="str">
            <v>ANTIOQUIA CENTRO DE SERVICIOS Y GESTION EMPRESARIAL</v>
          </cell>
          <cell r="B14" t="str">
            <v>ANTIOQUIA</v>
          </cell>
          <cell r="C14" t="str">
            <v>36-02-00-005-940210</v>
          </cell>
        </row>
        <row r="15">
          <cell r="A15" t="str">
            <v>ANTIOQUIA COMPLEJO TECNOLOGICO PARA LA GESTION AG</v>
          </cell>
          <cell r="B15" t="str">
            <v>ANTIOQUIA</v>
          </cell>
          <cell r="C15" t="str">
            <v>36-02-00-005-950110</v>
          </cell>
        </row>
        <row r="16">
          <cell r="A16" t="str">
            <v>ANTIOQUIA COMPLEJO TECNOLOGICO MINERO AGROEMPRESA</v>
          </cell>
          <cell r="B16" t="str">
            <v>ANTIOQUIA</v>
          </cell>
          <cell r="C16" t="str">
            <v>36-02-00-005-950210</v>
          </cell>
        </row>
        <row r="17">
          <cell r="A17" t="str">
            <v>ANTIOQUIA CENTRO DE LA INNOVACION, LA AGROINDUSTR</v>
          </cell>
          <cell r="B17" t="str">
            <v>ANTIOQUIA</v>
          </cell>
          <cell r="C17" t="str">
            <v>36-02-00-005-950310</v>
          </cell>
        </row>
        <row r="18">
          <cell r="A18" t="str">
            <v>ANTIOQUIA COMPLEJO TECNOLOGICO AGROINDUSTRIAL. PE</v>
          </cell>
          <cell r="B18" t="str">
            <v>ANTIOQUIA</v>
          </cell>
          <cell r="C18" t="str">
            <v>36-02-00-005-950410</v>
          </cell>
        </row>
        <row r="19">
          <cell r="A19" t="str">
            <v>ANTIOQUIA CTRO COMPLEJO TECNO TURISTICO AGROIN.</v>
          </cell>
          <cell r="B19" t="str">
            <v>ANTIOQUIA</v>
          </cell>
          <cell r="C19" t="str">
            <v>36-02-00-005-954910</v>
          </cell>
        </row>
        <row r="20">
          <cell r="A20" t="str">
            <v>ATLÁNTICO SENA REGIONAL ATLANTICO DIRECCION REGIONAL</v>
          </cell>
          <cell r="B20" t="str">
            <v>ATLÁNTICO</v>
          </cell>
          <cell r="C20" t="str">
            <v>36-02-00-008-000000</v>
          </cell>
        </row>
        <row r="21">
          <cell r="A21" t="str">
            <v>ATLÁNTICO CENTRO PARA EL DESARROLLO AGROECOLOGICO Y AGROINDUSTRIAL</v>
          </cell>
          <cell r="B21" t="str">
            <v>ATLÁNTICO</v>
          </cell>
          <cell r="C21" t="str">
            <v>36-02-00-008-910310</v>
          </cell>
        </row>
        <row r="22">
          <cell r="A22" t="str">
            <v>ATLÁNTICO CENTRO NACIONAL COLOMBO ALEMAN</v>
          </cell>
          <cell r="B22" t="str">
            <v>ATLÁNTICO</v>
          </cell>
          <cell r="C22" t="str">
            <v>36-02-00-008-920710</v>
          </cell>
        </row>
        <row r="23">
          <cell r="A23" t="str">
            <v>ATLÁNTICO CENTRO INDUSTRIAL Y DE AVIACION</v>
          </cell>
          <cell r="B23" t="str">
            <v>ATLÁNTICO</v>
          </cell>
          <cell r="C23" t="str">
            <v>36-02-00-008-920810</v>
          </cell>
        </row>
        <row r="24">
          <cell r="A24" t="str">
            <v>ATLÁNTICO CENTRO DE COMERCIO Y SERVICIOS</v>
          </cell>
          <cell r="B24" t="str">
            <v>ATLÁNTICO</v>
          </cell>
          <cell r="C24" t="str">
            <v>36-02-00-008-930210</v>
          </cell>
        </row>
        <row r="25">
          <cell r="A25" t="str">
            <v>DISTRITO CAPITAL SENA REGIONAL BOGOTA DISTRITO DIRECCION REGIONAL</v>
          </cell>
          <cell r="B25" t="str">
            <v>DISTRITO CAPITAL</v>
          </cell>
          <cell r="C25" t="str">
            <v>36-02-00-011-000000</v>
          </cell>
        </row>
        <row r="26">
          <cell r="A26" t="str">
            <v>DISTRITO CAPITAL CENTRO DE TECNOLOGIAS PARA LA CONSTRUCCION</v>
          </cell>
          <cell r="B26" t="str">
            <v>DISTRITO CAPITAL</v>
          </cell>
          <cell r="C26" t="str">
            <v>36-02-00-011-920910</v>
          </cell>
        </row>
        <row r="27">
          <cell r="A27" t="str">
            <v>DISTRITO CAPITAL CENTRO DE ELECTRICIDAD Y ELECTRONICA</v>
          </cell>
          <cell r="B27" t="str">
            <v>DISTRITO CAPITAL</v>
          </cell>
          <cell r="C27" t="str">
            <v>36-02-00-011-921010</v>
          </cell>
        </row>
        <row r="28">
          <cell r="A28" t="str">
            <v>DISTRITO CAPITAL CENTRO DE GESTION INDUSTRIAL</v>
          </cell>
          <cell r="B28" t="str">
            <v>DISTRITO CAPITAL</v>
          </cell>
          <cell r="C28" t="str">
            <v>36-02-00-011-921110</v>
          </cell>
        </row>
        <row r="29">
          <cell r="A29" t="str">
            <v>DISTRITO CAPITAL CENTRO DE MANUFACTURA EN TEXTILES Y CUERO</v>
          </cell>
          <cell r="B29" t="str">
            <v>DISTRITO CAPITAL</v>
          </cell>
          <cell r="C29" t="str">
            <v>36-02-00-011-921210</v>
          </cell>
        </row>
        <row r="30">
          <cell r="A30" t="str">
            <v>DISTRITO CAPITAL CENTRO DE TECNOLOGIAS DEL  TRANSPORTE</v>
          </cell>
          <cell r="B30" t="str">
            <v>DISTRITO CAPITAL</v>
          </cell>
          <cell r="C30" t="str">
            <v>36-02-00-011-921310</v>
          </cell>
        </row>
        <row r="31">
          <cell r="A31" t="str">
            <v>DISTRITO CAPITAL CENTRO METALMECANICO</v>
          </cell>
          <cell r="B31" t="str">
            <v>DISTRITO CAPITAL</v>
          </cell>
          <cell r="C31" t="str">
            <v>36-02-00-011-921410</v>
          </cell>
        </row>
        <row r="32">
          <cell r="A32" t="str">
            <v>DISTRITO CAPITAL CENTRO DE MATERIALES Y ENSAYOS</v>
          </cell>
          <cell r="B32" t="str">
            <v>DISTRITO CAPITAL</v>
          </cell>
          <cell r="C32" t="str">
            <v>36-02-00-011-921510</v>
          </cell>
        </row>
        <row r="33">
          <cell r="A33" t="str">
            <v>DISTRITO CAPITAL CENTRO DE DISEÑO Y  METROLOGIA</v>
          </cell>
          <cell r="B33" t="str">
            <v>DISTRITO CAPITAL</v>
          </cell>
          <cell r="C33" t="str">
            <v>36-02-00-011-921610</v>
          </cell>
        </row>
        <row r="34">
          <cell r="A34" t="str">
            <v>DISTRITO CAPITAL CENTRO PARA LA INDUSTRIA DE LA COMUNICACIÓN</v>
          </cell>
          <cell r="B34" t="str">
            <v>DISTRITO CAPITAL</v>
          </cell>
          <cell r="C34" t="str">
            <v>36-02-00-011-921710</v>
          </cell>
        </row>
        <row r="35">
          <cell r="A35" t="str">
            <v>DISTRITO CAPITAL CENTRO DE GESTION DE MERCADOS, LOGISTICO</v>
          </cell>
          <cell r="B35" t="str">
            <v>DISTRITO CAPITAL</v>
          </cell>
          <cell r="C35" t="str">
            <v>36-02-00-011-930310</v>
          </cell>
        </row>
        <row r="36">
          <cell r="A36" t="str">
            <v>DISTRITO CAPITAL CENTRO DE FORMACION DE TALENTO HUMANO E</v>
          </cell>
          <cell r="B36" t="str">
            <v>DISTRITO CAPITAL</v>
          </cell>
          <cell r="C36" t="str">
            <v>36-02-00-011-940310</v>
          </cell>
        </row>
        <row r="37">
          <cell r="A37" t="str">
            <v>DISTRITO CAPITAL CENTRO DE GESTION ADMINISTRATIVA</v>
          </cell>
          <cell r="B37" t="str">
            <v>DISTRITO CAPITAL</v>
          </cell>
          <cell r="C37" t="str">
            <v>36-02-00-011-940410</v>
          </cell>
        </row>
        <row r="38">
          <cell r="A38" t="str">
            <v>DISTRITO CAPITAL CENTRO DE SERV. FINANCIEROS</v>
          </cell>
          <cell r="B38" t="str">
            <v>DISTRITO CAPITAL</v>
          </cell>
          <cell r="C38" t="str">
            <v>36-02-00-011-940510</v>
          </cell>
        </row>
        <row r="39">
          <cell r="A39" t="str">
            <v>DISTRITO CAPITAL CENTRO NACIONAL DE HOTELERIA. TURISMO Y</v>
          </cell>
          <cell r="B39" t="str">
            <v>DISTRITO CAPITAL</v>
          </cell>
          <cell r="C39" t="str">
            <v>36-02-00-011-940610</v>
          </cell>
        </row>
        <row r="40">
          <cell r="A40" t="str">
            <v>DISTRITO CAPITAL CENTRO DE FORMACION Y ACTIVIDAD FISICA Y CULTURA</v>
          </cell>
          <cell r="B40" t="str">
            <v>DISTRITO CAPITAL</v>
          </cell>
          <cell r="C40" t="str">
            <v>36-02-00-011-950810</v>
          </cell>
        </row>
        <row r="41">
          <cell r="A41" t="str">
            <v>BOLÍVAR SENA REGIONAL BOLIVAR DIRECCION REGIONAL</v>
          </cell>
          <cell r="B41" t="str">
            <v>BOLÍVAR</v>
          </cell>
          <cell r="C41" t="str">
            <v>36-02-00-013-000000</v>
          </cell>
        </row>
        <row r="42">
          <cell r="A42" t="str">
            <v>BOLÍVAR CENTRO AGROEMPRESARIAL Y MINERO</v>
          </cell>
          <cell r="B42" t="str">
            <v>BOLÍVAR</v>
          </cell>
          <cell r="C42" t="str">
            <v>36-02-00-013-910410</v>
          </cell>
        </row>
        <row r="43">
          <cell r="A43" t="str">
            <v>BOLÍVAR CENTRO NAUTICO ACUICOLA Y PESQUERO</v>
          </cell>
          <cell r="B43" t="str">
            <v>BOLÍVAR</v>
          </cell>
          <cell r="C43" t="str">
            <v>36-02-00-013-910510</v>
          </cell>
        </row>
        <row r="44">
          <cell r="A44" t="str">
            <v>BOLÍVAR CENTRO PARA LA INDUSTRIA PETROQUIMICA</v>
          </cell>
          <cell r="B44" t="str">
            <v>BOLÍVAR</v>
          </cell>
          <cell r="C44" t="str">
            <v>36-02-00-013-921810</v>
          </cell>
        </row>
        <row r="45">
          <cell r="A45" t="str">
            <v>BOLÍVAR CENTRO DE COMERCIO Y SERVICIOS</v>
          </cell>
          <cell r="B45" t="str">
            <v>BOLÍVAR</v>
          </cell>
          <cell r="C45" t="str">
            <v>36-02-00-013-930410</v>
          </cell>
        </row>
        <row r="46">
          <cell r="A46" t="str">
            <v>BOYACÁ SENA REGIONAL  BOYACA DIRECCION REGIONAL</v>
          </cell>
          <cell r="B46" t="str">
            <v>BOYACÁ</v>
          </cell>
          <cell r="C46" t="str">
            <v>36-02-00-015-000000</v>
          </cell>
        </row>
        <row r="47">
          <cell r="A47" t="str">
            <v>BOYACÁ CENTRO DE DESARROLLO AGROPECUARIO Y AGR</v>
          </cell>
          <cell r="B47" t="str">
            <v>BOYACÁ</v>
          </cell>
          <cell r="C47" t="str">
            <v>36-02-00-015-911010</v>
          </cell>
        </row>
        <row r="48">
          <cell r="A48" t="str">
            <v>BOYACÁ CENTRO  MINERO</v>
          </cell>
          <cell r="B48" t="str">
            <v>BOYACÁ</v>
          </cell>
          <cell r="C48" t="str">
            <v>36-02-00-015-911110</v>
          </cell>
        </row>
        <row r="49">
          <cell r="A49" t="str">
            <v>BOYACÁ CENTRO DE GESTION ADMINISTRATIVA Y FORT</v>
          </cell>
          <cell r="B49" t="str">
            <v>BOYACÁ</v>
          </cell>
          <cell r="C49" t="str">
            <v>36-02-00-015-930510</v>
          </cell>
        </row>
        <row r="50">
          <cell r="A50" t="str">
            <v>BOYACÁ CENTRO INDUSTRIAL DE MANTENIMIENTO Y MA</v>
          </cell>
          <cell r="B50" t="str">
            <v>BOYACÁ</v>
          </cell>
          <cell r="C50" t="str">
            <v>36-02-00-015-951410</v>
          </cell>
        </row>
        <row r="51">
          <cell r="A51" t="str">
            <v>CALDAS SENA REGIONAL CALDAS DIRECCION REGIONAL</v>
          </cell>
          <cell r="B51" t="str">
            <v>CALDAS</v>
          </cell>
          <cell r="C51" t="str">
            <v>36-02-00-017-000000</v>
          </cell>
        </row>
        <row r="52">
          <cell r="A52" t="str">
            <v>CALDAS CENTRO PARA LA FORMACION CAFETERA</v>
          </cell>
          <cell r="B52" t="str">
            <v>CALDAS</v>
          </cell>
          <cell r="C52" t="str">
            <v>36-02-00-017-911210</v>
          </cell>
        </row>
        <row r="53">
          <cell r="A53" t="str">
            <v>CALDAS CENTRO DE AUTOMATIZACION INDUSTRIAL</v>
          </cell>
          <cell r="B53" t="str">
            <v>CALDAS</v>
          </cell>
          <cell r="C53" t="str">
            <v>36-02-00-017-921910</v>
          </cell>
        </row>
        <row r="54">
          <cell r="A54" t="str">
            <v xml:space="preserve">CALDAS CENTRO DE PROCESOS INDUSTRIALES </v>
          </cell>
          <cell r="B54" t="str">
            <v>CALDAS</v>
          </cell>
          <cell r="C54" t="str">
            <v>36-02-00-017-922010</v>
          </cell>
        </row>
        <row r="55">
          <cell r="A55" t="str">
            <v>CALDAS CENTRO DE COMERCIO Y SERV.</v>
          </cell>
          <cell r="B55" t="str">
            <v>CALDAS</v>
          </cell>
          <cell r="C55" t="str">
            <v>36-02-00-017-930610</v>
          </cell>
        </row>
        <row r="56">
          <cell r="A56" t="str">
            <v>CALDAS CENTRO PECUARIO Y AGROEMPRESARIAL</v>
          </cell>
          <cell r="B56" t="str">
            <v>CALDAS</v>
          </cell>
          <cell r="C56" t="str">
            <v>36-02-00-017-951510</v>
          </cell>
        </row>
        <row r="57">
          <cell r="A57" t="str">
            <v>CAQUETÁ SENA REGIONAL CAQUETA  DIRECCION REGIONAL</v>
          </cell>
          <cell r="B57" t="str">
            <v>CAQUETÁ</v>
          </cell>
          <cell r="C57" t="str">
            <v>36-02-00-018-000000</v>
          </cell>
        </row>
        <row r="58">
          <cell r="A58" t="str">
            <v>CAQUETÁ CENTRO TECNOLOGICO DE LA AMAZONIA</v>
          </cell>
          <cell r="B58" t="str">
            <v>CAQUETÁ</v>
          </cell>
          <cell r="C58" t="str">
            <v>36-02-00-018-951610</v>
          </cell>
        </row>
        <row r="59">
          <cell r="A59" t="str">
            <v>CAUCA SENA REGIONAL CAUCA  DIRECCION REGIONAL</v>
          </cell>
          <cell r="B59" t="str">
            <v>CAUCA</v>
          </cell>
          <cell r="C59" t="str">
            <v>36-02-00-019-000000</v>
          </cell>
        </row>
        <row r="60">
          <cell r="A60" t="str">
            <v>CAUCA CENTRO AGROPECUARIO</v>
          </cell>
          <cell r="B60" t="str">
            <v>CAUCA</v>
          </cell>
          <cell r="C60" t="str">
            <v>36-02-00-019-911310</v>
          </cell>
        </row>
        <row r="61">
          <cell r="A61" t="str">
            <v>CAUCA C.DE TELEINFORMATICA Y PRODUCCION INDUST</v>
          </cell>
          <cell r="B61" t="str">
            <v>CAUCA</v>
          </cell>
          <cell r="C61" t="str">
            <v>36-02-00-019-922110</v>
          </cell>
        </row>
        <row r="62">
          <cell r="A62" t="str">
            <v>CAUCA CENTRO DE COMERCIO Y SERV.</v>
          </cell>
          <cell r="B62" t="str">
            <v>CAUCA</v>
          </cell>
          <cell r="C62" t="str">
            <v>36-02-00-019-930710</v>
          </cell>
        </row>
        <row r="63">
          <cell r="A63" t="str">
            <v>CESAR SENA REGIONAL CESAR  DIRECCION REGIONAL</v>
          </cell>
          <cell r="B63" t="str">
            <v>CESAR</v>
          </cell>
          <cell r="C63" t="str">
            <v>36-02-00-020-000000</v>
          </cell>
        </row>
        <row r="64">
          <cell r="A64" t="str">
            <v>CESAR CENTRO BIOTECNOLOGICO DEL CARIBE</v>
          </cell>
          <cell r="B64" t="str">
            <v>CESAR</v>
          </cell>
          <cell r="C64" t="str">
            <v>36-02-00-020-911410</v>
          </cell>
        </row>
        <row r="65">
          <cell r="A65" t="str">
            <v>CESAR CENTRO AGROEMPRESARIAL</v>
          </cell>
          <cell r="B65" t="str">
            <v>CESAR</v>
          </cell>
          <cell r="C65" t="str">
            <v>36-02-00-020-952010</v>
          </cell>
        </row>
        <row r="66">
          <cell r="A66" t="str">
            <v>CESAR CENTRO DE OPERACIÓN Y MANTENIMIENTO MIN</v>
          </cell>
          <cell r="B66" t="str">
            <v>CESAR</v>
          </cell>
          <cell r="C66" t="str">
            <v>36-02-00-020-952110</v>
          </cell>
        </row>
        <row r="67">
          <cell r="A67" t="str">
            <v>CÓRDOBA SENA REGIONAL CORDOBA  DIRECCION REGIONAL</v>
          </cell>
          <cell r="B67" t="str">
            <v>CÓRDOBA</v>
          </cell>
          <cell r="C67" t="str">
            <v>36-02-00-023-000000</v>
          </cell>
        </row>
        <row r="68">
          <cell r="A68" t="str">
            <v>CÓRDOBA CENTRO AGROPECUARIO Y DE BIOTECNOLOGIA EL PORVENIR</v>
          </cell>
          <cell r="B68" t="str">
            <v>CÓRDOBA</v>
          </cell>
          <cell r="C68" t="str">
            <v>36-02-00-023-911510</v>
          </cell>
        </row>
        <row r="69">
          <cell r="A69" t="str">
            <v>CÓRDOBA CENTRO DE COMERCIO  INDUSTRIA Y TURISMO</v>
          </cell>
          <cell r="B69" t="str">
            <v>CÓRDOBA</v>
          </cell>
          <cell r="C69" t="str">
            <v>36-02-00-023-952310</v>
          </cell>
        </row>
        <row r="70">
          <cell r="A70" t="str">
            <v>CUNDINAMARCA SENA REGIONAL CUNDINAMARCA  DIRECCION REGIONAL</v>
          </cell>
          <cell r="B70" t="str">
            <v>CUNDINAMARCA</v>
          </cell>
          <cell r="C70" t="str">
            <v>36-02-00-025-000000</v>
          </cell>
        </row>
        <row r="71">
          <cell r="A71" t="str">
            <v>CUNDINAMARCA CENTRO INDUSTRIAL Y DESARROLLO EMPRESARIAL</v>
          </cell>
          <cell r="B71" t="str">
            <v>CUNDINAMARCA</v>
          </cell>
          <cell r="C71" t="str">
            <v>36-02-00-025-923210</v>
          </cell>
        </row>
        <row r="72">
          <cell r="A72" t="str">
            <v>CUNDINAMARCA CENTRO DE DESARROLLO AGROINDUSTRIAL Y E</v>
          </cell>
          <cell r="B72" t="str">
            <v>CUNDINAMARCA</v>
          </cell>
          <cell r="C72" t="str">
            <v>36-02-00-025-950910</v>
          </cell>
        </row>
        <row r="73">
          <cell r="A73" t="str">
            <v>CUNDINAMARCA CENTRO  AGROECOLOGICO Y EMPRESARIAL</v>
          </cell>
          <cell r="B73" t="str">
            <v>CUNDINAMARCA</v>
          </cell>
          <cell r="C73" t="str">
            <v>36-02-00-025-951010</v>
          </cell>
        </row>
        <row r="74">
          <cell r="A74" t="str">
            <v>CUNDINAMARCA CENTRO DE LA TECNOLOGIA DEL DISEÑO Y LA</v>
          </cell>
          <cell r="B74" t="str">
            <v>CUNDINAMARCA</v>
          </cell>
          <cell r="C74" t="str">
            <v>36-02-00-025-951110</v>
          </cell>
        </row>
        <row r="75">
          <cell r="A75" t="str">
            <v>CUNDINAMARCA CENTRO DE BIOTECNOLOGIA AGROPECUARIA</v>
          </cell>
          <cell r="B75" t="str">
            <v>CUNDINAMARCA</v>
          </cell>
          <cell r="C75" t="str">
            <v>36-02-00-025-951210</v>
          </cell>
        </row>
        <row r="76">
          <cell r="A76" t="str">
            <v>CUNDINAMARCA CENTRO DE DESARROLLO AGROEMPRESARIALCUNDINAMARCA</v>
          </cell>
          <cell r="B76" t="str">
            <v>CUNDINAMARCA</v>
          </cell>
          <cell r="C76" t="str">
            <v>36-02-00-025-951310</v>
          </cell>
        </row>
        <row r="77">
          <cell r="A77" t="str">
            <v>CHOCÓ SENA REGIONAL CHOCO  DIRECCION REGIONAL</v>
          </cell>
          <cell r="B77" t="str">
            <v>CHOCÓ</v>
          </cell>
          <cell r="C77" t="str">
            <v>36-02-00-027-000000</v>
          </cell>
        </row>
        <row r="78">
          <cell r="A78" t="str">
            <v>CHOCÓ CENTRO DE RECURSOS NATURALES. INDUSTRIA</v>
          </cell>
          <cell r="B78" t="str">
            <v>CHOCÓ</v>
          </cell>
          <cell r="C78" t="str">
            <v>36-02-00-027-952210</v>
          </cell>
        </row>
        <row r="79">
          <cell r="A79" t="str">
            <v>HUILA SENA REGIONAL HUILA  DIRECCION REGIONAL</v>
          </cell>
          <cell r="B79" t="str">
            <v>HUILA</v>
          </cell>
          <cell r="C79" t="str">
            <v>36-02-00-041-000000</v>
          </cell>
        </row>
        <row r="80">
          <cell r="A80" t="str">
            <v>HUILA CENTRO DE FORMACION AGROINDUSTRIAL</v>
          </cell>
          <cell r="B80" t="str">
            <v>HUILA</v>
          </cell>
          <cell r="C80" t="str">
            <v>36-02-00-041-911610</v>
          </cell>
        </row>
        <row r="81">
          <cell r="A81" t="str">
            <v>HUILA CENTRO AGROEMPRESARIAL Y DESARROLLO PEC</v>
          </cell>
          <cell r="B81" t="str">
            <v>HUILA</v>
          </cell>
          <cell r="C81" t="str">
            <v>36-02-00-041-952510</v>
          </cell>
        </row>
        <row r="82">
          <cell r="A82" t="str">
            <v xml:space="preserve">HUILA CENTRO DE DESARROLLO AGROEMPRESARIAL Y </v>
          </cell>
          <cell r="B82" t="str">
            <v>HUILA</v>
          </cell>
          <cell r="C82" t="str">
            <v>36-02-00-041-952610</v>
          </cell>
        </row>
        <row r="83">
          <cell r="A83" t="str">
            <v>HUILA CENTRO DE LA INDUSTRIA LA EMPRESA Y LO</v>
          </cell>
          <cell r="B83" t="str">
            <v>HUILA</v>
          </cell>
          <cell r="C83" t="str">
            <v>36-02-00-041-952710</v>
          </cell>
        </row>
        <row r="84">
          <cell r="A84" t="str">
            <v>HUILA CENTRO DE GESTION Y DESARROLLO SOSTENIB</v>
          </cell>
          <cell r="B84" t="str">
            <v>HUILA</v>
          </cell>
          <cell r="C84" t="str">
            <v>36-02-00-041-952810</v>
          </cell>
        </row>
        <row r="85">
          <cell r="A85" t="str">
            <v>LA GUAJIRA SENA REGIONAL GUAJIRA  DIRECCION REGIONAL</v>
          </cell>
          <cell r="B85" t="str">
            <v>LA GUAJIRA</v>
          </cell>
          <cell r="C85" t="str">
            <v>36-02-00-044-000000</v>
          </cell>
        </row>
        <row r="86">
          <cell r="A86" t="str">
            <v>LA GUAJIRA CENTRO INDUSTRIAL Y DE ENERGIAS ALTERNA</v>
          </cell>
          <cell r="B86" t="str">
            <v>LA GUAJIRA</v>
          </cell>
          <cell r="C86" t="str">
            <v>36-02-00-044-922210</v>
          </cell>
        </row>
        <row r="87">
          <cell r="A87" t="str">
            <v>LA GUAJIRA CENTRO AGROEMPRESARIAL Y ACUICOLA</v>
          </cell>
          <cell r="B87" t="str">
            <v>LA GUAJIRA</v>
          </cell>
          <cell r="C87" t="str">
            <v>36-02-00-044-952410</v>
          </cell>
        </row>
        <row r="88">
          <cell r="A88" t="str">
            <v>MAGDALENA SENA REGIONAL MAGDALENA  DIRECCION REGIONAL</v>
          </cell>
          <cell r="B88" t="str">
            <v>MAGDALENA</v>
          </cell>
          <cell r="C88" t="str">
            <v>36-02-00-047-000000</v>
          </cell>
        </row>
        <row r="89">
          <cell r="A89" t="str">
            <v>MAGDALENA CENTRO ACUICOLA Y AGROINDUSTRIAL DE GAIRA</v>
          </cell>
          <cell r="B89" t="str">
            <v>MAGDALENA</v>
          </cell>
          <cell r="C89" t="str">
            <v>36-02-00-047-911810</v>
          </cell>
        </row>
        <row r="90">
          <cell r="A90" t="str">
            <v>MAGDALENA CENTRO DE LOGISTICA Y PROMOCION ECOTURI</v>
          </cell>
          <cell r="B90" t="str">
            <v>MAGDALENA</v>
          </cell>
          <cell r="C90" t="str">
            <v>36-02-00-047-952910</v>
          </cell>
        </row>
        <row r="91">
          <cell r="A91" t="str">
            <v>META SENA REGIONAL META  DIRECCION REGIONAL</v>
          </cell>
          <cell r="B91" t="str">
            <v>META</v>
          </cell>
          <cell r="C91" t="str">
            <v>36-02-00-050-000000</v>
          </cell>
        </row>
        <row r="92">
          <cell r="A92" t="str">
            <v>META CENTRO AGROINDUSTRIAL DEL META</v>
          </cell>
          <cell r="B92" t="str">
            <v>META</v>
          </cell>
          <cell r="C92" t="str">
            <v>36-02-00-050-911710</v>
          </cell>
        </row>
        <row r="93">
          <cell r="A93" t="str">
            <v>META CENTRO DE INDUSTRIA Y SERV. DEL META</v>
          </cell>
          <cell r="B93" t="str">
            <v>META</v>
          </cell>
          <cell r="C93" t="str">
            <v>36-02-00-050-953210</v>
          </cell>
        </row>
        <row r="94">
          <cell r="A94" t="str">
            <v>NARIÑO SENA REGIONAL NARIÑO  DIRECCION REGIONAL</v>
          </cell>
          <cell r="B94" t="str">
            <v>NARIÑO</v>
          </cell>
          <cell r="C94" t="str">
            <v>36-02-00-052-000000</v>
          </cell>
        </row>
        <row r="95">
          <cell r="A95" t="str">
            <v>NARIÑO CENTRO SUR COLOMBIANO DE LOGÍSTICA INTE</v>
          </cell>
          <cell r="B95" t="str">
            <v>NARIÑO</v>
          </cell>
          <cell r="C95" t="str">
            <v>36-02-00-052-953410</v>
          </cell>
        </row>
        <row r="96">
          <cell r="A96" t="str">
            <v xml:space="preserve">NARIÑO CENTRO AGROINDUSTRIAL Y PESQUERO DE LA </v>
          </cell>
          <cell r="B96" t="str">
            <v>NARIÑO</v>
          </cell>
          <cell r="C96" t="str">
            <v>36-02-00-052-953510</v>
          </cell>
        </row>
        <row r="97">
          <cell r="A97" t="str">
            <v>NARIÑO CENTRO INTERNACIONAL DE PRODUCCIÓN LIMP</v>
          </cell>
          <cell r="B97" t="str">
            <v>NARIÑO</v>
          </cell>
          <cell r="C97" t="str">
            <v>36-02-00-052-953610</v>
          </cell>
        </row>
        <row r="98">
          <cell r="A98" t="str">
            <v>NORTE DE SANTANDER SENA REGIONAL NTE.SANTANDER  DIRECCION REGIONAL</v>
          </cell>
          <cell r="B98" t="str">
            <v>NORTE DE SANTANDER</v>
          </cell>
          <cell r="C98" t="str">
            <v>36-02-00-054-000000</v>
          </cell>
        </row>
        <row r="99">
          <cell r="A99" t="str">
            <v>NORTE DE SANTANDER CENTRO ATENCION SECTOR AGROPECUARIO</v>
          </cell>
          <cell r="B99" t="str">
            <v>NORTE DE SANTANDER</v>
          </cell>
          <cell r="C99" t="str">
            <v>36-02-00-054-911910</v>
          </cell>
        </row>
        <row r="100">
          <cell r="A100" t="str">
            <v>NORTE DE SANTANDER CENTRO DE LA INDUSTRIA LA EMPRESA Y LO</v>
          </cell>
          <cell r="B100" t="str">
            <v>NORTE DE SANTANDER</v>
          </cell>
          <cell r="C100" t="str">
            <v>36-02-00-054-953710</v>
          </cell>
        </row>
        <row r="101">
          <cell r="A101" t="str">
            <v>QUINDIO SENA REGIONAL QUINDIO  DIRECCION REGIONAL</v>
          </cell>
          <cell r="B101" t="str">
            <v>QUINDIO</v>
          </cell>
          <cell r="C101" t="str">
            <v>36-02-00-063-000000</v>
          </cell>
        </row>
        <row r="102">
          <cell r="A102" t="str">
            <v>QUINDIO CENTRO AGROINDUSTRIAL</v>
          </cell>
          <cell r="B102" t="str">
            <v>QUINDIO</v>
          </cell>
          <cell r="C102" t="str">
            <v>36-02-00-063-912010</v>
          </cell>
        </row>
        <row r="103">
          <cell r="A103" t="str">
            <v>QUINDIO CENTRO PARA EL DESARROLLO TECNOLÓGICO D</v>
          </cell>
          <cell r="B103" t="str">
            <v>QUINDIO</v>
          </cell>
          <cell r="C103" t="str">
            <v>36-02-00-063-923110</v>
          </cell>
        </row>
        <row r="104">
          <cell r="A104" t="str">
            <v>QUINDIO CENTRO DE COMERCIO INDUSTRIA Y TURISMO</v>
          </cell>
          <cell r="B104" t="str">
            <v>QUINDIO</v>
          </cell>
          <cell r="C104" t="str">
            <v>36-02-00-063-953810</v>
          </cell>
        </row>
        <row r="105">
          <cell r="A105" t="str">
            <v>RISARALDA SENA REGIONAL RISARALDA  DIRECCION REGIONAL</v>
          </cell>
          <cell r="B105" t="str">
            <v>RISARALDA</v>
          </cell>
          <cell r="C105" t="str">
            <v>36-02-00-066-000000</v>
          </cell>
        </row>
        <row r="106">
          <cell r="A106" t="str">
            <v>RISARALDA CENTRO ATENCION SECTOR AGROPECUARIO</v>
          </cell>
          <cell r="B106" t="str">
            <v>RISARALDA</v>
          </cell>
          <cell r="C106" t="str">
            <v>36-02-00-066-912110</v>
          </cell>
        </row>
        <row r="107">
          <cell r="A107" t="str">
            <v>RISARALDA C.DE DISEÑO E INNOVACION  TECNOLÓGICA IN</v>
          </cell>
          <cell r="B107" t="str">
            <v>RISARALDA</v>
          </cell>
          <cell r="C107" t="str">
            <v>36-02-00-066-922310</v>
          </cell>
        </row>
        <row r="108">
          <cell r="A108" t="str">
            <v>RISARALDA CENTRO DE COMERCIO Y SERV.</v>
          </cell>
          <cell r="B108" t="str">
            <v>RISARALDA</v>
          </cell>
          <cell r="C108" t="str">
            <v>36-02-00-066-930810</v>
          </cell>
        </row>
        <row r="109">
          <cell r="A109" t="str">
            <v>SANTANDER SENA REGIONAL SANTANDER  DIRECCION REGIONAL</v>
          </cell>
          <cell r="B109" t="str">
            <v>SANTANDER</v>
          </cell>
          <cell r="C109" t="str">
            <v>36-02-00-068-000000</v>
          </cell>
        </row>
        <row r="110">
          <cell r="A110" t="str">
            <v>SANTANDER CENTRO ATENCION SECTOR AGROPECUARIO</v>
          </cell>
          <cell r="B110" t="str">
            <v>SANTANDER</v>
          </cell>
          <cell r="C110" t="str">
            <v>36-02-00-068-912210</v>
          </cell>
        </row>
        <row r="111">
          <cell r="A111" t="str">
            <v>SANTANDER CENTRO INDUSTRIAL DE MANTENIMIENTO INTE</v>
          </cell>
          <cell r="B111" t="str">
            <v>SANTANDER</v>
          </cell>
          <cell r="C111" t="str">
            <v>36-02-00-068-922410</v>
          </cell>
        </row>
        <row r="112">
          <cell r="A112" t="str">
            <v>SANTANDER CENTRO INDUSTRIAL DEL DISEÑO Y LA MANUFACTURASANTANDER</v>
          </cell>
          <cell r="B112" t="str">
            <v>SANTANDER</v>
          </cell>
          <cell r="C112" t="str">
            <v>36-02-00-068-922510</v>
          </cell>
        </row>
        <row r="113">
          <cell r="A113" t="str">
            <v>SANTANDER C.DE SERVICIOS EMPRESARIALES Y TURISTICO</v>
          </cell>
          <cell r="B113" t="str">
            <v>SANTANDER</v>
          </cell>
          <cell r="C113" t="str">
            <v>36-02-00-068-930910</v>
          </cell>
        </row>
        <row r="114">
          <cell r="A114" t="str">
            <v>SANTANDER CENTRO INDUSTRIAL Y DEL DESARROLLO TECN</v>
          </cell>
          <cell r="B114" t="str">
            <v>SANTANDER</v>
          </cell>
          <cell r="C114" t="str">
            <v>36-02-00-068-954010</v>
          </cell>
        </row>
        <row r="115">
          <cell r="A115" t="str">
            <v xml:space="preserve">SANTANDER CENTRO AGROTURISTICO  </v>
          </cell>
          <cell r="B115" t="str">
            <v>SANTANDER</v>
          </cell>
          <cell r="C115" t="str">
            <v>36-02-00-068-954110</v>
          </cell>
        </row>
        <row r="116">
          <cell r="A116" t="str">
            <v>SANTANDER CENTRO AGROEMPRESARIAL Y TURISTICO DE LOS ANDES</v>
          </cell>
          <cell r="B116" t="str">
            <v>SANTANDER</v>
          </cell>
          <cell r="C116" t="str">
            <v>36-02-00-068-954510</v>
          </cell>
        </row>
        <row r="117">
          <cell r="A117" t="str">
            <v>SANTANDER CENTRO DE GESTION AGROEMPRESARIAL DEL ORIENTE</v>
          </cell>
          <cell r="B117" t="str">
            <v>SANTANDER</v>
          </cell>
          <cell r="C117" t="str">
            <v>36-02-00-068-954610</v>
          </cell>
        </row>
        <row r="118">
          <cell r="A118" t="str">
            <v>SUCRE SENA REGIONAL SUCRE  DIRECCION REGIONAL</v>
          </cell>
          <cell r="B118" t="str">
            <v>SUCRE</v>
          </cell>
          <cell r="C118" t="str">
            <v>36-02-00-070-000000</v>
          </cell>
        </row>
        <row r="119">
          <cell r="A119" t="str">
            <v xml:space="preserve">SUCRE CENTRO DE LA INNOVACION LA TECNOLOGIA </v>
          </cell>
          <cell r="B119" t="str">
            <v>SUCRE</v>
          </cell>
          <cell r="C119" t="str">
            <v>36-02-00-070-954210</v>
          </cell>
        </row>
        <row r="120">
          <cell r="A120" t="str">
            <v>TOLIMA SENA REGIONAL TOLIMA  DIRECCION REGIONAL</v>
          </cell>
          <cell r="B120" t="str">
            <v>TOLIMA</v>
          </cell>
          <cell r="C120" t="str">
            <v>36-02-00-073-000000</v>
          </cell>
        </row>
        <row r="121">
          <cell r="A121" t="str">
            <v>TOLIMA CENTRO AGROPECUARIO LA GRANJA</v>
          </cell>
          <cell r="B121" t="str">
            <v>TOLIMA</v>
          </cell>
          <cell r="C121" t="str">
            <v>36-02-00-073-912310</v>
          </cell>
        </row>
        <row r="122">
          <cell r="A122" t="str">
            <v>TOLIMA CENTRO DE INDUSTRIA Y CONSTRUCCION</v>
          </cell>
          <cell r="B122" t="str">
            <v>TOLIMA</v>
          </cell>
          <cell r="C122" t="str">
            <v>36-02-00-073-922610</v>
          </cell>
        </row>
        <row r="123">
          <cell r="A123" t="str">
            <v>TOLIMA CENTRO DE COMERCIO Y SERV.</v>
          </cell>
          <cell r="B123" t="str">
            <v>TOLIMA</v>
          </cell>
          <cell r="C123" t="str">
            <v>36-02-00-073-931010</v>
          </cell>
        </row>
        <row r="124">
          <cell r="A124" t="str">
            <v>VALLE DEL CAUCA SENA REGIONAL VALLE  DIRECCION REGIONAL</v>
          </cell>
          <cell r="B124" t="str">
            <v>VALLE DEL CAUCA</v>
          </cell>
          <cell r="C124" t="str">
            <v>36-02-00-076-000000</v>
          </cell>
        </row>
        <row r="125">
          <cell r="A125" t="str">
            <v>VALLE DEL CAUCA CENTRO AGROPECUARIO DE BUGA</v>
          </cell>
          <cell r="B125" t="str">
            <v>VALLE DEL CAUCA</v>
          </cell>
          <cell r="C125" t="str">
            <v>36-02-00-076-912410</v>
          </cell>
        </row>
        <row r="126">
          <cell r="A126" t="str">
            <v>VALLE DEL CAUCA CENTRO LATINOAMERICANO DE ESPECIES MENO</v>
          </cell>
          <cell r="B126" t="str">
            <v>VALLE DEL CAUCA</v>
          </cell>
          <cell r="C126" t="str">
            <v>36-02-00-076-912510</v>
          </cell>
        </row>
        <row r="127">
          <cell r="A127" t="str">
            <v>VALLE DEL CAUCA CENTRO NAUTICO PESQUERO DE BUENAVENTURA</v>
          </cell>
          <cell r="B127" t="str">
            <v>VALLE DEL CAUCA</v>
          </cell>
          <cell r="C127" t="str">
            <v>36-02-00-076-912610</v>
          </cell>
        </row>
        <row r="128">
          <cell r="A128" t="str">
            <v>VALLE DEL CAUCA CENTRO DE ELECTRICIDAD Y AUTOMATIZACION</v>
          </cell>
          <cell r="B128" t="str">
            <v>VALLE DEL CAUCA</v>
          </cell>
          <cell r="C128" t="str">
            <v>36-02-00-076-922710</v>
          </cell>
        </row>
        <row r="129">
          <cell r="A129" t="str">
            <v>VALLE DEL CAUCA CENTRO DE LA CONSTRUCCION</v>
          </cell>
          <cell r="B129" t="str">
            <v>VALLE DEL CAUCA</v>
          </cell>
          <cell r="C129" t="str">
            <v>36-02-00-076-922810</v>
          </cell>
        </row>
        <row r="130">
          <cell r="A130" t="str">
            <v>VALLE DEL CAUCA CENTRO DE DISEÑO TECNOLOGICO INDUSTRIAL</v>
          </cell>
          <cell r="B130" t="str">
            <v>VALLE DEL CAUCA</v>
          </cell>
          <cell r="C130" t="str">
            <v>36-02-00-076-922910</v>
          </cell>
        </row>
        <row r="131">
          <cell r="A131" t="str">
            <v>VALLE DEL CAUCA CENTRO NACIONAL DE ASISTENCIA TECNICA A</v>
          </cell>
          <cell r="B131" t="str">
            <v>VALLE DEL CAUCA</v>
          </cell>
          <cell r="C131" t="str">
            <v>36-02-00-076-923010</v>
          </cell>
        </row>
        <row r="132">
          <cell r="A132" t="str">
            <v>VALLE DEL CAUCA CENTRO DE GESTION TECNOLÓGICA DE SERV.</v>
          </cell>
          <cell r="B132" t="str">
            <v>VALLE DEL CAUCA</v>
          </cell>
          <cell r="C132" t="str">
            <v>36-02-00-076-931110</v>
          </cell>
        </row>
        <row r="133">
          <cell r="A133" t="str">
            <v>VALLE DEL CAUCA CENTRO DE TECNOLOGIAS AGROINDUSTRIALES</v>
          </cell>
          <cell r="B133" t="str">
            <v>VALLE DEL CAUCA</v>
          </cell>
          <cell r="C133" t="str">
            <v>36-02-00-076-954310</v>
          </cell>
        </row>
        <row r="134">
          <cell r="A134" t="str">
            <v>VALLE DEL CAUCA CENTRO DE BIOTECNOLOGIA INDUSTRIAL</v>
          </cell>
          <cell r="B134" t="str">
            <v>VALLE DEL CAUCA</v>
          </cell>
          <cell r="C134" t="str">
            <v>36-02-00-076-954410</v>
          </cell>
        </row>
        <row r="135">
          <cell r="A135" t="str">
            <v>ARAUCA SENA REGIONAL ARAUCA  DIRECCION REGIONAL</v>
          </cell>
          <cell r="B135" t="str">
            <v>ARAUCA</v>
          </cell>
          <cell r="C135" t="str">
            <v>36-02-00-081-000000</v>
          </cell>
        </row>
        <row r="136">
          <cell r="A136" t="str">
            <v>ARAUCA CENTRO DE GESTION Y DESARROLLO AGROINDU</v>
          </cell>
          <cell r="B136" t="str">
            <v>ARAUCA</v>
          </cell>
          <cell r="C136" t="str">
            <v>36-02-00-081-953010</v>
          </cell>
        </row>
        <row r="137">
          <cell r="A137" t="str">
            <v>CASANARE SENA REGIONAL CASANARES  DIRECCION REGIONAL</v>
          </cell>
          <cell r="B137" t="str">
            <v>CASANARE</v>
          </cell>
          <cell r="C137" t="str">
            <v>36-02-00-085-000000</v>
          </cell>
        </row>
        <row r="138">
          <cell r="A138" t="str">
            <v>CASANARE CENTRO AGROINDUSTRIAL Y FORTALECIMIENTO</v>
          </cell>
          <cell r="B138" t="str">
            <v>CASANARE</v>
          </cell>
          <cell r="C138" t="str">
            <v>36-02-00-085-951910</v>
          </cell>
        </row>
        <row r="139">
          <cell r="A139" t="str">
            <v>PUTUMAYO SENA REGIONAL PUTUMAYO  DIRECCION REGIONAL</v>
          </cell>
          <cell r="B139" t="str">
            <v>PUTUMAYO</v>
          </cell>
          <cell r="C139" t="str">
            <v>36-02-00-086-000000</v>
          </cell>
        </row>
        <row r="140">
          <cell r="A140" t="str">
            <v>PUTUMAYO CENTRO AGROFORESTAL Y ACUICOLA ARAPAIMA</v>
          </cell>
          <cell r="B140" t="str">
            <v>PUTUMAYO</v>
          </cell>
          <cell r="C140" t="str">
            <v>36-02-00-086-951810</v>
          </cell>
        </row>
        <row r="141">
          <cell r="A141" t="str">
            <v>SAN ANDRES Y PROVIDENCIA SENA REGIONAL SAN ANDRES  DIRECCION REGIONAL</v>
          </cell>
          <cell r="B141" t="str">
            <v>SAN ANDRES Y PROVIDENCIA</v>
          </cell>
          <cell r="C141" t="str">
            <v>36-02-00-088-000000</v>
          </cell>
        </row>
        <row r="142">
          <cell r="A142" t="str">
            <v>SAN ANDRES Y PROVIDENCIA CENTRO DE FORMACION TURISTICA GENTE DE</v>
          </cell>
          <cell r="B142" t="str">
            <v>SAN ANDRES Y PROVIDENCIA</v>
          </cell>
          <cell r="C142" t="str">
            <v>36-02-00-088-953910</v>
          </cell>
        </row>
        <row r="143">
          <cell r="A143" t="str">
            <v>AMAZONAS SENA REGIONAL AMAZONAS  DIRECCION REGIONAL</v>
          </cell>
          <cell r="B143" t="str">
            <v>AMAZONAS</v>
          </cell>
          <cell r="C143" t="str">
            <v>36-02-00-091-000000</v>
          </cell>
        </row>
        <row r="144">
          <cell r="A144" t="str">
            <v>AMAZONAS CENTRO  PARA LA BIODIVERSIDAD Y EL TURI</v>
          </cell>
          <cell r="B144" t="str">
            <v>AMAZONAS</v>
          </cell>
          <cell r="C144" t="str">
            <v>36-02-00-091-951710</v>
          </cell>
        </row>
        <row r="145">
          <cell r="A145" t="str">
            <v>GUAINÍA SENA REGIONAL GUAINIA  DIRECCION REGIONAL</v>
          </cell>
          <cell r="B145" t="str">
            <v>GUAINÍA</v>
          </cell>
          <cell r="C145" t="str">
            <v>36-02-00-094-000000</v>
          </cell>
        </row>
        <row r="146">
          <cell r="A146" t="str">
            <v>GUAINÍA CENTRO AMBIENTAL Y ECOTURISTICO DEL NOR</v>
          </cell>
          <cell r="B146" t="str">
            <v>GUAINÍA</v>
          </cell>
          <cell r="C146" t="str">
            <v>36-02-00-094-954710</v>
          </cell>
        </row>
        <row r="147">
          <cell r="A147" t="str">
            <v>GUAVIARE SENA REGIONAL GUAVIARE  DIRECCION REGIONAL</v>
          </cell>
          <cell r="B147" t="str">
            <v>GUAVIARE</v>
          </cell>
          <cell r="C147" t="str">
            <v>36-02-00-095-000000</v>
          </cell>
        </row>
        <row r="148">
          <cell r="A148" t="str">
            <v>GUAVIARE CENTRO DE DESARROLLO AGROINDUSTRIAL, TU</v>
          </cell>
          <cell r="B148" t="str">
            <v>GUAVIARE</v>
          </cell>
          <cell r="C148" t="str">
            <v>36-02-00-095-953310</v>
          </cell>
        </row>
        <row r="149">
          <cell r="A149" t="str">
            <v>VAUPÉS SENA REGIONAL VAUPES  DIRECCION REGIONAL</v>
          </cell>
          <cell r="B149" t="str">
            <v>VAUPÉS</v>
          </cell>
          <cell r="C149" t="str">
            <v>36-02-00-097-000000</v>
          </cell>
        </row>
        <row r="150">
          <cell r="A150" t="str">
            <v>VAUPÉS CENTRO AGROPECUARIO Y DE SERV. AMBIENTA</v>
          </cell>
          <cell r="B150" t="str">
            <v>VAUPÉS</v>
          </cell>
          <cell r="C150" t="str">
            <v>36-02-00-097-954810</v>
          </cell>
        </row>
        <row r="151">
          <cell r="A151" t="str">
            <v>VICHADA SENA REGIONAL VICHADA  DIRECCION REGIONAL</v>
          </cell>
          <cell r="B151" t="str">
            <v>VICHADA</v>
          </cell>
          <cell r="C151" t="str">
            <v>36-02-00-099-000000</v>
          </cell>
        </row>
        <row r="152">
          <cell r="A152" t="str">
            <v xml:space="preserve">VICHADA CENTRO DE PRODUCCIÓN Y TRANSFORMACION A </v>
          </cell>
          <cell r="B152" t="str">
            <v>VICHADA</v>
          </cell>
          <cell r="C152" t="str">
            <v>36-02-00-099-953110</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 val="FORMATO GIL-F-047"/>
      <sheetName val="LISTAS"/>
      <sheetName val="LISTADO PCI's"/>
      <sheetName val="Departamentos_y_municipios_ (2"/>
    </sheetNames>
    <sheetDataSet>
      <sheetData sheetId="0" refreshError="1"/>
      <sheetData sheetId="1"/>
      <sheetData sheetId="2" refreshError="1"/>
      <sheetData sheetId="3">
        <row r="1">
          <cell r="A1" t="str">
            <v>CONCATENADO</v>
          </cell>
          <cell r="B1" t="str">
            <v>REGIONAL</v>
          </cell>
          <cell r="C1" t="str">
            <v>PCI</v>
          </cell>
        </row>
        <row r="2">
          <cell r="A2" t="str">
            <v>DIRECCIÓN GENERAL SENA  Gestión General</v>
          </cell>
          <cell r="B2" t="str">
            <v>DIRECCIÓN GENERAL</v>
          </cell>
          <cell r="C2" t="str">
            <v>36-02-00-001-0000</v>
          </cell>
        </row>
        <row r="3">
          <cell r="A3" t="str">
            <v>ANTIOQUIA SENA Regional ANTIOQUIA  Dirección Regional</v>
          </cell>
          <cell r="B3" t="str">
            <v>ANTIOQUIA</v>
          </cell>
          <cell r="C3" t="str">
            <v>36-02-00-005-000000</v>
          </cell>
        </row>
        <row r="4">
          <cell r="A4" t="str">
            <v>ANTIOQUIA CENTRO DE LOS RECURSOS NATURALES RENOVA</v>
          </cell>
          <cell r="B4" t="str">
            <v>ANTIOQUIA</v>
          </cell>
          <cell r="C4" t="str">
            <v>36-02-00-005-910110</v>
          </cell>
        </row>
        <row r="5">
          <cell r="A5" t="str">
            <v>ANTIOQUIA CENTRO DE FORMACION PROFESIONAL MINERO AMBIENTAL  ANTIOQUIA</v>
          </cell>
          <cell r="B5" t="str">
            <v>ANTIOQUIA</v>
          </cell>
          <cell r="C5" t="str">
            <v>36-02-00-005-912710</v>
          </cell>
        </row>
        <row r="6">
          <cell r="A6" t="str">
            <v>ANTIOQUIA CENTRO DE DISEÑO Y MANUFACTURA DE CUERO</v>
          </cell>
          <cell r="B6" t="str">
            <v>ANTIOQUIA</v>
          </cell>
          <cell r="C6" t="str">
            <v>36-02-00-005-920110</v>
          </cell>
        </row>
        <row r="7">
          <cell r="A7" t="str">
            <v>ANTIOQUIA CENTRO DE FORMACIÓN EN DISEÑO CONFECCIÓ</v>
          </cell>
          <cell r="B7" t="str">
            <v>ANTIOQUIA</v>
          </cell>
          <cell r="C7" t="str">
            <v>36-02-00-005-920210</v>
          </cell>
        </row>
        <row r="8">
          <cell r="A8" t="str">
            <v>ANTIOQUIA CENTRO PARA EL DESARROLLO DEL HABITAT Y</v>
          </cell>
          <cell r="B8" t="str">
            <v>ANTIOQUIA</v>
          </cell>
          <cell r="C8" t="str">
            <v>36-02-00-005-920310</v>
          </cell>
        </row>
        <row r="9">
          <cell r="A9" t="str">
            <v xml:space="preserve">ANTIOQUIA CENTRO DE TECNOLOGÍA DE LA MANUFACTURA </v>
          </cell>
          <cell r="B9" t="str">
            <v>ANTIOQUIA</v>
          </cell>
          <cell r="C9" t="str">
            <v>36-02-00-005-920410</v>
          </cell>
        </row>
        <row r="10">
          <cell r="A10" t="str">
            <v>ANTIOQUIA CENTRO  TECNOLOGICO DEL MOBILIARIO</v>
          </cell>
          <cell r="B10" t="str">
            <v>ANTIOQUIA</v>
          </cell>
          <cell r="C10" t="str">
            <v>36-02-00-005-920510</v>
          </cell>
        </row>
        <row r="11">
          <cell r="A11" t="str">
            <v>ANTIOQUIA CENTRO TECNOLOGICO DE GESTION INDUSTRIAL</v>
          </cell>
          <cell r="B11" t="str">
            <v>ANTIOQUIA</v>
          </cell>
          <cell r="C11" t="str">
            <v>36-02-00-005-920610</v>
          </cell>
        </row>
        <row r="12">
          <cell r="A12" t="str">
            <v>ANTIOQUIA CENTRO DE COMERCIO</v>
          </cell>
          <cell r="B12" t="str">
            <v>ANTIOQUIA</v>
          </cell>
          <cell r="C12" t="str">
            <v>36-02-00-005-930110</v>
          </cell>
        </row>
        <row r="13">
          <cell r="A13" t="str">
            <v>ANTIOQUIA CENTRO DE SERV. DE SALUD</v>
          </cell>
          <cell r="B13" t="str">
            <v>ANTIOQUIA</v>
          </cell>
          <cell r="C13" t="str">
            <v>36-02-00-005-940110</v>
          </cell>
        </row>
        <row r="14">
          <cell r="A14" t="str">
            <v>ANTIOQUIA CENTRO DE SERV. Y GESTION EMPRESARIAL</v>
          </cell>
          <cell r="B14" t="str">
            <v>ANTIOQUIA</v>
          </cell>
          <cell r="C14" t="str">
            <v>36-02-00-005-940210</v>
          </cell>
        </row>
        <row r="15">
          <cell r="A15" t="str">
            <v>ANTIOQUIA COMPLEJO TECNOLOGICO PARA LA GESTION AG</v>
          </cell>
          <cell r="B15" t="str">
            <v>ANTIOQUIA</v>
          </cell>
          <cell r="C15" t="str">
            <v>36-02-00-005-950110</v>
          </cell>
        </row>
        <row r="16">
          <cell r="A16" t="str">
            <v>ANTIOQUIA COMPLEJO TECNOLOGICO MINERO AGROEMPRESA</v>
          </cell>
          <cell r="B16" t="str">
            <v>ANTIOQUIA</v>
          </cell>
          <cell r="C16" t="str">
            <v>36-02-00-005-950210</v>
          </cell>
        </row>
        <row r="17">
          <cell r="A17" t="str">
            <v>ANTIOQUIA CENTRO DE LA INNOVACION, LA AGROINDUSTR</v>
          </cell>
          <cell r="B17" t="str">
            <v>ANTIOQUIA</v>
          </cell>
          <cell r="C17" t="str">
            <v>36-02-00-005-950310</v>
          </cell>
        </row>
        <row r="18">
          <cell r="A18" t="str">
            <v>ANTIOQUIA COMPLEJO TECNOLOGICO AGROINDUSTRIAL. PE</v>
          </cell>
          <cell r="B18" t="str">
            <v>ANTIOQUIA</v>
          </cell>
          <cell r="C18" t="str">
            <v>36-02-00-005-950410</v>
          </cell>
        </row>
        <row r="19">
          <cell r="A19" t="str">
            <v>ANTIOQUIA CTRO COMPLEJO TECNO TURISTICO AGROIN.</v>
          </cell>
          <cell r="B19" t="str">
            <v>ANTIOQUIA</v>
          </cell>
          <cell r="C19" t="str">
            <v>36-02-00-005-954910</v>
          </cell>
        </row>
        <row r="20">
          <cell r="A20" t="str">
            <v>ATLÁNTICO SENA Regional ATLANTICO  Dirección Regional</v>
          </cell>
          <cell r="B20" t="str">
            <v>ATLÁNTICO</v>
          </cell>
          <cell r="C20" t="str">
            <v>36-02-00-008-000000</v>
          </cell>
        </row>
        <row r="21">
          <cell r="A21" t="str">
            <v>ATLÁNTICO C.PARA EL DLLO AGROECOLOGICO Y AGROINDUSTRIAL</v>
          </cell>
          <cell r="B21" t="str">
            <v>ATLÁNTICO</v>
          </cell>
          <cell r="C21" t="str">
            <v>36-02-00-008-910310</v>
          </cell>
        </row>
        <row r="22">
          <cell r="A22" t="str">
            <v>ATLÁNTICO CENTRO NACIONAL COLOMBO ALEMAN</v>
          </cell>
          <cell r="B22" t="str">
            <v>ATLÁNTICO</v>
          </cell>
          <cell r="C22" t="str">
            <v>36-02-00-008-920710</v>
          </cell>
        </row>
        <row r="23">
          <cell r="A23" t="str">
            <v>ATLÁNTICO CENTRO INDUSTRIAL Y DE AVIACION</v>
          </cell>
          <cell r="B23" t="str">
            <v>ATLÁNTICO</v>
          </cell>
          <cell r="C23" t="str">
            <v>36-02-00-008-920810</v>
          </cell>
        </row>
        <row r="24">
          <cell r="A24" t="str">
            <v>ATLÁNTICO CENTRO DE COMERCIO Y SERV.</v>
          </cell>
          <cell r="B24" t="str">
            <v>ATLÁNTICO</v>
          </cell>
          <cell r="C24" t="str">
            <v>36-02-00-008-930210</v>
          </cell>
        </row>
        <row r="25">
          <cell r="A25" t="str">
            <v>DISTRITO CAPITAL SENA Regional Bogotá Distrito  Dirección Regional</v>
          </cell>
          <cell r="B25" t="str">
            <v>DISTRITO CAPITAL</v>
          </cell>
          <cell r="C25" t="str">
            <v>36-02-00-011-000000</v>
          </cell>
        </row>
        <row r="26">
          <cell r="A26" t="str">
            <v>DISTRITO CAPITAL CENTRO DE TECNOLOGIAS PARA LA CONSTRUCC</v>
          </cell>
          <cell r="B26" t="str">
            <v>DISTRITO CAPITAL</v>
          </cell>
          <cell r="C26" t="str">
            <v>36-02-00-011-920910</v>
          </cell>
        </row>
        <row r="27">
          <cell r="A27" t="str">
            <v>DISTRITO CAPITAL CENTRO DE ELECTRICIDAD Y ELECTRONICA</v>
          </cell>
          <cell r="B27" t="str">
            <v>DISTRITO CAPITAL</v>
          </cell>
          <cell r="C27" t="str">
            <v>36-02-00-011-921010</v>
          </cell>
        </row>
        <row r="28">
          <cell r="A28" t="str">
            <v>DISTRITO CAPITAL CENTRO DE GESTION INDUSTRIAL</v>
          </cell>
          <cell r="B28" t="str">
            <v>DISTRITO CAPITAL</v>
          </cell>
          <cell r="C28" t="str">
            <v>36-02-00-011-921110</v>
          </cell>
        </row>
        <row r="29">
          <cell r="A29" t="str">
            <v>DISTRITO CAPITAL CENTRO DE MANUFACTURA EN TEXTILES Y CUE</v>
          </cell>
          <cell r="B29" t="str">
            <v>DISTRITO CAPITAL</v>
          </cell>
          <cell r="C29" t="str">
            <v>36-02-00-011-921210</v>
          </cell>
        </row>
        <row r="30">
          <cell r="A30" t="str">
            <v>DISTRITO CAPITAL CENTRO DE TECNOLOGIAS DEL  TRANSPORTE</v>
          </cell>
          <cell r="B30" t="str">
            <v>DISTRITO CAPITAL</v>
          </cell>
          <cell r="C30" t="str">
            <v>36-02-00-011-921310</v>
          </cell>
        </row>
        <row r="31">
          <cell r="A31" t="str">
            <v>DISTRITO CAPITAL CENTRO METALMECANICO</v>
          </cell>
          <cell r="B31" t="str">
            <v>DISTRITO CAPITAL</v>
          </cell>
          <cell r="C31" t="str">
            <v>36-02-00-011-921410</v>
          </cell>
        </row>
        <row r="32">
          <cell r="A32" t="str">
            <v>DISTRITO CAPITAL CENTRO DE MATERIALES Y ENSAYOS</v>
          </cell>
          <cell r="B32" t="str">
            <v>DISTRITO CAPITAL</v>
          </cell>
          <cell r="C32" t="str">
            <v>36-02-00-011-921510</v>
          </cell>
        </row>
        <row r="33">
          <cell r="A33" t="str">
            <v>DISTRITO CAPITAL CENTRO DE DISEÑO Y  METROLOGIA</v>
          </cell>
          <cell r="B33" t="str">
            <v>DISTRITO CAPITAL</v>
          </cell>
          <cell r="C33" t="str">
            <v>36-02-00-011-921610</v>
          </cell>
        </row>
        <row r="34">
          <cell r="A34" t="str">
            <v>DISTRITO CAPITAL CENTRO PARA LA INDUSTRIA DE LA COMUNICACIÓN</v>
          </cell>
          <cell r="B34" t="str">
            <v>DISTRITO CAPITAL</v>
          </cell>
          <cell r="C34" t="str">
            <v>36-02-00-011-921710</v>
          </cell>
        </row>
        <row r="35">
          <cell r="A35" t="str">
            <v>DISTRITO CAPITAL CENTRO DE GESTION DE MERCADOS, LOGISTICO</v>
          </cell>
          <cell r="B35" t="str">
            <v>DISTRITO CAPITAL</v>
          </cell>
          <cell r="C35" t="str">
            <v>36-02-00-011-930310</v>
          </cell>
        </row>
        <row r="36">
          <cell r="A36" t="str">
            <v>DISTRITO CAPITAL CENTRO DE FORMACION DE TALENTO HUMANO E</v>
          </cell>
          <cell r="B36" t="str">
            <v>DISTRITO CAPITAL</v>
          </cell>
          <cell r="C36" t="str">
            <v>36-02-00-011-940310</v>
          </cell>
        </row>
        <row r="37">
          <cell r="A37" t="str">
            <v>DISTRITO CAPITAL CENTRO DE GESTION ADMINISTRATIVA</v>
          </cell>
          <cell r="B37" t="str">
            <v>DISTRITO CAPITAL</v>
          </cell>
          <cell r="C37" t="str">
            <v>36-02-00-011-940410</v>
          </cell>
        </row>
        <row r="38">
          <cell r="A38" t="str">
            <v>DISTRITO CAPITAL CENTRO DE SERV. FINANCIEROS</v>
          </cell>
          <cell r="B38" t="str">
            <v>DISTRITO CAPITAL</v>
          </cell>
          <cell r="C38" t="str">
            <v>36-02-00-011-940510</v>
          </cell>
        </row>
        <row r="39">
          <cell r="A39" t="str">
            <v>DISTRITO CAPITAL CENTRO NACIONAL DE HOTELERIA. TURISMO Y</v>
          </cell>
          <cell r="B39" t="str">
            <v>DISTRITO CAPITAL</v>
          </cell>
          <cell r="C39" t="str">
            <v>36-02-00-011-940610</v>
          </cell>
        </row>
        <row r="40">
          <cell r="A40" t="str">
            <v>DISTRITO CAPITAL CENTRO DE FORMACION Y ACTIVIDAD FISICA Y CULTURA</v>
          </cell>
          <cell r="B40" t="str">
            <v>DISTRITO CAPITAL</v>
          </cell>
          <cell r="C40" t="str">
            <v>36-02-00-011-950810</v>
          </cell>
        </row>
        <row r="41">
          <cell r="A41" t="str">
            <v>BOLÍVAR SENA Regional BOLIVAR  Dirección Regional</v>
          </cell>
          <cell r="B41" t="str">
            <v>BOLÍVAR</v>
          </cell>
          <cell r="C41" t="str">
            <v>36-02-00-013-000000</v>
          </cell>
        </row>
        <row r="42">
          <cell r="A42" t="str">
            <v>BOLÍVAR CENTRO AGROEMPRESARIAL Y MINERO</v>
          </cell>
          <cell r="B42" t="str">
            <v>BOLÍVAR</v>
          </cell>
          <cell r="C42" t="str">
            <v>36-02-00-013-910410</v>
          </cell>
        </row>
        <row r="43">
          <cell r="A43" t="str">
            <v>BOLÍVAR CENTRO NAUTICO ACUICOLA Y PESQUERO</v>
          </cell>
          <cell r="B43" t="str">
            <v>BOLÍVAR</v>
          </cell>
          <cell r="C43" t="str">
            <v>36-02-00-013-910510</v>
          </cell>
        </row>
        <row r="44">
          <cell r="A44" t="str">
            <v>BOLÍVAR CENTRO PARA LA INDUSTRIA PETROQUIMICA</v>
          </cell>
          <cell r="B44" t="str">
            <v>BOLÍVAR</v>
          </cell>
          <cell r="C44" t="str">
            <v>36-02-00-013-921810</v>
          </cell>
        </row>
        <row r="45">
          <cell r="A45" t="str">
            <v>BOLÍVAR CENTRO DE COMERCIO Y SERV.</v>
          </cell>
          <cell r="B45" t="str">
            <v>BOLÍVAR</v>
          </cell>
          <cell r="C45" t="str">
            <v>36-02-00-013-930410</v>
          </cell>
        </row>
        <row r="46">
          <cell r="A46" t="str">
            <v>BOYACÁ SENA Regional BOYACA  Dirección Regional</v>
          </cell>
          <cell r="B46" t="str">
            <v>BOYACÁ</v>
          </cell>
          <cell r="C46" t="str">
            <v>36-02-00-015-000000</v>
          </cell>
        </row>
        <row r="47">
          <cell r="A47" t="str">
            <v>BOYACÁ CENTRO DE DESARROLLO AGROPECUARIO Y AGR</v>
          </cell>
          <cell r="B47" t="str">
            <v>BOYACÁ</v>
          </cell>
          <cell r="C47" t="str">
            <v>36-02-00-015-911010</v>
          </cell>
        </row>
        <row r="48">
          <cell r="A48" t="str">
            <v>BOYACÁ CENTRO  MINERO</v>
          </cell>
          <cell r="B48" t="str">
            <v>BOYACÁ</v>
          </cell>
          <cell r="C48" t="str">
            <v>36-02-00-015-911110</v>
          </cell>
        </row>
        <row r="49">
          <cell r="A49" t="str">
            <v>BOYACÁ CENTRO DE GESTION ADMINISTRATIVA Y FORT</v>
          </cell>
          <cell r="B49" t="str">
            <v>BOYACÁ</v>
          </cell>
          <cell r="C49" t="str">
            <v>36-02-00-015-930510</v>
          </cell>
        </row>
        <row r="50">
          <cell r="A50" t="str">
            <v>BOYACÁ CENTRO INDUSTRIAL DE MANTENIMIENTO Y MA</v>
          </cell>
          <cell r="B50" t="str">
            <v>BOYACÁ</v>
          </cell>
          <cell r="C50" t="str">
            <v>36-02-00-015-951410</v>
          </cell>
        </row>
        <row r="51">
          <cell r="A51" t="str">
            <v>CALDAS SENA Regional CALDAS  Dirección Regional</v>
          </cell>
          <cell r="B51" t="str">
            <v>CALDAS</v>
          </cell>
          <cell r="C51" t="str">
            <v>36-02-00-017-000000</v>
          </cell>
        </row>
        <row r="52">
          <cell r="A52" t="str">
            <v>CALDAS CENTRO PARA LA FORMACION CAFETERA</v>
          </cell>
          <cell r="B52" t="str">
            <v>CALDAS</v>
          </cell>
          <cell r="C52" t="str">
            <v>36-02-00-017-911210</v>
          </cell>
        </row>
        <row r="53">
          <cell r="A53" t="str">
            <v>CALDAS CENTRO DE AUTOMATIZACION INDUSTRIAL</v>
          </cell>
          <cell r="B53" t="str">
            <v>CALDAS</v>
          </cell>
          <cell r="C53" t="str">
            <v>36-02-00-017-921910</v>
          </cell>
        </row>
        <row r="54">
          <cell r="A54" t="str">
            <v xml:space="preserve">CALDAS CENTRO DE PROCESOS INDUSTRIALES </v>
          </cell>
          <cell r="B54" t="str">
            <v>CALDAS</v>
          </cell>
          <cell r="C54" t="str">
            <v>36-02-00-017-922010</v>
          </cell>
        </row>
        <row r="55">
          <cell r="A55" t="str">
            <v>CALDAS CENTRO DE COMERCIO Y SERV.</v>
          </cell>
          <cell r="B55" t="str">
            <v>CALDAS</v>
          </cell>
          <cell r="C55" t="str">
            <v>36-02-00-017-930610</v>
          </cell>
        </row>
        <row r="56">
          <cell r="A56" t="str">
            <v>CALDAS CENTRO PECUARIO Y AGROEMPRESARIAL</v>
          </cell>
          <cell r="B56" t="str">
            <v>CALDAS</v>
          </cell>
          <cell r="C56" t="str">
            <v>36-02-00-017-951510</v>
          </cell>
        </row>
        <row r="57">
          <cell r="A57" t="str">
            <v>CAQUETÁ SENA Regional CAQUETA  Dirección Regional</v>
          </cell>
          <cell r="B57" t="str">
            <v>CAQUETÁ</v>
          </cell>
          <cell r="C57" t="str">
            <v>36-02-00-018-000000</v>
          </cell>
        </row>
        <row r="58">
          <cell r="A58" t="str">
            <v>CAQUETÁ CENTRO TECNOLOGICO DE LA AMAZONIA</v>
          </cell>
          <cell r="B58" t="str">
            <v>CAQUETÁ</v>
          </cell>
          <cell r="C58" t="str">
            <v>36-02-00-018-951610</v>
          </cell>
        </row>
        <row r="59">
          <cell r="A59" t="str">
            <v>CAUCA SENA Regional CAUCA  Dirección Regional</v>
          </cell>
          <cell r="B59" t="str">
            <v>CAUCA</v>
          </cell>
          <cell r="C59" t="str">
            <v>36-02-00-019-000000</v>
          </cell>
        </row>
        <row r="60">
          <cell r="A60" t="str">
            <v>CAUCA CENTRO AGROPECUARIO</v>
          </cell>
          <cell r="B60" t="str">
            <v>CAUCA</v>
          </cell>
          <cell r="C60" t="str">
            <v>36-02-00-019-911310</v>
          </cell>
        </row>
        <row r="61">
          <cell r="A61" t="str">
            <v>CAUCA C.DE TELEINFORMATICA Y PRODUCCION INDUST</v>
          </cell>
          <cell r="B61" t="str">
            <v>CAUCA</v>
          </cell>
          <cell r="C61" t="str">
            <v>36-02-00-019-922110</v>
          </cell>
        </row>
        <row r="62">
          <cell r="A62" t="str">
            <v>CAUCA CENTRO DE COMERCIO Y SERV.</v>
          </cell>
          <cell r="B62" t="str">
            <v>CAUCA</v>
          </cell>
          <cell r="C62" t="str">
            <v>36-02-00-019-930710</v>
          </cell>
        </row>
        <row r="63">
          <cell r="A63" t="str">
            <v>CESAR SENA Regional CESAR  Dirección Regional</v>
          </cell>
          <cell r="B63" t="str">
            <v>CESAR</v>
          </cell>
          <cell r="C63" t="str">
            <v>36-02-00-020-000000</v>
          </cell>
        </row>
        <row r="64">
          <cell r="A64" t="str">
            <v>CESAR CENTRO BIOTECNOLOGICO DEL CARIBE</v>
          </cell>
          <cell r="B64" t="str">
            <v>CESAR</v>
          </cell>
          <cell r="C64" t="str">
            <v>36-02-00-020-911410</v>
          </cell>
        </row>
        <row r="65">
          <cell r="A65" t="str">
            <v>CESAR CENTRO AGROEMPRESARIAL</v>
          </cell>
          <cell r="B65" t="str">
            <v>CESAR</v>
          </cell>
          <cell r="C65" t="str">
            <v>36-02-00-020-952010</v>
          </cell>
        </row>
        <row r="66">
          <cell r="A66" t="str">
            <v>CESAR CENTRO DE OPERACIÓN Y MANTENIMIENTO MIN</v>
          </cell>
          <cell r="B66" t="str">
            <v>CESAR</v>
          </cell>
          <cell r="C66" t="str">
            <v>36-02-00-020-952110</v>
          </cell>
        </row>
        <row r="67">
          <cell r="A67" t="str">
            <v>CÓRDOBA SENA Regional CORDOBA  Dirección Regional</v>
          </cell>
          <cell r="B67" t="str">
            <v>CÓRDOBA</v>
          </cell>
          <cell r="C67" t="str">
            <v>36-02-00-023-000000</v>
          </cell>
        </row>
        <row r="68">
          <cell r="A68" t="str">
            <v>CÓRDOBA C.AGROPECUARIO Y DE BIOTECNOLOGIA EL POR</v>
          </cell>
          <cell r="B68" t="str">
            <v>CÓRDOBA</v>
          </cell>
          <cell r="C68" t="str">
            <v>36-02-00-023-911510</v>
          </cell>
        </row>
        <row r="69">
          <cell r="A69" t="str">
            <v>CÓRDOBA CENTRO DE COMERCIO  INDUSTRIA Y TURISMO</v>
          </cell>
          <cell r="B69" t="str">
            <v>CÓRDOBA</v>
          </cell>
          <cell r="C69" t="str">
            <v>36-02-00-023-952310</v>
          </cell>
        </row>
        <row r="70">
          <cell r="A70" t="str">
            <v>CUNDINAMARCA SENA Regional CUNDINAMARCA  Dirección Regional</v>
          </cell>
          <cell r="B70" t="str">
            <v>CUNDINAMARCA</v>
          </cell>
          <cell r="C70" t="str">
            <v>36-02-00-025-000000</v>
          </cell>
        </row>
        <row r="71">
          <cell r="A71" t="str">
            <v>CUNDINAMARCA CENTRO INDUSTRIAL Y DESARROLLO EMPRESARIAL</v>
          </cell>
          <cell r="B71" t="str">
            <v>CUNDINAMARCA</v>
          </cell>
          <cell r="C71" t="str">
            <v>36-02-00-025-923210</v>
          </cell>
        </row>
        <row r="72">
          <cell r="A72" t="str">
            <v>CUNDINAMARCA CENTRO DE DESARROLLO AGROINDUSTRIAL Y E</v>
          </cell>
          <cell r="B72" t="str">
            <v>CUNDINAMARCA</v>
          </cell>
          <cell r="C72" t="str">
            <v>36-02-00-025-950910</v>
          </cell>
        </row>
        <row r="73">
          <cell r="A73" t="str">
            <v>CUNDINAMARCA CENTRO  AGROECOLOGICO Y EMPRESARIAL</v>
          </cell>
          <cell r="B73" t="str">
            <v>CUNDINAMARCA</v>
          </cell>
          <cell r="C73" t="str">
            <v>36-02-00-025-951010</v>
          </cell>
        </row>
        <row r="74">
          <cell r="A74" t="str">
            <v>CUNDINAMARCA CENTRO DE LA TECNOLOGIA DEL DISEÑO Y LA</v>
          </cell>
          <cell r="B74" t="str">
            <v>CUNDINAMARCA</v>
          </cell>
          <cell r="C74" t="str">
            <v>36-02-00-025-951110</v>
          </cell>
        </row>
        <row r="75">
          <cell r="A75" t="str">
            <v>CUNDINAMARCA CENTRO DE BIOTECNOLOGIA AGROPECUARIA</v>
          </cell>
          <cell r="B75" t="str">
            <v>CUNDINAMARCA</v>
          </cell>
          <cell r="C75" t="str">
            <v>36-02-00-025-951210</v>
          </cell>
        </row>
        <row r="76">
          <cell r="A76" t="str">
            <v>CUNDINAMARCA CENTRO DE DESARROLLO AGROEMPRESARIALCUNDINAMARCA</v>
          </cell>
          <cell r="B76" t="str">
            <v>CUNDINAMARCA</v>
          </cell>
          <cell r="C76" t="str">
            <v>36-02-00-025-951310</v>
          </cell>
        </row>
        <row r="77">
          <cell r="A77" t="str">
            <v>CHOCÓ SENA Regional CHOCO  Dirección Regional</v>
          </cell>
          <cell r="B77" t="str">
            <v>CHOCÓ</v>
          </cell>
          <cell r="C77" t="str">
            <v>36-02-00-027-000000</v>
          </cell>
        </row>
        <row r="78">
          <cell r="A78" t="str">
            <v>CHOCÓ CENTRO DE RECURSOS NATURALES. INDUSTRIA</v>
          </cell>
          <cell r="B78" t="str">
            <v>CHOCÓ</v>
          </cell>
          <cell r="C78" t="str">
            <v>36-02-00-027-952210</v>
          </cell>
        </row>
        <row r="79">
          <cell r="A79" t="str">
            <v>HUILA SENA Regional HUILA  Dirección Regional</v>
          </cell>
          <cell r="B79" t="str">
            <v>HUILA</v>
          </cell>
          <cell r="C79" t="str">
            <v>36-02-00-041-000000</v>
          </cell>
        </row>
        <row r="80">
          <cell r="A80" t="str">
            <v>HUILA CENTRO DE FORMACION AGROINDUSTRIAL</v>
          </cell>
          <cell r="B80" t="str">
            <v>HUILA</v>
          </cell>
          <cell r="C80" t="str">
            <v>36-02-00-041-911610</v>
          </cell>
        </row>
        <row r="81">
          <cell r="A81" t="str">
            <v>HUILA CENTRO AGROEMPRESARIAL Y DESARROLLO PEC</v>
          </cell>
          <cell r="B81" t="str">
            <v>HUILA</v>
          </cell>
          <cell r="C81" t="str">
            <v>36-02-00-041-952510</v>
          </cell>
        </row>
        <row r="82">
          <cell r="A82" t="str">
            <v xml:space="preserve">HUILA CENTRO DE DESARROLLO AGROEMPRESARIAL Y </v>
          </cell>
          <cell r="B82" t="str">
            <v>HUILA</v>
          </cell>
          <cell r="C82" t="str">
            <v>36-02-00-041-952610</v>
          </cell>
        </row>
        <row r="83">
          <cell r="A83" t="str">
            <v>HUILA CENTRO DE LA INDUSTRIA LA EMPRESA Y LO</v>
          </cell>
          <cell r="B83" t="str">
            <v>HUILA</v>
          </cell>
          <cell r="C83" t="str">
            <v>36-02-00-041-952710</v>
          </cell>
        </row>
        <row r="84">
          <cell r="A84" t="str">
            <v>HUILA CENTRO DE GESTION Y DESARROLLO SOSTENIB</v>
          </cell>
          <cell r="B84" t="str">
            <v>HUILA</v>
          </cell>
          <cell r="C84" t="str">
            <v>36-02-00-041-952810</v>
          </cell>
        </row>
        <row r="85">
          <cell r="A85" t="str">
            <v>LA GUAJIRA SENA Regional GUAJIRA  Dirección Regional</v>
          </cell>
          <cell r="B85" t="str">
            <v>LA GUAJIRA</v>
          </cell>
          <cell r="C85" t="str">
            <v>36-02-00-044-000000</v>
          </cell>
        </row>
        <row r="86">
          <cell r="A86" t="str">
            <v>LA GUAJIRA CENTRO INDUSTRIAL Y DE ENERGIAS ALTERNA</v>
          </cell>
          <cell r="B86" t="str">
            <v>LA GUAJIRA</v>
          </cell>
          <cell r="C86" t="str">
            <v>36-02-00-044-922210</v>
          </cell>
        </row>
        <row r="87">
          <cell r="A87" t="str">
            <v>LA GUAJIRA CENTRO AGROEMPRESARIAL Y ACUICOLA</v>
          </cell>
          <cell r="B87" t="str">
            <v>LA GUAJIRA</v>
          </cell>
          <cell r="C87" t="str">
            <v>36-02-00-044-952410</v>
          </cell>
        </row>
        <row r="88">
          <cell r="A88" t="str">
            <v>MAGDALENA SENA Regional MAGDALENA  Dirección Regional</v>
          </cell>
          <cell r="B88" t="str">
            <v>MAGDALENA</v>
          </cell>
          <cell r="C88" t="str">
            <v>36-02-00-047-000000</v>
          </cell>
        </row>
        <row r="89">
          <cell r="A89" t="str">
            <v>MAGDALENA CENTRO ACUICOLA Y AGROINDUSTRIAL DE GAIRA</v>
          </cell>
          <cell r="B89" t="str">
            <v>MAGDALENA</v>
          </cell>
          <cell r="C89" t="str">
            <v>36-02-00-047-911810</v>
          </cell>
        </row>
        <row r="90">
          <cell r="A90" t="str">
            <v>MAGDALENA CENTRO DE LOGISTICA Y PROMOCION ECOTURI</v>
          </cell>
          <cell r="B90" t="str">
            <v>MAGDALENA</v>
          </cell>
          <cell r="C90" t="str">
            <v>36-02-00-047-952910</v>
          </cell>
        </row>
        <row r="91">
          <cell r="A91" t="str">
            <v>META SENA Regional META  Dirección Regional</v>
          </cell>
          <cell r="B91" t="str">
            <v>META</v>
          </cell>
          <cell r="C91" t="str">
            <v>36-02-00-050-000000</v>
          </cell>
        </row>
        <row r="92">
          <cell r="A92" t="str">
            <v>META CENTRO AGROINDUSTRIAL DEL META</v>
          </cell>
          <cell r="B92" t="str">
            <v>META</v>
          </cell>
          <cell r="C92" t="str">
            <v>36-02-00-050-911710</v>
          </cell>
        </row>
        <row r="93">
          <cell r="A93" t="str">
            <v>META CENTRO DE INDUSTRIA Y SERV. DEL META</v>
          </cell>
          <cell r="B93" t="str">
            <v>META</v>
          </cell>
          <cell r="C93" t="str">
            <v>36-02-00-050-953210</v>
          </cell>
        </row>
        <row r="94">
          <cell r="A94" t="str">
            <v>NARIÑO SENA Regional NARIÑO  Dirección Regional</v>
          </cell>
          <cell r="B94" t="str">
            <v>NARIÑO</v>
          </cell>
          <cell r="C94" t="str">
            <v>36-02-00-052-000000</v>
          </cell>
        </row>
        <row r="95">
          <cell r="A95" t="str">
            <v>NARIÑO CENTRO SUR COLOMBIANO DE LOGÍSTICA INTE</v>
          </cell>
          <cell r="B95" t="str">
            <v>NARIÑO</v>
          </cell>
          <cell r="C95" t="str">
            <v>36-02-00-052-953410</v>
          </cell>
        </row>
        <row r="96">
          <cell r="A96" t="str">
            <v xml:space="preserve">NARIÑO CENTRO AGROINDUSTRIAL Y PESQUERO DE LA </v>
          </cell>
          <cell r="B96" t="str">
            <v>NARIÑO</v>
          </cell>
          <cell r="C96" t="str">
            <v>36-02-00-052-953510</v>
          </cell>
        </row>
        <row r="97">
          <cell r="A97" t="str">
            <v>NARIÑO CENTRO INTERNACIONAL DE PRODUCCIÓN LIMP</v>
          </cell>
          <cell r="B97" t="str">
            <v>NARIÑO</v>
          </cell>
          <cell r="C97" t="str">
            <v>36-02-00-052-953610</v>
          </cell>
        </row>
        <row r="98">
          <cell r="A98" t="str">
            <v>NORTE DE SANTANDER SENA Regional NTE.SANTANDER  Dirección Regional</v>
          </cell>
          <cell r="B98" t="str">
            <v>NORTE DE SANTANDER</v>
          </cell>
          <cell r="C98" t="str">
            <v>36-02-00-054-000000</v>
          </cell>
        </row>
        <row r="99">
          <cell r="A99" t="str">
            <v>NORTE DE SANTANDER CENTRO ATENCION SECTOR AGROPECUARIO</v>
          </cell>
          <cell r="B99" t="str">
            <v>NORTE DE SANTANDER</v>
          </cell>
          <cell r="C99" t="str">
            <v>36-02-00-054-911910</v>
          </cell>
        </row>
        <row r="100">
          <cell r="A100" t="str">
            <v>NORTE DE SANTANDER CENTRO DE LA INDUSTRIA LA EMPRESA Y LO</v>
          </cell>
          <cell r="B100" t="str">
            <v>NORTE DE SANTANDER</v>
          </cell>
          <cell r="C100" t="str">
            <v>36-02-00-054-953710</v>
          </cell>
        </row>
        <row r="101">
          <cell r="A101" t="str">
            <v>QUINDIO SENA Regional QUINDIO  Dirección Regional</v>
          </cell>
          <cell r="B101" t="str">
            <v>QUINDIO</v>
          </cell>
          <cell r="C101" t="str">
            <v>36-02-00-063-000000</v>
          </cell>
        </row>
        <row r="102">
          <cell r="A102" t="str">
            <v>QUINDIO CENTRO AGROINDUSTRIAL</v>
          </cell>
          <cell r="B102" t="str">
            <v>QUINDIO</v>
          </cell>
          <cell r="C102" t="str">
            <v>36-02-00-063-912010</v>
          </cell>
        </row>
        <row r="103">
          <cell r="A103" t="str">
            <v>QUINDIO CENTRO PARA EL DESARROLLO TECNOLÓGICO D</v>
          </cell>
          <cell r="B103" t="str">
            <v>QUINDIO</v>
          </cell>
          <cell r="C103" t="str">
            <v>36-02-00-063-923110</v>
          </cell>
        </row>
        <row r="104">
          <cell r="A104" t="str">
            <v>QUINDIO CENTRO DE COMERCIO INDUSTRIA Y TURISMO</v>
          </cell>
          <cell r="B104" t="str">
            <v>QUINDIO</v>
          </cell>
          <cell r="C104" t="str">
            <v>36-02-00-063-953810</v>
          </cell>
        </row>
        <row r="105">
          <cell r="A105" t="str">
            <v>RISARALDA SENA Regional RISARALDA  Dirección Regional</v>
          </cell>
          <cell r="B105" t="str">
            <v>RISARALDA</v>
          </cell>
          <cell r="C105" t="str">
            <v>36-02-00-066-000000</v>
          </cell>
        </row>
        <row r="106">
          <cell r="A106" t="str">
            <v>RISARALDA CENTRO ATENCION SECTOR AGROPECUARIO</v>
          </cell>
          <cell r="B106" t="str">
            <v>RISARALDA</v>
          </cell>
          <cell r="C106" t="str">
            <v>36-02-00-066-912110</v>
          </cell>
        </row>
        <row r="107">
          <cell r="A107" t="str">
            <v>RISARALDA C.DE DISEÑO E INNOVACION  TECNOLÓGICA IN</v>
          </cell>
          <cell r="B107" t="str">
            <v>RISARALDA</v>
          </cell>
          <cell r="C107" t="str">
            <v>36-02-00-066-922310</v>
          </cell>
        </row>
        <row r="108">
          <cell r="A108" t="str">
            <v>RISARALDA CENTRO DE COMERCIO Y SERV.</v>
          </cell>
          <cell r="B108" t="str">
            <v>RISARALDA</v>
          </cell>
          <cell r="C108" t="str">
            <v>36-02-00-066-930810</v>
          </cell>
        </row>
        <row r="109">
          <cell r="A109" t="str">
            <v>SANTANDER SENA Regional SANTANDER  Dirección Regional</v>
          </cell>
          <cell r="B109" t="str">
            <v>SANTANDER</v>
          </cell>
          <cell r="C109" t="str">
            <v>36-02-00-068-000000</v>
          </cell>
        </row>
        <row r="110">
          <cell r="A110" t="str">
            <v>SANTANDER CENTRO ATENCION SECTOR AGROPECUARIO</v>
          </cell>
          <cell r="B110" t="str">
            <v>SANTANDER</v>
          </cell>
          <cell r="C110" t="str">
            <v>36-02-00-068-912210</v>
          </cell>
        </row>
        <row r="111">
          <cell r="A111" t="str">
            <v>SANTANDER CENTRO INDUSTRIAL DE MANTENIMIENTO INTE</v>
          </cell>
          <cell r="B111" t="str">
            <v>SANTANDER</v>
          </cell>
          <cell r="C111" t="str">
            <v>36-02-00-068-922410</v>
          </cell>
        </row>
        <row r="112">
          <cell r="A112" t="str">
            <v>SANTANDER CENTRO INDUSTRIAL DEL DISEÑO Y LA MANUFACTURASANTANDER</v>
          </cell>
          <cell r="B112" t="str">
            <v>SANTANDER</v>
          </cell>
          <cell r="C112" t="str">
            <v>36-02-00-068-922510</v>
          </cell>
        </row>
        <row r="113">
          <cell r="A113" t="str">
            <v>SANTANDER C.DE SERVICIOS EMPRESARIALES Y TURISTICO</v>
          </cell>
          <cell r="B113" t="str">
            <v>SANTANDER</v>
          </cell>
          <cell r="C113" t="str">
            <v>36-02-00-068-930910</v>
          </cell>
        </row>
        <row r="114">
          <cell r="A114" t="str">
            <v>SANTANDER CENTRO INDUSTRIAL Y DEL DESARROLLO TECN</v>
          </cell>
          <cell r="B114" t="str">
            <v>SANTANDER</v>
          </cell>
          <cell r="C114" t="str">
            <v>36-02-00-068-954010</v>
          </cell>
        </row>
        <row r="115">
          <cell r="A115" t="str">
            <v xml:space="preserve">SANTANDER CENTRO AGROTURISTICO  </v>
          </cell>
          <cell r="B115" t="str">
            <v>SANTANDER</v>
          </cell>
          <cell r="C115" t="str">
            <v>36-02-00-068-954110</v>
          </cell>
        </row>
        <row r="116">
          <cell r="A116" t="str">
            <v>SANTANDER CENTRO AGROEMPRESARIAL Y TURISTICO DE LOS ANDES</v>
          </cell>
          <cell r="B116" t="str">
            <v>SANTANDER</v>
          </cell>
          <cell r="C116" t="str">
            <v>36-02-00-068-954510</v>
          </cell>
        </row>
        <row r="117">
          <cell r="A117" t="str">
            <v>SANTANDER CENTRO DE GESTION AGROEMPRESARIAL DEL ORIENTE</v>
          </cell>
          <cell r="B117" t="str">
            <v>SANTANDER</v>
          </cell>
          <cell r="C117" t="str">
            <v>36-02-00-068-954610</v>
          </cell>
        </row>
        <row r="118">
          <cell r="A118" t="str">
            <v>SUCRE SENA Regional SUCRE  Dirección Regional</v>
          </cell>
          <cell r="B118" t="str">
            <v>SUCRE</v>
          </cell>
          <cell r="C118" t="str">
            <v>36-02-00-070-000000</v>
          </cell>
        </row>
        <row r="119">
          <cell r="A119" t="str">
            <v xml:space="preserve">SUCRE CENTRO DE LA INNOVACION LA TECNOLOGIA </v>
          </cell>
          <cell r="B119" t="str">
            <v>SUCRE</v>
          </cell>
          <cell r="C119" t="str">
            <v>36-02-00-070-954210</v>
          </cell>
        </row>
        <row r="120">
          <cell r="A120" t="str">
            <v>TOLIMA SENA Regional TOLIMA  Dirección Regional</v>
          </cell>
          <cell r="B120" t="str">
            <v>TOLIMA</v>
          </cell>
          <cell r="C120" t="str">
            <v>36-02-00-073-000000</v>
          </cell>
        </row>
        <row r="121">
          <cell r="A121" t="str">
            <v>TOLIMA CENTRO AGROPECUARIO LA GRANJA</v>
          </cell>
          <cell r="B121" t="str">
            <v>TOLIMA</v>
          </cell>
          <cell r="C121" t="str">
            <v>36-02-00-073-912310</v>
          </cell>
        </row>
        <row r="122">
          <cell r="A122" t="str">
            <v>TOLIMA CENTRO DE INDUSTRIA Y CONSTRUCCION</v>
          </cell>
          <cell r="B122" t="str">
            <v>TOLIMA</v>
          </cell>
          <cell r="C122" t="str">
            <v>36-02-00-073-922610</v>
          </cell>
        </row>
        <row r="123">
          <cell r="A123" t="str">
            <v>TOLIMA CENTRO DE COMERCIO Y SERV.</v>
          </cell>
          <cell r="B123" t="str">
            <v>TOLIMA</v>
          </cell>
          <cell r="C123" t="str">
            <v>36-02-00-073-931010</v>
          </cell>
        </row>
        <row r="124">
          <cell r="A124" t="str">
            <v>VALLE DEL CAUCA SENA Regional VALLE  Dirección Regional</v>
          </cell>
          <cell r="B124" t="str">
            <v>VALLE DEL CAUCA</v>
          </cell>
          <cell r="C124" t="str">
            <v>36-02-00-076-000000</v>
          </cell>
        </row>
        <row r="125">
          <cell r="A125" t="str">
            <v>VALLE DEL CAUCA CENTRO AGROPECUARIO DE BUGA</v>
          </cell>
          <cell r="B125" t="str">
            <v>VALLE DEL CAUCA</v>
          </cell>
          <cell r="C125" t="str">
            <v>36-02-00-076-912410</v>
          </cell>
        </row>
        <row r="126">
          <cell r="A126" t="str">
            <v>VALLE DEL CAUCA CENTRO LATINOAMERICANO DE ESPECIES MENO</v>
          </cell>
          <cell r="B126" t="str">
            <v>VALLE DEL CAUCA</v>
          </cell>
          <cell r="C126" t="str">
            <v>36-02-00-076-912510</v>
          </cell>
        </row>
        <row r="127">
          <cell r="A127" t="str">
            <v>VALLE DEL CAUCA CENTRO NAUTICO PESQUERO DE BUENAVENTURA</v>
          </cell>
          <cell r="B127" t="str">
            <v>VALLE DEL CAUCA</v>
          </cell>
          <cell r="C127" t="str">
            <v>36-02-00-076-912610</v>
          </cell>
        </row>
        <row r="128">
          <cell r="A128" t="str">
            <v>VALLE DEL CAUCA CENTRO DE ELECTRICIDAD Y AUTOMATIZACION</v>
          </cell>
          <cell r="B128" t="str">
            <v>VALLE DEL CAUCA</v>
          </cell>
          <cell r="C128" t="str">
            <v>36-02-00-076-922710</v>
          </cell>
        </row>
        <row r="129">
          <cell r="A129" t="str">
            <v>VALLE DEL CAUCA CENTRO DE LA CONSTRUCCION</v>
          </cell>
          <cell r="B129" t="str">
            <v>VALLE DEL CAUCA</v>
          </cell>
          <cell r="C129" t="str">
            <v>36-02-00-076-922810</v>
          </cell>
        </row>
        <row r="130">
          <cell r="A130" t="str">
            <v>VALLE DEL CAUCA CENTRO DE DISEÑO TECNOLOGICO INDUSTRIAL</v>
          </cell>
          <cell r="B130" t="str">
            <v>VALLE DEL CAUCA</v>
          </cell>
          <cell r="C130" t="str">
            <v>36-02-00-076-922910</v>
          </cell>
        </row>
        <row r="131">
          <cell r="A131" t="str">
            <v>VALLE DEL CAUCA CENTRO NACIONAL DE ASISTENCIA TECNICA A</v>
          </cell>
          <cell r="B131" t="str">
            <v>VALLE DEL CAUCA</v>
          </cell>
          <cell r="C131" t="str">
            <v>36-02-00-076-923010</v>
          </cell>
        </row>
        <row r="132">
          <cell r="A132" t="str">
            <v>VALLE DEL CAUCA CENTRO DE GESTION TECNOLÓGICA DE SERV.</v>
          </cell>
          <cell r="B132" t="str">
            <v>VALLE DEL CAUCA</v>
          </cell>
          <cell r="C132" t="str">
            <v>36-02-00-076-931110</v>
          </cell>
        </row>
        <row r="133">
          <cell r="A133" t="str">
            <v>VALLE DEL CAUCA CENTRO DE TECNOLOGIAS AGROINDUSTRIALES</v>
          </cell>
          <cell r="B133" t="str">
            <v>VALLE DEL CAUCA</v>
          </cell>
          <cell r="C133" t="str">
            <v>36-02-00-076-954310</v>
          </cell>
        </row>
        <row r="134">
          <cell r="A134" t="str">
            <v>VALLE DEL CAUCA CENTRO DE BIOTECNOLOGIA INDUSTRIAL</v>
          </cell>
          <cell r="B134" t="str">
            <v>VALLE DEL CAUCA</v>
          </cell>
          <cell r="C134" t="str">
            <v>36-02-00-076-954410</v>
          </cell>
        </row>
        <row r="135">
          <cell r="A135" t="str">
            <v>ARAUCA SENA Regional ARAUCA  Dirección Regional</v>
          </cell>
          <cell r="B135" t="str">
            <v>ARAUCA</v>
          </cell>
          <cell r="C135" t="str">
            <v>36-02-00-081-000000</v>
          </cell>
        </row>
        <row r="136">
          <cell r="A136" t="str">
            <v>ARAUCA CENTRO DE GESTION Y DESARROLLO AGROINDU</v>
          </cell>
          <cell r="B136" t="str">
            <v>ARAUCA</v>
          </cell>
          <cell r="C136" t="str">
            <v>36-02-00-081-953010</v>
          </cell>
        </row>
        <row r="137">
          <cell r="A137" t="str">
            <v>CASANARE SENA Regional CASANARES  Dirección Regional</v>
          </cell>
          <cell r="B137" t="str">
            <v>CASANARE</v>
          </cell>
          <cell r="C137" t="str">
            <v>36-02-00-085-000000</v>
          </cell>
        </row>
        <row r="138">
          <cell r="A138" t="str">
            <v>CASANARE CENTRO AGROINDUSTRIAL Y FORTALECIMIENTO</v>
          </cell>
          <cell r="B138" t="str">
            <v>CASANARE</v>
          </cell>
          <cell r="C138" t="str">
            <v>36-02-00-085-951910</v>
          </cell>
        </row>
        <row r="139">
          <cell r="A139" t="str">
            <v>PUTUMAYO SENA Regional PUTUMAYO  Dirección Regional</v>
          </cell>
          <cell r="B139" t="str">
            <v>PUTUMAYO</v>
          </cell>
          <cell r="C139" t="str">
            <v>36-02-00-086-000000</v>
          </cell>
        </row>
        <row r="140">
          <cell r="A140" t="str">
            <v>PUTUMAYO CENTRO AGROFORESTAL Y ACUICOLA ARAPAIMA</v>
          </cell>
          <cell r="B140" t="str">
            <v>PUTUMAYO</v>
          </cell>
          <cell r="C140" t="str">
            <v>36-02-00-086-951810</v>
          </cell>
        </row>
        <row r="141">
          <cell r="A141" t="str">
            <v>SAN ANDRES Y PROVIDENCIA SENA Regional SAN ANDRES  Dirección Regional</v>
          </cell>
          <cell r="B141" t="str">
            <v>SAN ANDRES Y PROVIDENCIA</v>
          </cell>
          <cell r="C141" t="str">
            <v>36-02-00-088-000000</v>
          </cell>
        </row>
        <row r="142">
          <cell r="A142" t="str">
            <v>SAN ANDRES Y PROVIDENCIA CENTRO DE FORMACION TURISTICA GENTE DE</v>
          </cell>
          <cell r="B142" t="str">
            <v>SAN ANDRES Y PROVIDENCIA</v>
          </cell>
          <cell r="C142" t="str">
            <v>36-02-00-088-953910</v>
          </cell>
        </row>
        <row r="143">
          <cell r="A143" t="str">
            <v>AMAZONAS SENA Regional AMAZONAS  Dirección Regional</v>
          </cell>
          <cell r="B143" t="str">
            <v>AMAZONAS</v>
          </cell>
          <cell r="C143" t="str">
            <v>36-02-00-091-000000</v>
          </cell>
        </row>
        <row r="144">
          <cell r="A144" t="str">
            <v>AMAZONAS CENTRO  PARA LA BIODIVERSIDAD Y EL TURI</v>
          </cell>
          <cell r="B144" t="str">
            <v>AMAZONAS</v>
          </cell>
          <cell r="C144" t="str">
            <v>36-02-00-091-951710</v>
          </cell>
        </row>
        <row r="145">
          <cell r="A145" t="str">
            <v>GUAINÍA SENA Regional GUAINIA  Dirección Regional</v>
          </cell>
          <cell r="B145" t="str">
            <v>GUAINÍA</v>
          </cell>
          <cell r="C145" t="str">
            <v>36-02-00-094-000000</v>
          </cell>
        </row>
        <row r="146">
          <cell r="A146" t="str">
            <v>GUAINÍA CENTRO AMBIENTAL Y ECOTURISTICO DEL NOR</v>
          </cell>
          <cell r="B146" t="str">
            <v>GUAINÍA</v>
          </cell>
          <cell r="C146" t="str">
            <v>36-02-00-094-954710</v>
          </cell>
        </row>
        <row r="147">
          <cell r="A147" t="str">
            <v>GUAVIARE SENA Regional GUAVIARE  Dirección Regional</v>
          </cell>
          <cell r="B147" t="str">
            <v>GUAVIARE</v>
          </cell>
          <cell r="C147" t="str">
            <v>36-02-00-095-000000</v>
          </cell>
        </row>
        <row r="148">
          <cell r="A148" t="str">
            <v>GUAVIARE CENTRO DE DESARROLLO AGROINDUSTRIAL, TU</v>
          </cell>
          <cell r="B148" t="str">
            <v>GUAVIARE</v>
          </cell>
          <cell r="C148" t="str">
            <v>36-02-00-095-953310</v>
          </cell>
        </row>
        <row r="149">
          <cell r="A149" t="str">
            <v>VAUPÉS SENA Regional VAUPES  Dirección Regional</v>
          </cell>
          <cell r="B149" t="str">
            <v>VAUPÉS</v>
          </cell>
          <cell r="C149" t="str">
            <v>36-02-00-097-000000</v>
          </cell>
        </row>
        <row r="150">
          <cell r="A150" t="str">
            <v>VAUPÉS CENTRO AGROPECUARIO Y DE SERV. AMBIENTA</v>
          </cell>
          <cell r="B150" t="str">
            <v>VAUPÉS</v>
          </cell>
          <cell r="C150" t="str">
            <v>36-02-00-097-954810</v>
          </cell>
        </row>
        <row r="151">
          <cell r="A151" t="str">
            <v>VICHADA SENA Regional VICHADA  Dirección Regional</v>
          </cell>
          <cell r="B151" t="str">
            <v>VICHADA</v>
          </cell>
          <cell r="C151" t="str">
            <v>36-02-00-099-000000</v>
          </cell>
        </row>
        <row r="152">
          <cell r="A152" t="str">
            <v xml:space="preserve">VICHADA CENTRO DE PRODUCCIÓN Y TRANSFORMACION A </v>
          </cell>
          <cell r="B152" t="str">
            <v>VICHADA</v>
          </cell>
          <cell r="C152" t="str">
            <v>36-02-00-099-953110</v>
          </cell>
        </row>
      </sheetData>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 val="FORMATO GIL-F-045"/>
      <sheetName val="LISTAS"/>
      <sheetName val="LISTADO PCI's"/>
    </sheetNames>
    <sheetDataSet>
      <sheetData sheetId="0" refreshError="1"/>
      <sheetData sheetId="1"/>
      <sheetData sheetId="2" refreshError="1"/>
      <sheetData sheetId="3">
        <row r="1">
          <cell r="A1" t="str">
            <v>CENTRO REG CONCATENADO</v>
          </cell>
          <cell r="B1" t="str">
            <v>REGIONAL</v>
          </cell>
          <cell r="C1" t="str">
            <v>PCI</v>
          </cell>
        </row>
        <row r="2">
          <cell r="A2" t="str">
            <v>DIRECCIÓN GENERAL SENA  Gestión General</v>
          </cell>
          <cell r="B2" t="str">
            <v>DIRECCIÓN GENERAL</v>
          </cell>
          <cell r="C2" t="str">
            <v>36-02-00-001-0000</v>
          </cell>
        </row>
        <row r="3">
          <cell r="A3" t="str">
            <v>ANTIOQUIA SENA Regional ANTIOQUIA  Dirección Regional</v>
          </cell>
          <cell r="B3" t="str">
            <v>ANTIOQUIA</v>
          </cell>
          <cell r="C3" t="str">
            <v>36-02-00-005-000000</v>
          </cell>
        </row>
        <row r="4">
          <cell r="A4" t="str">
            <v>ANTIOQUIA CENTRO DE LOS RECURSOS NATURALES RENOVA</v>
          </cell>
          <cell r="B4" t="str">
            <v>ANTIOQUIA</v>
          </cell>
          <cell r="C4" t="str">
            <v>36-02-00-005-910110</v>
          </cell>
        </row>
        <row r="5">
          <cell r="A5" t="str">
            <v>ANTIOQUIA CENTRO DE FORMACION PROFESIONAL MINERO AMBIENTAL  ANTIOQUIA</v>
          </cell>
          <cell r="B5" t="str">
            <v>ANTIOQUIA</v>
          </cell>
          <cell r="C5" t="str">
            <v>36-02-00-005-912710</v>
          </cell>
        </row>
        <row r="6">
          <cell r="A6" t="str">
            <v>ANTIOQUIA CENTRO DE DISEÑO Y MANUFACTURA DE CUERO</v>
          </cell>
          <cell r="B6" t="str">
            <v>ANTIOQUIA</v>
          </cell>
          <cell r="C6" t="str">
            <v>36-02-00-005-920110</v>
          </cell>
        </row>
        <row r="7">
          <cell r="A7" t="str">
            <v>ANTIOQUIA CENTRO DE FORMACIÓN EN DISEÑO CONFECCIÓ</v>
          </cell>
          <cell r="B7" t="str">
            <v>ANTIOQUIA</v>
          </cell>
          <cell r="C7" t="str">
            <v>36-02-00-005-920210</v>
          </cell>
        </row>
        <row r="8">
          <cell r="A8" t="str">
            <v>ANTIOQUIA CENTRO PARA EL DESARROLLO DEL HABITAT Y</v>
          </cell>
          <cell r="B8" t="str">
            <v>ANTIOQUIA</v>
          </cell>
          <cell r="C8" t="str">
            <v>36-02-00-005-920310</v>
          </cell>
        </row>
        <row r="9">
          <cell r="A9" t="str">
            <v xml:space="preserve">ANTIOQUIA CENTRO DE TECNOLOGÍA DE LA MANUFACTURA </v>
          </cell>
          <cell r="B9" t="str">
            <v>ANTIOQUIA</v>
          </cell>
          <cell r="C9" t="str">
            <v>36-02-00-005-920410</v>
          </cell>
        </row>
        <row r="10">
          <cell r="A10" t="str">
            <v>ANTIOQUIA CENTRO  TECNOLOGICO DEL MOBILIARIO</v>
          </cell>
          <cell r="B10" t="str">
            <v>ANTIOQUIA</v>
          </cell>
          <cell r="C10" t="str">
            <v>36-02-00-005-920510</v>
          </cell>
        </row>
        <row r="11">
          <cell r="A11" t="str">
            <v>ANTIOQUIA CENTRO TECNOLOGICO DE GESTION INDUSTRIAL</v>
          </cell>
          <cell r="B11" t="str">
            <v>ANTIOQUIA</v>
          </cell>
          <cell r="C11" t="str">
            <v>36-02-00-005-920610</v>
          </cell>
        </row>
        <row r="12">
          <cell r="A12" t="str">
            <v>ANTIOQUIA CENTRO DE COMERCIO</v>
          </cell>
          <cell r="B12" t="str">
            <v>ANTIOQUIA</v>
          </cell>
          <cell r="C12" t="str">
            <v>36-02-00-005-930110</v>
          </cell>
        </row>
        <row r="13">
          <cell r="A13" t="str">
            <v>ANTIOQUIA CENTRO DE SERV. DE SALUD</v>
          </cell>
          <cell r="B13" t="str">
            <v>ANTIOQUIA</v>
          </cell>
          <cell r="C13" t="str">
            <v>36-02-00-005-940110</v>
          </cell>
        </row>
        <row r="14">
          <cell r="A14" t="str">
            <v>ANTIOQUIA CENTRO DE SERV. Y GESTION EMPRESARIAL</v>
          </cell>
          <cell r="B14" t="str">
            <v>ANTIOQUIA</v>
          </cell>
          <cell r="C14" t="str">
            <v>36-02-00-005-940210</v>
          </cell>
        </row>
        <row r="15">
          <cell r="A15" t="str">
            <v>ANTIOQUIA COMPLEJO TECNOLOGICO PARA LA GESTION AG</v>
          </cell>
          <cell r="B15" t="str">
            <v>ANTIOQUIA</v>
          </cell>
          <cell r="C15" t="str">
            <v>36-02-00-005-950110</v>
          </cell>
        </row>
        <row r="16">
          <cell r="A16" t="str">
            <v>ANTIOQUIA COMPLEJO TECNOLOGICO MINERO AGROEMPRESA</v>
          </cell>
          <cell r="B16" t="str">
            <v>ANTIOQUIA</v>
          </cell>
          <cell r="C16" t="str">
            <v>36-02-00-005-950210</v>
          </cell>
        </row>
        <row r="17">
          <cell r="A17" t="str">
            <v>ANTIOQUIA CENTRO DE LA INNOVACION, LA AGROINDUSTR</v>
          </cell>
          <cell r="B17" t="str">
            <v>ANTIOQUIA</v>
          </cell>
          <cell r="C17" t="str">
            <v>36-02-00-005-950310</v>
          </cell>
        </row>
        <row r="18">
          <cell r="A18" t="str">
            <v>ANTIOQUIA COMPLEJO TECNOLOGICO AGROINDUSTRIAL. PE</v>
          </cell>
          <cell r="B18" t="str">
            <v>ANTIOQUIA</v>
          </cell>
          <cell r="C18" t="str">
            <v>36-02-00-005-950410</v>
          </cell>
        </row>
        <row r="19">
          <cell r="A19" t="str">
            <v>ANTIOQUIA CTRO COMPLEJO TECNO TURISTICO AGROIN.</v>
          </cell>
          <cell r="B19" t="str">
            <v>ANTIOQUIA</v>
          </cell>
          <cell r="C19" t="str">
            <v>36-02-00-005-954910</v>
          </cell>
        </row>
        <row r="20">
          <cell r="A20" t="str">
            <v>ATLÁNTICO SENA Regional ATLANTICO  Dirección Regional</v>
          </cell>
          <cell r="B20" t="str">
            <v>ATLÁNTICO</v>
          </cell>
          <cell r="C20" t="str">
            <v>36-02-00-008-000000</v>
          </cell>
        </row>
        <row r="21">
          <cell r="A21" t="str">
            <v>ATLÁNTICO C.PARA EL DLLO AGROECOLOGICO Y AGROINDUSTRIAL</v>
          </cell>
          <cell r="B21" t="str">
            <v>ATLÁNTICO</v>
          </cell>
          <cell r="C21" t="str">
            <v>36-02-00-008-910310</v>
          </cell>
        </row>
        <row r="22">
          <cell r="A22" t="str">
            <v>ATLÁNTICO CENTRO NACIONAL COLOMBO ALEMAN</v>
          </cell>
          <cell r="B22" t="str">
            <v>ATLÁNTICO</v>
          </cell>
          <cell r="C22" t="str">
            <v>36-02-00-008-920710</v>
          </cell>
        </row>
        <row r="23">
          <cell r="A23" t="str">
            <v>ATLÁNTICO CENTRO INDUSTRIAL Y DE AVIACION</v>
          </cell>
          <cell r="B23" t="str">
            <v>ATLÁNTICO</v>
          </cell>
          <cell r="C23" t="str">
            <v>36-02-00-008-920810</v>
          </cell>
        </row>
        <row r="24">
          <cell r="A24" t="str">
            <v>ATLÁNTICO CENTRO DE COMERCIO Y SERV.</v>
          </cell>
          <cell r="B24" t="str">
            <v>ATLÁNTICO</v>
          </cell>
          <cell r="C24" t="str">
            <v>36-02-00-008-930210</v>
          </cell>
        </row>
        <row r="25">
          <cell r="A25" t="str">
            <v>DISTRITO CAPITAL SENA Regional Bogotá Distrito  Dirección Regional</v>
          </cell>
          <cell r="B25" t="str">
            <v>DISTRITO CAPITAL</v>
          </cell>
          <cell r="C25" t="str">
            <v>36-02-00-011-000000</v>
          </cell>
        </row>
        <row r="26">
          <cell r="A26" t="str">
            <v>DISTRITO CAPITAL CENTRO DE TECNOLOGIAS PARA LA CONSTRUCC</v>
          </cell>
          <cell r="B26" t="str">
            <v>DISTRITO CAPITAL</v>
          </cell>
          <cell r="C26" t="str">
            <v>36-02-00-011-920910</v>
          </cell>
        </row>
        <row r="27">
          <cell r="A27" t="str">
            <v>DISTRITO CAPITAL CENTRO DE ELECTRICIDAD Y ELECTRONICA</v>
          </cell>
          <cell r="B27" t="str">
            <v>DISTRITO CAPITAL</v>
          </cell>
          <cell r="C27" t="str">
            <v>36-02-00-011-921010</v>
          </cell>
        </row>
        <row r="28">
          <cell r="A28" t="str">
            <v>DISTRITO CAPITAL CENTRO DE GESTION INDUSTRIAL</v>
          </cell>
          <cell r="B28" t="str">
            <v>DISTRITO CAPITAL</v>
          </cell>
          <cell r="C28" t="str">
            <v>36-02-00-011-921110</v>
          </cell>
        </row>
        <row r="29">
          <cell r="A29" t="str">
            <v>DISTRITO CAPITAL CENTRO DE MANUFACTURA EN TEXTILES Y CUE</v>
          </cell>
          <cell r="B29" t="str">
            <v>DISTRITO CAPITAL</v>
          </cell>
          <cell r="C29" t="str">
            <v>36-02-00-011-921210</v>
          </cell>
        </row>
        <row r="30">
          <cell r="A30" t="str">
            <v>DISTRITO CAPITAL CENTRO DE TECNOLOGIAS DEL  TRANSPORTE</v>
          </cell>
          <cell r="B30" t="str">
            <v>DISTRITO CAPITAL</v>
          </cell>
          <cell r="C30" t="str">
            <v>36-02-00-011-921310</v>
          </cell>
        </row>
        <row r="31">
          <cell r="A31" t="str">
            <v>DISTRITO CAPITAL CENTRO METALMECANICO</v>
          </cell>
          <cell r="B31" t="str">
            <v>DISTRITO CAPITAL</v>
          </cell>
          <cell r="C31" t="str">
            <v>36-02-00-011-921410</v>
          </cell>
        </row>
        <row r="32">
          <cell r="A32" t="str">
            <v>DISTRITO CAPITAL CENTRO DE MATERIALES Y ENSAYOS</v>
          </cell>
          <cell r="B32" t="str">
            <v>DISTRITO CAPITAL</v>
          </cell>
          <cell r="C32" t="str">
            <v>36-02-00-011-921510</v>
          </cell>
        </row>
        <row r="33">
          <cell r="A33" t="str">
            <v>DISTRITO CAPITAL CENTRO DE DISEÑO Y  METROLOGIA</v>
          </cell>
          <cell r="B33" t="str">
            <v>DISTRITO CAPITAL</v>
          </cell>
          <cell r="C33" t="str">
            <v>36-02-00-011-921610</v>
          </cell>
        </row>
        <row r="34">
          <cell r="A34" t="str">
            <v>DISTRITO CAPITAL CENTRO PARA LA INDUSTRIA DE LA COMUNICACIÓN</v>
          </cell>
          <cell r="B34" t="str">
            <v>DISTRITO CAPITAL</v>
          </cell>
          <cell r="C34" t="str">
            <v>36-02-00-011-921710</v>
          </cell>
        </row>
        <row r="35">
          <cell r="A35" t="str">
            <v>DISTRITO CAPITAL CENTRO DE GESTION DE MERCADOS, LOGISTICO</v>
          </cell>
          <cell r="B35" t="str">
            <v>DISTRITO CAPITAL</v>
          </cell>
          <cell r="C35" t="str">
            <v>36-02-00-011-930310</v>
          </cell>
        </row>
        <row r="36">
          <cell r="A36" t="str">
            <v>DISTRITO CAPITAL CENTRO DE FORMACION DE TALENTO HUMANO E</v>
          </cell>
          <cell r="B36" t="str">
            <v>DISTRITO CAPITAL</v>
          </cell>
          <cell r="C36" t="str">
            <v>36-02-00-011-940310</v>
          </cell>
        </row>
        <row r="37">
          <cell r="A37" t="str">
            <v>DISTRITO CAPITAL CENTRO DE GESTION ADMINISTRATIVA</v>
          </cell>
          <cell r="B37" t="str">
            <v>DISTRITO CAPITAL</v>
          </cell>
          <cell r="C37" t="str">
            <v>36-02-00-011-940410</v>
          </cell>
        </row>
        <row r="38">
          <cell r="A38" t="str">
            <v>DISTRITO CAPITAL CENTRO DE SERV. FINANCIEROS</v>
          </cell>
          <cell r="B38" t="str">
            <v>DISTRITO CAPITAL</v>
          </cell>
          <cell r="C38" t="str">
            <v>36-02-00-011-940510</v>
          </cell>
        </row>
        <row r="39">
          <cell r="A39" t="str">
            <v>DISTRITO CAPITAL CENTRO NACIONAL DE HOTELERIA. TURISMO Y</v>
          </cell>
          <cell r="B39" t="str">
            <v>DISTRITO CAPITAL</v>
          </cell>
          <cell r="C39" t="str">
            <v>36-02-00-011-940610</v>
          </cell>
        </row>
        <row r="40">
          <cell r="A40" t="str">
            <v>DISTRITO CAPITAL CENTRO DE FORMACION Y ACTIVIDAD FISICA Y CULTURA</v>
          </cell>
          <cell r="B40" t="str">
            <v>DISTRITO CAPITAL</v>
          </cell>
          <cell r="C40" t="str">
            <v>36-02-00-011-950810</v>
          </cell>
        </row>
        <row r="41">
          <cell r="A41" t="str">
            <v>BOLÍVAR SENA Regional BOLIVAR  Dirección Regional</v>
          </cell>
          <cell r="B41" t="str">
            <v>BOLÍVAR</v>
          </cell>
          <cell r="C41" t="str">
            <v>36-02-00-013-000000</v>
          </cell>
        </row>
        <row r="42">
          <cell r="A42" t="str">
            <v>BOLÍVAR CENTRO AGROEMPRESARIAL Y MINERO</v>
          </cell>
          <cell r="B42" t="str">
            <v>BOLÍVAR</v>
          </cell>
          <cell r="C42" t="str">
            <v>36-02-00-013-910410</v>
          </cell>
        </row>
        <row r="43">
          <cell r="A43" t="str">
            <v>BOLÍVAR CENTRO NAUTICO ACUICOLA Y PESQUERO</v>
          </cell>
          <cell r="B43" t="str">
            <v>BOLÍVAR</v>
          </cell>
          <cell r="C43" t="str">
            <v>36-02-00-013-910510</v>
          </cell>
        </row>
        <row r="44">
          <cell r="A44" t="str">
            <v>BOLÍVAR CENTRO PARA LA INDUSTRIA PETROQUIMICA</v>
          </cell>
          <cell r="B44" t="str">
            <v>BOLÍVAR</v>
          </cell>
          <cell r="C44" t="str">
            <v>36-02-00-013-921810</v>
          </cell>
        </row>
        <row r="45">
          <cell r="A45" t="str">
            <v>BOLÍVAR CENTRO DE COMERCIO Y SERV.</v>
          </cell>
          <cell r="B45" t="str">
            <v>BOLÍVAR</v>
          </cell>
          <cell r="C45" t="str">
            <v>36-02-00-013-930410</v>
          </cell>
        </row>
        <row r="46">
          <cell r="A46" t="str">
            <v>BOYACÁ SENA Regional BOYACA  Dirección Regional</v>
          </cell>
          <cell r="B46" t="str">
            <v>BOYACÁ</v>
          </cell>
          <cell r="C46" t="str">
            <v>36-02-00-015-000000</v>
          </cell>
        </row>
        <row r="47">
          <cell r="A47" t="str">
            <v>BOYACÁ CENTRO DE DESARROLLO AGROPECUARIO Y AGR</v>
          </cell>
          <cell r="B47" t="str">
            <v>BOYACÁ</v>
          </cell>
          <cell r="C47" t="str">
            <v>36-02-00-015-911010</v>
          </cell>
        </row>
        <row r="48">
          <cell r="A48" t="str">
            <v>BOYACÁ CENTRO  MINERO</v>
          </cell>
          <cell r="B48" t="str">
            <v>BOYACÁ</v>
          </cell>
          <cell r="C48" t="str">
            <v>36-02-00-015-911110</v>
          </cell>
        </row>
        <row r="49">
          <cell r="A49" t="str">
            <v>BOYACÁ CENTRO DE GESTION ADMINISTRATIVA Y FORT</v>
          </cell>
          <cell r="B49" t="str">
            <v>BOYACÁ</v>
          </cell>
          <cell r="C49" t="str">
            <v>36-02-00-015-930510</v>
          </cell>
        </row>
        <row r="50">
          <cell r="A50" t="str">
            <v>BOYACÁ CENTRO INDUSTRIAL DE MANTENIMIENTO Y MA</v>
          </cell>
          <cell r="B50" t="str">
            <v>BOYACÁ</v>
          </cell>
          <cell r="C50" t="str">
            <v>36-02-00-015-951410</v>
          </cell>
        </row>
        <row r="51">
          <cell r="A51" t="str">
            <v>CALDAS SENA Regional CALDAS  Dirección Regional</v>
          </cell>
          <cell r="B51" t="str">
            <v>CALDAS</v>
          </cell>
          <cell r="C51" t="str">
            <v>36-02-00-017-000000</v>
          </cell>
        </row>
        <row r="52">
          <cell r="A52" t="str">
            <v>CALDAS CENTRO PARA LA FORMACION CAFETERA</v>
          </cell>
          <cell r="B52" t="str">
            <v>CALDAS</v>
          </cell>
          <cell r="C52" t="str">
            <v>36-02-00-017-911210</v>
          </cell>
        </row>
        <row r="53">
          <cell r="A53" t="str">
            <v>CALDAS CENTRO DE AUTOMATIZACION INDUSTRIAL</v>
          </cell>
          <cell r="B53" t="str">
            <v>CALDAS</v>
          </cell>
          <cell r="C53" t="str">
            <v>36-02-00-017-921910</v>
          </cell>
        </row>
        <row r="54">
          <cell r="A54" t="str">
            <v xml:space="preserve">CALDAS CENTRO DE PROCESOS INDUSTRIALES </v>
          </cell>
          <cell r="B54" t="str">
            <v>CALDAS</v>
          </cell>
          <cell r="C54" t="str">
            <v>36-02-00-017-922010</v>
          </cell>
        </row>
        <row r="55">
          <cell r="A55" t="str">
            <v>CALDAS CENTRO DE COMERCIO Y SERV.</v>
          </cell>
          <cell r="B55" t="str">
            <v>CALDAS</v>
          </cell>
          <cell r="C55" t="str">
            <v>36-02-00-017-930610</v>
          </cell>
        </row>
        <row r="56">
          <cell r="A56" t="str">
            <v>CALDAS CENTRO PECUARIO Y AGROEMPRESARIAL</v>
          </cell>
          <cell r="B56" t="str">
            <v>CALDAS</v>
          </cell>
          <cell r="C56" t="str">
            <v>36-02-00-017-951510</v>
          </cell>
        </row>
        <row r="57">
          <cell r="A57" t="str">
            <v>CAQUETÁ SENA Regional CAQUETA  Dirección Regional</v>
          </cell>
          <cell r="B57" t="str">
            <v>CAQUETÁ</v>
          </cell>
          <cell r="C57" t="str">
            <v>36-02-00-018-000000</v>
          </cell>
        </row>
        <row r="58">
          <cell r="A58" t="str">
            <v>CAQUETÁ CENTRO TECNOLOGICO DE LA AMAZONIA</v>
          </cell>
          <cell r="B58" t="str">
            <v>CAQUETÁ</v>
          </cell>
          <cell r="C58" t="str">
            <v>36-02-00-018-951610</v>
          </cell>
        </row>
        <row r="59">
          <cell r="A59" t="str">
            <v>CAUCA SENA Regional CAUCA  Dirección Regional</v>
          </cell>
          <cell r="B59" t="str">
            <v>CAUCA</v>
          </cell>
          <cell r="C59" t="str">
            <v>36-02-00-019-000000</v>
          </cell>
        </row>
        <row r="60">
          <cell r="A60" t="str">
            <v>CAUCA CENTRO AGROPECUARIO</v>
          </cell>
          <cell r="B60" t="str">
            <v>CAUCA</v>
          </cell>
          <cell r="C60" t="str">
            <v>36-02-00-019-911310</v>
          </cell>
        </row>
        <row r="61">
          <cell r="A61" t="str">
            <v>CAUCA C.DE TELEINFORMATICA Y PRODUCCION INDUST</v>
          </cell>
          <cell r="B61" t="str">
            <v>CAUCA</v>
          </cell>
          <cell r="C61" t="str">
            <v>36-02-00-019-922110</v>
          </cell>
        </row>
        <row r="62">
          <cell r="A62" t="str">
            <v>CAUCA CENTRO DE COMERCIO Y SERV.</v>
          </cell>
          <cell r="B62" t="str">
            <v>CAUCA</v>
          </cell>
          <cell r="C62" t="str">
            <v>36-02-00-019-930710</v>
          </cell>
        </row>
        <row r="63">
          <cell r="A63" t="str">
            <v>CESAR SENA Regional CESAR  Dirección Regional</v>
          </cell>
          <cell r="B63" t="str">
            <v>CESAR</v>
          </cell>
          <cell r="C63" t="str">
            <v>36-02-00-020-000000</v>
          </cell>
        </row>
        <row r="64">
          <cell r="A64" t="str">
            <v>CESAR CENTRO BIOTECNOLOGICO DEL CARIBE</v>
          </cell>
          <cell r="B64" t="str">
            <v>CESAR</v>
          </cell>
          <cell r="C64" t="str">
            <v>36-02-00-020-911410</v>
          </cell>
        </row>
        <row r="65">
          <cell r="A65" t="str">
            <v>CESAR CENTRO AGROEMPRESARIAL</v>
          </cell>
          <cell r="B65" t="str">
            <v>CESAR</v>
          </cell>
          <cell r="C65" t="str">
            <v>36-02-00-020-952010</v>
          </cell>
        </row>
        <row r="66">
          <cell r="A66" t="str">
            <v>CESAR CENTRO DE OPERACIÓN Y MANTENIMIENTO MIN</v>
          </cell>
          <cell r="B66" t="str">
            <v>CESAR</v>
          </cell>
          <cell r="C66" t="str">
            <v>36-02-00-020-952110</v>
          </cell>
        </row>
        <row r="67">
          <cell r="A67" t="str">
            <v>CÓRDOBA SENA Regional CORDOBA  Dirección Regional</v>
          </cell>
          <cell r="B67" t="str">
            <v>CÓRDOBA</v>
          </cell>
          <cell r="C67" t="str">
            <v>36-02-00-023-000000</v>
          </cell>
        </row>
        <row r="68">
          <cell r="A68" t="str">
            <v>CÓRDOBA C.AGROPECUARIO Y DE BIOTECNOLOGIA EL POR</v>
          </cell>
          <cell r="B68" t="str">
            <v>CÓRDOBA</v>
          </cell>
          <cell r="C68" t="str">
            <v>36-02-00-023-911510</v>
          </cell>
        </row>
        <row r="69">
          <cell r="A69" t="str">
            <v>CÓRDOBA CENTRO DE COMERCIO  INDUSTRIA Y TURISMO</v>
          </cell>
          <cell r="B69" t="str">
            <v>CÓRDOBA</v>
          </cell>
          <cell r="C69" t="str">
            <v>36-02-00-023-952310</v>
          </cell>
        </row>
        <row r="70">
          <cell r="A70" t="str">
            <v>CUNDINAMARCA SENA Regional CUNDINAMARCA  Dirección Regional</v>
          </cell>
          <cell r="B70" t="str">
            <v>CUNDINAMARCA</v>
          </cell>
          <cell r="C70" t="str">
            <v>36-02-00-025-000000</v>
          </cell>
        </row>
        <row r="71">
          <cell r="A71" t="str">
            <v>CUNDINAMARCA CENTRO INDUSTRIAL Y DESARROLLO EMPRESARIAL</v>
          </cell>
          <cell r="B71" t="str">
            <v>CUNDINAMARCA</v>
          </cell>
          <cell r="C71" t="str">
            <v>36-02-00-025-923210</v>
          </cell>
        </row>
        <row r="72">
          <cell r="A72" t="str">
            <v>CUNDINAMARCA CENTRO DE DESARROLLO AGROINDUSTRIAL Y E</v>
          </cell>
          <cell r="B72" t="str">
            <v>CUNDINAMARCA</v>
          </cell>
          <cell r="C72" t="str">
            <v>36-02-00-025-950910</v>
          </cell>
        </row>
        <row r="73">
          <cell r="A73" t="str">
            <v>CUNDINAMARCA CENTRO  AGROECOLOGICO Y EMPRESARIAL</v>
          </cell>
          <cell r="B73" t="str">
            <v>CUNDINAMARCA</v>
          </cell>
          <cell r="C73" t="str">
            <v>36-02-00-025-951010</v>
          </cell>
        </row>
        <row r="74">
          <cell r="A74" t="str">
            <v>CUNDINAMARCA CENTRO DE LA TECNOLOGIA DEL DISEÑO Y LA</v>
          </cell>
          <cell r="B74" t="str">
            <v>CUNDINAMARCA</v>
          </cell>
          <cell r="C74" t="str">
            <v>36-02-00-025-951110</v>
          </cell>
        </row>
        <row r="75">
          <cell r="A75" t="str">
            <v>CUNDINAMARCA CENTRO DE BIOTECNOLOGIA AGROPECUARIA</v>
          </cell>
          <cell r="B75" t="str">
            <v>CUNDINAMARCA</v>
          </cell>
          <cell r="C75" t="str">
            <v>36-02-00-025-951210</v>
          </cell>
        </row>
        <row r="76">
          <cell r="A76" t="str">
            <v>CUNDINAMARCA CENTRO DE DESARROLLO AGROEMPRESARIALCUNDINAMARCA</v>
          </cell>
          <cell r="B76" t="str">
            <v>CUNDINAMARCA</v>
          </cell>
          <cell r="C76" t="str">
            <v>36-02-00-025-951310</v>
          </cell>
        </row>
        <row r="77">
          <cell r="A77" t="str">
            <v>CHOCÓ SENA Regional CHOCO  Dirección Regional</v>
          </cell>
          <cell r="B77" t="str">
            <v>CHOCÓ</v>
          </cell>
          <cell r="C77" t="str">
            <v>36-02-00-027-000000</v>
          </cell>
        </row>
        <row r="78">
          <cell r="A78" t="str">
            <v>CHOCÓ CENTRO DE RECURSOS NATURALES. INDUSTRIA</v>
          </cell>
          <cell r="B78" t="str">
            <v>CHOCÓ</v>
          </cell>
          <cell r="C78" t="str">
            <v>36-02-00-027-952210</v>
          </cell>
        </row>
        <row r="79">
          <cell r="A79" t="str">
            <v>HUILA SENA Regional HUILA  Dirección Regional</v>
          </cell>
          <cell r="B79" t="str">
            <v>HUILA</v>
          </cell>
          <cell r="C79" t="str">
            <v>36-02-00-041-000000</v>
          </cell>
        </row>
        <row r="80">
          <cell r="A80" t="str">
            <v>HUILA CENTRO DE FORMACION AGROINDUSTRIAL</v>
          </cell>
          <cell r="B80" t="str">
            <v>HUILA</v>
          </cell>
          <cell r="C80" t="str">
            <v>36-02-00-041-911610</v>
          </cell>
        </row>
        <row r="81">
          <cell r="A81" t="str">
            <v>HUILA CENTRO AGROEMPRESARIAL Y DESARROLLO PEC</v>
          </cell>
          <cell r="B81" t="str">
            <v>HUILA</v>
          </cell>
          <cell r="C81" t="str">
            <v>36-02-00-041-952510</v>
          </cell>
        </row>
        <row r="82">
          <cell r="A82" t="str">
            <v xml:space="preserve">HUILA CENTRO DE DESARROLLO AGROEMPRESARIAL Y </v>
          </cell>
          <cell r="B82" t="str">
            <v>HUILA</v>
          </cell>
          <cell r="C82" t="str">
            <v>36-02-00-041-952610</v>
          </cell>
        </row>
        <row r="83">
          <cell r="A83" t="str">
            <v>HUILA CENTRO DE LA INDUSTRIA LA EMPRESA Y LO</v>
          </cell>
          <cell r="B83" t="str">
            <v>HUILA</v>
          </cell>
          <cell r="C83" t="str">
            <v>36-02-00-041-952710</v>
          </cell>
        </row>
        <row r="84">
          <cell r="A84" t="str">
            <v>HUILA CENTRO DE GESTION Y DESARROLLO SOSTENIB</v>
          </cell>
          <cell r="B84" t="str">
            <v>HUILA</v>
          </cell>
          <cell r="C84" t="str">
            <v>36-02-00-041-952810</v>
          </cell>
        </row>
        <row r="85">
          <cell r="A85" t="str">
            <v>LA GUAJIRA SENA Regional GUAJIRA  Dirección Regional</v>
          </cell>
          <cell r="B85" t="str">
            <v>LA GUAJIRA</v>
          </cell>
          <cell r="C85" t="str">
            <v>36-02-00-044-000000</v>
          </cell>
        </row>
        <row r="86">
          <cell r="A86" t="str">
            <v>LA GUAJIRA CENTRO INDUSTRIAL Y DE ENERGIAS ALTERNA</v>
          </cell>
          <cell r="B86" t="str">
            <v>LA GUAJIRA</v>
          </cell>
          <cell r="C86" t="str">
            <v>36-02-00-044-922210</v>
          </cell>
        </row>
        <row r="87">
          <cell r="A87" t="str">
            <v>LA GUAJIRA CENTRO AGROEMPRESARIAL Y ACUICOLA</v>
          </cell>
          <cell r="B87" t="str">
            <v>LA GUAJIRA</v>
          </cell>
          <cell r="C87" t="str">
            <v>36-02-00-044-952410</v>
          </cell>
        </row>
        <row r="88">
          <cell r="A88" t="str">
            <v>MAGDALENA SENA Regional MAGDALENA  Dirección Regional</v>
          </cell>
          <cell r="B88" t="str">
            <v>MAGDALENA</v>
          </cell>
          <cell r="C88" t="str">
            <v>36-02-00-047-000000</v>
          </cell>
        </row>
        <row r="89">
          <cell r="A89" t="str">
            <v>MAGDALENA CENTRO ACUICOLA Y AGROINDUSTRIAL DE GAIRA</v>
          </cell>
          <cell r="B89" t="str">
            <v>MAGDALENA</v>
          </cell>
          <cell r="C89" t="str">
            <v>36-02-00-047-911810</v>
          </cell>
        </row>
        <row r="90">
          <cell r="A90" t="str">
            <v>MAGDALENA CENTRO DE LOGISTICA Y PROMOCION ECOTURI</v>
          </cell>
          <cell r="B90" t="str">
            <v>MAGDALENA</v>
          </cell>
          <cell r="C90" t="str">
            <v>36-02-00-047-952910</v>
          </cell>
        </row>
        <row r="91">
          <cell r="A91" t="str">
            <v>META SENA Regional META  Dirección Regional</v>
          </cell>
          <cell r="B91" t="str">
            <v>META</v>
          </cell>
          <cell r="C91" t="str">
            <v>36-02-00-050-000000</v>
          </cell>
        </row>
        <row r="92">
          <cell r="A92" t="str">
            <v>META CENTRO AGROINDUSTRIAL DEL META</v>
          </cell>
          <cell r="B92" t="str">
            <v>META</v>
          </cell>
          <cell r="C92" t="str">
            <v>36-02-00-050-911710</v>
          </cell>
        </row>
        <row r="93">
          <cell r="A93" t="str">
            <v>META CENTRO DE INDUSTRIA Y SERV. DEL META</v>
          </cell>
          <cell r="B93" t="str">
            <v>META</v>
          </cell>
          <cell r="C93" t="str">
            <v>36-02-00-050-953210</v>
          </cell>
        </row>
        <row r="94">
          <cell r="A94" t="str">
            <v>NARIÑO SENA Regional NARIÑO  Dirección Regional</v>
          </cell>
          <cell r="B94" t="str">
            <v>NARIÑO</v>
          </cell>
          <cell r="C94" t="str">
            <v>36-02-00-052-000000</v>
          </cell>
        </row>
        <row r="95">
          <cell r="A95" t="str">
            <v>NARIÑO CENTRO SUR COLOMBIANO DE LOGÍSTICA INTE</v>
          </cell>
          <cell r="B95" t="str">
            <v>NARIÑO</v>
          </cell>
          <cell r="C95" t="str">
            <v>36-02-00-052-953410</v>
          </cell>
        </row>
        <row r="96">
          <cell r="A96" t="str">
            <v xml:space="preserve">NARIÑO CENTRO AGROINDUSTRIAL Y PESQUERO DE LA </v>
          </cell>
          <cell r="B96" t="str">
            <v>NARIÑO</v>
          </cell>
          <cell r="C96" t="str">
            <v>36-02-00-052-953510</v>
          </cell>
        </row>
        <row r="97">
          <cell r="A97" t="str">
            <v>NARIÑO CENTRO INTERNACIONAL DE PRODUCCIÓN LIMP</v>
          </cell>
          <cell r="B97" t="str">
            <v>NARIÑO</v>
          </cell>
          <cell r="C97" t="str">
            <v>36-02-00-052-953610</v>
          </cell>
        </row>
        <row r="98">
          <cell r="A98" t="str">
            <v>NORTE DE SANTANDER SENA Regional NTE.SANTANDER  Dirección Regional</v>
          </cell>
          <cell r="B98" t="str">
            <v>NORTE DE SANTANDER</v>
          </cell>
          <cell r="C98" t="str">
            <v>36-02-00-054-000000</v>
          </cell>
        </row>
        <row r="99">
          <cell r="A99" t="str">
            <v>NORTE DE SANTANDER CENTRO ATENCION SECTOR AGROPECUARIO</v>
          </cell>
          <cell r="B99" t="str">
            <v>NORTE DE SANTANDER</v>
          </cell>
          <cell r="C99" t="str">
            <v>36-02-00-054-911910</v>
          </cell>
        </row>
        <row r="100">
          <cell r="A100" t="str">
            <v>NORTE DE SANTANDER CENTRO DE LA INDUSTRIA LA EMPRESA Y LO</v>
          </cell>
          <cell r="B100" t="str">
            <v>NORTE DE SANTANDER</v>
          </cell>
          <cell r="C100" t="str">
            <v>36-02-00-054-953710</v>
          </cell>
        </row>
        <row r="101">
          <cell r="A101" t="str">
            <v>QUINDIO SENA Regional QUINDIO  Dirección Regional</v>
          </cell>
          <cell r="B101" t="str">
            <v>QUINDIO</v>
          </cell>
          <cell r="C101" t="str">
            <v>36-02-00-063-000000</v>
          </cell>
        </row>
        <row r="102">
          <cell r="A102" t="str">
            <v>QUINDIO CENTRO AGROINDUSTRIAL</v>
          </cell>
          <cell r="B102" t="str">
            <v>QUINDIO</v>
          </cell>
          <cell r="C102" t="str">
            <v>36-02-00-063-912010</v>
          </cell>
        </row>
        <row r="103">
          <cell r="A103" t="str">
            <v>QUINDIO CENTRO PARA EL DESARROLLO TECNOLÓGICO D</v>
          </cell>
          <cell r="B103" t="str">
            <v>QUINDIO</v>
          </cell>
          <cell r="C103" t="str">
            <v>36-02-00-063-923110</v>
          </cell>
        </row>
        <row r="104">
          <cell r="A104" t="str">
            <v>QUINDIO CENTRO DE COMERCIO INDUSTRIA Y TURISMO</v>
          </cell>
          <cell r="B104" t="str">
            <v>QUINDIO</v>
          </cell>
          <cell r="C104" t="str">
            <v>36-02-00-063-953810</v>
          </cell>
        </row>
        <row r="105">
          <cell r="A105" t="str">
            <v>RISARALDA SENA Regional RISARALDA  Dirección Regional</v>
          </cell>
          <cell r="B105" t="str">
            <v>RISARALDA</v>
          </cell>
          <cell r="C105" t="str">
            <v>36-02-00-066-000000</v>
          </cell>
        </row>
        <row r="106">
          <cell r="A106" t="str">
            <v>RISARALDA CENTRO ATENCION SECTOR AGROPECUARIO</v>
          </cell>
          <cell r="B106" t="str">
            <v>RISARALDA</v>
          </cell>
          <cell r="C106" t="str">
            <v>36-02-00-066-912110</v>
          </cell>
        </row>
        <row r="107">
          <cell r="A107" t="str">
            <v>RISARALDA C.DE DISEÑO E INNOVACION  TECNOLÓGICA IN</v>
          </cell>
          <cell r="B107" t="str">
            <v>RISARALDA</v>
          </cell>
          <cell r="C107" t="str">
            <v>36-02-00-066-922310</v>
          </cell>
        </row>
        <row r="108">
          <cell r="A108" t="str">
            <v>RISARALDA CENTRO DE COMERCIO Y SERV.</v>
          </cell>
          <cell r="B108" t="str">
            <v>RISARALDA</v>
          </cell>
          <cell r="C108" t="str">
            <v>36-02-00-066-930810</v>
          </cell>
        </row>
        <row r="109">
          <cell r="A109" t="str">
            <v>SANTANDER SENA Regional SANTANDER  Dirección Regional</v>
          </cell>
          <cell r="B109" t="str">
            <v>SANTANDER</v>
          </cell>
          <cell r="C109" t="str">
            <v>36-02-00-068-000000</v>
          </cell>
        </row>
        <row r="110">
          <cell r="A110" t="str">
            <v>SANTANDER CENTRO ATENCION SECTOR AGROPECUARIO</v>
          </cell>
          <cell r="B110" t="str">
            <v>SANTANDER</v>
          </cell>
          <cell r="C110" t="str">
            <v>36-02-00-068-912210</v>
          </cell>
        </row>
        <row r="111">
          <cell r="A111" t="str">
            <v>SANTANDER CENTRO INDUSTRIAL DE MANTENIMIENTO INTE</v>
          </cell>
          <cell r="B111" t="str">
            <v>SANTANDER</v>
          </cell>
          <cell r="C111" t="str">
            <v>36-02-00-068-922410</v>
          </cell>
        </row>
        <row r="112">
          <cell r="A112" t="str">
            <v>SANTANDER CENTRO INDUSTRIAL DEL DISEÑO Y LA MANUFACTURASANTANDER</v>
          </cell>
          <cell r="B112" t="str">
            <v>SANTANDER</v>
          </cell>
          <cell r="C112" t="str">
            <v>36-02-00-068-922510</v>
          </cell>
        </row>
        <row r="113">
          <cell r="A113" t="str">
            <v>SANTANDER C.DE SERVICIOS EMPRESARIALES Y TURISTICO</v>
          </cell>
          <cell r="B113" t="str">
            <v>SANTANDER</v>
          </cell>
          <cell r="C113" t="str">
            <v>36-02-00-068-930910</v>
          </cell>
        </row>
        <row r="114">
          <cell r="A114" t="str">
            <v>SANTANDER CENTRO INDUSTRIAL Y DEL DESARROLLO TECN</v>
          </cell>
          <cell r="B114" t="str">
            <v>SANTANDER</v>
          </cell>
          <cell r="C114" t="str">
            <v>36-02-00-068-954010</v>
          </cell>
        </row>
        <row r="115">
          <cell r="A115" t="str">
            <v xml:space="preserve">SANTANDER CENTRO AGROTURISTICO  </v>
          </cell>
          <cell r="B115" t="str">
            <v>SANTANDER</v>
          </cell>
          <cell r="C115" t="str">
            <v>36-02-00-068-954110</v>
          </cell>
        </row>
        <row r="116">
          <cell r="A116" t="str">
            <v>SANTANDER CENTRO AGROEMPRESARIAL Y TURISTICO DE LOS ANDES</v>
          </cell>
          <cell r="B116" t="str">
            <v>SANTANDER</v>
          </cell>
          <cell r="C116" t="str">
            <v>36-02-00-068-954510</v>
          </cell>
        </row>
        <row r="117">
          <cell r="A117" t="str">
            <v>SANTANDER CENTRO DE GESTION AGROEMPRESARIAL DEL ORIENTE</v>
          </cell>
          <cell r="B117" t="str">
            <v>SANTANDER</v>
          </cell>
          <cell r="C117" t="str">
            <v>36-02-00-068-954610</v>
          </cell>
        </row>
        <row r="118">
          <cell r="A118" t="str">
            <v>SUCRE SENA Regional SUCRE  Dirección Regional</v>
          </cell>
          <cell r="B118" t="str">
            <v>SUCRE</v>
          </cell>
          <cell r="C118" t="str">
            <v>36-02-00-070-000000</v>
          </cell>
        </row>
        <row r="119">
          <cell r="A119" t="str">
            <v xml:space="preserve">SUCRE CENTRO DE LA INNOVACION LA TECNOLOGIA </v>
          </cell>
          <cell r="B119" t="str">
            <v>SUCRE</v>
          </cell>
          <cell r="C119" t="str">
            <v>36-02-00-070-954210</v>
          </cell>
        </row>
        <row r="120">
          <cell r="A120" t="str">
            <v>TOLIMA SENA Regional TOLIMA  Dirección Regional</v>
          </cell>
          <cell r="B120" t="str">
            <v>TOLIMA</v>
          </cell>
          <cell r="C120" t="str">
            <v>36-02-00-073-000000</v>
          </cell>
        </row>
        <row r="121">
          <cell r="A121" t="str">
            <v>TOLIMA CENTRO AGROPECUARIO LA GRANJA</v>
          </cell>
          <cell r="B121" t="str">
            <v>TOLIMA</v>
          </cell>
          <cell r="C121" t="str">
            <v>36-02-00-073-912310</v>
          </cell>
        </row>
        <row r="122">
          <cell r="A122" t="str">
            <v>TOLIMA CENTRO DE INDUSTRIA Y CONSTRUCCION</v>
          </cell>
          <cell r="B122" t="str">
            <v>TOLIMA</v>
          </cell>
          <cell r="C122" t="str">
            <v>36-02-00-073-922610</v>
          </cell>
        </row>
        <row r="123">
          <cell r="A123" t="str">
            <v>TOLIMA CENTRO DE COMERCIO Y SERV.</v>
          </cell>
          <cell r="B123" t="str">
            <v>TOLIMA</v>
          </cell>
          <cell r="C123" t="str">
            <v>36-02-00-073-931010</v>
          </cell>
        </row>
        <row r="124">
          <cell r="A124" t="str">
            <v>VALLE DEL CAUCA SENA Regional VALLE  Dirección Regional</v>
          </cell>
          <cell r="B124" t="str">
            <v>VALLE DEL CAUCA</v>
          </cell>
          <cell r="C124" t="str">
            <v>36-02-00-076-000000</v>
          </cell>
        </row>
        <row r="125">
          <cell r="A125" t="str">
            <v>VALLE DEL CAUCA CENTRO AGROPECUARIO DE BUGA</v>
          </cell>
          <cell r="B125" t="str">
            <v>VALLE DEL CAUCA</v>
          </cell>
          <cell r="C125" t="str">
            <v>36-02-00-076-912410</v>
          </cell>
        </row>
        <row r="126">
          <cell r="A126" t="str">
            <v>VALLE DEL CAUCA CENTRO LATINOAMERICANO DE ESPECIES MENO</v>
          </cell>
          <cell r="B126" t="str">
            <v>VALLE DEL CAUCA</v>
          </cell>
          <cell r="C126" t="str">
            <v>36-02-00-076-912510</v>
          </cell>
        </row>
        <row r="127">
          <cell r="A127" t="str">
            <v>VALLE DEL CAUCA CENTRO NAUTICO PESQUERO DE BUENAVENTURA</v>
          </cell>
          <cell r="B127" t="str">
            <v>VALLE DEL CAUCA</v>
          </cell>
          <cell r="C127" t="str">
            <v>36-02-00-076-912610</v>
          </cell>
        </row>
        <row r="128">
          <cell r="A128" t="str">
            <v>VALLE DEL CAUCA CENTRO DE ELECTRICIDAD Y AUTOMATIZACION</v>
          </cell>
          <cell r="B128" t="str">
            <v>VALLE DEL CAUCA</v>
          </cell>
          <cell r="C128" t="str">
            <v>36-02-00-076-922710</v>
          </cell>
        </row>
        <row r="129">
          <cell r="A129" t="str">
            <v>VALLE DEL CAUCA CENTRO DE LA CONSTRUCCION</v>
          </cell>
          <cell r="B129" t="str">
            <v>VALLE DEL CAUCA</v>
          </cell>
          <cell r="C129" t="str">
            <v>36-02-00-076-922810</v>
          </cell>
        </row>
        <row r="130">
          <cell r="A130" t="str">
            <v>VALLE DEL CAUCA CENTRO DE DISEÑO TECNOLOGICO INDUSTRIAL</v>
          </cell>
          <cell r="B130" t="str">
            <v>VALLE DEL CAUCA</v>
          </cell>
          <cell r="C130" t="str">
            <v>36-02-00-076-922910</v>
          </cell>
        </row>
        <row r="131">
          <cell r="A131" t="str">
            <v>VALLE DEL CAUCA CENTRO NACIONAL DE ASISTENCIA TECNICA A</v>
          </cell>
          <cell r="B131" t="str">
            <v>VALLE DEL CAUCA</v>
          </cell>
          <cell r="C131" t="str">
            <v>36-02-00-076-923010</v>
          </cell>
        </row>
        <row r="132">
          <cell r="A132" t="str">
            <v>VALLE DEL CAUCA CENTRO DE GESTION TECNOLÓGICA DE SERV.</v>
          </cell>
          <cell r="B132" t="str">
            <v>VALLE DEL CAUCA</v>
          </cell>
          <cell r="C132" t="str">
            <v>36-02-00-076-931110</v>
          </cell>
        </row>
        <row r="133">
          <cell r="A133" t="str">
            <v>VALLE DEL CAUCA CENTRO DE TECNOLOGIAS AGROINDUSTRIALES</v>
          </cell>
          <cell r="B133" t="str">
            <v>VALLE DEL CAUCA</v>
          </cell>
          <cell r="C133" t="str">
            <v>36-02-00-076-954310</v>
          </cell>
        </row>
        <row r="134">
          <cell r="A134" t="str">
            <v>VALLE DEL CAUCA CENTRO DE BIOTECNOLOGIA INDUSTRIAL</v>
          </cell>
          <cell r="B134" t="str">
            <v>VALLE DEL CAUCA</v>
          </cell>
          <cell r="C134" t="str">
            <v>36-02-00-076-954410</v>
          </cell>
        </row>
        <row r="135">
          <cell r="A135" t="str">
            <v>ARAUCA SENA Regional ARAUCA  Dirección Regional</v>
          </cell>
          <cell r="B135" t="str">
            <v>ARAUCA</v>
          </cell>
          <cell r="C135" t="str">
            <v>36-02-00-081-000000</v>
          </cell>
        </row>
        <row r="136">
          <cell r="A136" t="str">
            <v>ARAUCA CENTRO DE GESTION Y DESARROLLO AGROINDU</v>
          </cell>
          <cell r="B136" t="str">
            <v>ARAUCA</v>
          </cell>
          <cell r="C136" t="str">
            <v>36-02-00-081-953010</v>
          </cell>
        </row>
        <row r="137">
          <cell r="A137" t="str">
            <v>CASANARE SENA Regional CASANARES  Dirección Regional</v>
          </cell>
          <cell r="B137" t="str">
            <v>CASANARE</v>
          </cell>
          <cell r="C137" t="str">
            <v>36-02-00-085-000000</v>
          </cell>
        </row>
        <row r="138">
          <cell r="A138" t="str">
            <v>CASANARE CENTRO AGROINDUSTRIAL Y FORTALECIMIENTO</v>
          </cell>
          <cell r="B138" t="str">
            <v>CASANARE</v>
          </cell>
          <cell r="C138" t="str">
            <v>36-02-00-085-951910</v>
          </cell>
        </row>
        <row r="139">
          <cell r="A139" t="str">
            <v>PUTUMAYO SENA Regional PUTUMAYO  Dirección Regional</v>
          </cell>
          <cell r="B139" t="str">
            <v>PUTUMAYO</v>
          </cell>
          <cell r="C139" t="str">
            <v>36-02-00-086-000000</v>
          </cell>
        </row>
        <row r="140">
          <cell r="A140" t="str">
            <v>PUTUMAYO CENTRO AGROFORESTAL Y ACUICOLA ARAPAIMA</v>
          </cell>
          <cell r="B140" t="str">
            <v>PUTUMAYO</v>
          </cell>
          <cell r="C140" t="str">
            <v>36-02-00-086-951810</v>
          </cell>
        </row>
        <row r="141">
          <cell r="A141" t="str">
            <v>SAN ANDRES Y PROVIDENCIA SENA Regional SAN ANDRES  Dirección Regional</v>
          </cell>
          <cell r="B141" t="str">
            <v>SAN ANDRES Y PROVIDENCIA</v>
          </cell>
          <cell r="C141" t="str">
            <v>36-02-00-088-000000</v>
          </cell>
        </row>
        <row r="142">
          <cell r="A142" t="str">
            <v>SAN ANDRES Y PROVIDENCIA CENTRO DE FORMACION TURISTICA GENTE DE</v>
          </cell>
          <cell r="B142" t="str">
            <v>SAN ANDRES Y PROVIDENCIA</v>
          </cell>
          <cell r="C142" t="str">
            <v>36-02-00-088-953910</v>
          </cell>
        </row>
        <row r="143">
          <cell r="A143" t="str">
            <v>AMAZONAS SENA Regional AMAZONAS  Dirección Regional</v>
          </cell>
          <cell r="B143" t="str">
            <v>AMAZONAS</v>
          </cell>
          <cell r="C143" t="str">
            <v>36-02-00-091-000000</v>
          </cell>
        </row>
        <row r="144">
          <cell r="A144" t="str">
            <v>AMAZONAS CENTRO  PARA LA BIODIVERSIDAD Y EL TURI</v>
          </cell>
          <cell r="B144" t="str">
            <v>AMAZONAS</v>
          </cell>
          <cell r="C144" t="str">
            <v>36-02-00-091-951710</v>
          </cell>
        </row>
        <row r="145">
          <cell r="A145" t="str">
            <v>GUAINÍA SENA Regional GUAINIA  Dirección Regional</v>
          </cell>
          <cell r="B145" t="str">
            <v>GUAINÍA</v>
          </cell>
          <cell r="C145" t="str">
            <v>36-02-00-094-000000</v>
          </cell>
        </row>
        <row r="146">
          <cell r="A146" t="str">
            <v>GUAINÍA CENTRO AMBIENTAL Y ECOTURISTICO DEL NOR</v>
          </cell>
          <cell r="B146" t="str">
            <v>GUAINÍA</v>
          </cell>
          <cell r="C146" t="str">
            <v>36-02-00-094-954710</v>
          </cell>
        </row>
        <row r="147">
          <cell r="A147" t="str">
            <v>GUAVIARE SENA Regional GUAVIARE  Dirección Regional</v>
          </cell>
          <cell r="B147" t="str">
            <v>GUAVIARE</v>
          </cell>
          <cell r="C147" t="str">
            <v>36-02-00-095-000000</v>
          </cell>
        </row>
        <row r="148">
          <cell r="A148" t="str">
            <v>GUAVIARE CENTRO DE DESARROLLO AGROINDUSTRIAL, TU</v>
          </cell>
          <cell r="B148" t="str">
            <v>GUAVIARE</v>
          </cell>
          <cell r="C148" t="str">
            <v>36-02-00-095-953310</v>
          </cell>
        </row>
        <row r="149">
          <cell r="A149" t="str">
            <v>VAUPÉS SENA Regional VAUPES  Dirección Regional</v>
          </cell>
          <cell r="B149" t="str">
            <v>VAUPÉS</v>
          </cell>
          <cell r="C149" t="str">
            <v>36-02-00-097-000000</v>
          </cell>
        </row>
        <row r="150">
          <cell r="A150" t="str">
            <v>VAUPÉS CENTRO AGROPECUARIO Y DE SERV. AMBIENTA</v>
          </cell>
          <cell r="B150" t="str">
            <v>VAUPÉS</v>
          </cell>
          <cell r="C150" t="str">
            <v>36-02-00-097-954810</v>
          </cell>
        </row>
        <row r="151">
          <cell r="A151" t="str">
            <v>VICHADA SENA Regional VICHADA  Dirección Regional</v>
          </cell>
          <cell r="B151" t="str">
            <v>VICHADA</v>
          </cell>
          <cell r="C151" t="str">
            <v>36-02-00-099-000000</v>
          </cell>
        </row>
        <row r="152">
          <cell r="A152" t="str">
            <v xml:space="preserve">VICHADA CENTRO DE PRODUCCIÓN Y TRANSFORMACION A </v>
          </cell>
          <cell r="B152" t="str">
            <v>VICHADA</v>
          </cell>
          <cell r="C152" t="str">
            <v>36-02-00-099-953110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secop.gov.co/CO1ContractsManagement/Tendering/ProcurementContractEdit/View?docUniqueIdentifier=CO1.PCCNTR.6738432&amp;prevCtxUrl=https%3a%2f%2fwww.secop.gov.co%3a443%2fCO1ContractsManagement%2fTendering%2fProcurementContractManagement%2fIndex&amp;prevCtxLbl=Contratos+"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www.secop.gov.co/CO1ContractsManagement/Tendering/ProcurementContractEdit/View?docUniqueIdentifier=CO1.PCCNTR.6738432&amp;prevCtxUrl=https%3a%2f%2fwww.secop.gov.co%3a443%2fCO1ContractsManagement%2fTendering%2fProcurementContractManagement%2fIndex&amp;prevCtxLbl=Contratos+"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336DF7-0C07-4C82-9DDF-AE18BD508E47}">
  <sheetPr>
    <pageSetUpPr fitToPage="1"/>
  </sheetPr>
  <dimension ref="A1:J98"/>
  <sheetViews>
    <sheetView showGridLines="0" view="pageBreakPreview" topLeftCell="A69" zoomScale="90" zoomScaleNormal="85" zoomScaleSheetLayoutView="90" workbookViewId="0">
      <selection activeCell="D7" sqref="D7:F7"/>
    </sheetView>
  </sheetViews>
  <sheetFormatPr baseColWidth="10" defaultColWidth="14.44140625" defaultRowHeight="15" customHeight="1" x14ac:dyDescent="0.3"/>
  <cols>
    <col min="1" max="1" width="6.5546875" style="1" customWidth="1"/>
    <col min="2" max="2" width="24.33203125" style="69" customWidth="1"/>
    <col min="3" max="3" width="26.33203125" style="69" customWidth="1"/>
    <col min="4" max="4" width="26.44140625" style="69" customWidth="1"/>
    <col min="5" max="5" width="17.44140625" style="69" bestFit="1" customWidth="1"/>
    <col min="6" max="6" width="23.109375" style="69" customWidth="1"/>
    <col min="7" max="7" width="31.5546875" style="4" bestFit="1" customWidth="1"/>
    <col min="8" max="8" width="22.6640625" style="4" bestFit="1" customWidth="1"/>
    <col min="9" max="9" width="26.44140625" style="4" customWidth="1"/>
    <col min="10" max="10" width="21.5546875" style="1" customWidth="1"/>
    <col min="11" max="16384" width="14.44140625" style="1"/>
  </cols>
  <sheetData>
    <row r="1" spans="1:10" ht="34.5" customHeight="1" x14ac:dyDescent="0.3">
      <c r="B1" s="518"/>
      <c r="C1" s="519"/>
      <c r="D1" s="519"/>
      <c r="E1" s="519"/>
      <c r="F1" s="519"/>
      <c r="G1" s="519"/>
      <c r="H1" s="520"/>
      <c r="I1" s="2" t="s">
        <v>0</v>
      </c>
    </row>
    <row r="2" spans="1:10" ht="34.5" customHeight="1" x14ac:dyDescent="0.3">
      <c r="B2" s="521"/>
      <c r="C2" s="522"/>
      <c r="D2" s="522"/>
      <c r="E2" s="522"/>
      <c r="F2" s="522"/>
      <c r="G2" s="522"/>
      <c r="H2" s="523"/>
      <c r="I2" s="3" t="s">
        <v>1</v>
      </c>
    </row>
    <row r="3" spans="1:10" ht="34.5" customHeight="1" x14ac:dyDescent="0.3">
      <c r="B3" s="330" t="s">
        <v>2</v>
      </c>
      <c r="C3" s="331"/>
      <c r="D3" s="331"/>
      <c r="E3" s="331"/>
      <c r="F3" s="331"/>
      <c r="G3" s="331"/>
      <c r="H3" s="331"/>
      <c r="I3" s="332"/>
    </row>
    <row r="4" spans="1:10" ht="34.5" customHeight="1" x14ac:dyDescent="0.3">
      <c r="B4" s="330" t="s">
        <v>3</v>
      </c>
      <c r="C4" s="331"/>
      <c r="D4" s="331"/>
      <c r="E4" s="331"/>
      <c r="F4" s="331"/>
      <c r="G4" s="331"/>
      <c r="H4" s="331"/>
      <c r="I4" s="332"/>
    </row>
    <row r="5" spans="1:10" ht="15" customHeight="1" x14ac:dyDescent="0.3">
      <c r="B5" s="524" t="s">
        <v>4</v>
      </c>
      <c r="C5" s="524"/>
      <c r="D5" s="525">
        <v>45656</v>
      </c>
      <c r="E5" s="525"/>
      <c r="F5" s="525"/>
      <c r="I5" s="1"/>
    </row>
    <row r="6" spans="1:10" ht="18" thickBot="1" x14ac:dyDescent="0.35">
      <c r="A6" s="5"/>
      <c r="B6" s="526" t="s">
        <v>5</v>
      </c>
      <c r="C6" s="527"/>
      <c r="D6" s="527"/>
      <c r="E6" s="527"/>
      <c r="F6" s="527"/>
      <c r="G6" s="527"/>
      <c r="H6" s="527"/>
      <c r="I6" s="528"/>
      <c r="J6" s="6"/>
    </row>
    <row r="7" spans="1:10" ht="15.6" x14ac:dyDescent="0.3">
      <c r="A7" s="5"/>
      <c r="B7" s="507" t="s">
        <v>6</v>
      </c>
      <c r="C7" s="508"/>
      <c r="D7" s="509" t="s">
        <v>244</v>
      </c>
      <c r="E7" s="510"/>
      <c r="F7" s="511"/>
      <c r="G7" s="7" t="s">
        <v>7</v>
      </c>
      <c r="H7" s="512">
        <v>45544</v>
      </c>
      <c r="I7" s="513"/>
      <c r="J7" s="6"/>
    </row>
    <row r="8" spans="1:10" ht="46.8" x14ac:dyDescent="0.3">
      <c r="A8" s="5"/>
      <c r="B8" s="514" t="s">
        <v>8</v>
      </c>
      <c r="C8" s="515"/>
      <c r="D8" s="493" t="s">
        <v>9</v>
      </c>
      <c r="E8" s="493"/>
      <c r="F8" s="493"/>
      <c r="G8" s="8" t="s">
        <v>10</v>
      </c>
      <c r="H8" s="516" t="str">
        <f>+VLOOKUP(D8,'[3]LISTADO PCI''s'!A:C,3,0)</f>
        <v>36-02-00-073-912310</v>
      </c>
      <c r="I8" s="517"/>
      <c r="J8" s="6"/>
    </row>
    <row r="9" spans="1:10" ht="15.6" x14ac:dyDescent="0.3">
      <c r="A9" s="5"/>
      <c r="B9" s="400" t="s">
        <v>11</v>
      </c>
      <c r="C9" s="401"/>
      <c r="D9" s="493" t="s">
        <v>12</v>
      </c>
      <c r="E9" s="493"/>
      <c r="F9" s="493"/>
      <c r="G9" s="9" t="s">
        <v>13</v>
      </c>
      <c r="H9" s="491" t="s">
        <v>14</v>
      </c>
      <c r="I9" s="492"/>
      <c r="J9" s="6"/>
    </row>
    <row r="10" spans="1:10" ht="73.5" customHeight="1" x14ac:dyDescent="0.3">
      <c r="A10" s="5"/>
      <c r="B10" s="400" t="s">
        <v>15</v>
      </c>
      <c r="C10" s="401"/>
      <c r="D10" s="504" t="s">
        <v>245</v>
      </c>
      <c r="E10" s="505"/>
      <c r="F10" s="505"/>
      <c r="G10" s="505"/>
      <c r="H10" s="505"/>
      <c r="I10" s="506"/>
      <c r="J10" s="6"/>
    </row>
    <row r="11" spans="1:10" ht="19.5" customHeight="1" x14ac:dyDescent="0.3">
      <c r="A11" s="5"/>
      <c r="B11" s="400" t="s">
        <v>16</v>
      </c>
      <c r="C11" s="401"/>
      <c r="D11" s="480" t="s">
        <v>17</v>
      </c>
      <c r="E11" s="480"/>
      <c r="F11" s="480"/>
      <c r="G11" s="480"/>
      <c r="H11" s="480"/>
      <c r="I11" s="481"/>
      <c r="J11" s="6"/>
    </row>
    <row r="12" spans="1:10" ht="15.6" x14ac:dyDescent="0.3">
      <c r="A12" s="5"/>
      <c r="B12" s="400" t="s">
        <v>18</v>
      </c>
      <c r="C12" s="401"/>
      <c r="D12" s="501" t="s">
        <v>19</v>
      </c>
      <c r="E12" s="501"/>
      <c r="F12" s="501"/>
      <c r="G12" s="501"/>
      <c r="H12" s="501"/>
      <c r="I12" s="502"/>
      <c r="J12" s="6"/>
    </row>
    <row r="13" spans="1:10" ht="46.8" x14ac:dyDescent="0.3">
      <c r="A13" s="5"/>
      <c r="B13" s="400" t="s">
        <v>20</v>
      </c>
      <c r="C13" s="401"/>
      <c r="D13" s="503" t="s">
        <v>21</v>
      </c>
      <c r="E13" s="503"/>
      <c r="F13" s="503"/>
      <c r="G13" s="8" t="s">
        <v>22</v>
      </c>
      <c r="H13" s="499" t="str">
        <f>+VLOOKUP(D13,'[3]LISTADO PCI''s'!B:C,2,0)</f>
        <v>36-02-00-073-000000</v>
      </c>
      <c r="I13" s="500"/>
      <c r="J13" s="6"/>
    </row>
    <row r="14" spans="1:10" ht="30.75" customHeight="1" x14ac:dyDescent="0.3">
      <c r="A14" s="5"/>
      <c r="B14" s="400" t="s">
        <v>23</v>
      </c>
      <c r="C14" s="401"/>
      <c r="D14" s="448" t="s">
        <v>9</v>
      </c>
      <c r="E14" s="448"/>
      <c r="F14" s="448"/>
      <c r="G14" s="8" t="s">
        <v>24</v>
      </c>
      <c r="H14" s="499" t="s">
        <v>25</v>
      </c>
      <c r="I14" s="500"/>
      <c r="J14" s="6"/>
    </row>
    <row r="15" spans="1:10" ht="15.6" x14ac:dyDescent="0.3">
      <c r="A15" s="5"/>
      <c r="B15" s="400" t="s">
        <v>26</v>
      </c>
      <c r="C15" s="401"/>
      <c r="D15" s="493" t="s">
        <v>27</v>
      </c>
      <c r="E15" s="493"/>
      <c r="F15" s="493"/>
      <c r="G15" s="10" t="s">
        <v>28</v>
      </c>
      <c r="H15" s="494" t="s">
        <v>29</v>
      </c>
      <c r="I15" s="495"/>
      <c r="J15" s="6"/>
    </row>
    <row r="16" spans="1:10" ht="15.6" x14ac:dyDescent="0.3">
      <c r="A16" s="5"/>
      <c r="B16" s="400" t="s">
        <v>30</v>
      </c>
      <c r="C16" s="401"/>
      <c r="D16" s="496" t="s">
        <v>31</v>
      </c>
      <c r="E16" s="497"/>
      <c r="F16" s="498"/>
      <c r="G16" s="8" t="s">
        <v>32</v>
      </c>
      <c r="H16" s="499" t="s">
        <v>33</v>
      </c>
      <c r="I16" s="500"/>
      <c r="J16" s="6"/>
    </row>
    <row r="17" spans="1:10" ht="31.5" customHeight="1" x14ac:dyDescent="0.3">
      <c r="A17" s="5"/>
      <c r="B17" s="400" t="s">
        <v>34</v>
      </c>
      <c r="C17" s="401"/>
      <c r="D17" s="482" t="s">
        <v>35</v>
      </c>
      <c r="E17" s="483"/>
      <c r="F17" s="484"/>
      <c r="G17" s="11" t="s">
        <v>36</v>
      </c>
      <c r="H17" s="489" t="s">
        <v>37</v>
      </c>
      <c r="I17" s="490"/>
      <c r="J17" s="6"/>
    </row>
    <row r="18" spans="1:10" ht="15.6" x14ac:dyDescent="0.3">
      <c r="A18" s="5"/>
      <c r="B18" s="400" t="s">
        <v>38</v>
      </c>
      <c r="C18" s="401"/>
      <c r="D18" s="482"/>
      <c r="E18" s="483"/>
      <c r="F18" s="484"/>
      <c r="G18" s="9" t="s">
        <v>39</v>
      </c>
      <c r="H18" s="491"/>
      <c r="I18" s="492"/>
      <c r="J18" s="6"/>
    </row>
    <row r="19" spans="1:10" ht="15.6" x14ac:dyDescent="0.3">
      <c r="A19" s="5"/>
      <c r="B19" s="400" t="s">
        <v>40</v>
      </c>
      <c r="C19" s="401"/>
      <c r="D19" s="480"/>
      <c r="E19" s="480"/>
      <c r="F19" s="480"/>
      <c r="G19" s="480"/>
      <c r="H19" s="480"/>
      <c r="I19" s="481"/>
      <c r="J19" s="6"/>
    </row>
    <row r="20" spans="1:10" ht="15.6" x14ac:dyDescent="0.3">
      <c r="A20" s="5"/>
      <c r="B20" s="400" t="s">
        <v>41</v>
      </c>
      <c r="C20" s="401"/>
      <c r="D20" s="482" t="s">
        <v>42</v>
      </c>
      <c r="E20" s="483"/>
      <c r="F20" s="484"/>
      <c r="G20" s="12" t="s">
        <v>43</v>
      </c>
      <c r="H20" s="480" t="s">
        <v>240</v>
      </c>
      <c r="I20" s="481"/>
      <c r="J20" s="6"/>
    </row>
    <row r="21" spans="1:10" ht="31.8" thickBot="1" x14ac:dyDescent="0.35">
      <c r="A21" s="5"/>
      <c r="B21" s="485" t="s">
        <v>44</v>
      </c>
      <c r="C21" s="486"/>
      <c r="D21" s="487">
        <v>45547</v>
      </c>
      <c r="E21" s="487"/>
      <c r="F21" s="487"/>
      <c r="G21" s="13" t="s">
        <v>45</v>
      </c>
      <c r="H21" s="487">
        <v>45653</v>
      </c>
      <c r="I21" s="488"/>
      <c r="J21" s="6"/>
    </row>
    <row r="22" spans="1:10" ht="10.5" customHeight="1" x14ac:dyDescent="0.3">
      <c r="A22" s="5"/>
      <c r="B22" s="14"/>
      <c r="C22" s="15"/>
      <c r="D22" s="16"/>
      <c r="E22" s="16"/>
      <c r="F22" s="16"/>
      <c r="G22" s="16"/>
      <c r="H22" s="17"/>
      <c r="I22" s="18"/>
      <c r="J22" s="6"/>
    </row>
    <row r="23" spans="1:10" ht="17.399999999999999" x14ac:dyDescent="0.3">
      <c r="A23" s="5"/>
      <c r="B23" s="330" t="s">
        <v>46</v>
      </c>
      <c r="C23" s="331"/>
      <c r="D23" s="331"/>
      <c r="E23" s="331"/>
      <c r="F23" s="331"/>
      <c r="G23" s="331"/>
      <c r="H23" s="331"/>
      <c r="I23" s="332"/>
      <c r="J23" s="6"/>
    </row>
    <row r="24" spans="1:10" ht="15.6" x14ac:dyDescent="0.3">
      <c r="A24" s="5"/>
      <c r="B24" s="436" t="s">
        <v>47</v>
      </c>
      <c r="C24" s="437"/>
      <c r="D24" s="19" t="s">
        <v>48</v>
      </c>
      <c r="E24" s="19"/>
      <c r="F24" s="437" t="s">
        <v>49</v>
      </c>
      <c r="G24" s="437"/>
      <c r="H24" s="437"/>
      <c r="I24" s="471"/>
      <c r="J24" s="6"/>
    </row>
    <row r="25" spans="1:10" ht="31.2" customHeight="1" x14ac:dyDescent="0.3">
      <c r="A25" s="5"/>
      <c r="B25" s="472" t="s">
        <v>246</v>
      </c>
      <c r="C25" s="473"/>
      <c r="D25" s="20">
        <v>45632</v>
      </c>
      <c r="E25" s="20"/>
      <c r="F25" s="474" t="s">
        <v>247</v>
      </c>
      <c r="G25" s="474"/>
      <c r="H25" s="474"/>
      <c r="I25" s="475"/>
      <c r="J25" s="6"/>
    </row>
    <row r="26" spans="1:10" ht="15.6" x14ac:dyDescent="0.3">
      <c r="A26" s="5"/>
      <c r="B26" s="476"/>
      <c r="C26" s="477"/>
      <c r="D26" s="21"/>
      <c r="E26" s="21"/>
      <c r="F26" s="478"/>
      <c r="G26" s="478"/>
      <c r="H26" s="478"/>
      <c r="I26" s="479"/>
      <c r="J26" s="6"/>
    </row>
    <row r="27" spans="1:10" ht="17.399999999999999" x14ac:dyDescent="0.3">
      <c r="A27" s="5"/>
      <c r="B27" s="330" t="s">
        <v>50</v>
      </c>
      <c r="C27" s="331"/>
      <c r="D27" s="331"/>
      <c r="E27" s="331"/>
      <c r="F27" s="331"/>
      <c r="G27" s="331"/>
      <c r="H27" s="331"/>
      <c r="I27" s="332"/>
      <c r="J27" s="6"/>
    </row>
    <row r="28" spans="1:10" ht="15.6" x14ac:dyDescent="0.3">
      <c r="A28" s="5"/>
      <c r="B28" s="461" t="s">
        <v>49</v>
      </c>
      <c r="C28" s="462"/>
      <c r="D28" s="465" t="s">
        <v>51</v>
      </c>
      <c r="E28" s="465" t="s">
        <v>52</v>
      </c>
      <c r="F28" s="465" t="s">
        <v>53</v>
      </c>
      <c r="G28" s="467" t="s">
        <v>54</v>
      </c>
      <c r="H28" s="468"/>
      <c r="I28" s="469" t="s">
        <v>55</v>
      </c>
      <c r="J28" s="6"/>
    </row>
    <row r="29" spans="1:10" ht="15.6" x14ac:dyDescent="0.3">
      <c r="A29" s="5"/>
      <c r="B29" s="463"/>
      <c r="C29" s="464"/>
      <c r="D29" s="466"/>
      <c r="E29" s="466"/>
      <c r="F29" s="466"/>
      <c r="G29" s="22" t="s">
        <v>56</v>
      </c>
      <c r="H29" s="22" t="s">
        <v>57</v>
      </c>
      <c r="I29" s="470"/>
      <c r="J29" s="6"/>
    </row>
    <row r="30" spans="1:10" ht="15.6" x14ac:dyDescent="0.3">
      <c r="A30" s="5"/>
      <c r="B30" s="457" t="s">
        <v>241</v>
      </c>
      <c r="C30" s="458"/>
      <c r="D30" s="297">
        <f>F30-E30</f>
        <v>269894112.71337837</v>
      </c>
      <c r="E30" s="297">
        <f>0.0095*F30/1.2595</f>
        <v>2051195.2566216756</v>
      </c>
      <c r="F30" s="297">
        <v>271945307.97000003</v>
      </c>
      <c r="G30" s="24"/>
      <c r="H30" s="23">
        <f>+F30*G30</f>
        <v>0</v>
      </c>
      <c r="I30" s="25">
        <f>+H30</f>
        <v>0</v>
      </c>
      <c r="J30" s="6"/>
    </row>
    <row r="31" spans="1:10" ht="15.6" x14ac:dyDescent="0.3">
      <c r="A31" s="5"/>
      <c r="B31" s="457"/>
      <c r="C31" s="458"/>
      <c r="D31" s="23"/>
      <c r="E31" s="23"/>
      <c r="F31" s="23"/>
      <c r="G31" s="24"/>
      <c r="H31" s="23"/>
      <c r="I31" s="25"/>
      <c r="J31" s="6"/>
    </row>
    <row r="32" spans="1:10" ht="15.6" x14ac:dyDescent="0.3">
      <c r="A32" s="5"/>
      <c r="B32" s="457"/>
      <c r="C32" s="458"/>
      <c r="D32" s="23"/>
      <c r="E32" s="23"/>
      <c r="F32" s="23">
        <f>SUM(D32:E32)</f>
        <v>0</v>
      </c>
      <c r="G32" s="24"/>
      <c r="H32" s="23">
        <f>+F32*G32</f>
        <v>0</v>
      </c>
      <c r="I32" s="25">
        <f>+H32</f>
        <v>0</v>
      </c>
      <c r="J32" s="26" t="s">
        <v>58</v>
      </c>
    </row>
    <row r="33" spans="1:10" ht="15.6" x14ac:dyDescent="0.3">
      <c r="A33" s="5"/>
      <c r="B33" s="27" t="s">
        <v>59</v>
      </c>
      <c r="C33" s="28"/>
      <c r="D33" s="296">
        <f>F33-E33</f>
        <v>269894112.71337837</v>
      </c>
      <c r="E33" s="296">
        <f>0.0095*F33/1.2595</f>
        <v>2051195.2566216756</v>
      </c>
      <c r="F33" s="296">
        <f>F30</f>
        <v>271945307.97000003</v>
      </c>
      <c r="G33" s="459" t="s">
        <v>60</v>
      </c>
      <c r="H33" s="460"/>
      <c r="I33" s="29">
        <f>+SUM(I30:I32)</f>
        <v>0</v>
      </c>
      <c r="J33" s="6"/>
    </row>
    <row r="34" spans="1:10" ht="31.2" x14ac:dyDescent="0.3">
      <c r="A34" s="5"/>
      <c r="B34" s="432" t="s">
        <v>61</v>
      </c>
      <c r="C34" s="433"/>
      <c r="D34" s="22" t="s">
        <v>51</v>
      </c>
      <c r="E34" s="22" t="s">
        <v>52</v>
      </c>
      <c r="F34" s="22" t="s">
        <v>53</v>
      </c>
      <c r="G34" s="22" t="s">
        <v>56</v>
      </c>
      <c r="H34" s="22" t="s">
        <v>57</v>
      </c>
      <c r="I34" s="30" t="s">
        <v>55</v>
      </c>
      <c r="J34" s="6"/>
    </row>
    <row r="35" spans="1:10" ht="15.6" x14ac:dyDescent="0.3">
      <c r="A35" s="5"/>
      <c r="B35" s="366" t="s">
        <v>248</v>
      </c>
      <c r="C35" s="367"/>
      <c r="D35" s="31">
        <f>F35-E35</f>
        <v>5512794.789599047</v>
      </c>
      <c r="E35" s="297">
        <f>0.0095*F35/1.2595</f>
        <v>41897.24040095276</v>
      </c>
      <c r="F35" s="31">
        <v>5554692.0300000003</v>
      </c>
      <c r="G35" s="24"/>
      <c r="H35" s="23">
        <f>+F35*G35</f>
        <v>0</v>
      </c>
      <c r="I35" s="32">
        <f>+H35</f>
        <v>0</v>
      </c>
      <c r="J35" s="6"/>
    </row>
    <row r="36" spans="1:10" ht="15.6" x14ac:dyDescent="0.3">
      <c r="A36" s="5"/>
      <c r="B36" s="366"/>
      <c r="C36" s="367"/>
      <c r="D36" s="33"/>
      <c r="E36" s="33"/>
      <c r="F36" s="33"/>
      <c r="G36" s="24"/>
      <c r="H36" s="23"/>
      <c r="I36" s="34"/>
      <c r="J36" s="6"/>
    </row>
    <row r="37" spans="1:10" ht="15.6" x14ac:dyDescent="0.3">
      <c r="A37" s="5"/>
      <c r="B37" s="447"/>
      <c r="C37" s="448"/>
      <c r="D37" s="35"/>
      <c r="E37" s="35"/>
      <c r="F37" s="35"/>
      <c r="G37" s="36"/>
      <c r="H37" s="37"/>
      <c r="I37" s="34"/>
      <c r="J37" s="6"/>
    </row>
    <row r="38" spans="1:10" ht="15.75" customHeight="1" x14ac:dyDescent="0.3">
      <c r="A38" s="5"/>
      <c r="B38" s="449" t="s">
        <v>62</v>
      </c>
      <c r="C38" s="450"/>
      <c r="D38" s="38">
        <f>SUM(D35:D37)</f>
        <v>5512794.789599047</v>
      </c>
      <c r="E38" s="38">
        <f t="shared" ref="E38:F38" si="0">SUM(E35:E37)</f>
        <v>41897.24040095276</v>
      </c>
      <c r="F38" s="38">
        <f t="shared" si="0"/>
        <v>5554692.0300000003</v>
      </c>
      <c r="G38" s="451" t="s">
        <v>63</v>
      </c>
      <c r="H38" s="452"/>
      <c r="I38" s="29">
        <f>+I33+SUM(I35:I37)</f>
        <v>0</v>
      </c>
      <c r="J38" s="6"/>
    </row>
    <row r="39" spans="1:10" ht="18" x14ac:dyDescent="0.3">
      <c r="A39" s="5"/>
      <c r="B39" s="453" t="s">
        <v>64</v>
      </c>
      <c r="C39" s="454"/>
      <c r="D39" s="454"/>
      <c r="E39" s="454"/>
      <c r="F39" s="454"/>
      <c r="G39" s="39">
        <f>F33+F38</f>
        <v>277500000</v>
      </c>
      <c r="H39" s="455" t="s">
        <v>65</v>
      </c>
      <c r="I39" s="434">
        <f>+I38</f>
        <v>0</v>
      </c>
      <c r="J39" s="6"/>
    </row>
    <row r="40" spans="1:10" ht="15.6" x14ac:dyDescent="0.3">
      <c r="A40" s="5"/>
      <c r="B40" s="436" t="s">
        <v>66</v>
      </c>
      <c r="C40" s="437"/>
      <c r="D40" s="440" t="s">
        <v>67</v>
      </c>
      <c r="E40" s="440"/>
      <c r="F40" s="440"/>
      <c r="G40" s="40">
        <f>+E33+E38</f>
        <v>2093092.4970226283</v>
      </c>
      <c r="H40" s="455"/>
      <c r="I40" s="434"/>
      <c r="J40" s="6"/>
    </row>
    <row r="41" spans="1:10" ht="16.2" thickBot="1" x14ac:dyDescent="0.35">
      <c r="A41" s="5"/>
      <c r="B41" s="438"/>
      <c r="C41" s="439"/>
      <c r="D41" s="441" t="s">
        <v>68</v>
      </c>
      <c r="E41" s="441"/>
      <c r="F41" s="441"/>
      <c r="G41" s="41">
        <f>+G39-G40</f>
        <v>275406907.50297737</v>
      </c>
      <c r="H41" s="456"/>
      <c r="I41" s="435"/>
      <c r="J41" s="6"/>
    </row>
    <row r="42" spans="1:10" ht="10.5" customHeight="1" thickBot="1" x14ac:dyDescent="0.35">
      <c r="A42" s="5"/>
      <c r="B42" s="42"/>
      <c r="C42" s="43"/>
      <c r="D42" s="44"/>
      <c r="E42" s="44"/>
      <c r="F42" s="44"/>
      <c r="G42" s="45"/>
      <c r="I42" s="46"/>
      <c r="J42" s="6"/>
    </row>
    <row r="43" spans="1:10" ht="15.6" x14ac:dyDescent="0.3">
      <c r="A43" s="5"/>
      <c r="B43" s="442" t="s">
        <v>69</v>
      </c>
      <c r="C43" s="443"/>
      <c r="D43" s="443"/>
      <c r="E43" s="444"/>
      <c r="F43" s="445" t="s">
        <v>70</v>
      </c>
      <c r="G43" s="446"/>
      <c r="H43" s="446"/>
      <c r="I43" s="47" t="s">
        <v>37</v>
      </c>
      <c r="J43" s="6"/>
    </row>
    <row r="44" spans="1:10" ht="46.8" x14ac:dyDescent="0.3">
      <c r="A44" s="5"/>
      <c r="B44" s="48" t="s">
        <v>72</v>
      </c>
      <c r="C44" s="49" t="s">
        <v>48</v>
      </c>
      <c r="D44" s="430" t="s">
        <v>57</v>
      </c>
      <c r="E44" s="431"/>
      <c r="F44" s="432" t="s">
        <v>73</v>
      </c>
      <c r="G44" s="433"/>
      <c r="H44" s="49" t="s">
        <v>74</v>
      </c>
      <c r="I44" s="30" t="s">
        <v>75</v>
      </c>
      <c r="J44" s="6"/>
    </row>
    <row r="45" spans="1:10" ht="14.4" x14ac:dyDescent="0.3">
      <c r="A45" s="5"/>
      <c r="B45" s="50">
        <v>200124</v>
      </c>
      <c r="C45" s="51" t="s">
        <v>249</v>
      </c>
      <c r="D45" s="419">
        <v>277500000</v>
      </c>
      <c r="E45" s="420"/>
      <c r="F45" s="421"/>
      <c r="G45" s="422"/>
      <c r="H45" s="52"/>
      <c r="I45" s="53"/>
      <c r="J45" s="6"/>
    </row>
    <row r="46" spans="1:10" ht="14.4" x14ac:dyDescent="0.3">
      <c r="A46" s="5"/>
      <c r="B46" s="50"/>
      <c r="C46" s="51"/>
      <c r="D46" s="419"/>
      <c r="E46" s="420"/>
      <c r="F46" s="421"/>
      <c r="G46" s="422"/>
      <c r="H46" s="52"/>
      <c r="I46" s="53"/>
      <c r="J46" s="6"/>
    </row>
    <row r="47" spans="1:10" ht="14.4" x14ac:dyDescent="0.3">
      <c r="A47" s="5"/>
      <c r="B47" s="50"/>
      <c r="C47" s="51"/>
      <c r="D47" s="419"/>
      <c r="E47" s="420"/>
      <c r="F47" s="421"/>
      <c r="G47" s="422"/>
      <c r="H47" s="52"/>
      <c r="I47" s="53"/>
      <c r="J47" s="6"/>
    </row>
    <row r="48" spans="1:10" thickBot="1" x14ac:dyDescent="0.35">
      <c r="A48" s="5"/>
      <c r="B48" s="54"/>
      <c r="C48" s="55"/>
      <c r="D48" s="423"/>
      <c r="E48" s="424"/>
      <c r="F48" s="425"/>
      <c r="G48" s="426"/>
      <c r="H48" s="56"/>
      <c r="I48" s="57"/>
      <c r="J48" s="6"/>
    </row>
    <row r="49" spans="1:10" ht="10.5" customHeight="1" x14ac:dyDescent="0.3">
      <c r="A49" s="5"/>
      <c r="B49" s="58"/>
      <c r="C49" s="59"/>
      <c r="D49" s="44"/>
      <c r="E49" s="44"/>
      <c r="F49" s="44"/>
      <c r="G49" s="45"/>
      <c r="I49" s="46"/>
      <c r="J49" s="6"/>
    </row>
    <row r="50" spans="1:10" ht="17.399999999999999" x14ac:dyDescent="0.3">
      <c r="A50" s="5"/>
      <c r="B50" s="330" t="s">
        <v>76</v>
      </c>
      <c r="C50" s="331"/>
      <c r="D50" s="331"/>
      <c r="E50" s="331"/>
      <c r="F50" s="331"/>
      <c r="G50" s="331"/>
      <c r="H50" s="331"/>
      <c r="I50" s="332"/>
      <c r="J50" s="6"/>
    </row>
    <row r="51" spans="1:10" ht="15.6" x14ac:dyDescent="0.3">
      <c r="A51" s="5"/>
      <c r="B51" s="427" t="s">
        <v>77</v>
      </c>
      <c r="C51" s="428"/>
      <c r="D51" s="428"/>
      <c r="E51" s="428"/>
      <c r="F51" s="428"/>
      <c r="G51" s="428"/>
      <c r="H51" s="428" t="s">
        <v>78</v>
      </c>
      <c r="I51" s="429"/>
      <c r="J51" s="6"/>
    </row>
    <row r="52" spans="1:10" ht="31.2" x14ac:dyDescent="0.3">
      <c r="A52" s="5"/>
      <c r="B52" s="400" t="s">
        <v>79</v>
      </c>
      <c r="C52" s="401"/>
      <c r="D52" s="409" t="s">
        <v>237</v>
      </c>
      <c r="E52" s="410"/>
      <c r="F52" s="60" t="s">
        <v>80</v>
      </c>
      <c r="G52" s="23">
        <f>G41</f>
        <v>275406907.50297737</v>
      </c>
      <c r="H52" s="12" t="s">
        <v>81</v>
      </c>
      <c r="I52" s="25">
        <f>+H77+G56</f>
        <v>277500000</v>
      </c>
      <c r="J52" s="6"/>
    </row>
    <row r="53" spans="1:10" ht="15.6" x14ac:dyDescent="0.3">
      <c r="A53" s="5"/>
      <c r="B53" s="400"/>
      <c r="C53" s="401"/>
      <c r="D53" s="411"/>
      <c r="E53" s="412"/>
      <c r="F53" s="60" t="s">
        <v>82</v>
      </c>
      <c r="G53" s="23">
        <f>G40</f>
        <v>2093092.4970226283</v>
      </c>
      <c r="H53" s="60" t="s">
        <v>83</v>
      </c>
      <c r="I53" s="61">
        <v>0</v>
      </c>
      <c r="J53" s="6"/>
    </row>
    <row r="54" spans="1:10" ht="31.2" x14ac:dyDescent="0.3">
      <c r="A54" s="5"/>
      <c r="B54" s="400" t="s">
        <v>84</v>
      </c>
      <c r="C54" s="401"/>
      <c r="D54" s="413" t="s">
        <v>250</v>
      </c>
      <c r="E54" s="414"/>
      <c r="F54" s="60" t="s">
        <v>85</v>
      </c>
      <c r="G54" s="23">
        <f>+G52+G53</f>
        <v>277500000</v>
      </c>
      <c r="H54" s="60" t="s">
        <v>86</v>
      </c>
      <c r="I54" s="62">
        <v>1</v>
      </c>
      <c r="J54" s="6"/>
    </row>
    <row r="55" spans="1:10" ht="31.2" x14ac:dyDescent="0.3">
      <c r="A55" s="5"/>
      <c r="B55" s="415" t="s">
        <v>87</v>
      </c>
      <c r="C55" s="416"/>
      <c r="D55" s="417" t="s">
        <v>88</v>
      </c>
      <c r="E55" s="418"/>
      <c r="F55" s="60" t="s">
        <v>89</v>
      </c>
      <c r="G55" s="23"/>
      <c r="H55" s="60" t="s">
        <v>90</v>
      </c>
      <c r="I55" s="63">
        <f>1-I54</f>
        <v>0</v>
      </c>
      <c r="J55" s="6"/>
    </row>
    <row r="56" spans="1:10" ht="31.5" customHeight="1" x14ac:dyDescent="0.3">
      <c r="A56" s="5"/>
      <c r="B56" s="400" t="s">
        <v>91</v>
      </c>
      <c r="C56" s="401"/>
      <c r="D56" s="402">
        <v>45649</v>
      </c>
      <c r="E56" s="403"/>
      <c r="F56" s="60" t="s">
        <v>92</v>
      </c>
      <c r="G56" s="64">
        <f>G54-G55</f>
        <v>277500000</v>
      </c>
      <c r="H56" s="60" t="s">
        <v>93</v>
      </c>
      <c r="I56" s="62">
        <f>+I54</f>
        <v>1</v>
      </c>
      <c r="J56" s="65"/>
    </row>
    <row r="57" spans="1:10" ht="31.8" thickBot="1" x14ac:dyDescent="0.35">
      <c r="A57" s="5"/>
      <c r="B57" s="404" t="s">
        <v>94</v>
      </c>
      <c r="C57" s="405"/>
      <c r="D57" s="406" t="str">
        <f>D12</f>
        <v>MANTENIMIENTO Y/O REPARACIONES</v>
      </c>
      <c r="E57" s="406"/>
      <c r="F57" s="406"/>
      <c r="G57" s="406"/>
      <c r="H57" s="66" t="s">
        <v>95</v>
      </c>
      <c r="I57" s="67">
        <f>+IF(D57="Mantenimiento y/o Reparaciones", 511115,1615)</f>
        <v>511115</v>
      </c>
      <c r="J57" s="6"/>
    </row>
    <row r="58" spans="1:10" ht="10.5" customHeight="1" x14ac:dyDescent="0.3">
      <c r="A58" s="5"/>
      <c r="B58" s="68"/>
      <c r="G58" s="69"/>
      <c r="H58" s="69"/>
      <c r="I58" s="70"/>
      <c r="J58" s="6"/>
    </row>
    <row r="59" spans="1:10" ht="15.75" customHeight="1" x14ac:dyDescent="0.3">
      <c r="A59" s="5"/>
      <c r="B59" s="330" t="s">
        <v>96</v>
      </c>
      <c r="C59" s="331"/>
      <c r="D59" s="331"/>
      <c r="E59" s="331"/>
      <c r="F59" s="331"/>
      <c r="G59" s="331"/>
      <c r="H59" s="331"/>
      <c r="I59" s="332"/>
      <c r="J59" s="6"/>
    </row>
    <row r="60" spans="1:10" ht="28.8" x14ac:dyDescent="0.3">
      <c r="A60" s="5"/>
      <c r="B60" s="407" t="s">
        <v>97</v>
      </c>
      <c r="C60" s="408"/>
      <c r="D60" s="390" t="s">
        <v>37</v>
      </c>
      <c r="E60" s="391"/>
      <c r="F60" s="71" t="s">
        <v>98</v>
      </c>
      <c r="G60" s="72" t="s">
        <v>71</v>
      </c>
      <c r="H60" s="71" t="s">
        <v>99</v>
      </c>
      <c r="I60" s="73" t="s">
        <v>71</v>
      </c>
      <c r="J60" s="6"/>
    </row>
    <row r="61" spans="1:10" ht="63" customHeight="1" x14ac:dyDescent="0.3">
      <c r="A61" s="5"/>
      <c r="B61" s="388" t="s">
        <v>100</v>
      </c>
      <c r="C61" s="389"/>
      <c r="D61" s="390" t="s">
        <v>37</v>
      </c>
      <c r="E61" s="391"/>
      <c r="F61" s="71" t="s">
        <v>101</v>
      </c>
      <c r="G61" s="72">
        <v>36</v>
      </c>
      <c r="H61" s="71" t="s">
        <v>102</v>
      </c>
      <c r="I61" s="74" t="s">
        <v>71</v>
      </c>
      <c r="J61" s="6"/>
    </row>
    <row r="62" spans="1:10" ht="31.2" thickBot="1" x14ac:dyDescent="0.35">
      <c r="A62" s="5"/>
      <c r="B62" s="392" t="s">
        <v>103</v>
      </c>
      <c r="C62" s="393"/>
      <c r="D62" s="394" t="s">
        <v>71</v>
      </c>
      <c r="E62" s="395"/>
      <c r="F62" s="75" t="s">
        <v>104</v>
      </c>
      <c r="G62" s="76" t="s">
        <v>37</v>
      </c>
      <c r="H62" s="75" t="s">
        <v>105</v>
      </c>
      <c r="I62" s="77">
        <f>+D70</f>
        <v>1097.94</v>
      </c>
      <c r="J62" s="6"/>
    </row>
    <row r="63" spans="1:10" ht="10.5" customHeight="1" x14ac:dyDescent="0.3">
      <c r="A63" s="5"/>
      <c r="B63" s="78"/>
      <c r="C63" s="1"/>
      <c r="D63" s="1"/>
      <c r="E63" s="1"/>
      <c r="F63" s="1"/>
      <c r="G63" s="1"/>
      <c r="H63" s="1"/>
      <c r="I63" s="70"/>
      <c r="J63" s="6"/>
    </row>
    <row r="64" spans="1:10" ht="18" thickBot="1" x14ac:dyDescent="0.35">
      <c r="A64" s="5"/>
      <c r="B64" s="330" t="s">
        <v>106</v>
      </c>
      <c r="C64" s="331"/>
      <c r="D64" s="331"/>
      <c r="E64" s="331"/>
      <c r="F64" s="331"/>
      <c r="G64" s="331"/>
      <c r="H64" s="331"/>
      <c r="I64" s="332"/>
      <c r="J64" s="6"/>
    </row>
    <row r="65" spans="1:10" ht="47.4" thickBot="1" x14ac:dyDescent="0.35">
      <c r="A65" s="5"/>
      <c r="B65" s="396" t="s">
        <v>107</v>
      </c>
      <c r="C65" s="397"/>
      <c r="D65" s="398" t="s">
        <v>108</v>
      </c>
      <c r="E65" s="399"/>
      <c r="F65" s="397"/>
      <c r="G65" s="79" t="s">
        <v>109</v>
      </c>
      <c r="H65" s="79" t="s">
        <v>52</v>
      </c>
      <c r="I65" s="80" t="s">
        <v>110</v>
      </c>
      <c r="J65" s="6"/>
    </row>
    <row r="66" spans="1:10" ht="38.4" customHeight="1" x14ac:dyDescent="0.3">
      <c r="A66" s="5"/>
      <c r="B66" s="381" t="s">
        <v>251</v>
      </c>
      <c r="C66" s="382"/>
      <c r="D66" s="383">
        <v>492.08</v>
      </c>
      <c r="E66" s="384"/>
      <c r="F66" s="385"/>
      <c r="G66" s="81">
        <f>I66-H66</f>
        <v>151021004.42635968</v>
      </c>
      <c r="H66" s="81">
        <f>I66*0.0095/1.2595</f>
        <v>1147759.6336403335</v>
      </c>
      <c r="I66" s="82">
        <f>138787550.06+13381214</f>
        <v>152168764.06</v>
      </c>
      <c r="J66" s="6"/>
    </row>
    <row r="67" spans="1:10" ht="30" customHeight="1" x14ac:dyDescent="0.3">
      <c r="A67" s="5"/>
      <c r="B67" s="386" t="s">
        <v>252</v>
      </c>
      <c r="C67" s="387"/>
      <c r="D67" s="370">
        <v>405.86</v>
      </c>
      <c r="E67" s="371"/>
      <c r="F67" s="372"/>
      <c r="G67" s="81">
        <f t="shared" ref="G67:G68" si="1">I67-H67</f>
        <v>121484582.11591901</v>
      </c>
      <c r="H67" s="81">
        <f t="shared" ref="H67:H68" si="2">I67*0.0095/1.2595</f>
        <v>923282.82408098434</v>
      </c>
      <c r="I67" s="82">
        <v>122407864.94</v>
      </c>
      <c r="J67" s="6"/>
    </row>
    <row r="68" spans="1:10" ht="63" customHeight="1" x14ac:dyDescent="0.3">
      <c r="A68" s="5"/>
      <c r="B68" s="386" t="s">
        <v>253</v>
      </c>
      <c r="C68" s="387"/>
      <c r="D68" s="370">
        <v>200</v>
      </c>
      <c r="E68" s="371"/>
      <c r="F68" s="372"/>
      <c r="G68" s="81">
        <f t="shared" si="1"/>
        <v>2901320.9606986898</v>
      </c>
      <c r="H68" s="81">
        <f t="shared" si="2"/>
        <v>22050.039301310044</v>
      </c>
      <c r="I68" s="82">
        <v>2923371</v>
      </c>
      <c r="J68" s="6"/>
    </row>
    <row r="69" spans="1:10" ht="15.75" customHeight="1" x14ac:dyDescent="0.3">
      <c r="A69" s="5"/>
      <c r="B69" s="368"/>
      <c r="C69" s="369"/>
      <c r="D69" s="370"/>
      <c r="E69" s="371"/>
      <c r="F69" s="372"/>
      <c r="G69" s="81"/>
      <c r="H69" s="81"/>
      <c r="I69" s="82"/>
      <c r="J69" s="6"/>
    </row>
    <row r="70" spans="1:10" ht="15.75" customHeight="1" thickBot="1" x14ac:dyDescent="0.35">
      <c r="A70" s="5"/>
      <c r="B70" s="373" t="s">
        <v>111</v>
      </c>
      <c r="C70" s="374"/>
      <c r="D70" s="375">
        <f>SUM(D66:F69)</f>
        <v>1097.94</v>
      </c>
      <c r="E70" s="376"/>
      <c r="F70" s="377"/>
      <c r="G70" s="83">
        <f>SUM(G66:G69)</f>
        <v>275406907.50297737</v>
      </c>
      <c r="H70" s="83">
        <f>SUM(H66:H69)</f>
        <v>2093092.4970226279</v>
      </c>
      <c r="I70" s="84">
        <f>SUM(I66:I69)</f>
        <v>277500000</v>
      </c>
      <c r="J70" s="6"/>
    </row>
    <row r="71" spans="1:10" ht="10.5" customHeight="1" x14ac:dyDescent="0.3">
      <c r="A71" s="5"/>
      <c r="B71" s="68"/>
      <c r="G71" s="69"/>
      <c r="H71" s="69"/>
      <c r="I71" s="70"/>
      <c r="J71" s="6"/>
    </row>
    <row r="72" spans="1:10" ht="17.399999999999999" x14ac:dyDescent="0.3">
      <c r="A72" s="5"/>
      <c r="B72" s="330" t="s">
        <v>112</v>
      </c>
      <c r="C72" s="331"/>
      <c r="D72" s="331"/>
      <c r="E72" s="331"/>
      <c r="F72" s="331"/>
      <c r="G72" s="331"/>
      <c r="H72" s="331"/>
      <c r="I72" s="332"/>
      <c r="J72" s="6"/>
    </row>
    <row r="73" spans="1:10" ht="15.6" x14ac:dyDescent="0.3">
      <c r="A73" s="5"/>
      <c r="B73" s="378" t="s">
        <v>113</v>
      </c>
      <c r="C73" s="379"/>
      <c r="D73" s="379"/>
      <c r="E73" s="379"/>
      <c r="F73" s="379"/>
      <c r="G73" s="379"/>
      <c r="H73" s="379"/>
      <c r="I73" s="380"/>
      <c r="J73" s="6"/>
    </row>
    <row r="74" spans="1:10" ht="31.5" customHeight="1" x14ac:dyDescent="0.3">
      <c r="A74" s="5"/>
      <c r="B74" s="364" t="s">
        <v>49</v>
      </c>
      <c r="C74" s="365"/>
      <c r="D74" s="344" t="s">
        <v>114</v>
      </c>
      <c r="E74" s="345"/>
      <c r="F74" s="85" t="s">
        <v>93</v>
      </c>
      <c r="G74" s="85" t="s">
        <v>115</v>
      </c>
      <c r="H74" s="85" t="s">
        <v>116</v>
      </c>
      <c r="I74" s="86" t="s">
        <v>117</v>
      </c>
      <c r="J74" s="6"/>
    </row>
    <row r="75" spans="1:10" s="92" customFormat="1" ht="15.6" x14ac:dyDescent="0.3">
      <c r="A75" s="87"/>
      <c r="B75" s="366"/>
      <c r="C75" s="367"/>
      <c r="D75" s="358"/>
      <c r="E75" s="359"/>
      <c r="F75" s="88"/>
      <c r="G75" s="89">
        <v>0</v>
      </c>
      <c r="H75" s="89">
        <f>+D75-G75</f>
        <v>0</v>
      </c>
      <c r="I75" s="90"/>
      <c r="J75" s="91"/>
    </row>
    <row r="76" spans="1:10" s="92" customFormat="1" ht="15.6" x14ac:dyDescent="0.3">
      <c r="A76" s="87"/>
      <c r="B76" s="366"/>
      <c r="C76" s="367"/>
      <c r="D76" s="358"/>
      <c r="E76" s="359"/>
      <c r="F76" s="88"/>
      <c r="G76" s="89">
        <f>+G55</f>
        <v>0</v>
      </c>
      <c r="H76" s="89">
        <f>+D76-G76</f>
        <v>0</v>
      </c>
      <c r="I76" s="90">
        <f>+I75-G3</f>
        <v>0</v>
      </c>
      <c r="J76" s="93"/>
    </row>
    <row r="77" spans="1:10" s="92" customFormat="1" ht="15.6" x14ac:dyDescent="0.3">
      <c r="A77" s="94"/>
      <c r="B77" s="352" t="s">
        <v>118</v>
      </c>
      <c r="C77" s="353"/>
      <c r="D77" s="354">
        <f>SUM(D75:D76)</f>
        <v>0</v>
      </c>
      <c r="E77" s="355"/>
      <c r="F77" s="95">
        <f>SUM(F75:F76)</f>
        <v>0</v>
      </c>
      <c r="G77" s="96">
        <f>SUM(G75:G76)</f>
        <v>0</v>
      </c>
      <c r="H77" s="97">
        <f>SUM(H75:H76)</f>
        <v>0</v>
      </c>
      <c r="I77" s="98"/>
    </row>
    <row r="78" spans="1:10" s="92" customFormat="1" ht="15.75" customHeight="1" x14ac:dyDescent="0.3">
      <c r="A78" s="94"/>
      <c r="B78" s="330" t="s">
        <v>119</v>
      </c>
      <c r="C78" s="331"/>
      <c r="D78" s="331"/>
      <c r="E78" s="331"/>
      <c r="F78" s="331"/>
      <c r="G78" s="331"/>
      <c r="H78" s="331"/>
      <c r="I78" s="332"/>
    </row>
    <row r="79" spans="1:10" s="92" customFormat="1" ht="15.6" x14ac:dyDescent="0.3">
      <c r="A79" s="94"/>
      <c r="B79" s="356"/>
      <c r="C79" s="357"/>
      <c r="D79" s="358">
        <f>+G54</f>
        <v>277500000</v>
      </c>
      <c r="E79" s="359"/>
      <c r="F79" s="99">
        <v>1</v>
      </c>
      <c r="G79" s="100">
        <f>+G55</f>
        <v>0</v>
      </c>
      <c r="H79" s="89">
        <f>+D79-G79</f>
        <v>277500000</v>
      </c>
      <c r="I79" s="101">
        <f>+I76-G79</f>
        <v>0</v>
      </c>
    </row>
    <row r="80" spans="1:10" s="92" customFormat="1" ht="15.6" x14ac:dyDescent="0.3">
      <c r="A80" s="94"/>
      <c r="B80" s="360" t="s">
        <v>120</v>
      </c>
      <c r="C80" s="361"/>
      <c r="D80" s="362">
        <f>+D77+D79</f>
        <v>277500000</v>
      </c>
      <c r="E80" s="363"/>
      <c r="F80" s="102">
        <f>I54</f>
        <v>1</v>
      </c>
      <c r="G80" s="103">
        <f>+G77+G79</f>
        <v>0</v>
      </c>
      <c r="H80" s="104">
        <f>+H77+H79</f>
        <v>277500000</v>
      </c>
      <c r="I80" s="105"/>
    </row>
    <row r="81" spans="1:10" ht="10.5" customHeight="1" x14ac:dyDescent="0.3">
      <c r="A81" s="106"/>
      <c r="B81" s="107"/>
      <c r="C81" s="108"/>
      <c r="D81" s="342"/>
      <c r="E81" s="343"/>
      <c r="F81" s="108"/>
      <c r="G81" s="109"/>
      <c r="H81" s="109"/>
      <c r="I81" s="110"/>
    </row>
    <row r="82" spans="1:10" ht="17.399999999999999" x14ac:dyDescent="0.3">
      <c r="A82" s="106"/>
      <c r="B82" s="330" t="s">
        <v>121</v>
      </c>
      <c r="C82" s="331"/>
      <c r="D82" s="331"/>
      <c r="E82" s="331"/>
      <c r="F82" s="331"/>
      <c r="G82" s="331"/>
      <c r="H82" s="331"/>
      <c r="I82" s="332"/>
    </row>
    <row r="83" spans="1:10" ht="31.2" x14ac:dyDescent="0.3">
      <c r="A83" s="106"/>
      <c r="B83" s="111" t="s">
        <v>49</v>
      </c>
      <c r="C83" s="85" t="s">
        <v>122</v>
      </c>
      <c r="D83" s="344" t="s">
        <v>80</v>
      </c>
      <c r="E83" s="345"/>
      <c r="F83" s="85" t="s">
        <v>123</v>
      </c>
      <c r="G83" s="85" t="s">
        <v>124</v>
      </c>
      <c r="H83" s="85" t="s">
        <v>125</v>
      </c>
      <c r="I83" s="86" t="s">
        <v>48</v>
      </c>
    </row>
    <row r="84" spans="1:10" s="112" customFormat="1" ht="15.6" x14ac:dyDescent="0.3">
      <c r="B84" s="113" t="s">
        <v>243</v>
      </c>
      <c r="C84" s="114">
        <f>G40</f>
        <v>2093092.4970226283</v>
      </c>
      <c r="D84" s="346">
        <f>G52</f>
        <v>275406907.50297737</v>
      </c>
      <c r="E84" s="347"/>
      <c r="F84" s="115">
        <f>D77</f>
        <v>0</v>
      </c>
      <c r="G84" s="116">
        <v>204724</v>
      </c>
      <c r="H84" s="116"/>
      <c r="I84" s="117">
        <v>45656</v>
      </c>
      <c r="J84" s="118"/>
    </row>
    <row r="85" spans="1:10" s="112" customFormat="1" ht="15.6" x14ac:dyDescent="0.3">
      <c r="B85" s="119">
        <f>B76</f>
        <v>0</v>
      </c>
      <c r="C85" s="120"/>
      <c r="D85" s="348"/>
      <c r="E85" s="349"/>
      <c r="F85" s="115"/>
      <c r="G85" s="121"/>
      <c r="H85" s="121"/>
      <c r="I85" s="117"/>
    </row>
    <row r="86" spans="1:10" s="112" customFormat="1" ht="15.6" x14ac:dyDescent="0.3">
      <c r="B86" s="122" t="str">
        <f>B77</f>
        <v>TOTAL PAGADO</v>
      </c>
      <c r="C86" s="123">
        <f>SUM(C84:C85)</f>
        <v>2093092.4970226283</v>
      </c>
      <c r="D86" s="350">
        <f>SUM(D84:D85)</f>
        <v>275406907.50297737</v>
      </c>
      <c r="E86" s="351"/>
      <c r="F86" s="124">
        <f>SUM(C86:D86)</f>
        <v>277500000</v>
      </c>
      <c r="G86" s="125"/>
      <c r="H86" s="125"/>
      <c r="I86" s="126"/>
    </row>
    <row r="87" spans="1:10" ht="10.5" customHeight="1" x14ac:dyDescent="0.3">
      <c r="B87" s="127"/>
      <c r="C87" s="45"/>
      <c r="D87" s="128"/>
      <c r="E87" s="128"/>
      <c r="F87" s="129"/>
      <c r="G87" s="130"/>
      <c r="H87" s="69"/>
      <c r="I87" s="70"/>
    </row>
    <row r="88" spans="1:10" ht="15.75" customHeight="1" thickBot="1" x14ac:dyDescent="0.35">
      <c r="B88" s="330" t="s">
        <v>126</v>
      </c>
      <c r="C88" s="331"/>
      <c r="D88" s="331"/>
      <c r="E88" s="331"/>
      <c r="F88" s="331"/>
      <c r="G88" s="331"/>
      <c r="H88" s="331"/>
      <c r="I88" s="332"/>
    </row>
    <row r="89" spans="1:10" ht="31.8" thickBot="1" x14ac:dyDescent="0.35">
      <c r="B89" s="131" t="s">
        <v>127</v>
      </c>
      <c r="C89" s="333" t="s">
        <v>128</v>
      </c>
      <c r="D89" s="334"/>
      <c r="E89" s="132"/>
      <c r="F89" s="335" t="s">
        <v>129</v>
      </c>
      <c r="G89" s="336"/>
      <c r="H89" s="335" t="s">
        <v>130</v>
      </c>
      <c r="I89" s="337"/>
    </row>
    <row r="90" spans="1:10" ht="18" customHeight="1" x14ac:dyDescent="0.3">
      <c r="B90" s="133"/>
      <c r="C90" s="338"/>
      <c r="D90" s="339"/>
      <c r="E90" s="134"/>
      <c r="F90" s="340"/>
      <c r="G90" s="341"/>
      <c r="H90" s="316"/>
      <c r="I90" s="317"/>
    </row>
    <row r="91" spans="1:10" ht="18" customHeight="1" x14ac:dyDescent="0.3">
      <c r="B91" s="135"/>
      <c r="C91" s="136"/>
      <c r="D91" s="137"/>
      <c r="E91" s="138"/>
      <c r="F91" s="314"/>
      <c r="G91" s="315"/>
      <c r="H91" s="316"/>
      <c r="I91" s="317"/>
    </row>
    <row r="92" spans="1:10" ht="18" customHeight="1" thickBot="1" x14ac:dyDescent="0.35">
      <c r="B92" s="139"/>
      <c r="C92" s="318"/>
      <c r="D92" s="319"/>
      <c r="E92" s="140"/>
      <c r="F92" s="320"/>
      <c r="G92" s="321"/>
      <c r="H92" s="322"/>
      <c r="I92" s="323"/>
    </row>
    <row r="93" spans="1:10" ht="11.25" customHeight="1" thickBot="1" x14ac:dyDescent="0.35">
      <c r="B93" s="127"/>
      <c r="C93" s="141"/>
      <c r="D93" s="141"/>
      <c r="E93" s="141"/>
      <c r="F93" s="141"/>
      <c r="G93" s="142"/>
      <c r="H93" s="142"/>
      <c r="I93" s="143"/>
    </row>
    <row r="94" spans="1:10" ht="18" customHeight="1" x14ac:dyDescent="0.3">
      <c r="B94" s="324" t="s">
        <v>131</v>
      </c>
      <c r="C94" s="325"/>
      <c r="D94" s="325"/>
      <c r="E94" s="325"/>
      <c r="F94" s="325"/>
      <c r="G94" s="325"/>
      <c r="H94" s="325"/>
      <c r="I94" s="326"/>
    </row>
    <row r="95" spans="1:10" ht="18" customHeight="1" thickBot="1" x14ac:dyDescent="0.35">
      <c r="B95" s="327"/>
      <c r="C95" s="328"/>
      <c r="D95" s="328"/>
      <c r="E95" s="328"/>
      <c r="F95" s="328"/>
      <c r="G95" s="328"/>
      <c r="H95" s="328"/>
      <c r="I95" s="329"/>
    </row>
    <row r="96" spans="1:10" ht="48.75" customHeight="1" thickBot="1" x14ac:dyDescent="0.35">
      <c r="B96" s="144" t="s">
        <v>132</v>
      </c>
      <c r="C96" s="145"/>
      <c r="D96" s="299"/>
      <c r="E96" s="300"/>
      <c r="F96" s="301"/>
      <c r="G96" s="299"/>
      <c r="H96" s="300"/>
      <c r="I96" s="301"/>
    </row>
    <row r="97" spans="2:10" ht="36" customHeight="1" x14ac:dyDescent="0.3">
      <c r="B97" s="302" t="s">
        <v>133</v>
      </c>
      <c r="C97" s="303"/>
      <c r="D97" s="304" t="s">
        <v>42</v>
      </c>
      <c r="E97" s="305"/>
      <c r="F97" s="306"/>
      <c r="G97" s="146" t="s">
        <v>134</v>
      </c>
      <c r="H97" s="307" t="s">
        <v>240</v>
      </c>
      <c r="I97" s="308"/>
    </row>
    <row r="98" spans="2:10" ht="29.25" customHeight="1" thickBot="1" x14ac:dyDescent="0.35">
      <c r="B98" s="309" t="s">
        <v>135</v>
      </c>
      <c r="C98" s="310"/>
      <c r="D98" s="311" t="s">
        <v>136</v>
      </c>
      <c r="E98" s="311"/>
      <c r="F98" s="312"/>
      <c r="G98" s="147" t="s">
        <v>135</v>
      </c>
      <c r="H98" s="313" t="s">
        <v>242</v>
      </c>
      <c r="I98" s="312"/>
      <c r="J98" s="148"/>
    </row>
  </sheetData>
  <mergeCells count="164">
    <mergeCell ref="B1:H2"/>
    <mergeCell ref="B3:I3"/>
    <mergeCell ref="B4:I4"/>
    <mergeCell ref="B5:C5"/>
    <mergeCell ref="D5:F5"/>
    <mergeCell ref="B6:I6"/>
    <mergeCell ref="B9:C9"/>
    <mergeCell ref="D9:F9"/>
    <mergeCell ref="H9:I9"/>
    <mergeCell ref="B10:C10"/>
    <mergeCell ref="D10:I10"/>
    <mergeCell ref="B11:C11"/>
    <mergeCell ref="D11:I11"/>
    <mergeCell ref="B7:C7"/>
    <mergeCell ref="D7:F7"/>
    <mergeCell ref="H7:I7"/>
    <mergeCell ref="B8:C8"/>
    <mergeCell ref="D8:F8"/>
    <mergeCell ref="H8:I8"/>
    <mergeCell ref="B15:C15"/>
    <mergeCell ref="D15:F15"/>
    <mergeCell ref="H15:I15"/>
    <mergeCell ref="B16:C16"/>
    <mergeCell ref="D16:F16"/>
    <mergeCell ref="H16:I16"/>
    <mergeCell ref="B12:C12"/>
    <mergeCell ref="D12:I12"/>
    <mergeCell ref="B13:C13"/>
    <mergeCell ref="D13:F13"/>
    <mergeCell ref="H13:I13"/>
    <mergeCell ref="B14:C14"/>
    <mergeCell ref="D14:F14"/>
    <mergeCell ref="H14:I14"/>
    <mergeCell ref="B19:C19"/>
    <mergeCell ref="D19:I19"/>
    <mergeCell ref="B20:C20"/>
    <mergeCell ref="D20:F20"/>
    <mergeCell ref="H20:I20"/>
    <mergeCell ref="B21:C21"/>
    <mergeCell ref="D21:F21"/>
    <mergeCell ref="H21:I21"/>
    <mergeCell ref="B17:C17"/>
    <mergeCell ref="D17:F17"/>
    <mergeCell ref="H17:I17"/>
    <mergeCell ref="B18:C18"/>
    <mergeCell ref="D18:F18"/>
    <mergeCell ref="H18:I18"/>
    <mergeCell ref="B27:I27"/>
    <mergeCell ref="B28:C29"/>
    <mergeCell ref="D28:D29"/>
    <mergeCell ref="E28:E29"/>
    <mergeCell ref="F28:F29"/>
    <mergeCell ref="G28:H28"/>
    <mergeCell ref="I28:I29"/>
    <mergeCell ref="B23:I23"/>
    <mergeCell ref="B24:C24"/>
    <mergeCell ref="F24:I24"/>
    <mergeCell ref="B25:C25"/>
    <mergeCell ref="F25:I25"/>
    <mergeCell ref="B26:C26"/>
    <mergeCell ref="F26:I26"/>
    <mergeCell ref="B36:C36"/>
    <mergeCell ref="B37:C37"/>
    <mergeCell ref="B38:C38"/>
    <mergeCell ref="G38:H38"/>
    <mergeCell ref="B39:F39"/>
    <mergeCell ref="H39:H41"/>
    <mergeCell ref="B30:C30"/>
    <mergeCell ref="B31:C31"/>
    <mergeCell ref="B32:C32"/>
    <mergeCell ref="G33:H33"/>
    <mergeCell ref="B34:C34"/>
    <mergeCell ref="B35:C35"/>
    <mergeCell ref="D44:E44"/>
    <mergeCell ref="F44:G44"/>
    <mergeCell ref="D45:E45"/>
    <mergeCell ref="F45:G45"/>
    <mergeCell ref="D46:E46"/>
    <mergeCell ref="F46:G46"/>
    <mergeCell ref="I39:I41"/>
    <mergeCell ref="B40:C41"/>
    <mergeCell ref="D40:F40"/>
    <mergeCell ref="D41:F41"/>
    <mergeCell ref="B43:E43"/>
    <mergeCell ref="F43:H43"/>
    <mergeCell ref="B52:C53"/>
    <mergeCell ref="D52:E53"/>
    <mergeCell ref="B54:C54"/>
    <mergeCell ref="D54:E54"/>
    <mergeCell ref="B55:C55"/>
    <mergeCell ref="D55:E55"/>
    <mergeCell ref="D47:E47"/>
    <mergeCell ref="F47:G47"/>
    <mergeCell ref="D48:E48"/>
    <mergeCell ref="F48:G48"/>
    <mergeCell ref="B50:I50"/>
    <mergeCell ref="B51:G51"/>
    <mergeCell ref="H51:I51"/>
    <mergeCell ref="B61:C61"/>
    <mergeCell ref="D61:E61"/>
    <mergeCell ref="B62:C62"/>
    <mergeCell ref="D62:E62"/>
    <mergeCell ref="B64:I64"/>
    <mergeCell ref="B65:C65"/>
    <mergeCell ref="D65:F65"/>
    <mergeCell ref="B56:C56"/>
    <mergeCell ref="D56:E56"/>
    <mergeCell ref="B57:C57"/>
    <mergeCell ref="D57:G57"/>
    <mergeCell ref="B59:I59"/>
    <mergeCell ref="B60:C60"/>
    <mergeCell ref="D60:E60"/>
    <mergeCell ref="B69:C69"/>
    <mergeCell ref="D69:F69"/>
    <mergeCell ref="B70:C70"/>
    <mergeCell ref="D70:F70"/>
    <mergeCell ref="B72:I72"/>
    <mergeCell ref="B73:I73"/>
    <mergeCell ref="B66:C66"/>
    <mergeCell ref="D66:F66"/>
    <mergeCell ref="B67:C67"/>
    <mergeCell ref="D67:F67"/>
    <mergeCell ref="B68:C68"/>
    <mergeCell ref="D68:F68"/>
    <mergeCell ref="B77:C77"/>
    <mergeCell ref="D77:E77"/>
    <mergeCell ref="B78:I78"/>
    <mergeCell ref="B79:C79"/>
    <mergeCell ref="D79:E79"/>
    <mergeCell ref="B80:C80"/>
    <mergeCell ref="D80:E80"/>
    <mergeCell ref="B74:C74"/>
    <mergeCell ref="D74:E74"/>
    <mergeCell ref="B75:C75"/>
    <mergeCell ref="D75:E75"/>
    <mergeCell ref="B76:C76"/>
    <mergeCell ref="D76:E76"/>
    <mergeCell ref="B88:I88"/>
    <mergeCell ref="C89:D89"/>
    <mergeCell ref="F89:G89"/>
    <mergeCell ref="H89:I89"/>
    <mergeCell ref="C90:D90"/>
    <mergeCell ref="F90:G90"/>
    <mergeCell ref="H90:I90"/>
    <mergeCell ref="D81:E81"/>
    <mergeCell ref="B82:I82"/>
    <mergeCell ref="D83:E83"/>
    <mergeCell ref="D84:E84"/>
    <mergeCell ref="D85:E85"/>
    <mergeCell ref="D86:E86"/>
    <mergeCell ref="D96:F96"/>
    <mergeCell ref="G96:I96"/>
    <mergeCell ref="B97:C97"/>
    <mergeCell ref="D97:F97"/>
    <mergeCell ref="H97:I97"/>
    <mergeCell ref="B98:C98"/>
    <mergeCell ref="D98:F98"/>
    <mergeCell ref="H98:I98"/>
    <mergeCell ref="F91:G91"/>
    <mergeCell ref="H91:I91"/>
    <mergeCell ref="C92:D92"/>
    <mergeCell ref="F92:G92"/>
    <mergeCell ref="H92:I92"/>
    <mergeCell ref="B94:I95"/>
  </mergeCells>
  <pageMargins left="0.70866141732283472" right="0.70866141732283472" top="0.74803149606299213" bottom="0.74803149606299213" header="0.31496062992125984" footer="0.31496062992125984"/>
  <pageSetup scale="44" fitToHeight="0" orientation="portrait" r:id="rId1"/>
  <rowBreaks count="1" manualBreakCount="1">
    <brk id="71" max="7"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33894-98AF-417D-8D8B-E5E89F8A57B3}">
  <sheetPr>
    <pageSetUpPr fitToPage="1"/>
  </sheetPr>
  <dimension ref="A1:BR21"/>
  <sheetViews>
    <sheetView showGridLines="0" view="pageBreakPreview" topLeftCell="A3" zoomScaleNormal="85" zoomScaleSheetLayoutView="100" workbookViewId="0">
      <selection activeCell="A10" sqref="A10"/>
    </sheetView>
  </sheetViews>
  <sheetFormatPr baseColWidth="10" defaultColWidth="11.44140625" defaultRowHeight="11.25" customHeight="1" x14ac:dyDescent="0.2"/>
  <cols>
    <col min="1" max="1" width="4.109375" style="223" customWidth="1"/>
    <col min="2" max="2" width="5.109375" style="290" customWidth="1"/>
    <col min="3" max="3" width="12" style="290" bestFit="1" customWidth="1"/>
    <col min="4" max="4" width="31.6640625" style="223" bestFit="1" customWidth="1"/>
    <col min="5" max="5" width="16.88671875" style="223" customWidth="1"/>
    <col min="6" max="8" width="18.109375" style="223" customWidth="1"/>
    <col min="9" max="10" width="17.109375" style="291" customWidth="1"/>
    <col min="11" max="11" width="13.44140625" style="292" customWidth="1"/>
    <col min="12" max="12" width="13.5546875" style="223" customWidth="1"/>
    <col min="13" max="13" width="8.33203125" style="290" customWidth="1"/>
    <col min="14" max="14" width="11.5546875" style="290" customWidth="1"/>
    <col min="15" max="15" width="9.33203125" style="290" customWidth="1"/>
    <col min="16" max="16" width="14.5546875" style="290" customWidth="1"/>
    <col min="17" max="17" width="14.44140625" style="293" bestFit="1" customWidth="1"/>
    <col min="18" max="18" width="15.6640625" style="293" bestFit="1" customWidth="1"/>
    <col min="19" max="19" width="15" style="290" bestFit="1" customWidth="1"/>
    <col min="20" max="20" width="25.6640625" style="223" customWidth="1"/>
    <col min="21" max="21" width="10.33203125" style="290" customWidth="1"/>
    <col min="22" max="22" width="10.33203125" style="223" customWidth="1"/>
    <col min="23" max="23" width="11.33203125" style="223" customWidth="1"/>
    <col min="24" max="24" width="18.5546875" style="223" customWidth="1"/>
    <col min="25" max="26" width="11.44140625" style="223" customWidth="1"/>
    <col min="27" max="27" width="10.44140625" style="294" bestFit="1" customWidth="1"/>
    <col min="28" max="28" width="12.33203125" style="294" bestFit="1" customWidth="1"/>
    <col min="29" max="29" width="13.33203125" style="290" bestFit="1" customWidth="1"/>
    <col min="30" max="30" width="13.33203125" style="290" customWidth="1"/>
    <col min="31" max="31" width="13.33203125" style="223" customWidth="1"/>
    <col min="32" max="32" width="16" style="223" customWidth="1"/>
    <col min="33" max="33" width="11.88671875" style="223" customWidth="1"/>
    <col min="34" max="34" width="14.109375" style="223" bestFit="1" customWidth="1"/>
    <col min="35" max="35" width="12.88671875" style="223" customWidth="1"/>
    <col min="36" max="36" width="19.6640625" style="223" customWidth="1"/>
    <col min="37" max="37" width="26.109375" style="223" bestFit="1" customWidth="1"/>
    <col min="38" max="38" width="9.5546875" style="295" customWidth="1"/>
    <col min="39" max="40" width="22.6640625" style="295" customWidth="1"/>
    <col min="41" max="41" width="13.88671875" style="223" bestFit="1" customWidth="1"/>
    <col min="42" max="42" width="11" style="223" bestFit="1" customWidth="1"/>
    <col min="43" max="43" width="13.33203125" style="223" bestFit="1" customWidth="1"/>
    <col min="44" max="46" width="13.33203125" style="223" customWidth="1"/>
    <col min="47" max="47" width="22.5546875" style="223" customWidth="1"/>
    <col min="48" max="16384" width="11.44140625" style="223"/>
  </cols>
  <sheetData>
    <row r="1" spans="1:70" customFormat="1" ht="45.75" customHeight="1" x14ac:dyDescent="0.3">
      <c r="B1" s="550"/>
      <c r="C1" s="551"/>
      <c r="D1" s="551"/>
      <c r="E1" s="551"/>
      <c r="F1" s="551"/>
      <c r="G1" s="551"/>
      <c r="H1" s="551"/>
      <c r="I1" s="551"/>
      <c r="J1" s="551"/>
      <c r="K1" s="551"/>
      <c r="L1" s="551"/>
      <c r="M1" s="551"/>
      <c r="N1" s="551"/>
      <c r="O1" s="551"/>
      <c r="P1" s="551"/>
      <c r="Q1" s="551"/>
      <c r="R1" s="551"/>
      <c r="S1" s="551"/>
      <c r="T1" s="551"/>
      <c r="U1" s="551"/>
      <c r="V1" s="551"/>
      <c r="W1" s="551"/>
      <c r="X1" s="551"/>
      <c r="Y1" s="551"/>
      <c r="Z1" s="551"/>
      <c r="AA1" s="551"/>
      <c r="AB1" s="551"/>
      <c r="AC1" s="551"/>
      <c r="AD1" s="551"/>
      <c r="AE1" s="551"/>
      <c r="AF1" s="551"/>
      <c r="AG1" s="551"/>
      <c r="AH1" s="551"/>
      <c r="AI1" s="551"/>
      <c r="AJ1" s="551"/>
      <c r="AK1" s="551"/>
      <c r="AL1" s="551"/>
      <c r="AM1" s="551"/>
      <c r="AN1" s="551"/>
      <c r="AO1" s="551"/>
      <c r="AP1" s="551"/>
      <c r="AQ1" s="551"/>
      <c r="AR1" s="551"/>
      <c r="AS1" s="551"/>
      <c r="AT1" s="552"/>
      <c r="AU1" s="149" t="s">
        <v>137</v>
      </c>
      <c r="BI1" s="150"/>
      <c r="BK1" s="151"/>
      <c r="BL1" s="151"/>
      <c r="BM1" s="151"/>
      <c r="BN1" s="151"/>
      <c r="BO1" s="151"/>
      <c r="BP1" s="151"/>
      <c r="BQ1" s="151"/>
      <c r="BR1" s="151"/>
    </row>
    <row r="2" spans="1:70" customFormat="1" ht="45.75" customHeight="1" x14ac:dyDescent="0.3">
      <c r="B2" s="553"/>
      <c r="C2" s="554"/>
      <c r="D2" s="554"/>
      <c r="E2" s="554"/>
      <c r="F2" s="554"/>
      <c r="G2" s="554"/>
      <c r="H2" s="554"/>
      <c r="I2" s="554"/>
      <c r="J2" s="554"/>
      <c r="K2" s="554"/>
      <c r="L2" s="554"/>
      <c r="M2" s="554"/>
      <c r="N2" s="554"/>
      <c r="O2" s="554"/>
      <c r="P2" s="554"/>
      <c r="Q2" s="554"/>
      <c r="R2" s="554"/>
      <c r="S2" s="554"/>
      <c r="T2" s="554"/>
      <c r="U2" s="554"/>
      <c r="V2" s="554"/>
      <c r="W2" s="554"/>
      <c r="X2" s="554"/>
      <c r="Y2" s="554"/>
      <c r="Z2" s="554"/>
      <c r="AA2" s="554"/>
      <c r="AB2" s="554"/>
      <c r="AC2" s="554"/>
      <c r="AD2" s="554"/>
      <c r="AE2" s="554"/>
      <c r="AF2" s="554"/>
      <c r="AG2" s="554"/>
      <c r="AH2" s="554"/>
      <c r="AI2" s="554"/>
      <c r="AJ2" s="554"/>
      <c r="AK2" s="554"/>
      <c r="AL2" s="554"/>
      <c r="AM2" s="554"/>
      <c r="AN2" s="554"/>
      <c r="AO2" s="554"/>
      <c r="AP2" s="554"/>
      <c r="AQ2" s="554"/>
      <c r="AR2" s="554"/>
      <c r="AS2" s="554"/>
      <c r="AT2" s="555"/>
      <c r="AU2" s="152" t="s">
        <v>189</v>
      </c>
      <c r="BI2" s="150"/>
      <c r="BK2" s="151"/>
      <c r="BL2" s="151"/>
      <c r="BM2" s="151"/>
      <c r="BN2" s="151"/>
      <c r="BO2" s="151"/>
      <c r="BP2" s="151"/>
      <c r="BQ2" s="151"/>
      <c r="BR2" s="151"/>
    </row>
    <row r="3" spans="1:70" customFormat="1" ht="32.25" customHeight="1" x14ac:dyDescent="0.3">
      <c r="B3" s="556" t="s">
        <v>139</v>
      </c>
      <c r="C3" s="557"/>
      <c r="D3" s="557"/>
      <c r="E3" s="557"/>
      <c r="F3" s="557"/>
      <c r="G3" s="557"/>
      <c r="H3" s="557"/>
      <c r="I3" s="557"/>
      <c r="J3" s="557"/>
      <c r="K3" s="557"/>
      <c r="L3" s="557"/>
      <c r="M3" s="557"/>
      <c r="N3" s="557"/>
      <c r="O3" s="557"/>
      <c r="P3" s="557"/>
      <c r="Q3" s="557"/>
      <c r="R3" s="557"/>
      <c r="S3" s="557"/>
      <c r="T3" s="557"/>
      <c r="U3" s="557"/>
      <c r="V3" s="557"/>
      <c r="W3" s="557"/>
      <c r="X3" s="557"/>
      <c r="Y3" s="557"/>
      <c r="Z3" s="557"/>
      <c r="AA3" s="557"/>
      <c r="AB3" s="557"/>
      <c r="AC3" s="557"/>
      <c r="AD3" s="557"/>
      <c r="AE3" s="557"/>
      <c r="AF3" s="557"/>
      <c r="AG3" s="557"/>
      <c r="AH3" s="557"/>
      <c r="AI3" s="557"/>
      <c r="AJ3" s="557"/>
      <c r="AK3" s="557"/>
      <c r="AL3" s="557"/>
      <c r="AM3" s="557"/>
      <c r="AN3" s="557"/>
      <c r="AO3" s="557"/>
      <c r="AP3" s="557"/>
      <c r="AQ3" s="557"/>
      <c r="AR3" s="557"/>
      <c r="AS3" s="557"/>
      <c r="AT3" s="557"/>
      <c r="AU3" s="558"/>
      <c r="BI3" s="150"/>
      <c r="BK3" s="151"/>
      <c r="BL3" s="151"/>
      <c r="BM3" s="151"/>
      <c r="BN3" s="151"/>
      <c r="BO3" s="151"/>
      <c r="BP3" s="151"/>
      <c r="BQ3" s="151"/>
      <c r="BR3" s="151"/>
    </row>
    <row r="4" spans="1:70" customFormat="1" ht="32.25" customHeight="1" x14ac:dyDescent="0.3">
      <c r="B4" s="556" t="s">
        <v>190</v>
      </c>
      <c r="C4" s="557"/>
      <c r="D4" s="557"/>
      <c r="E4" s="557"/>
      <c r="F4" s="557"/>
      <c r="G4" s="557"/>
      <c r="H4" s="557"/>
      <c r="I4" s="557"/>
      <c r="J4" s="557"/>
      <c r="K4" s="557"/>
      <c r="L4" s="557"/>
      <c r="M4" s="557"/>
      <c r="N4" s="557"/>
      <c r="O4" s="557"/>
      <c r="P4" s="557"/>
      <c r="Q4" s="557"/>
      <c r="R4" s="557"/>
      <c r="S4" s="557"/>
      <c r="T4" s="557"/>
      <c r="U4" s="557"/>
      <c r="V4" s="557"/>
      <c r="W4" s="557"/>
      <c r="X4" s="557"/>
      <c r="Y4" s="557"/>
      <c r="Z4" s="557"/>
      <c r="AA4" s="557"/>
      <c r="AB4" s="557"/>
      <c r="AC4" s="557"/>
      <c r="AD4" s="557"/>
      <c r="AE4" s="557"/>
      <c r="AF4" s="557"/>
      <c r="AG4" s="557"/>
      <c r="AH4" s="557"/>
      <c r="AI4" s="557"/>
      <c r="AJ4" s="557"/>
      <c r="AK4" s="557"/>
      <c r="AL4" s="557"/>
      <c r="AM4" s="557"/>
      <c r="AN4" s="557"/>
      <c r="AO4" s="557"/>
      <c r="AP4" s="557"/>
      <c r="AQ4" s="557"/>
      <c r="AR4" s="557"/>
      <c r="AS4" s="557"/>
      <c r="AT4" s="557"/>
      <c r="AU4" s="558"/>
      <c r="BI4" s="150"/>
      <c r="BK4" s="151"/>
      <c r="BL4" s="151"/>
      <c r="BM4" s="151"/>
      <c r="BN4" s="151"/>
      <c r="BO4" s="151"/>
      <c r="BP4" s="151"/>
      <c r="BQ4" s="151"/>
      <c r="BR4" s="151"/>
    </row>
    <row r="5" spans="1:70" s="153" customFormat="1" ht="24.75" customHeight="1" x14ac:dyDescent="0.3">
      <c r="A5"/>
      <c r="B5" s="559" t="s">
        <v>141</v>
      </c>
      <c r="C5" s="560"/>
      <c r="D5" s="560"/>
      <c r="E5" s="560"/>
      <c r="F5" s="560"/>
      <c r="G5" s="560"/>
      <c r="H5" s="560"/>
      <c r="I5" s="560"/>
      <c r="J5" s="560"/>
      <c r="K5" s="560"/>
      <c r="L5" s="560"/>
      <c r="M5" s="560"/>
      <c r="N5" s="560"/>
      <c r="O5" s="560"/>
      <c r="P5" s="560"/>
      <c r="Q5" s="560"/>
      <c r="R5" s="560"/>
      <c r="S5" s="560"/>
      <c r="T5" s="560"/>
      <c r="U5" s="560"/>
      <c r="V5" s="560"/>
      <c r="W5" s="560"/>
      <c r="X5" s="560"/>
      <c r="Y5" s="560"/>
      <c r="Z5" s="560"/>
      <c r="AA5" s="560"/>
      <c r="AB5" s="560"/>
      <c r="AC5" s="560"/>
      <c r="AD5" s="560"/>
      <c r="AE5" s="560"/>
      <c r="AF5" s="560"/>
      <c r="AG5" s="560"/>
      <c r="AH5" s="560"/>
      <c r="AI5" s="560"/>
      <c r="AJ5" s="560"/>
      <c r="AK5" s="560"/>
      <c r="AL5" s="560"/>
      <c r="AM5" s="560"/>
      <c r="AN5" s="560"/>
      <c r="AO5" s="560"/>
      <c r="AP5" s="560"/>
      <c r="AQ5" s="560"/>
      <c r="AR5" s="560"/>
      <c r="AS5" s="560"/>
      <c r="AT5" s="560"/>
      <c r="AU5" s="561"/>
    </row>
    <row r="6" spans="1:70" ht="24.75" customHeight="1" x14ac:dyDescent="0.2">
      <c r="B6" s="559" t="s">
        <v>191</v>
      </c>
      <c r="C6" s="560"/>
      <c r="D6" s="560"/>
      <c r="E6" s="560"/>
      <c r="F6" s="560"/>
      <c r="G6" s="560"/>
      <c r="H6" s="560"/>
      <c r="I6" s="560"/>
      <c r="J6" s="560"/>
      <c r="K6" s="560"/>
      <c r="L6" s="560"/>
      <c r="M6" s="560"/>
      <c r="N6" s="560"/>
      <c r="O6" s="560"/>
      <c r="P6" s="560"/>
      <c r="Q6" s="560"/>
      <c r="R6" s="560"/>
      <c r="S6" s="560"/>
      <c r="T6" s="560"/>
      <c r="U6" s="560"/>
      <c r="V6" s="560"/>
      <c r="W6" s="560"/>
      <c r="X6" s="560"/>
      <c r="Y6" s="560"/>
      <c r="Z6" s="560"/>
      <c r="AA6" s="560"/>
      <c r="AB6" s="560"/>
      <c r="AC6" s="560"/>
      <c r="AD6" s="560"/>
      <c r="AE6" s="560"/>
      <c r="AF6" s="560"/>
      <c r="AG6" s="560"/>
      <c r="AH6" s="560"/>
      <c r="AI6" s="560"/>
      <c r="AJ6" s="560"/>
      <c r="AK6" s="560"/>
      <c r="AL6" s="560"/>
      <c r="AM6" s="560"/>
      <c r="AN6" s="560"/>
      <c r="AO6" s="560"/>
      <c r="AP6" s="560"/>
      <c r="AQ6" s="560"/>
      <c r="AR6" s="560"/>
      <c r="AS6" s="560"/>
      <c r="AT6" s="560"/>
      <c r="AU6" s="561"/>
    </row>
    <row r="7" spans="1:70" s="224" customFormat="1" ht="16.2" thickBot="1" x14ac:dyDescent="0.35">
      <c r="B7" s="548" t="s">
        <v>192</v>
      </c>
      <c r="C7" s="549"/>
      <c r="D7" s="549"/>
      <c r="E7" s="549"/>
      <c r="F7" s="549"/>
      <c r="G7" s="225"/>
      <c r="H7" s="226"/>
      <c r="K7" s="227"/>
      <c r="L7" s="228"/>
      <c r="M7" s="228"/>
      <c r="N7" s="228"/>
      <c r="O7" s="228"/>
      <c r="P7" s="228"/>
      <c r="Q7" s="229"/>
      <c r="R7" s="229"/>
      <c r="S7" s="228"/>
      <c r="T7" s="228"/>
      <c r="U7" s="228"/>
      <c r="V7" s="228"/>
      <c r="W7" s="228"/>
      <c r="X7" s="228"/>
      <c r="Y7" s="228"/>
      <c r="Z7" s="228"/>
      <c r="AA7" s="229"/>
      <c r="AB7" s="229"/>
      <c r="AC7" s="228"/>
      <c r="AD7" s="228"/>
      <c r="AE7" s="228"/>
      <c r="AF7" s="228"/>
      <c r="AG7" s="228"/>
      <c r="AH7" s="228"/>
      <c r="AI7" s="228"/>
      <c r="AJ7" s="228"/>
      <c r="AK7" s="228"/>
      <c r="AL7" s="230"/>
      <c r="AM7" s="230"/>
      <c r="AN7" s="230"/>
      <c r="AO7" s="228"/>
      <c r="AP7" s="228"/>
      <c r="AQ7" s="228"/>
      <c r="AR7" s="228"/>
      <c r="AS7" s="228"/>
      <c r="AT7" s="228"/>
      <c r="AU7" s="231"/>
      <c r="AV7" s="232"/>
    </row>
    <row r="8" spans="1:70" s="224" customFormat="1" ht="15" customHeight="1" x14ac:dyDescent="0.3">
      <c r="B8" s="541" t="s">
        <v>193</v>
      </c>
      <c r="C8" s="542"/>
      <c r="D8" s="542"/>
      <c r="E8" s="542"/>
      <c r="F8" s="542"/>
      <c r="G8" s="542"/>
      <c r="H8" s="542"/>
      <c r="I8" s="542"/>
      <c r="J8" s="542"/>
      <c r="K8" s="542"/>
      <c r="L8" s="542"/>
      <c r="M8" s="542"/>
      <c r="N8" s="542"/>
      <c r="O8" s="542"/>
      <c r="P8" s="542"/>
      <c r="Q8" s="542"/>
      <c r="R8" s="542"/>
      <c r="S8" s="542"/>
      <c r="T8" s="543"/>
      <c r="U8" s="531" t="s">
        <v>145</v>
      </c>
      <c r="V8" s="532"/>
      <c r="W8" s="532"/>
      <c r="X8" s="533"/>
      <c r="Y8" s="531" t="s">
        <v>194</v>
      </c>
      <c r="Z8" s="532"/>
      <c r="AA8" s="532"/>
      <c r="AB8" s="533"/>
      <c r="AC8" s="531" t="s">
        <v>195</v>
      </c>
      <c r="AD8" s="532"/>
      <c r="AE8" s="532"/>
      <c r="AF8" s="532"/>
      <c r="AG8" s="532"/>
      <c r="AH8" s="532"/>
      <c r="AI8" s="532"/>
      <c r="AJ8" s="533"/>
      <c r="AK8" s="544" t="s">
        <v>196</v>
      </c>
      <c r="AL8" s="546" t="s">
        <v>197</v>
      </c>
      <c r="AM8" s="529" t="s">
        <v>148</v>
      </c>
      <c r="AN8" s="530"/>
      <c r="AO8" s="531" t="s">
        <v>198</v>
      </c>
      <c r="AP8" s="532"/>
      <c r="AQ8" s="533"/>
      <c r="AR8" s="531" t="s">
        <v>199</v>
      </c>
      <c r="AS8" s="532"/>
      <c r="AT8" s="532"/>
      <c r="AU8" s="533"/>
    </row>
    <row r="9" spans="1:70" s="233" customFormat="1" ht="57" customHeight="1" thickBot="1" x14ac:dyDescent="0.35">
      <c r="B9" s="234" t="s">
        <v>200</v>
      </c>
      <c r="C9" s="235" t="s">
        <v>150</v>
      </c>
      <c r="D9" s="236" t="s">
        <v>201</v>
      </c>
      <c r="E9" s="236" t="s">
        <v>202</v>
      </c>
      <c r="F9" s="236" t="s">
        <v>203</v>
      </c>
      <c r="G9" s="236" t="s">
        <v>204</v>
      </c>
      <c r="H9" s="236" t="s">
        <v>205</v>
      </c>
      <c r="I9" s="236" t="s">
        <v>206</v>
      </c>
      <c r="J9" s="236" t="s">
        <v>207</v>
      </c>
      <c r="K9" s="237" t="s">
        <v>208</v>
      </c>
      <c r="L9" s="236" t="s">
        <v>209</v>
      </c>
      <c r="M9" s="236" t="s">
        <v>210</v>
      </c>
      <c r="N9" s="236" t="s">
        <v>211</v>
      </c>
      <c r="O9" s="236" t="s">
        <v>44</v>
      </c>
      <c r="P9" s="236" t="s">
        <v>212</v>
      </c>
      <c r="Q9" s="238" t="s">
        <v>213</v>
      </c>
      <c r="R9" s="238" t="s">
        <v>214</v>
      </c>
      <c r="S9" s="236" t="s">
        <v>215</v>
      </c>
      <c r="T9" s="239" t="s">
        <v>216</v>
      </c>
      <c r="U9" s="240" t="s">
        <v>217</v>
      </c>
      <c r="V9" s="236" t="s">
        <v>74</v>
      </c>
      <c r="W9" s="236" t="s">
        <v>218</v>
      </c>
      <c r="X9" s="239" t="s">
        <v>219</v>
      </c>
      <c r="Y9" s="240" t="s">
        <v>220</v>
      </c>
      <c r="Z9" s="236" t="s">
        <v>221</v>
      </c>
      <c r="AA9" s="238" t="s">
        <v>222</v>
      </c>
      <c r="AB9" s="241" t="s">
        <v>223</v>
      </c>
      <c r="AC9" s="240" t="s">
        <v>224</v>
      </c>
      <c r="AD9" s="236" t="s">
        <v>225</v>
      </c>
      <c r="AE9" s="236" t="s">
        <v>226</v>
      </c>
      <c r="AF9" s="236" t="s">
        <v>227</v>
      </c>
      <c r="AG9" s="236" t="s">
        <v>228</v>
      </c>
      <c r="AH9" s="236" t="s">
        <v>229</v>
      </c>
      <c r="AI9" s="236" t="s">
        <v>230</v>
      </c>
      <c r="AJ9" s="239" t="s">
        <v>231</v>
      </c>
      <c r="AK9" s="545"/>
      <c r="AL9" s="547"/>
      <c r="AM9" s="236" t="s">
        <v>174</v>
      </c>
      <c r="AN9" s="236" t="s">
        <v>232</v>
      </c>
      <c r="AO9" s="240" t="s">
        <v>103</v>
      </c>
      <c r="AP9" s="236" t="s">
        <v>233</v>
      </c>
      <c r="AQ9" s="239" t="s">
        <v>234</v>
      </c>
      <c r="AR9" s="240" t="s">
        <v>178</v>
      </c>
      <c r="AS9" s="236" t="s">
        <v>179</v>
      </c>
      <c r="AT9" s="236" t="s">
        <v>180</v>
      </c>
      <c r="AU9" s="239" t="s">
        <v>235</v>
      </c>
    </row>
    <row r="10" spans="1:70" s="224" customFormat="1" ht="180.75" customHeight="1" x14ac:dyDescent="0.3">
      <c r="B10" s="242">
        <v>1</v>
      </c>
      <c r="C10" s="243" t="s">
        <v>182</v>
      </c>
      <c r="D10" s="244" t="s">
        <v>9</v>
      </c>
      <c r="E10" s="245" t="str">
        <f>+VLOOKUP(D10,'[4]LISTADO PCI''s'!A:C,3,0)</f>
        <v>36-02-00-073-912310</v>
      </c>
      <c r="F10" s="245" t="s">
        <v>21</v>
      </c>
      <c r="G10" s="245" t="str">
        <f>+VLOOKUP(F10,'[4]LISTADO PCI''s'!B:C,2,0)</f>
        <v>36-02-00-073-000000</v>
      </c>
      <c r="H10" s="246" t="s">
        <v>29</v>
      </c>
      <c r="I10" s="247" t="s">
        <v>27</v>
      </c>
      <c r="J10" s="248" t="s">
        <v>254</v>
      </c>
      <c r="K10" s="249" t="s">
        <v>14</v>
      </c>
      <c r="L10" s="250" t="s">
        <v>12</v>
      </c>
      <c r="M10" s="250" t="s">
        <v>244</v>
      </c>
      <c r="N10" s="251">
        <v>45544</v>
      </c>
      <c r="O10" s="251">
        <v>45547</v>
      </c>
      <c r="P10" s="251">
        <v>45653</v>
      </c>
      <c r="Q10" s="252">
        <v>271945307.97000003</v>
      </c>
      <c r="R10" s="252">
        <v>5554692.0300000003</v>
      </c>
      <c r="S10" s="253">
        <f>+Q10+R10</f>
        <v>277500000</v>
      </c>
      <c r="T10" s="254" t="s">
        <v>245</v>
      </c>
      <c r="U10" s="255" t="s">
        <v>37</v>
      </c>
      <c r="V10" s="256"/>
      <c r="W10" s="251"/>
      <c r="X10" s="257"/>
      <c r="Y10" s="258"/>
      <c r="Z10" s="251"/>
      <c r="AA10" s="259"/>
      <c r="AB10" s="260"/>
      <c r="AC10" s="261" t="s">
        <v>255</v>
      </c>
      <c r="AD10" s="250" t="s">
        <v>239</v>
      </c>
      <c r="AE10" s="243"/>
      <c r="AF10" s="243"/>
      <c r="AG10" s="251"/>
      <c r="AH10" s="262"/>
      <c r="AI10" s="262"/>
      <c r="AJ10" s="263" t="s">
        <v>256</v>
      </c>
      <c r="AK10" s="264">
        <f>S10</f>
        <v>277500000</v>
      </c>
      <c r="AL10" s="265">
        <v>1</v>
      </c>
      <c r="AM10" s="266" t="s">
        <v>37</v>
      </c>
      <c r="AN10" s="266" t="s">
        <v>71</v>
      </c>
      <c r="AO10" s="266" t="s">
        <v>71</v>
      </c>
      <c r="AP10" s="246" t="s">
        <v>71</v>
      </c>
      <c r="AQ10" s="257" t="s">
        <v>238</v>
      </c>
      <c r="AR10" s="183" t="s">
        <v>42</v>
      </c>
      <c r="AS10" s="183" t="s">
        <v>186</v>
      </c>
      <c r="AT10" s="184" t="s">
        <v>187</v>
      </c>
      <c r="AU10" s="184" t="s">
        <v>188</v>
      </c>
    </row>
    <row r="11" spans="1:70" s="224" customFormat="1" ht="10.199999999999999" x14ac:dyDescent="0.3">
      <c r="B11" s="267">
        <f>+B10+1</f>
        <v>2</v>
      </c>
      <c r="C11" s="268"/>
      <c r="D11" s="269"/>
      <c r="E11" s="269"/>
      <c r="F11" s="269"/>
      <c r="G11" s="269"/>
      <c r="H11" s="269"/>
      <c r="I11" s="270"/>
      <c r="J11" s="270"/>
      <c r="K11" s="271"/>
      <c r="L11" s="272"/>
      <c r="M11" s="272"/>
      <c r="N11" s="251"/>
      <c r="O11" s="251"/>
      <c r="P11" s="251"/>
      <c r="Q11" s="273"/>
      <c r="R11" s="273"/>
      <c r="S11" s="274">
        <f t="shared" ref="S11:S20" si="0">+Q11+R11</f>
        <v>0</v>
      </c>
      <c r="T11" s="275"/>
      <c r="U11" s="276"/>
      <c r="V11" s="277"/>
      <c r="W11" s="251"/>
      <c r="X11" s="278"/>
      <c r="Y11" s="279"/>
      <c r="Z11" s="251"/>
      <c r="AA11" s="280"/>
      <c r="AB11" s="281"/>
      <c r="AC11" s="282"/>
      <c r="AD11" s="272"/>
      <c r="AE11" s="283"/>
      <c r="AF11" s="283"/>
      <c r="AG11" s="251"/>
      <c r="AH11" s="284"/>
      <c r="AI11" s="284"/>
      <c r="AJ11" s="275"/>
      <c r="AK11" s="285">
        <f t="shared" ref="AK11:AK20" si="1">((IF(OR(AF11=161501001,AF11=161504001,AF11=161590001,AF11=161505001),AH11,0)))</f>
        <v>0</v>
      </c>
      <c r="AL11" s="286"/>
      <c r="AM11" s="287"/>
      <c r="AN11" s="287"/>
      <c r="AO11" s="288"/>
      <c r="AP11" s="268"/>
      <c r="AQ11" s="278"/>
      <c r="AR11" s="276"/>
      <c r="AS11" s="268"/>
      <c r="AT11" s="268"/>
      <c r="AU11" s="278"/>
    </row>
    <row r="12" spans="1:70" s="224" customFormat="1" ht="10.199999999999999" x14ac:dyDescent="0.3">
      <c r="B12" s="267">
        <f t="shared" ref="B12:B20" si="2">+B11+1</f>
        <v>3</v>
      </c>
      <c r="C12" s="268"/>
      <c r="D12" s="269"/>
      <c r="E12" s="269"/>
      <c r="F12" s="269"/>
      <c r="G12" s="269"/>
      <c r="H12" s="269"/>
      <c r="I12" s="270"/>
      <c r="J12" s="270"/>
      <c r="K12" s="271"/>
      <c r="L12" s="272"/>
      <c r="M12" s="272"/>
      <c r="N12" s="251"/>
      <c r="O12" s="251"/>
      <c r="P12" s="251"/>
      <c r="Q12" s="273"/>
      <c r="R12" s="273"/>
      <c r="S12" s="274">
        <f t="shared" si="0"/>
        <v>0</v>
      </c>
      <c r="T12" s="275"/>
      <c r="U12" s="276"/>
      <c r="V12" s="277"/>
      <c r="W12" s="251"/>
      <c r="X12" s="278"/>
      <c r="Y12" s="279"/>
      <c r="Z12" s="251"/>
      <c r="AA12" s="280"/>
      <c r="AB12" s="281"/>
      <c r="AC12" s="282"/>
      <c r="AD12" s="272"/>
      <c r="AE12" s="283"/>
      <c r="AF12" s="283"/>
      <c r="AG12" s="251"/>
      <c r="AH12" s="284"/>
      <c r="AI12" s="284"/>
      <c r="AJ12" s="275"/>
      <c r="AK12" s="285">
        <f t="shared" si="1"/>
        <v>0</v>
      </c>
      <c r="AL12" s="286"/>
      <c r="AM12" s="287"/>
      <c r="AN12" s="287"/>
      <c r="AO12" s="288"/>
      <c r="AP12" s="268"/>
      <c r="AQ12" s="278"/>
      <c r="AR12" s="276"/>
      <c r="AS12" s="268"/>
      <c r="AT12" s="268"/>
      <c r="AU12" s="278"/>
    </row>
    <row r="13" spans="1:70" s="224" customFormat="1" ht="10.199999999999999" x14ac:dyDescent="0.3">
      <c r="B13" s="267">
        <f t="shared" si="2"/>
        <v>4</v>
      </c>
      <c r="C13" s="268"/>
      <c r="D13" s="269"/>
      <c r="E13" s="269"/>
      <c r="F13" s="269"/>
      <c r="G13" s="269"/>
      <c r="H13" s="269"/>
      <c r="I13" s="270"/>
      <c r="J13" s="270"/>
      <c r="K13" s="271"/>
      <c r="L13" s="272"/>
      <c r="M13" s="272"/>
      <c r="N13" s="251"/>
      <c r="O13" s="251"/>
      <c r="P13" s="251"/>
      <c r="Q13" s="273"/>
      <c r="R13" s="273"/>
      <c r="S13" s="274">
        <f t="shared" si="0"/>
        <v>0</v>
      </c>
      <c r="T13" s="275"/>
      <c r="U13" s="276"/>
      <c r="V13" s="277"/>
      <c r="W13" s="251"/>
      <c r="X13" s="278"/>
      <c r="Y13" s="279"/>
      <c r="Z13" s="251"/>
      <c r="AA13" s="280"/>
      <c r="AB13" s="281"/>
      <c r="AC13" s="282"/>
      <c r="AD13" s="272"/>
      <c r="AE13" s="283"/>
      <c r="AF13" s="283"/>
      <c r="AG13" s="251"/>
      <c r="AH13" s="284"/>
      <c r="AI13" s="284"/>
      <c r="AJ13" s="275"/>
      <c r="AK13" s="285">
        <f t="shared" si="1"/>
        <v>0</v>
      </c>
      <c r="AL13" s="286"/>
      <c r="AM13" s="287"/>
      <c r="AN13" s="287"/>
      <c r="AO13" s="288"/>
      <c r="AP13" s="268"/>
      <c r="AQ13" s="278"/>
      <c r="AR13" s="276"/>
      <c r="AS13" s="268"/>
      <c r="AT13" s="268"/>
      <c r="AU13" s="278"/>
    </row>
    <row r="14" spans="1:70" s="224" customFormat="1" ht="10.199999999999999" x14ac:dyDescent="0.3">
      <c r="B14" s="267">
        <f t="shared" si="2"/>
        <v>5</v>
      </c>
      <c r="C14" s="268"/>
      <c r="D14" s="269"/>
      <c r="E14" s="269"/>
      <c r="F14" s="269"/>
      <c r="G14" s="269"/>
      <c r="H14" s="269"/>
      <c r="I14" s="270"/>
      <c r="J14" s="270"/>
      <c r="K14" s="271"/>
      <c r="L14" s="272"/>
      <c r="M14" s="272"/>
      <c r="N14" s="251"/>
      <c r="O14" s="251"/>
      <c r="P14" s="251"/>
      <c r="Q14" s="273"/>
      <c r="R14" s="273"/>
      <c r="S14" s="274">
        <f t="shared" si="0"/>
        <v>0</v>
      </c>
      <c r="T14" s="275"/>
      <c r="U14" s="276"/>
      <c r="V14" s="277"/>
      <c r="W14" s="251"/>
      <c r="X14" s="278"/>
      <c r="Y14" s="279"/>
      <c r="Z14" s="251"/>
      <c r="AA14" s="280"/>
      <c r="AB14" s="281"/>
      <c r="AC14" s="282"/>
      <c r="AD14" s="272"/>
      <c r="AE14" s="283"/>
      <c r="AF14" s="283"/>
      <c r="AG14" s="251"/>
      <c r="AH14" s="284"/>
      <c r="AI14" s="284"/>
      <c r="AJ14" s="275"/>
      <c r="AK14" s="285">
        <f t="shared" si="1"/>
        <v>0</v>
      </c>
      <c r="AL14" s="286"/>
      <c r="AM14" s="287"/>
      <c r="AN14" s="287"/>
      <c r="AO14" s="288"/>
      <c r="AP14" s="268"/>
      <c r="AQ14" s="278"/>
      <c r="AR14" s="276"/>
      <c r="AS14" s="268"/>
      <c r="AT14" s="268"/>
      <c r="AU14" s="278"/>
    </row>
    <row r="15" spans="1:70" s="224" customFormat="1" ht="10.199999999999999" x14ac:dyDescent="0.3">
      <c r="B15" s="267">
        <f t="shared" si="2"/>
        <v>6</v>
      </c>
      <c r="C15" s="268"/>
      <c r="D15" s="269"/>
      <c r="E15" s="269"/>
      <c r="F15" s="269"/>
      <c r="G15" s="269"/>
      <c r="H15" s="269"/>
      <c r="I15" s="270"/>
      <c r="J15" s="270"/>
      <c r="K15" s="271"/>
      <c r="L15" s="272"/>
      <c r="M15" s="272"/>
      <c r="N15" s="251"/>
      <c r="O15" s="251"/>
      <c r="P15" s="251"/>
      <c r="Q15" s="273"/>
      <c r="R15" s="273"/>
      <c r="S15" s="274">
        <f t="shared" si="0"/>
        <v>0</v>
      </c>
      <c r="T15" s="275"/>
      <c r="U15" s="276"/>
      <c r="V15" s="277"/>
      <c r="W15" s="251"/>
      <c r="X15" s="278"/>
      <c r="Y15" s="279"/>
      <c r="Z15" s="251"/>
      <c r="AA15" s="280"/>
      <c r="AB15" s="281"/>
      <c r="AC15" s="282"/>
      <c r="AD15" s="272"/>
      <c r="AE15" s="283"/>
      <c r="AF15" s="283"/>
      <c r="AG15" s="251"/>
      <c r="AH15" s="284"/>
      <c r="AI15" s="284"/>
      <c r="AJ15" s="275"/>
      <c r="AK15" s="285">
        <f t="shared" si="1"/>
        <v>0</v>
      </c>
      <c r="AL15" s="286"/>
      <c r="AM15" s="287"/>
      <c r="AN15" s="287"/>
      <c r="AO15" s="288"/>
      <c r="AP15" s="268"/>
      <c r="AQ15" s="278"/>
      <c r="AR15" s="276"/>
      <c r="AS15" s="268"/>
      <c r="AT15" s="268"/>
      <c r="AU15" s="278"/>
    </row>
    <row r="16" spans="1:70" s="224" customFormat="1" ht="10.199999999999999" x14ac:dyDescent="0.3">
      <c r="B16" s="267">
        <f t="shared" si="2"/>
        <v>7</v>
      </c>
      <c r="C16" s="268"/>
      <c r="D16" s="269"/>
      <c r="E16" s="269"/>
      <c r="F16" s="269"/>
      <c r="G16" s="269"/>
      <c r="H16" s="269"/>
      <c r="I16" s="270"/>
      <c r="J16" s="270"/>
      <c r="K16" s="271"/>
      <c r="L16" s="272"/>
      <c r="M16" s="272"/>
      <c r="N16" s="251"/>
      <c r="O16" s="251"/>
      <c r="P16" s="251"/>
      <c r="Q16" s="273"/>
      <c r="R16" s="273"/>
      <c r="S16" s="274">
        <f t="shared" si="0"/>
        <v>0</v>
      </c>
      <c r="T16" s="275"/>
      <c r="U16" s="276"/>
      <c r="V16" s="277"/>
      <c r="W16" s="251"/>
      <c r="X16" s="278"/>
      <c r="Y16" s="279"/>
      <c r="Z16" s="251"/>
      <c r="AA16" s="280"/>
      <c r="AB16" s="281"/>
      <c r="AC16" s="282"/>
      <c r="AD16" s="272"/>
      <c r="AE16" s="283"/>
      <c r="AF16" s="283"/>
      <c r="AG16" s="251"/>
      <c r="AH16" s="284"/>
      <c r="AI16" s="284"/>
      <c r="AJ16" s="275"/>
      <c r="AK16" s="285">
        <f t="shared" si="1"/>
        <v>0</v>
      </c>
      <c r="AL16" s="286"/>
      <c r="AM16" s="287"/>
      <c r="AN16" s="287"/>
      <c r="AO16" s="288"/>
      <c r="AP16" s="268"/>
      <c r="AQ16" s="278"/>
      <c r="AR16" s="276"/>
      <c r="AS16" s="268"/>
      <c r="AT16" s="268"/>
      <c r="AU16" s="278"/>
    </row>
    <row r="17" spans="2:47" s="224" customFormat="1" ht="10.199999999999999" x14ac:dyDescent="0.3">
      <c r="B17" s="267">
        <f t="shared" si="2"/>
        <v>8</v>
      </c>
      <c r="C17" s="268"/>
      <c r="D17" s="269"/>
      <c r="E17" s="269"/>
      <c r="F17" s="269"/>
      <c r="G17" s="269"/>
      <c r="H17" s="269"/>
      <c r="I17" s="270"/>
      <c r="J17" s="270"/>
      <c r="K17" s="271"/>
      <c r="L17" s="272"/>
      <c r="M17" s="272"/>
      <c r="N17" s="251"/>
      <c r="O17" s="251"/>
      <c r="P17" s="251"/>
      <c r="Q17" s="273"/>
      <c r="R17" s="273"/>
      <c r="S17" s="274">
        <f t="shared" si="0"/>
        <v>0</v>
      </c>
      <c r="T17" s="275"/>
      <c r="U17" s="276"/>
      <c r="V17" s="277"/>
      <c r="W17" s="251"/>
      <c r="X17" s="278"/>
      <c r="Y17" s="279"/>
      <c r="Z17" s="251"/>
      <c r="AA17" s="280"/>
      <c r="AB17" s="281"/>
      <c r="AC17" s="282"/>
      <c r="AD17" s="272"/>
      <c r="AE17" s="283"/>
      <c r="AF17" s="283"/>
      <c r="AG17" s="251"/>
      <c r="AH17" s="284"/>
      <c r="AI17" s="284"/>
      <c r="AJ17" s="275"/>
      <c r="AK17" s="285">
        <f t="shared" si="1"/>
        <v>0</v>
      </c>
      <c r="AL17" s="286"/>
      <c r="AM17" s="287"/>
      <c r="AN17" s="287"/>
      <c r="AO17" s="288"/>
      <c r="AP17" s="268"/>
      <c r="AQ17" s="278"/>
      <c r="AR17" s="276"/>
      <c r="AS17" s="268"/>
      <c r="AT17" s="268"/>
      <c r="AU17" s="278"/>
    </row>
    <row r="18" spans="2:47" s="224" customFormat="1" ht="10.199999999999999" x14ac:dyDescent="0.3">
      <c r="B18" s="267">
        <f t="shared" si="2"/>
        <v>9</v>
      </c>
      <c r="C18" s="268"/>
      <c r="D18" s="269"/>
      <c r="E18" s="269"/>
      <c r="F18" s="269"/>
      <c r="G18" s="269"/>
      <c r="H18" s="269"/>
      <c r="I18" s="270"/>
      <c r="J18" s="270"/>
      <c r="K18" s="271"/>
      <c r="L18" s="272"/>
      <c r="M18" s="272"/>
      <c r="N18" s="251"/>
      <c r="O18" s="251"/>
      <c r="P18" s="251"/>
      <c r="Q18" s="273"/>
      <c r="R18" s="273"/>
      <c r="S18" s="274">
        <f t="shared" si="0"/>
        <v>0</v>
      </c>
      <c r="T18" s="275"/>
      <c r="U18" s="276"/>
      <c r="V18" s="277"/>
      <c r="W18" s="251"/>
      <c r="X18" s="278"/>
      <c r="Y18" s="279"/>
      <c r="Z18" s="251"/>
      <c r="AA18" s="280"/>
      <c r="AB18" s="281"/>
      <c r="AC18" s="282"/>
      <c r="AD18" s="272"/>
      <c r="AE18" s="283"/>
      <c r="AF18" s="283"/>
      <c r="AG18" s="251"/>
      <c r="AH18" s="284"/>
      <c r="AI18" s="284"/>
      <c r="AJ18" s="275"/>
      <c r="AK18" s="285">
        <f t="shared" si="1"/>
        <v>0</v>
      </c>
      <c r="AL18" s="286"/>
      <c r="AM18" s="287"/>
      <c r="AN18" s="287"/>
      <c r="AO18" s="288"/>
      <c r="AP18" s="268"/>
      <c r="AQ18" s="278"/>
      <c r="AR18" s="276"/>
      <c r="AS18" s="268"/>
      <c r="AT18" s="268"/>
      <c r="AU18" s="278"/>
    </row>
    <row r="19" spans="2:47" s="224" customFormat="1" ht="10.199999999999999" x14ac:dyDescent="0.3">
      <c r="B19" s="267">
        <f t="shared" si="2"/>
        <v>10</v>
      </c>
      <c r="C19" s="268"/>
      <c r="D19" s="269"/>
      <c r="E19" s="269"/>
      <c r="F19" s="269"/>
      <c r="G19" s="269"/>
      <c r="H19" s="269"/>
      <c r="I19" s="270"/>
      <c r="J19" s="270"/>
      <c r="K19" s="271"/>
      <c r="L19" s="272"/>
      <c r="M19" s="272"/>
      <c r="N19" s="251"/>
      <c r="O19" s="251"/>
      <c r="P19" s="251"/>
      <c r="Q19" s="273"/>
      <c r="R19" s="273"/>
      <c r="S19" s="274">
        <f t="shared" si="0"/>
        <v>0</v>
      </c>
      <c r="T19" s="275"/>
      <c r="U19" s="276"/>
      <c r="V19" s="277"/>
      <c r="W19" s="251"/>
      <c r="X19" s="278"/>
      <c r="Y19" s="279"/>
      <c r="Z19" s="251"/>
      <c r="AA19" s="280"/>
      <c r="AB19" s="281"/>
      <c r="AC19" s="282"/>
      <c r="AD19" s="272"/>
      <c r="AE19" s="283"/>
      <c r="AF19" s="283"/>
      <c r="AG19" s="251"/>
      <c r="AH19" s="284"/>
      <c r="AI19" s="284"/>
      <c r="AJ19" s="275"/>
      <c r="AK19" s="285">
        <f t="shared" si="1"/>
        <v>0</v>
      </c>
      <c r="AL19" s="286"/>
      <c r="AM19" s="287"/>
      <c r="AN19" s="287"/>
      <c r="AO19" s="288"/>
      <c r="AP19" s="268"/>
      <c r="AQ19" s="278"/>
      <c r="AR19" s="276"/>
      <c r="AS19" s="268"/>
      <c r="AT19" s="268"/>
      <c r="AU19" s="278"/>
    </row>
    <row r="20" spans="2:47" s="224" customFormat="1" ht="10.199999999999999" x14ac:dyDescent="0.3">
      <c r="B20" s="267">
        <f t="shared" si="2"/>
        <v>11</v>
      </c>
      <c r="C20" s="268"/>
      <c r="D20" s="269"/>
      <c r="E20" s="269"/>
      <c r="F20" s="269"/>
      <c r="G20" s="269"/>
      <c r="H20" s="269"/>
      <c r="I20" s="270"/>
      <c r="J20" s="270"/>
      <c r="K20" s="271"/>
      <c r="L20" s="272"/>
      <c r="M20" s="272"/>
      <c r="N20" s="251"/>
      <c r="O20" s="251"/>
      <c r="P20" s="251"/>
      <c r="Q20" s="273"/>
      <c r="R20" s="273"/>
      <c r="S20" s="274">
        <f t="shared" si="0"/>
        <v>0</v>
      </c>
      <c r="T20" s="275"/>
      <c r="U20" s="276"/>
      <c r="V20" s="277"/>
      <c r="W20" s="251"/>
      <c r="X20" s="278"/>
      <c r="Y20" s="279"/>
      <c r="Z20" s="251"/>
      <c r="AA20" s="280"/>
      <c r="AB20" s="281"/>
      <c r="AC20" s="282"/>
      <c r="AD20" s="272"/>
      <c r="AE20" s="283"/>
      <c r="AF20" s="283"/>
      <c r="AG20" s="251"/>
      <c r="AH20" s="284"/>
      <c r="AI20" s="284"/>
      <c r="AJ20" s="275"/>
      <c r="AK20" s="285">
        <f t="shared" si="1"/>
        <v>0</v>
      </c>
      <c r="AL20" s="286"/>
      <c r="AM20" s="287"/>
      <c r="AN20" s="287"/>
      <c r="AO20" s="288"/>
      <c r="AP20" s="268"/>
      <c r="AQ20" s="278"/>
      <c r="AR20" s="276"/>
      <c r="AS20" s="268"/>
      <c r="AT20" s="268"/>
      <c r="AU20" s="278"/>
    </row>
    <row r="21" spans="2:47" s="224" customFormat="1" ht="56.25" customHeight="1" thickBot="1" x14ac:dyDescent="0.35">
      <c r="B21" s="534" t="s">
        <v>236</v>
      </c>
      <c r="C21" s="535"/>
      <c r="D21" s="535"/>
      <c r="E21" s="535"/>
      <c r="F21" s="535"/>
      <c r="G21" s="535"/>
      <c r="H21" s="535"/>
      <c r="I21" s="535"/>
      <c r="J21" s="535"/>
      <c r="K21" s="535"/>
      <c r="L21" s="535"/>
      <c r="M21" s="535"/>
      <c r="N21" s="535"/>
      <c r="O21" s="535"/>
      <c r="P21" s="535"/>
      <c r="Q21" s="535"/>
      <c r="R21" s="535"/>
      <c r="S21" s="535"/>
      <c r="T21" s="535"/>
      <c r="U21" s="535"/>
      <c r="V21" s="535"/>
      <c r="W21" s="535"/>
      <c r="X21" s="535"/>
      <c r="Y21" s="535"/>
      <c r="Z21" s="535"/>
      <c r="AA21" s="535"/>
      <c r="AB21" s="535"/>
      <c r="AC21" s="535"/>
      <c r="AD21" s="535"/>
      <c r="AE21" s="535"/>
      <c r="AF21" s="535"/>
      <c r="AG21" s="535"/>
      <c r="AH21" s="535"/>
      <c r="AI21" s="535"/>
      <c r="AJ21" s="536"/>
      <c r="AK21" s="289">
        <f>SUM(AK10:AK20)</f>
        <v>277500000</v>
      </c>
      <c r="AL21" s="537"/>
      <c r="AM21" s="538"/>
      <c r="AN21" s="538"/>
      <c r="AO21" s="539"/>
      <c r="AP21" s="539"/>
      <c r="AQ21" s="539"/>
      <c r="AR21" s="539"/>
      <c r="AS21" s="539"/>
      <c r="AT21" s="539"/>
      <c r="AU21" s="540"/>
    </row>
  </sheetData>
  <mergeCells count="17">
    <mergeCell ref="B7:F7"/>
    <mergeCell ref="B1:AT2"/>
    <mergeCell ref="B3:AU3"/>
    <mergeCell ref="B4:AU4"/>
    <mergeCell ref="B5:AU5"/>
    <mergeCell ref="B6:AU6"/>
    <mergeCell ref="AM8:AN8"/>
    <mergeCell ref="AO8:AQ8"/>
    <mergeCell ref="AR8:AU8"/>
    <mergeCell ref="B21:AJ21"/>
    <mergeCell ref="AL21:AU21"/>
    <mergeCell ref="B8:T8"/>
    <mergeCell ref="U8:X8"/>
    <mergeCell ref="Y8:AB8"/>
    <mergeCell ref="AC8:AJ8"/>
    <mergeCell ref="AK8:AK9"/>
    <mergeCell ref="AL8:AL9"/>
  </mergeCells>
  <dataValidations count="3">
    <dataValidation type="date" allowBlank="1" showInputMessage="1" showErrorMessage="1" sqref="W10:W20" xr:uid="{47189105-BE6D-4819-A179-98BE34E751D1}">
      <formula1>36526</formula1>
      <formula2>47848</formula2>
    </dataValidation>
    <dataValidation type="decimal" allowBlank="1" showInputMessage="1" showErrorMessage="1" sqref="V10:V20" xr:uid="{F3578004-DF61-43CE-902D-7BA320156346}">
      <formula1>0.001</formula1>
      <formula2>1</formula2>
    </dataValidation>
    <dataValidation allowBlank="1" showInputMessage="1" showErrorMessage="1" sqref="X10:X20" xr:uid="{5A8147BB-B617-49C4-9AC6-8CA0AB09939C}"/>
  </dataValidations>
  <hyperlinks>
    <hyperlink ref="B7" location="INSTRUCCIONES.!A1" display="POR FAVOR LEER LAS INSTRUCCIONES ANTES DE DILIGENCIAR" xr:uid="{C3125F6D-99A1-4171-AE2B-5BCB0DCB29D0}"/>
    <hyperlink ref="J10" r:id="rId1" display="https://www.secop.gov.co/CO1ContractsManagement/Tendering/ProcurementContractEdit/View?docUniqueIdentifier=CO1.PCCNTR.6738432&amp;prevCtxUrl=https%3a%2f%2fwww.secop.gov.co%3a443%2fCO1ContractsManagement%2fTendering%2fProcurementContractManagement%2fIndex&amp;prevCtxLbl=Contratos+" xr:uid="{1F3EB495-2A30-4AED-8BA8-73414EBE96DA}"/>
  </hyperlinks>
  <pageMargins left="0.25" right="0.25" top="0.75" bottom="0.75" header="0.3" footer="0.3"/>
  <pageSetup scale="19" fitToHeight="0" orientation="landscape" r:id="rId2"/>
  <headerFooter>
    <oddFooter>&amp;RGIL-F-047</oddFooter>
  </headerFooter>
  <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64AD7E-F8B2-491B-983B-ABECAB79B8EF}">
  <sheetPr>
    <pageSetUpPr fitToPage="1"/>
  </sheetPr>
  <dimension ref="A1:HN357"/>
  <sheetViews>
    <sheetView showGridLines="0" tabSelected="1" view="pageBreakPreview" zoomScale="60" zoomScaleNormal="80" workbookViewId="0">
      <selection activeCell="A11" sqref="A11"/>
    </sheetView>
  </sheetViews>
  <sheetFormatPr baseColWidth="10" defaultRowHeight="14.4" x14ac:dyDescent="0.3"/>
  <cols>
    <col min="1" max="1" width="3.44140625" customWidth="1"/>
    <col min="2" max="2" width="30.6640625" customWidth="1"/>
    <col min="3" max="3" width="34.109375" customWidth="1"/>
    <col min="4" max="4" width="23.33203125" customWidth="1"/>
    <col min="5" max="5" width="16.5546875" customWidth="1"/>
    <col min="6" max="6" width="20" customWidth="1"/>
    <col min="7" max="7" width="25.6640625" customWidth="1"/>
    <col min="8" max="9" width="30.5546875" customWidth="1"/>
    <col min="10" max="10" width="17.33203125" style="220" customWidth="1"/>
    <col min="11" max="11" width="21.5546875" customWidth="1"/>
    <col min="12" max="12" width="14.88671875" customWidth="1"/>
    <col min="13" max="13" width="15.33203125" customWidth="1"/>
    <col min="14" max="14" width="18.6640625" customWidth="1"/>
    <col min="15" max="15" width="26.44140625" customWidth="1"/>
    <col min="16" max="16" width="25.6640625" style="221" customWidth="1"/>
    <col min="17" max="17" width="19.109375" customWidth="1"/>
    <col min="18" max="18" width="18" style="222" customWidth="1"/>
    <col min="19" max="19" width="14.6640625" style="220" customWidth="1"/>
    <col min="20" max="20" width="21.109375" customWidth="1"/>
    <col min="21" max="21" width="17.5546875" customWidth="1"/>
    <col min="22" max="22" width="14.44140625" customWidth="1"/>
    <col min="23" max="23" width="25.88671875" style="221" customWidth="1"/>
    <col min="24" max="24" width="26.33203125" style="221" customWidth="1"/>
    <col min="25" max="25" width="24.6640625" style="221" customWidth="1"/>
    <col min="26" max="26" width="19.6640625" customWidth="1"/>
    <col min="27" max="27" width="24.6640625" customWidth="1"/>
    <col min="28" max="28" width="20.6640625" customWidth="1"/>
    <col min="29" max="29" width="18.109375" customWidth="1"/>
    <col min="30" max="30" width="19.5546875" customWidth="1"/>
    <col min="31" max="32" width="20" customWidth="1"/>
    <col min="33" max="33" width="23.33203125" customWidth="1"/>
    <col min="34" max="34" width="29.109375" customWidth="1"/>
  </cols>
  <sheetData>
    <row r="1" spans="1:58" ht="32.25" customHeight="1" x14ac:dyDescent="0.3">
      <c r="B1" s="550"/>
      <c r="C1" s="551"/>
      <c r="D1" s="551"/>
      <c r="E1" s="551"/>
      <c r="F1" s="551"/>
      <c r="G1" s="551"/>
      <c r="H1" s="551"/>
      <c r="I1" s="551"/>
      <c r="J1" s="551"/>
      <c r="K1" s="551"/>
      <c r="L1" s="551"/>
      <c r="M1" s="551"/>
      <c r="N1" s="551"/>
      <c r="O1" s="551"/>
      <c r="P1" s="551"/>
      <c r="Q1" s="551"/>
      <c r="R1" s="551"/>
      <c r="S1" s="551"/>
      <c r="T1" s="551"/>
      <c r="U1" s="551"/>
      <c r="V1" s="551"/>
      <c r="W1" s="551"/>
      <c r="X1" s="551"/>
      <c r="Y1" s="551"/>
      <c r="Z1" s="551"/>
      <c r="AA1" s="551"/>
      <c r="AB1" s="551"/>
      <c r="AC1" s="551"/>
      <c r="AD1" s="551"/>
      <c r="AE1" s="551"/>
      <c r="AF1" s="551"/>
      <c r="AG1" s="552"/>
      <c r="AH1" s="149" t="s">
        <v>137</v>
      </c>
      <c r="AV1" s="150"/>
      <c r="AX1" s="151"/>
      <c r="AY1" s="151"/>
      <c r="AZ1" s="151"/>
      <c r="BA1" s="151"/>
      <c r="BB1" s="151"/>
      <c r="BC1" s="151"/>
      <c r="BD1" s="151"/>
      <c r="BE1" s="151"/>
      <c r="BF1" s="151"/>
    </row>
    <row r="2" spans="1:58" ht="32.25" customHeight="1" x14ac:dyDescent="0.3">
      <c r="B2" s="553"/>
      <c r="C2" s="554"/>
      <c r="D2" s="554"/>
      <c r="E2" s="554"/>
      <c r="F2" s="554"/>
      <c r="G2" s="554"/>
      <c r="H2" s="554"/>
      <c r="I2" s="554"/>
      <c r="J2" s="554"/>
      <c r="K2" s="554"/>
      <c r="L2" s="554"/>
      <c r="M2" s="554"/>
      <c r="N2" s="554"/>
      <c r="O2" s="554"/>
      <c r="P2" s="554"/>
      <c r="Q2" s="554"/>
      <c r="R2" s="554"/>
      <c r="S2" s="554"/>
      <c r="T2" s="554"/>
      <c r="U2" s="554"/>
      <c r="V2" s="554"/>
      <c r="W2" s="554"/>
      <c r="X2" s="554"/>
      <c r="Y2" s="554"/>
      <c r="Z2" s="554"/>
      <c r="AA2" s="554"/>
      <c r="AB2" s="554"/>
      <c r="AC2" s="554"/>
      <c r="AD2" s="554"/>
      <c r="AE2" s="554"/>
      <c r="AF2" s="554"/>
      <c r="AG2" s="555"/>
      <c r="AH2" s="152" t="s">
        <v>138</v>
      </c>
      <c r="AV2" s="150"/>
      <c r="AX2" s="151"/>
      <c r="AY2" s="151"/>
      <c r="AZ2" s="151"/>
      <c r="BA2" s="151"/>
      <c r="BB2" s="151"/>
      <c r="BC2" s="151"/>
      <c r="BD2" s="151"/>
      <c r="BE2" s="151"/>
      <c r="BF2" s="151"/>
    </row>
    <row r="3" spans="1:58" ht="32.25" customHeight="1" x14ac:dyDescent="0.3">
      <c r="B3" s="565" t="s">
        <v>139</v>
      </c>
      <c r="C3" s="566"/>
      <c r="D3" s="566"/>
      <c r="E3" s="566"/>
      <c r="F3" s="566"/>
      <c r="G3" s="566"/>
      <c r="H3" s="566"/>
      <c r="I3" s="566"/>
      <c r="J3" s="566"/>
      <c r="K3" s="566"/>
      <c r="L3" s="566"/>
      <c r="M3" s="566"/>
      <c r="N3" s="566"/>
      <c r="O3" s="566"/>
      <c r="P3" s="566"/>
      <c r="Q3" s="566"/>
      <c r="R3" s="566"/>
      <c r="S3" s="566"/>
      <c r="T3" s="566"/>
      <c r="U3" s="566"/>
      <c r="V3" s="566"/>
      <c r="W3" s="566"/>
      <c r="X3" s="566"/>
      <c r="Y3" s="566"/>
      <c r="Z3" s="566"/>
      <c r="AA3" s="566"/>
      <c r="AB3" s="566"/>
      <c r="AC3" s="566"/>
      <c r="AD3" s="566"/>
      <c r="AE3" s="566"/>
      <c r="AF3" s="566"/>
      <c r="AG3" s="566"/>
      <c r="AH3" s="567"/>
      <c r="AV3" s="150"/>
      <c r="AX3" s="151"/>
      <c r="AY3" s="151"/>
      <c r="AZ3" s="151"/>
      <c r="BA3" s="151"/>
      <c r="BB3" s="151"/>
      <c r="BC3" s="151"/>
      <c r="BD3" s="151"/>
      <c r="BE3" s="151"/>
      <c r="BF3" s="151"/>
    </row>
    <row r="4" spans="1:58" ht="32.25" customHeight="1" thickBot="1" x14ac:dyDescent="0.35">
      <c r="B4" s="568" t="s">
        <v>140</v>
      </c>
      <c r="C4" s="569"/>
      <c r="D4" s="569"/>
      <c r="E4" s="569"/>
      <c r="F4" s="569"/>
      <c r="G4" s="569"/>
      <c r="H4" s="569"/>
      <c r="I4" s="569"/>
      <c r="J4" s="569"/>
      <c r="K4" s="569"/>
      <c r="L4" s="569"/>
      <c r="M4" s="569"/>
      <c r="N4" s="569"/>
      <c r="O4" s="569"/>
      <c r="P4" s="569"/>
      <c r="Q4" s="569"/>
      <c r="R4" s="569"/>
      <c r="S4" s="569"/>
      <c r="T4" s="569"/>
      <c r="U4" s="569"/>
      <c r="V4" s="569"/>
      <c r="W4" s="569"/>
      <c r="X4" s="569"/>
      <c r="Y4" s="569"/>
      <c r="Z4" s="569"/>
      <c r="AA4" s="569"/>
      <c r="AB4" s="569"/>
      <c r="AC4" s="569"/>
      <c r="AD4" s="569"/>
      <c r="AE4" s="569"/>
      <c r="AF4" s="569"/>
      <c r="AG4" s="569"/>
      <c r="AH4" s="570"/>
      <c r="AV4" s="150"/>
      <c r="AX4" s="151"/>
      <c r="AY4" s="151"/>
      <c r="AZ4" s="151"/>
      <c r="BA4" s="151"/>
      <c r="BB4" s="151"/>
      <c r="BC4" s="151"/>
      <c r="BD4" s="151"/>
      <c r="BE4" s="151"/>
      <c r="BF4" s="151"/>
    </row>
    <row r="5" spans="1:58" s="153" customFormat="1" ht="24.75" customHeight="1" x14ac:dyDescent="0.3">
      <c r="A5"/>
      <c r="B5" s="571" t="s">
        <v>141</v>
      </c>
      <c r="C5" s="572"/>
      <c r="D5" s="572"/>
      <c r="E5" s="572"/>
      <c r="F5" s="572"/>
      <c r="G5" s="572"/>
      <c r="H5" s="572"/>
      <c r="I5" s="572"/>
      <c r="J5" s="572"/>
      <c r="K5" s="572"/>
      <c r="L5" s="572"/>
      <c r="M5" s="572"/>
      <c r="N5" s="572"/>
      <c r="O5" s="572"/>
      <c r="P5" s="572"/>
      <c r="Q5" s="572"/>
      <c r="R5" s="572"/>
      <c r="S5" s="572"/>
      <c r="T5" s="572"/>
      <c r="U5" s="572"/>
      <c r="V5" s="572"/>
      <c r="W5" s="572"/>
      <c r="X5" s="572"/>
      <c r="Y5" s="572"/>
      <c r="Z5" s="572"/>
      <c r="AA5" s="572"/>
      <c r="AB5" s="572"/>
      <c r="AC5" s="572"/>
      <c r="AD5" s="572"/>
      <c r="AE5" s="572"/>
      <c r="AF5" s="572"/>
      <c r="AG5" s="572"/>
      <c r="AH5" s="573"/>
    </row>
    <row r="6" spans="1:58" s="154" customFormat="1" ht="36" customHeight="1" x14ac:dyDescent="0.35">
      <c r="A6"/>
      <c r="B6" s="559" t="s">
        <v>142</v>
      </c>
      <c r="C6" s="560"/>
      <c r="D6" s="560"/>
      <c r="E6" s="560"/>
      <c r="F6" s="560"/>
      <c r="G6" s="560"/>
      <c r="H6" s="560"/>
      <c r="I6" s="560"/>
      <c r="J6" s="560"/>
      <c r="K6" s="560"/>
      <c r="L6" s="560"/>
      <c r="M6" s="560"/>
      <c r="N6" s="560"/>
      <c r="O6" s="560"/>
      <c r="P6" s="560"/>
      <c r="Q6" s="560"/>
      <c r="R6" s="560"/>
      <c r="S6" s="560"/>
      <c r="T6" s="560"/>
      <c r="U6" s="560"/>
      <c r="V6" s="560"/>
      <c r="W6" s="560"/>
      <c r="X6" s="560"/>
      <c r="Y6" s="560"/>
      <c r="Z6" s="560"/>
      <c r="AA6" s="560"/>
      <c r="AB6" s="560"/>
      <c r="AC6" s="560"/>
      <c r="AD6" s="560"/>
      <c r="AE6" s="560"/>
      <c r="AF6" s="560"/>
      <c r="AG6" s="560"/>
      <c r="AH6" s="561"/>
    </row>
    <row r="7" spans="1:58" s="153" customFormat="1" ht="21" customHeight="1" thickBot="1" x14ac:dyDescent="0.35">
      <c r="A7"/>
      <c r="B7" s="155" t="s">
        <v>143</v>
      </c>
      <c r="C7" s="156"/>
      <c r="D7" s="156"/>
      <c r="E7" s="156"/>
      <c r="F7" s="157"/>
      <c r="G7" s="158"/>
      <c r="H7" s="158"/>
      <c r="I7" s="158"/>
      <c r="J7" s="159"/>
      <c r="K7" s="158"/>
      <c r="L7" s="158"/>
      <c r="M7" s="158"/>
      <c r="N7" s="158"/>
      <c r="O7" s="158"/>
      <c r="P7" s="160"/>
      <c r="Q7" s="158"/>
      <c r="R7" s="161"/>
      <c r="S7" s="159"/>
      <c r="T7" s="158"/>
      <c r="U7" s="158"/>
      <c r="V7" s="158"/>
      <c r="W7" s="160"/>
      <c r="X7" s="160"/>
      <c r="Y7" s="160"/>
      <c r="Z7" s="158"/>
      <c r="AA7" s="162"/>
      <c r="AB7" s="163"/>
      <c r="AC7" s="162"/>
      <c r="AD7" s="162"/>
      <c r="AE7" s="162"/>
      <c r="AF7" s="162"/>
      <c r="AG7" s="162"/>
      <c r="AH7" s="164"/>
    </row>
    <row r="8" spans="1:58" s="153" customFormat="1" ht="5.0999999999999996" customHeight="1" thickBot="1" x14ac:dyDescent="0.35">
      <c r="A8"/>
      <c r="B8" s="165"/>
      <c r="C8" s="166"/>
      <c r="D8" s="166"/>
      <c r="E8" s="166"/>
      <c r="F8" s="166"/>
      <c r="G8" s="166"/>
      <c r="H8" s="166"/>
      <c r="I8" s="166"/>
      <c r="J8" s="167"/>
      <c r="K8" s="166"/>
      <c r="L8" s="166"/>
      <c r="M8" s="166"/>
      <c r="N8" s="166"/>
      <c r="O8" s="166"/>
      <c r="P8" s="168"/>
      <c r="Q8" s="166"/>
      <c r="R8" s="169"/>
      <c r="S8" s="167"/>
      <c r="T8" s="166"/>
      <c r="U8" s="166"/>
      <c r="V8" s="166"/>
      <c r="W8" s="168"/>
      <c r="X8" s="168"/>
      <c r="Y8" s="168"/>
      <c r="Z8" s="166"/>
      <c r="AB8" s="170"/>
    </row>
    <row r="9" spans="1:58" s="172" customFormat="1" ht="43.5" customHeight="1" x14ac:dyDescent="0.3">
      <c r="A9" s="171"/>
      <c r="B9" s="562" t="s">
        <v>144</v>
      </c>
      <c r="C9" s="563"/>
      <c r="D9" s="563"/>
      <c r="E9" s="563"/>
      <c r="F9" s="563"/>
      <c r="G9" s="563"/>
      <c r="H9" s="563"/>
      <c r="I9" s="563"/>
      <c r="J9" s="563"/>
      <c r="K9" s="563"/>
      <c r="L9" s="563"/>
      <c r="M9" s="563"/>
      <c r="N9" s="563"/>
      <c r="O9" s="563"/>
      <c r="P9" s="564"/>
      <c r="Q9" s="562" t="s">
        <v>145</v>
      </c>
      <c r="R9" s="563"/>
      <c r="S9" s="574"/>
      <c r="T9" s="564"/>
      <c r="U9" s="575" t="s">
        <v>146</v>
      </c>
      <c r="V9" s="576"/>
      <c r="W9" s="577" t="s">
        <v>147</v>
      </c>
      <c r="X9" s="578"/>
      <c r="Y9" s="578"/>
      <c r="Z9" s="579"/>
      <c r="AA9" s="577" t="s">
        <v>148</v>
      </c>
      <c r="AB9" s="578"/>
      <c r="AC9" s="578"/>
      <c r="AD9" s="579"/>
      <c r="AE9" s="562" t="s">
        <v>149</v>
      </c>
      <c r="AF9" s="563"/>
      <c r="AG9" s="563"/>
      <c r="AH9" s="564"/>
    </row>
    <row r="10" spans="1:58" s="182" customFormat="1" ht="109.2" x14ac:dyDescent="0.3">
      <c r="A10" s="171"/>
      <c r="B10" s="173" t="s">
        <v>150</v>
      </c>
      <c r="C10" s="174" t="s">
        <v>151</v>
      </c>
      <c r="D10" s="174" t="s">
        <v>152</v>
      </c>
      <c r="E10" s="174" t="s">
        <v>153</v>
      </c>
      <c r="F10" s="174" t="s">
        <v>154</v>
      </c>
      <c r="G10" s="174" t="s">
        <v>155</v>
      </c>
      <c r="H10" s="174" t="s">
        <v>24</v>
      </c>
      <c r="I10" s="174" t="s">
        <v>156</v>
      </c>
      <c r="J10" s="175" t="s">
        <v>157</v>
      </c>
      <c r="K10" s="174" t="s">
        <v>158</v>
      </c>
      <c r="L10" s="174" t="s">
        <v>159</v>
      </c>
      <c r="M10" s="174" t="s">
        <v>160</v>
      </c>
      <c r="N10" s="174" t="s">
        <v>161</v>
      </c>
      <c r="O10" s="174" t="s">
        <v>162</v>
      </c>
      <c r="P10" s="176" t="s">
        <v>163</v>
      </c>
      <c r="Q10" s="173" t="s">
        <v>164</v>
      </c>
      <c r="R10" s="177" t="s">
        <v>165</v>
      </c>
      <c r="S10" s="178" t="s">
        <v>166</v>
      </c>
      <c r="T10" s="179" t="s">
        <v>167</v>
      </c>
      <c r="U10" s="173" t="s">
        <v>168</v>
      </c>
      <c r="V10" s="179" t="s">
        <v>169</v>
      </c>
      <c r="W10" s="180" t="s">
        <v>170</v>
      </c>
      <c r="X10" s="181" t="s">
        <v>171</v>
      </c>
      <c r="Y10" s="181" t="s">
        <v>172</v>
      </c>
      <c r="Z10" s="179" t="s">
        <v>173</v>
      </c>
      <c r="AA10" s="173" t="s">
        <v>174</v>
      </c>
      <c r="AB10" s="174" t="s">
        <v>175</v>
      </c>
      <c r="AC10" s="174" t="s">
        <v>176</v>
      </c>
      <c r="AD10" s="179" t="s">
        <v>177</v>
      </c>
      <c r="AE10" s="173" t="s">
        <v>178</v>
      </c>
      <c r="AF10" s="174" t="s">
        <v>179</v>
      </c>
      <c r="AG10" s="174" t="s">
        <v>180</v>
      </c>
      <c r="AH10" s="179" t="s">
        <v>181</v>
      </c>
    </row>
    <row r="11" spans="1:58" s="153" customFormat="1" ht="153.75" customHeight="1" x14ac:dyDescent="0.3">
      <c r="A11"/>
      <c r="B11" s="183" t="s">
        <v>182</v>
      </c>
      <c r="C11" s="184" t="s">
        <v>9</v>
      </c>
      <c r="D11" s="185" t="str">
        <f>+VLOOKUP(C11,'[5]LISTADO PCI''s'!A:C,3,0)</f>
        <v>36-02-00-073-912310</v>
      </c>
      <c r="E11" s="184" t="s">
        <v>21</v>
      </c>
      <c r="F11" s="184" t="s">
        <v>183</v>
      </c>
      <c r="G11" s="184" t="s">
        <v>27</v>
      </c>
      <c r="H11" s="185" t="s">
        <v>184</v>
      </c>
      <c r="I11" s="248" t="s">
        <v>254</v>
      </c>
      <c r="J11" s="184" t="s">
        <v>14</v>
      </c>
      <c r="K11" s="184" t="s">
        <v>12</v>
      </c>
      <c r="L11" s="250" t="s">
        <v>244</v>
      </c>
      <c r="M11" s="186">
        <v>45544</v>
      </c>
      <c r="N11" s="186">
        <v>45653</v>
      </c>
      <c r="O11" s="254" t="s">
        <v>245</v>
      </c>
      <c r="P11" s="187">
        <v>275406907.5</v>
      </c>
      <c r="Q11" s="188" t="s">
        <v>37</v>
      </c>
      <c r="R11" s="189"/>
      <c r="S11" s="190"/>
      <c r="T11" s="191"/>
      <c r="U11" s="188" t="s">
        <v>71</v>
      </c>
      <c r="V11" s="192">
        <v>36</v>
      </c>
      <c r="W11" s="298">
        <v>275406907.5</v>
      </c>
      <c r="X11" s="193">
        <v>0</v>
      </c>
      <c r="Y11" s="298">
        <v>275406907.5</v>
      </c>
      <c r="Z11" s="191"/>
      <c r="AA11" s="188" t="s">
        <v>185</v>
      </c>
      <c r="AB11" s="194" t="s">
        <v>185</v>
      </c>
      <c r="AC11" s="194" t="s">
        <v>37</v>
      </c>
      <c r="AD11" s="192" t="s">
        <v>37</v>
      </c>
      <c r="AE11" s="183" t="s">
        <v>42</v>
      </c>
      <c r="AF11" s="183" t="s">
        <v>186</v>
      </c>
      <c r="AG11" s="184" t="s">
        <v>187</v>
      </c>
      <c r="AH11" s="184" t="s">
        <v>188</v>
      </c>
    </row>
    <row r="12" spans="1:58" s="153" customFormat="1" ht="15.6" x14ac:dyDescent="0.3">
      <c r="A12"/>
      <c r="B12" s="195"/>
      <c r="C12" s="196"/>
      <c r="D12" s="196"/>
      <c r="E12" s="196"/>
      <c r="F12" s="196"/>
      <c r="G12" s="196"/>
      <c r="H12" s="196"/>
      <c r="I12" s="196"/>
      <c r="J12" s="197"/>
      <c r="K12" s="196"/>
      <c r="L12" s="196"/>
      <c r="M12" s="198"/>
      <c r="N12" s="198"/>
      <c r="O12" s="196"/>
      <c r="P12" s="199"/>
      <c r="Q12" s="195"/>
      <c r="R12" s="200"/>
      <c r="S12" s="201"/>
      <c r="T12" s="202"/>
      <c r="U12" s="195"/>
      <c r="V12" s="202"/>
      <c r="W12" s="203"/>
      <c r="X12" s="204"/>
      <c r="Y12" s="204">
        <f t="shared" ref="Y12:Y23" si="0">+W12+X12</f>
        <v>0</v>
      </c>
      <c r="Z12" s="202"/>
      <c r="AA12" s="195"/>
      <c r="AB12" s="196"/>
      <c r="AC12" s="196"/>
      <c r="AD12" s="202"/>
      <c r="AE12" s="195"/>
      <c r="AF12" s="196"/>
      <c r="AG12" s="196"/>
      <c r="AH12" s="202"/>
    </row>
    <row r="13" spans="1:58" s="153" customFormat="1" ht="15.6" x14ac:dyDescent="0.3">
      <c r="A13"/>
      <c r="B13" s="195"/>
      <c r="C13" s="196"/>
      <c r="D13" s="196"/>
      <c r="E13" s="196"/>
      <c r="F13" s="196"/>
      <c r="G13" s="196"/>
      <c r="H13" s="196"/>
      <c r="I13" s="196"/>
      <c r="J13" s="197"/>
      <c r="K13" s="196"/>
      <c r="L13" s="196"/>
      <c r="M13" s="198"/>
      <c r="N13" s="198"/>
      <c r="O13" s="196"/>
      <c r="P13" s="199"/>
      <c r="Q13" s="195"/>
      <c r="R13" s="200"/>
      <c r="S13" s="201"/>
      <c r="T13" s="202"/>
      <c r="U13" s="195"/>
      <c r="V13" s="202"/>
      <c r="W13" s="203"/>
      <c r="X13" s="204"/>
      <c r="Y13" s="204">
        <f t="shared" si="0"/>
        <v>0</v>
      </c>
      <c r="Z13" s="202"/>
      <c r="AA13" s="195"/>
      <c r="AB13" s="196"/>
      <c r="AC13" s="196"/>
      <c r="AD13" s="202"/>
      <c r="AE13" s="195"/>
      <c r="AF13" s="196"/>
      <c r="AG13" s="196"/>
      <c r="AH13" s="202"/>
    </row>
    <row r="14" spans="1:58" s="153" customFormat="1" ht="15.6" x14ac:dyDescent="0.3">
      <c r="A14"/>
      <c r="B14" s="195"/>
      <c r="C14" s="196"/>
      <c r="D14" s="196"/>
      <c r="E14" s="196"/>
      <c r="F14" s="196"/>
      <c r="G14" s="196"/>
      <c r="H14" s="196"/>
      <c r="I14" s="196"/>
      <c r="J14" s="197"/>
      <c r="K14" s="196"/>
      <c r="L14" s="196"/>
      <c r="M14" s="198"/>
      <c r="N14" s="198"/>
      <c r="O14" s="196"/>
      <c r="P14" s="199"/>
      <c r="Q14" s="195"/>
      <c r="R14" s="200"/>
      <c r="S14" s="201"/>
      <c r="T14" s="202"/>
      <c r="U14" s="195"/>
      <c r="V14" s="202"/>
      <c r="W14" s="203"/>
      <c r="X14" s="204"/>
      <c r="Y14" s="204">
        <f t="shared" si="0"/>
        <v>0</v>
      </c>
      <c r="Z14" s="202"/>
      <c r="AA14" s="195"/>
      <c r="AB14" s="196"/>
      <c r="AC14" s="196"/>
      <c r="AD14" s="202"/>
      <c r="AE14" s="195"/>
      <c r="AF14" s="196"/>
      <c r="AG14" s="196"/>
      <c r="AH14" s="202"/>
    </row>
    <row r="15" spans="1:58" s="153" customFormat="1" ht="15.6" x14ac:dyDescent="0.3">
      <c r="A15"/>
      <c r="B15" s="195"/>
      <c r="C15" s="196"/>
      <c r="D15" s="196"/>
      <c r="E15" s="196"/>
      <c r="F15" s="196"/>
      <c r="G15" s="196"/>
      <c r="H15" s="196"/>
      <c r="I15" s="196"/>
      <c r="J15" s="197"/>
      <c r="K15" s="196"/>
      <c r="L15" s="196"/>
      <c r="M15" s="198"/>
      <c r="N15" s="198"/>
      <c r="O15" s="196"/>
      <c r="P15" s="199"/>
      <c r="Q15" s="195"/>
      <c r="R15" s="200"/>
      <c r="S15" s="201"/>
      <c r="T15" s="202"/>
      <c r="U15" s="195"/>
      <c r="V15" s="202"/>
      <c r="W15" s="203"/>
      <c r="X15" s="204"/>
      <c r="Y15" s="204">
        <f t="shared" si="0"/>
        <v>0</v>
      </c>
      <c r="Z15" s="202"/>
      <c r="AA15" s="195"/>
      <c r="AB15" s="196"/>
      <c r="AC15" s="196"/>
      <c r="AD15" s="202"/>
      <c r="AE15" s="195"/>
      <c r="AF15" s="196"/>
      <c r="AG15" s="196"/>
      <c r="AH15" s="202"/>
    </row>
    <row r="16" spans="1:58" s="153" customFormat="1" ht="15.6" x14ac:dyDescent="0.3">
      <c r="A16"/>
      <c r="B16" s="195"/>
      <c r="C16" s="196"/>
      <c r="D16" s="196"/>
      <c r="E16" s="196"/>
      <c r="F16" s="196"/>
      <c r="G16" s="196"/>
      <c r="H16" s="196"/>
      <c r="I16" s="196"/>
      <c r="J16" s="197"/>
      <c r="K16" s="196"/>
      <c r="L16" s="196"/>
      <c r="M16" s="198"/>
      <c r="N16" s="198"/>
      <c r="O16" s="196"/>
      <c r="P16" s="199"/>
      <c r="Q16" s="195"/>
      <c r="R16" s="200"/>
      <c r="S16" s="201"/>
      <c r="T16" s="202"/>
      <c r="U16" s="195"/>
      <c r="V16" s="202"/>
      <c r="W16" s="203"/>
      <c r="X16" s="204"/>
      <c r="Y16" s="204">
        <f t="shared" si="0"/>
        <v>0</v>
      </c>
      <c r="Z16" s="202"/>
      <c r="AA16" s="195"/>
      <c r="AB16" s="196"/>
      <c r="AC16" s="196"/>
      <c r="AD16" s="202"/>
      <c r="AE16" s="195"/>
      <c r="AF16" s="196"/>
      <c r="AG16" s="196"/>
      <c r="AH16" s="202"/>
    </row>
    <row r="17" spans="1:34" s="153" customFormat="1" ht="15.6" x14ac:dyDescent="0.3">
      <c r="A17"/>
      <c r="B17" s="195"/>
      <c r="C17" s="196"/>
      <c r="D17" s="196"/>
      <c r="E17" s="196"/>
      <c r="F17" s="196"/>
      <c r="G17" s="196"/>
      <c r="H17" s="196"/>
      <c r="I17" s="196"/>
      <c r="J17" s="197"/>
      <c r="K17" s="196"/>
      <c r="L17" s="196"/>
      <c r="M17" s="198"/>
      <c r="N17" s="198"/>
      <c r="O17" s="196"/>
      <c r="P17" s="199"/>
      <c r="Q17" s="195"/>
      <c r="R17" s="200"/>
      <c r="S17" s="201"/>
      <c r="T17" s="202"/>
      <c r="U17" s="195"/>
      <c r="V17" s="202"/>
      <c r="W17" s="203"/>
      <c r="X17" s="204"/>
      <c r="Y17" s="204">
        <f t="shared" si="0"/>
        <v>0</v>
      </c>
      <c r="Z17" s="202"/>
      <c r="AA17" s="195"/>
      <c r="AB17" s="196"/>
      <c r="AC17" s="196"/>
      <c r="AD17" s="202"/>
      <c r="AE17" s="195"/>
      <c r="AF17" s="196"/>
      <c r="AG17" s="196"/>
      <c r="AH17" s="202"/>
    </row>
    <row r="18" spans="1:34" s="153" customFormat="1" ht="15.6" x14ac:dyDescent="0.3">
      <c r="A18"/>
      <c r="B18" s="195"/>
      <c r="C18" s="196"/>
      <c r="D18" s="196"/>
      <c r="E18" s="196"/>
      <c r="F18" s="196"/>
      <c r="G18" s="196"/>
      <c r="H18" s="196"/>
      <c r="I18" s="196"/>
      <c r="J18" s="197"/>
      <c r="K18" s="196"/>
      <c r="L18" s="196"/>
      <c r="M18" s="198"/>
      <c r="N18" s="198"/>
      <c r="O18" s="196"/>
      <c r="P18" s="199"/>
      <c r="Q18" s="195"/>
      <c r="R18" s="200"/>
      <c r="S18" s="201"/>
      <c r="T18" s="202"/>
      <c r="U18" s="195"/>
      <c r="V18" s="202"/>
      <c r="W18" s="203"/>
      <c r="X18" s="204"/>
      <c r="Y18" s="204">
        <f t="shared" si="0"/>
        <v>0</v>
      </c>
      <c r="Z18" s="202"/>
      <c r="AA18" s="195"/>
      <c r="AB18" s="196"/>
      <c r="AC18" s="196"/>
      <c r="AD18" s="202"/>
      <c r="AE18" s="195"/>
      <c r="AF18" s="196"/>
      <c r="AG18" s="196"/>
      <c r="AH18" s="202"/>
    </row>
    <row r="19" spans="1:34" s="153" customFormat="1" ht="15.6" x14ac:dyDescent="0.3">
      <c r="A19"/>
      <c r="B19" s="195"/>
      <c r="C19" s="196"/>
      <c r="D19" s="196"/>
      <c r="E19" s="196"/>
      <c r="F19" s="196"/>
      <c r="G19" s="196"/>
      <c r="H19" s="196"/>
      <c r="I19" s="196"/>
      <c r="J19" s="197"/>
      <c r="K19" s="196"/>
      <c r="L19" s="196"/>
      <c r="M19" s="198"/>
      <c r="N19" s="198"/>
      <c r="O19" s="196"/>
      <c r="P19" s="199"/>
      <c r="Q19" s="195"/>
      <c r="R19" s="200"/>
      <c r="S19" s="201"/>
      <c r="T19" s="202"/>
      <c r="U19" s="195"/>
      <c r="V19" s="202"/>
      <c r="W19" s="203"/>
      <c r="X19" s="204"/>
      <c r="Y19" s="204">
        <f t="shared" si="0"/>
        <v>0</v>
      </c>
      <c r="Z19" s="202"/>
      <c r="AA19" s="195"/>
      <c r="AB19" s="196"/>
      <c r="AC19" s="196"/>
      <c r="AD19" s="202"/>
      <c r="AE19" s="195"/>
      <c r="AF19" s="196"/>
      <c r="AG19" s="196"/>
      <c r="AH19" s="202"/>
    </row>
    <row r="20" spans="1:34" s="153" customFormat="1" ht="15.6" x14ac:dyDescent="0.3">
      <c r="A20"/>
      <c r="B20" s="195"/>
      <c r="C20" s="196"/>
      <c r="D20" s="196"/>
      <c r="E20" s="196"/>
      <c r="F20" s="196"/>
      <c r="G20" s="196"/>
      <c r="H20" s="196"/>
      <c r="I20" s="196"/>
      <c r="J20" s="197"/>
      <c r="K20" s="196"/>
      <c r="L20" s="196"/>
      <c r="M20" s="198"/>
      <c r="N20" s="198"/>
      <c r="O20" s="196"/>
      <c r="P20" s="199"/>
      <c r="Q20" s="195"/>
      <c r="R20" s="200"/>
      <c r="S20" s="201"/>
      <c r="T20" s="202"/>
      <c r="U20" s="195"/>
      <c r="V20" s="202"/>
      <c r="W20" s="203"/>
      <c r="X20" s="204"/>
      <c r="Y20" s="204">
        <f t="shared" si="0"/>
        <v>0</v>
      </c>
      <c r="Z20" s="202"/>
      <c r="AA20" s="195"/>
      <c r="AB20" s="196"/>
      <c r="AC20" s="196"/>
      <c r="AD20" s="202"/>
      <c r="AE20" s="195"/>
      <c r="AF20" s="196"/>
      <c r="AG20" s="196"/>
      <c r="AH20" s="202"/>
    </row>
    <row r="21" spans="1:34" s="153" customFormat="1" ht="15.6" x14ac:dyDescent="0.3">
      <c r="A21"/>
      <c r="B21" s="195"/>
      <c r="C21" s="196"/>
      <c r="D21" s="196"/>
      <c r="E21" s="196"/>
      <c r="F21" s="196"/>
      <c r="G21" s="196"/>
      <c r="H21" s="196"/>
      <c r="I21" s="196"/>
      <c r="J21" s="197"/>
      <c r="K21" s="196"/>
      <c r="L21" s="196"/>
      <c r="M21" s="198"/>
      <c r="N21" s="198"/>
      <c r="O21" s="196"/>
      <c r="P21" s="199"/>
      <c r="Q21" s="195"/>
      <c r="R21" s="200"/>
      <c r="S21" s="201"/>
      <c r="T21" s="202"/>
      <c r="U21" s="195"/>
      <c r="V21" s="202"/>
      <c r="W21" s="203"/>
      <c r="X21" s="204"/>
      <c r="Y21" s="204">
        <f t="shared" si="0"/>
        <v>0</v>
      </c>
      <c r="Z21" s="202"/>
      <c r="AA21" s="195"/>
      <c r="AB21" s="196"/>
      <c r="AC21" s="196"/>
      <c r="AD21" s="202"/>
      <c r="AE21" s="195"/>
      <c r="AF21" s="196"/>
      <c r="AG21" s="196"/>
      <c r="AH21" s="202"/>
    </row>
    <row r="22" spans="1:34" s="153" customFormat="1" ht="15.6" x14ac:dyDescent="0.3">
      <c r="A22"/>
      <c r="B22" s="195"/>
      <c r="C22" s="196"/>
      <c r="D22" s="196"/>
      <c r="E22" s="196"/>
      <c r="F22" s="196"/>
      <c r="G22" s="196"/>
      <c r="H22" s="196"/>
      <c r="I22" s="196"/>
      <c r="J22" s="197"/>
      <c r="K22" s="196"/>
      <c r="L22" s="196"/>
      <c r="M22" s="198"/>
      <c r="N22" s="198"/>
      <c r="O22" s="196"/>
      <c r="P22" s="199"/>
      <c r="Q22" s="195"/>
      <c r="R22" s="200"/>
      <c r="S22" s="201"/>
      <c r="T22" s="202"/>
      <c r="U22" s="195"/>
      <c r="V22" s="202"/>
      <c r="W22" s="203"/>
      <c r="X22" s="204"/>
      <c r="Y22" s="204">
        <f t="shared" si="0"/>
        <v>0</v>
      </c>
      <c r="Z22" s="202"/>
      <c r="AA22" s="195"/>
      <c r="AB22" s="196"/>
      <c r="AC22" s="196"/>
      <c r="AD22" s="202"/>
      <c r="AE22" s="195"/>
      <c r="AF22" s="196"/>
      <c r="AG22" s="196"/>
      <c r="AH22" s="202"/>
    </row>
    <row r="23" spans="1:34" s="153" customFormat="1" ht="16.2" thickBot="1" x14ac:dyDescent="0.35">
      <c r="A23"/>
      <c r="B23" s="205"/>
      <c r="C23" s="206"/>
      <c r="D23" s="206"/>
      <c r="E23" s="206"/>
      <c r="F23" s="206"/>
      <c r="G23" s="206"/>
      <c r="H23" s="206"/>
      <c r="I23" s="206"/>
      <c r="J23" s="207"/>
      <c r="K23" s="206"/>
      <c r="L23" s="206"/>
      <c r="M23" s="208"/>
      <c r="N23" s="208"/>
      <c r="O23" s="206"/>
      <c r="P23" s="209"/>
      <c r="Q23" s="205"/>
      <c r="R23" s="210"/>
      <c r="S23" s="211"/>
      <c r="T23" s="212"/>
      <c r="U23" s="205"/>
      <c r="V23" s="212"/>
      <c r="W23" s="213"/>
      <c r="X23" s="214"/>
      <c r="Y23" s="214">
        <f t="shared" si="0"/>
        <v>0</v>
      </c>
      <c r="Z23" s="212"/>
      <c r="AA23" s="205"/>
      <c r="AB23" s="206"/>
      <c r="AC23" s="206"/>
      <c r="AD23" s="212"/>
      <c r="AE23" s="205"/>
      <c r="AF23" s="206"/>
      <c r="AG23" s="206"/>
      <c r="AH23" s="212"/>
    </row>
    <row r="24" spans="1:34" s="153" customFormat="1" ht="15.6" x14ac:dyDescent="0.3">
      <c r="A24"/>
      <c r="J24" s="215"/>
      <c r="P24" s="216"/>
      <c r="R24" s="217"/>
      <c r="S24" s="215"/>
      <c r="W24" s="216"/>
      <c r="X24" s="216"/>
      <c r="Y24" s="216"/>
    </row>
    <row r="25" spans="1:34" s="153" customFormat="1" ht="15.6" x14ac:dyDescent="0.3">
      <c r="A25"/>
      <c r="J25" s="215"/>
      <c r="P25" s="216"/>
      <c r="R25" s="217"/>
      <c r="S25" s="215"/>
      <c r="W25" s="216"/>
      <c r="X25" s="216"/>
      <c r="Y25" s="216"/>
    </row>
    <row r="26" spans="1:34" s="153" customFormat="1" ht="15.6" x14ac:dyDescent="0.3">
      <c r="A26"/>
      <c r="J26" s="218"/>
      <c r="P26" s="216"/>
      <c r="R26" s="217"/>
      <c r="S26" s="215"/>
      <c r="W26" s="216"/>
      <c r="X26" s="216"/>
      <c r="Y26" s="216"/>
    </row>
    <row r="27" spans="1:34" s="153" customFormat="1" ht="15.6" x14ac:dyDescent="0.3">
      <c r="A27"/>
      <c r="J27" s="218"/>
      <c r="P27" s="216"/>
      <c r="R27" s="217"/>
      <c r="S27" s="215"/>
      <c r="W27" s="216"/>
      <c r="X27" s="216"/>
      <c r="Y27" s="216"/>
    </row>
    <row r="28" spans="1:34" s="153" customFormat="1" ht="15.6" x14ac:dyDescent="0.3">
      <c r="A28"/>
      <c r="J28" s="218"/>
      <c r="P28" s="216"/>
      <c r="R28" s="217"/>
      <c r="S28" s="215"/>
      <c r="W28" s="216"/>
      <c r="X28" s="216"/>
      <c r="Y28" s="216"/>
    </row>
    <row r="29" spans="1:34" s="153" customFormat="1" ht="15.6" x14ac:dyDescent="0.3">
      <c r="A29"/>
      <c r="J29" s="215"/>
      <c r="P29" s="216"/>
      <c r="R29" s="217"/>
      <c r="S29" s="215"/>
      <c r="W29" s="216"/>
      <c r="X29" s="216"/>
      <c r="Y29" s="216"/>
    </row>
    <row r="30" spans="1:34" s="153" customFormat="1" ht="15.6" x14ac:dyDescent="0.3">
      <c r="A30"/>
      <c r="J30" s="215"/>
      <c r="P30" s="216"/>
      <c r="R30" s="217"/>
      <c r="S30" s="215"/>
      <c r="W30" s="216"/>
      <c r="X30" s="216"/>
      <c r="Y30" s="216"/>
    </row>
    <row r="31" spans="1:34" s="153" customFormat="1" ht="15.6" x14ac:dyDescent="0.3">
      <c r="A31"/>
      <c r="J31" s="215"/>
      <c r="P31" s="216"/>
      <c r="R31" s="217"/>
      <c r="S31" s="215"/>
      <c r="W31" s="216"/>
      <c r="X31" s="216"/>
      <c r="Y31" s="216"/>
    </row>
    <row r="32" spans="1:34" s="153" customFormat="1" ht="15.6" x14ac:dyDescent="0.3">
      <c r="A32"/>
      <c r="J32" s="215"/>
      <c r="P32" s="216"/>
      <c r="R32" s="217"/>
      <c r="S32" s="215"/>
      <c r="W32" s="216"/>
      <c r="X32" s="216"/>
      <c r="Y32" s="216"/>
    </row>
    <row r="33" spans="1:25" s="153" customFormat="1" ht="15.6" x14ac:dyDescent="0.3">
      <c r="A33"/>
      <c r="J33" s="215"/>
      <c r="P33" s="216"/>
      <c r="R33" s="217"/>
      <c r="S33" s="215"/>
      <c r="W33" s="216"/>
      <c r="X33" s="216"/>
      <c r="Y33" s="216"/>
    </row>
    <row r="34" spans="1:25" s="153" customFormat="1" ht="15.6" x14ac:dyDescent="0.3">
      <c r="A34"/>
      <c r="J34" s="215"/>
      <c r="P34" s="216"/>
      <c r="R34" s="217"/>
      <c r="S34" s="215"/>
      <c r="W34" s="216"/>
      <c r="X34" s="216"/>
      <c r="Y34" s="216"/>
    </row>
    <row r="35" spans="1:25" s="153" customFormat="1" ht="15.6" x14ac:dyDescent="0.3">
      <c r="A35"/>
      <c r="J35" s="215"/>
      <c r="P35" s="216"/>
      <c r="R35" s="217"/>
      <c r="S35" s="215"/>
      <c r="W35" s="216"/>
      <c r="X35" s="216"/>
      <c r="Y35" s="216"/>
    </row>
    <row r="36" spans="1:25" s="153" customFormat="1" ht="15.6" x14ac:dyDescent="0.3">
      <c r="A36"/>
      <c r="J36" s="215"/>
      <c r="P36" s="216"/>
      <c r="R36" s="217"/>
      <c r="S36" s="215"/>
      <c r="W36" s="216"/>
      <c r="X36" s="216"/>
      <c r="Y36" s="216"/>
    </row>
    <row r="37" spans="1:25" s="153" customFormat="1" ht="15.6" x14ac:dyDescent="0.3">
      <c r="A37"/>
      <c r="J37" s="215"/>
      <c r="P37" s="216"/>
      <c r="R37" s="217"/>
      <c r="S37" s="215"/>
      <c r="W37" s="216"/>
      <c r="X37" s="216"/>
      <c r="Y37" s="216"/>
    </row>
    <row r="38" spans="1:25" s="153" customFormat="1" ht="15.6" x14ac:dyDescent="0.3">
      <c r="A38"/>
      <c r="J38" s="215"/>
      <c r="P38" s="216"/>
      <c r="R38" s="217"/>
      <c r="S38" s="215"/>
      <c r="W38" s="216"/>
      <c r="X38" s="216"/>
      <c r="Y38" s="216"/>
    </row>
    <row r="39" spans="1:25" s="153" customFormat="1" ht="15.6" x14ac:dyDescent="0.3">
      <c r="A39"/>
      <c r="J39" s="215"/>
      <c r="P39" s="216"/>
      <c r="R39" s="217"/>
      <c r="S39" s="215"/>
      <c r="W39" s="216"/>
      <c r="X39" s="216"/>
      <c r="Y39" s="216"/>
    </row>
    <row r="40" spans="1:25" s="153" customFormat="1" ht="15.6" x14ac:dyDescent="0.3">
      <c r="A40"/>
      <c r="J40" s="215"/>
      <c r="P40" s="216"/>
      <c r="R40" s="217"/>
      <c r="S40" s="215"/>
      <c r="W40" s="216"/>
      <c r="X40" s="216"/>
      <c r="Y40" s="216"/>
    </row>
    <row r="41" spans="1:25" s="153" customFormat="1" ht="15.6" x14ac:dyDescent="0.3">
      <c r="A41"/>
      <c r="J41" s="215"/>
      <c r="P41" s="216"/>
      <c r="R41" s="217"/>
      <c r="S41" s="215"/>
      <c r="W41" s="216"/>
      <c r="X41" s="216"/>
      <c r="Y41" s="216"/>
    </row>
    <row r="42" spans="1:25" s="153" customFormat="1" ht="15.6" x14ac:dyDescent="0.3">
      <c r="A42"/>
      <c r="J42" s="215"/>
      <c r="P42" s="216"/>
      <c r="R42" s="217"/>
      <c r="S42" s="215"/>
      <c r="W42" s="216"/>
      <c r="X42" s="216"/>
      <c r="Y42" s="216"/>
    </row>
    <row r="43" spans="1:25" s="153" customFormat="1" ht="15.6" x14ac:dyDescent="0.3">
      <c r="A43"/>
      <c r="J43" s="215"/>
      <c r="P43" s="216"/>
      <c r="R43" s="217"/>
      <c r="S43" s="215"/>
      <c r="W43" s="216"/>
      <c r="X43" s="216"/>
      <c r="Y43" s="216"/>
    </row>
    <row r="44" spans="1:25" s="153" customFormat="1" ht="15.6" x14ac:dyDescent="0.3">
      <c r="A44"/>
      <c r="J44" s="215"/>
      <c r="P44" s="216"/>
      <c r="R44" s="217"/>
      <c r="S44" s="215"/>
      <c r="W44" s="216"/>
      <c r="X44" s="216"/>
      <c r="Y44" s="216"/>
    </row>
    <row r="45" spans="1:25" s="153" customFormat="1" ht="15.6" x14ac:dyDescent="0.3">
      <c r="A45"/>
      <c r="J45" s="215"/>
      <c r="P45" s="216"/>
      <c r="R45" s="217"/>
      <c r="S45" s="215"/>
      <c r="W45" s="216"/>
      <c r="X45" s="216"/>
      <c r="Y45" s="216"/>
    </row>
    <row r="46" spans="1:25" s="153" customFormat="1" ht="15.6" x14ac:dyDescent="0.3">
      <c r="A46"/>
      <c r="J46" s="215"/>
      <c r="P46" s="216"/>
      <c r="R46" s="217"/>
      <c r="S46" s="215"/>
      <c r="W46" s="216"/>
      <c r="X46" s="216"/>
      <c r="Y46" s="216"/>
    </row>
    <row r="47" spans="1:25" s="153" customFormat="1" ht="15.6" x14ac:dyDescent="0.3">
      <c r="A47"/>
      <c r="J47" s="215"/>
      <c r="P47" s="216"/>
      <c r="R47" s="217"/>
      <c r="S47" s="215"/>
      <c r="W47" s="216"/>
      <c r="X47" s="216"/>
      <c r="Y47" s="216"/>
    </row>
    <row r="48" spans="1:25" s="153" customFormat="1" ht="15.6" x14ac:dyDescent="0.3">
      <c r="A48"/>
      <c r="J48" s="215"/>
      <c r="P48" s="216"/>
      <c r="R48" s="217"/>
      <c r="S48" s="215"/>
      <c r="W48" s="216"/>
      <c r="X48" s="216"/>
      <c r="Y48" s="216"/>
    </row>
    <row r="49" spans="1:25" s="153" customFormat="1" ht="15.6" x14ac:dyDescent="0.3">
      <c r="A49"/>
      <c r="J49" s="215"/>
      <c r="P49" s="216"/>
      <c r="R49" s="217"/>
      <c r="S49" s="215"/>
      <c r="W49" s="216"/>
      <c r="X49" s="216"/>
      <c r="Y49" s="216"/>
    </row>
    <row r="50" spans="1:25" s="153" customFormat="1" ht="15.6" x14ac:dyDescent="0.3">
      <c r="A50"/>
      <c r="J50" s="215"/>
      <c r="P50" s="216"/>
      <c r="R50" s="217"/>
      <c r="S50" s="215"/>
      <c r="W50" s="216"/>
      <c r="X50" s="216"/>
      <c r="Y50" s="216"/>
    </row>
    <row r="51" spans="1:25" s="153" customFormat="1" ht="15.6" x14ac:dyDescent="0.3">
      <c r="A51"/>
      <c r="J51" s="215"/>
      <c r="P51" s="216"/>
      <c r="R51" s="217"/>
      <c r="S51" s="215"/>
      <c r="W51" s="216"/>
      <c r="X51" s="216"/>
      <c r="Y51" s="216"/>
    </row>
    <row r="52" spans="1:25" s="153" customFormat="1" ht="15.6" x14ac:dyDescent="0.3">
      <c r="A52"/>
      <c r="J52" s="215"/>
      <c r="P52" s="216"/>
      <c r="R52" s="217"/>
      <c r="S52" s="215"/>
      <c r="W52" s="216"/>
      <c r="X52" s="216"/>
      <c r="Y52" s="216"/>
    </row>
    <row r="53" spans="1:25" s="153" customFormat="1" ht="15.6" x14ac:dyDescent="0.3">
      <c r="A53"/>
      <c r="J53" s="215"/>
      <c r="P53" s="216"/>
      <c r="R53" s="217"/>
      <c r="S53" s="215"/>
      <c r="W53" s="216"/>
      <c r="X53" s="216"/>
      <c r="Y53" s="216"/>
    </row>
    <row r="54" spans="1:25" s="153" customFormat="1" ht="15.6" x14ac:dyDescent="0.3">
      <c r="A54"/>
      <c r="J54" s="215"/>
      <c r="P54" s="216"/>
      <c r="R54" s="217"/>
      <c r="S54" s="215"/>
      <c r="W54" s="216"/>
      <c r="X54" s="216"/>
      <c r="Y54" s="216"/>
    </row>
    <row r="55" spans="1:25" s="153" customFormat="1" ht="15.6" x14ac:dyDescent="0.3">
      <c r="A55"/>
      <c r="J55" s="215"/>
      <c r="P55" s="216"/>
      <c r="R55" s="217"/>
      <c r="S55" s="215"/>
      <c r="W55" s="216"/>
      <c r="X55" s="216"/>
      <c r="Y55" s="216"/>
    </row>
    <row r="56" spans="1:25" s="153" customFormat="1" ht="15.6" x14ac:dyDescent="0.3">
      <c r="A56"/>
      <c r="J56" s="215"/>
      <c r="P56" s="216"/>
      <c r="R56" s="217"/>
      <c r="S56" s="215"/>
      <c r="W56" s="216"/>
      <c r="X56" s="216"/>
      <c r="Y56" s="216"/>
    </row>
    <row r="57" spans="1:25" s="153" customFormat="1" ht="15.6" x14ac:dyDescent="0.3">
      <c r="A57"/>
      <c r="J57" s="215"/>
      <c r="P57" s="216"/>
      <c r="R57" s="217"/>
      <c r="S57" s="215"/>
      <c r="W57" s="216"/>
      <c r="X57" s="216"/>
      <c r="Y57" s="216"/>
    </row>
    <row r="58" spans="1:25" s="153" customFormat="1" ht="15.6" x14ac:dyDescent="0.3">
      <c r="A58"/>
      <c r="J58" s="215"/>
      <c r="P58" s="216"/>
      <c r="R58" s="217"/>
      <c r="S58" s="215"/>
      <c r="W58" s="216"/>
      <c r="X58" s="216"/>
      <c r="Y58" s="216"/>
    </row>
    <row r="59" spans="1:25" s="153" customFormat="1" ht="15.6" x14ac:dyDescent="0.3">
      <c r="A59"/>
      <c r="J59" s="215"/>
      <c r="P59" s="216"/>
      <c r="R59" s="217"/>
      <c r="S59" s="215"/>
      <c r="W59" s="216"/>
      <c r="X59" s="216"/>
      <c r="Y59" s="216"/>
    </row>
    <row r="60" spans="1:25" s="153" customFormat="1" ht="15.6" x14ac:dyDescent="0.3">
      <c r="A60"/>
      <c r="J60" s="215"/>
      <c r="P60" s="216"/>
      <c r="R60" s="217"/>
      <c r="S60" s="215"/>
      <c r="W60" s="216"/>
      <c r="X60" s="216"/>
      <c r="Y60" s="216"/>
    </row>
    <row r="61" spans="1:25" s="153" customFormat="1" ht="15.6" x14ac:dyDescent="0.3">
      <c r="A61"/>
      <c r="J61" s="215"/>
      <c r="P61" s="216"/>
      <c r="R61" s="217"/>
      <c r="S61" s="215"/>
      <c r="W61" s="216"/>
      <c r="X61" s="216"/>
      <c r="Y61" s="216"/>
    </row>
    <row r="62" spans="1:25" s="153" customFormat="1" ht="15.6" x14ac:dyDescent="0.3">
      <c r="A62"/>
      <c r="J62" s="215"/>
      <c r="P62" s="216"/>
      <c r="R62" s="217"/>
      <c r="S62" s="215"/>
      <c r="W62" s="216"/>
      <c r="X62" s="216"/>
      <c r="Y62" s="216"/>
    </row>
    <row r="63" spans="1:25" s="153" customFormat="1" ht="15.6" x14ac:dyDescent="0.3">
      <c r="A63"/>
      <c r="J63" s="215"/>
      <c r="P63" s="216"/>
      <c r="R63" s="217"/>
      <c r="S63" s="215"/>
      <c r="W63" s="216"/>
      <c r="X63" s="216"/>
      <c r="Y63" s="216"/>
    </row>
    <row r="64" spans="1:25" s="153" customFormat="1" ht="15.6" x14ac:dyDescent="0.3">
      <c r="A64"/>
      <c r="J64" s="215"/>
      <c r="P64" s="216"/>
      <c r="R64" s="217"/>
      <c r="S64" s="215"/>
      <c r="W64" s="216"/>
      <c r="X64" s="216"/>
      <c r="Y64" s="216"/>
    </row>
    <row r="65" spans="1:25" s="153" customFormat="1" ht="15.6" x14ac:dyDescent="0.3">
      <c r="A65"/>
      <c r="J65" s="215"/>
      <c r="P65" s="216"/>
      <c r="R65" s="217"/>
      <c r="S65" s="215"/>
      <c r="W65" s="216"/>
      <c r="X65" s="216"/>
      <c r="Y65" s="216"/>
    </row>
    <row r="66" spans="1:25" s="153" customFormat="1" ht="15.6" x14ac:dyDescent="0.3">
      <c r="A66"/>
      <c r="J66" s="215"/>
      <c r="P66" s="216"/>
      <c r="R66" s="217"/>
      <c r="S66" s="215"/>
      <c r="W66" s="216"/>
      <c r="X66" s="216"/>
      <c r="Y66" s="216"/>
    </row>
    <row r="67" spans="1:25" s="153" customFormat="1" ht="15.6" x14ac:dyDescent="0.3">
      <c r="A67"/>
      <c r="J67" s="215"/>
      <c r="P67" s="216"/>
      <c r="R67" s="217"/>
      <c r="S67" s="215"/>
      <c r="W67" s="216"/>
      <c r="X67" s="216"/>
      <c r="Y67" s="216"/>
    </row>
    <row r="68" spans="1:25" s="153" customFormat="1" ht="15.6" x14ac:dyDescent="0.3">
      <c r="A68"/>
      <c r="J68" s="215"/>
      <c r="P68" s="216"/>
      <c r="R68" s="217"/>
      <c r="S68" s="215"/>
      <c r="W68" s="216"/>
      <c r="X68" s="216"/>
      <c r="Y68" s="216"/>
    </row>
    <row r="69" spans="1:25" s="153" customFormat="1" ht="15.6" x14ac:dyDescent="0.3">
      <c r="A69"/>
      <c r="J69" s="215"/>
      <c r="P69" s="216"/>
      <c r="R69" s="217"/>
      <c r="S69" s="215"/>
      <c r="W69" s="216"/>
      <c r="X69" s="216"/>
      <c r="Y69" s="216"/>
    </row>
    <row r="70" spans="1:25" s="153" customFormat="1" ht="15.6" x14ac:dyDescent="0.3">
      <c r="A70"/>
      <c r="J70" s="215"/>
      <c r="P70" s="216"/>
      <c r="R70" s="217"/>
      <c r="S70" s="215"/>
      <c r="W70" s="216"/>
      <c r="X70" s="216"/>
      <c r="Y70" s="216"/>
    </row>
    <row r="71" spans="1:25" s="153" customFormat="1" ht="15.6" x14ac:dyDescent="0.3">
      <c r="A71"/>
      <c r="J71" s="215"/>
      <c r="P71" s="216"/>
      <c r="R71" s="217"/>
      <c r="S71" s="215"/>
      <c r="W71" s="216"/>
      <c r="X71" s="216"/>
      <c r="Y71" s="216"/>
    </row>
    <row r="72" spans="1:25" s="153" customFormat="1" ht="15.6" x14ac:dyDescent="0.3">
      <c r="A72"/>
      <c r="J72" s="215"/>
      <c r="P72" s="216"/>
      <c r="R72" s="217"/>
      <c r="S72" s="215"/>
      <c r="W72" s="216"/>
      <c r="X72" s="216"/>
      <c r="Y72" s="216"/>
    </row>
    <row r="73" spans="1:25" s="153" customFormat="1" ht="15.6" x14ac:dyDescent="0.3">
      <c r="A73"/>
      <c r="J73" s="215"/>
      <c r="P73" s="216"/>
      <c r="R73" s="217"/>
      <c r="S73" s="215"/>
      <c r="W73" s="216"/>
      <c r="X73" s="216"/>
      <c r="Y73" s="216"/>
    </row>
    <row r="74" spans="1:25" s="153" customFormat="1" ht="15.6" x14ac:dyDescent="0.3">
      <c r="A74"/>
      <c r="J74" s="215"/>
      <c r="P74" s="216"/>
      <c r="R74" s="217"/>
      <c r="S74" s="215"/>
      <c r="W74" s="216"/>
      <c r="X74" s="216"/>
      <c r="Y74" s="216"/>
    </row>
    <row r="75" spans="1:25" s="153" customFormat="1" ht="15.6" x14ac:dyDescent="0.3">
      <c r="A75"/>
      <c r="J75" s="215"/>
      <c r="P75" s="216"/>
      <c r="R75" s="217"/>
      <c r="S75" s="215"/>
      <c r="W75" s="216"/>
      <c r="X75" s="216"/>
      <c r="Y75" s="216"/>
    </row>
    <row r="76" spans="1:25" s="153" customFormat="1" ht="15.6" x14ac:dyDescent="0.3">
      <c r="A76"/>
      <c r="J76" s="215"/>
      <c r="P76" s="216"/>
      <c r="R76" s="217"/>
      <c r="S76" s="215"/>
      <c r="W76" s="216"/>
      <c r="X76" s="216"/>
      <c r="Y76" s="216"/>
    </row>
    <row r="77" spans="1:25" s="153" customFormat="1" ht="15.6" x14ac:dyDescent="0.3">
      <c r="A77"/>
      <c r="J77" s="215"/>
      <c r="P77" s="216"/>
      <c r="R77" s="217"/>
      <c r="S77" s="215"/>
      <c r="W77" s="216"/>
      <c r="X77" s="216"/>
      <c r="Y77" s="216"/>
    </row>
    <row r="78" spans="1:25" s="153" customFormat="1" ht="15.6" x14ac:dyDescent="0.3">
      <c r="A78"/>
      <c r="J78" s="215"/>
      <c r="P78" s="216"/>
      <c r="R78" s="217"/>
      <c r="S78" s="215"/>
      <c r="W78" s="216"/>
      <c r="X78" s="216"/>
      <c r="Y78" s="216"/>
    </row>
    <row r="79" spans="1:25" s="153" customFormat="1" ht="15.6" x14ac:dyDescent="0.3">
      <c r="A79"/>
      <c r="J79" s="215"/>
      <c r="P79" s="216"/>
      <c r="R79" s="217"/>
      <c r="S79" s="215"/>
      <c r="W79" s="216"/>
      <c r="X79" s="216"/>
      <c r="Y79" s="216"/>
    </row>
    <row r="80" spans="1:25" s="153" customFormat="1" ht="15.6" x14ac:dyDescent="0.3">
      <c r="A80"/>
      <c r="J80" s="215"/>
      <c r="P80" s="216"/>
      <c r="R80" s="217"/>
      <c r="S80" s="215"/>
      <c r="W80" s="216"/>
      <c r="X80" s="216"/>
      <c r="Y80" s="216"/>
    </row>
    <row r="81" spans="1:25" s="153" customFormat="1" ht="15.6" x14ac:dyDescent="0.3">
      <c r="A81"/>
      <c r="J81" s="215"/>
      <c r="P81" s="216"/>
      <c r="R81" s="217"/>
      <c r="S81" s="215"/>
      <c r="W81" s="216"/>
      <c r="X81" s="216"/>
      <c r="Y81" s="216"/>
    </row>
    <row r="82" spans="1:25" s="153" customFormat="1" ht="15.6" x14ac:dyDescent="0.3">
      <c r="A82"/>
      <c r="J82" s="215"/>
      <c r="P82" s="216"/>
      <c r="R82" s="217"/>
      <c r="S82" s="215"/>
      <c r="W82" s="216"/>
      <c r="X82" s="216"/>
      <c r="Y82" s="216"/>
    </row>
    <row r="83" spans="1:25" s="153" customFormat="1" ht="15.6" x14ac:dyDescent="0.3">
      <c r="A83"/>
      <c r="J83" s="215"/>
      <c r="P83" s="216"/>
      <c r="R83" s="217"/>
      <c r="S83" s="215"/>
      <c r="W83" s="216"/>
      <c r="X83" s="216"/>
      <c r="Y83" s="216"/>
    </row>
    <row r="84" spans="1:25" s="153" customFormat="1" ht="15.6" x14ac:dyDescent="0.3">
      <c r="A84"/>
      <c r="J84" s="215"/>
      <c r="P84" s="216"/>
      <c r="R84" s="217"/>
      <c r="S84" s="215"/>
      <c r="W84" s="216"/>
      <c r="X84" s="216"/>
      <c r="Y84" s="216"/>
    </row>
    <row r="85" spans="1:25" s="153" customFormat="1" ht="15.6" x14ac:dyDescent="0.3">
      <c r="A85"/>
      <c r="J85" s="215"/>
      <c r="P85" s="216"/>
      <c r="R85" s="217"/>
      <c r="S85" s="215"/>
      <c r="W85" s="216"/>
      <c r="X85" s="216"/>
      <c r="Y85" s="216"/>
    </row>
    <row r="86" spans="1:25" s="153" customFormat="1" ht="15.6" x14ac:dyDescent="0.3">
      <c r="A86"/>
      <c r="J86" s="215"/>
      <c r="P86" s="216"/>
      <c r="R86" s="217"/>
      <c r="S86" s="215"/>
      <c r="W86" s="216"/>
      <c r="X86" s="216"/>
      <c r="Y86" s="216"/>
    </row>
    <row r="87" spans="1:25" s="153" customFormat="1" ht="15.6" x14ac:dyDescent="0.3">
      <c r="A87"/>
      <c r="J87" s="215"/>
      <c r="P87" s="216"/>
      <c r="R87" s="217"/>
      <c r="S87" s="215"/>
      <c r="W87" s="216"/>
      <c r="X87" s="216"/>
      <c r="Y87" s="216"/>
    </row>
    <row r="88" spans="1:25" s="153" customFormat="1" ht="15.6" x14ac:dyDescent="0.3">
      <c r="A88"/>
      <c r="J88" s="215"/>
      <c r="P88" s="216"/>
      <c r="R88" s="217"/>
      <c r="S88" s="215"/>
      <c r="W88" s="216"/>
      <c r="X88" s="216"/>
      <c r="Y88" s="216"/>
    </row>
    <row r="89" spans="1:25" s="153" customFormat="1" ht="15.6" x14ac:dyDescent="0.3">
      <c r="A89"/>
      <c r="J89" s="215"/>
      <c r="P89" s="216"/>
      <c r="R89" s="217"/>
      <c r="S89" s="215"/>
      <c r="W89" s="216"/>
      <c r="X89" s="216"/>
      <c r="Y89" s="216"/>
    </row>
    <row r="90" spans="1:25" s="153" customFormat="1" ht="15.6" x14ac:dyDescent="0.3">
      <c r="A90"/>
      <c r="J90" s="215"/>
      <c r="P90" s="216"/>
      <c r="R90" s="217"/>
      <c r="S90" s="215"/>
      <c r="W90" s="216"/>
      <c r="X90" s="216"/>
      <c r="Y90" s="216"/>
    </row>
    <row r="91" spans="1:25" s="153" customFormat="1" ht="15.6" x14ac:dyDescent="0.3">
      <c r="A91"/>
      <c r="J91" s="215"/>
      <c r="P91" s="216"/>
      <c r="R91" s="217"/>
      <c r="S91" s="215"/>
      <c r="W91" s="216"/>
      <c r="X91" s="216"/>
      <c r="Y91" s="216"/>
    </row>
    <row r="92" spans="1:25" s="153" customFormat="1" ht="15.6" x14ac:dyDescent="0.3">
      <c r="A92"/>
      <c r="J92" s="215"/>
      <c r="P92" s="216"/>
      <c r="R92" s="217"/>
      <c r="S92" s="215"/>
      <c r="W92" s="216"/>
      <c r="X92" s="216"/>
      <c r="Y92" s="216"/>
    </row>
    <row r="93" spans="1:25" s="153" customFormat="1" ht="15.6" x14ac:dyDescent="0.3">
      <c r="A93"/>
      <c r="J93" s="215"/>
      <c r="P93" s="216"/>
      <c r="R93" s="217"/>
      <c r="S93" s="215"/>
      <c r="W93" s="216"/>
      <c r="X93" s="216"/>
      <c r="Y93" s="216"/>
    </row>
    <row r="94" spans="1:25" s="153" customFormat="1" ht="15.6" x14ac:dyDescent="0.3">
      <c r="A94"/>
      <c r="J94" s="215"/>
      <c r="P94" s="216"/>
      <c r="R94" s="217"/>
      <c r="S94" s="215"/>
      <c r="W94" s="216"/>
      <c r="X94" s="216"/>
      <c r="Y94" s="216"/>
    </row>
    <row r="95" spans="1:25" s="153" customFormat="1" ht="15.6" x14ac:dyDescent="0.3">
      <c r="A95"/>
      <c r="J95" s="215"/>
      <c r="P95" s="216"/>
      <c r="R95" s="217"/>
      <c r="S95" s="215"/>
      <c r="W95" s="216"/>
      <c r="X95" s="216"/>
      <c r="Y95" s="216"/>
    </row>
    <row r="96" spans="1:25" s="153" customFormat="1" ht="15.6" x14ac:dyDescent="0.3">
      <c r="A96"/>
      <c r="J96" s="215"/>
      <c r="P96" s="216"/>
      <c r="R96" s="217"/>
      <c r="S96" s="215"/>
      <c r="W96" s="216"/>
      <c r="X96" s="216"/>
      <c r="Y96" s="216"/>
    </row>
    <row r="97" spans="1:25" s="153" customFormat="1" ht="15.6" x14ac:dyDescent="0.3">
      <c r="A97"/>
      <c r="J97" s="215"/>
      <c r="P97" s="216"/>
      <c r="R97" s="217"/>
      <c r="S97" s="215"/>
      <c r="W97" s="216"/>
      <c r="X97" s="216"/>
      <c r="Y97" s="216"/>
    </row>
    <row r="98" spans="1:25" s="153" customFormat="1" ht="15.6" x14ac:dyDescent="0.3">
      <c r="A98"/>
      <c r="J98" s="215"/>
      <c r="P98" s="216"/>
      <c r="R98" s="217"/>
      <c r="S98" s="215"/>
      <c r="W98" s="216"/>
      <c r="X98" s="216"/>
      <c r="Y98" s="216"/>
    </row>
    <row r="99" spans="1:25" s="153" customFormat="1" ht="15.6" x14ac:dyDescent="0.3">
      <c r="A99"/>
      <c r="J99" s="215"/>
      <c r="P99" s="216"/>
      <c r="R99" s="217"/>
      <c r="S99" s="215"/>
      <c r="W99" s="216"/>
      <c r="X99" s="216"/>
      <c r="Y99" s="216"/>
    </row>
    <row r="100" spans="1:25" s="153" customFormat="1" ht="15.6" x14ac:dyDescent="0.3">
      <c r="A100"/>
      <c r="J100" s="215"/>
      <c r="P100" s="216"/>
      <c r="R100" s="217"/>
      <c r="S100" s="215"/>
      <c r="W100" s="216"/>
      <c r="X100" s="216"/>
      <c r="Y100" s="216"/>
    </row>
    <row r="101" spans="1:25" s="153" customFormat="1" ht="15.6" x14ac:dyDescent="0.3">
      <c r="A101"/>
      <c r="J101" s="215"/>
      <c r="P101" s="216"/>
      <c r="R101" s="217"/>
      <c r="S101" s="215"/>
      <c r="W101" s="216"/>
      <c r="X101" s="216"/>
      <c r="Y101" s="216"/>
    </row>
    <row r="102" spans="1:25" s="153" customFormat="1" ht="15.6" x14ac:dyDescent="0.3">
      <c r="A102"/>
      <c r="J102" s="215"/>
      <c r="P102" s="216"/>
      <c r="R102" s="217"/>
      <c r="S102" s="215"/>
      <c r="W102" s="216"/>
      <c r="X102" s="216"/>
      <c r="Y102" s="216"/>
    </row>
    <row r="103" spans="1:25" s="153" customFormat="1" ht="15.6" x14ac:dyDescent="0.3">
      <c r="A103"/>
      <c r="J103" s="215"/>
      <c r="P103" s="216"/>
      <c r="R103" s="217"/>
      <c r="S103" s="215"/>
      <c r="W103" s="216"/>
      <c r="X103" s="216"/>
      <c r="Y103" s="216"/>
    </row>
    <row r="104" spans="1:25" s="153" customFormat="1" ht="15.6" x14ac:dyDescent="0.3">
      <c r="A104"/>
      <c r="J104" s="215"/>
      <c r="P104" s="216"/>
      <c r="R104" s="217"/>
      <c r="S104" s="215"/>
      <c r="W104" s="216"/>
      <c r="X104" s="216"/>
      <c r="Y104" s="216"/>
    </row>
    <row r="105" spans="1:25" s="153" customFormat="1" ht="15.6" x14ac:dyDescent="0.3">
      <c r="A105"/>
      <c r="J105" s="215"/>
      <c r="P105" s="216"/>
      <c r="R105" s="217"/>
      <c r="S105" s="215"/>
      <c r="W105" s="216"/>
      <c r="X105" s="216"/>
      <c r="Y105" s="216"/>
    </row>
    <row r="106" spans="1:25" s="153" customFormat="1" ht="15.6" x14ac:dyDescent="0.3">
      <c r="A106"/>
      <c r="J106" s="215"/>
      <c r="P106" s="216"/>
      <c r="R106" s="217"/>
      <c r="S106" s="215"/>
      <c r="W106" s="216"/>
      <c r="X106" s="216"/>
      <c r="Y106" s="216"/>
    </row>
    <row r="107" spans="1:25" s="153" customFormat="1" ht="15.6" x14ac:dyDescent="0.3">
      <c r="A107"/>
      <c r="J107" s="215"/>
      <c r="P107" s="216"/>
      <c r="R107" s="217"/>
      <c r="S107" s="215"/>
      <c r="W107" s="216"/>
      <c r="X107" s="216"/>
      <c r="Y107" s="216"/>
    </row>
    <row r="108" spans="1:25" s="153" customFormat="1" ht="15.6" x14ac:dyDescent="0.3">
      <c r="A108"/>
      <c r="J108" s="215"/>
      <c r="P108" s="216"/>
      <c r="R108" s="217"/>
      <c r="S108" s="215"/>
      <c r="W108" s="216"/>
      <c r="X108" s="216"/>
      <c r="Y108" s="216"/>
    </row>
    <row r="109" spans="1:25" s="153" customFormat="1" ht="15.6" x14ac:dyDescent="0.3">
      <c r="A109"/>
      <c r="J109" s="215"/>
      <c r="P109" s="216"/>
      <c r="R109" s="217"/>
      <c r="S109" s="215"/>
      <c r="W109" s="216"/>
      <c r="X109" s="216"/>
      <c r="Y109" s="216"/>
    </row>
    <row r="110" spans="1:25" s="153" customFormat="1" ht="15.6" x14ac:dyDescent="0.3">
      <c r="A110"/>
      <c r="J110" s="215"/>
      <c r="P110" s="216"/>
      <c r="R110" s="217"/>
      <c r="S110" s="215"/>
      <c r="W110" s="216"/>
      <c r="X110" s="216"/>
      <c r="Y110" s="216"/>
    </row>
    <row r="111" spans="1:25" s="153" customFormat="1" ht="15.6" x14ac:dyDescent="0.3">
      <c r="A111"/>
      <c r="J111" s="215"/>
      <c r="P111" s="216"/>
      <c r="R111" s="217"/>
      <c r="S111" s="215"/>
      <c r="W111" s="216"/>
      <c r="X111" s="216"/>
      <c r="Y111" s="216"/>
    </row>
    <row r="112" spans="1:25" s="153" customFormat="1" ht="15.6" x14ac:dyDescent="0.3">
      <c r="A112"/>
      <c r="J112" s="215"/>
      <c r="P112" s="216"/>
      <c r="R112" s="217"/>
      <c r="S112" s="215"/>
      <c r="W112" s="216"/>
      <c r="X112" s="216"/>
      <c r="Y112" s="216"/>
    </row>
    <row r="113" spans="1:25" s="153" customFormat="1" ht="15.6" x14ac:dyDescent="0.3">
      <c r="A113"/>
      <c r="J113" s="215"/>
      <c r="P113" s="216"/>
      <c r="R113" s="217"/>
      <c r="S113" s="215"/>
      <c r="W113" s="216"/>
      <c r="X113" s="216"/>
      <c r="Y113" s="216"/>
    </row>
    <row r="114" spans="1:25" s="153" customFormat="1" ht="15.6" x14ac:dyDescent="0.3">
      <c r="A114"/>
      <c r="J114" s="215"/>
      <c r="P114" s="216"/>
      <c r="R114" s="217"/>
      <c r="S114" s="215"/>
      <c r="W114" s="216"/>
      <c r="X114" s="216"/>
      <c r="Y114" s="216"/>
    </row>
    <row r="115" spans="1:25" s="153" customFormat="1" ht="15.6" x14ac:dyDescent="0.3">
      <c r="A115"/>
      <c r="J115" s="215"/>
      <c r="P115" s="216"/>
      <c r="R115" s="217"/>
      <c r="S115" s="215"/>
      <c r="W115" s="216"/>
      <c r="X115" s="216"/>
      <c r="Y115" s="216"/>
    </row>
    <row r="116" spans="1:25" s="153" customFormat="1" ht="15.6" x14ac:dyDescent="0.3">
      <c r="A116"/>
      <c r="J116" s="215"/>
      <c r="P116" s="216"/>
      <c r="R116" s="217"/>
      <c r="S116" s="215"/>
      <c r="W116" s="216"/>
      <c r="X116" s="216"/>
      <c r="Y116" s="216"/>
    </row>
    <row r="117" spans="1:25" s="153" customFormat="1" ht="15.6" x14ac:dyDescent="0.3">
      <c r="A117"/>
      <c r="J117" s="215"/>
      <c r="P117" s="216"/>
      <c r="R117" s="217"/>
      <c r="S117" s="215"/>
      <c r="W117" s="216"/>
      <c r="X117" s="216"/>
      <c r="Y117" s="216"/>
    </row>
    <row r="118" spans="1:25" s="153" customFormat="1" ht="15.6" x14ac:dyDescent="0.3">
      <c r="A118"/>
      <c r="J118" s="215"/>
      <c r="P118" s="216"/>
      <c r="R118" s="217"/>
      <c r="S118" s="215"/>
      <c r="W118" s="216"/>
      <c r="X118" s="216"/>
      <c r="Y118" s="216"/>
    </row>
    <row r="119" spans="1:25" s="153" customFormat="1" ht="15.6" x14ac:dyDescent="0.3">
      <c r="A119"/>
      <c r="J119" s="215"/>
      <c r="P119" s="216"/>
      <c r="R119" s="217"/>
      <c r="S119" s="215"/>
      <c r="W119" s="216"/>
      <c r="X119" s="216"/>
      <c r="Y119" s="216"/>
    </row>
    <row r="120" spans="1:25" s="153" customFormat="1" ht="15.6" x14ac:dyDescent="0.3">
      <c r="A120"/>
      <c r="J120" s="215"/>
      <c r="P120" s="216"/>
      <c r="R120" s="217"/>
      <c r="S120" s="215"/>
      <c r="W120" s="216"/>
      <c r="X120" s="216"/>
      <c r="Y120" s="216"/>
    </row>
    <row r="121" spans="1:25" s="153" customFormat="1" ht="15.6" x14ac:dyDescent="0.3">
      <c r="A121"/>
      <c r="J121" s="215"/>
      <c r="P121" s="216"/>
      <c r="R121" s="217"/>
      <c r="S121" s="215"/>
      <c r="W121" s="216"/>
      <c r="X121" s="216"/>
      <c r="Y121" s="216"/>
    </row>
    <row r="122" spans="1:25" s="153" customFormat="1" ht="15.6" x14ac:dyDescent="0.3">
      <c r="A122"/>
      <c r="J122" s="215"/>
      <c r="P122" s="216"/>
      <c r="R122" s="217"/>
      <c r="S122" s="215"/>
      <c r="W122" s="216"/>
      <c r="X122" s="216"/>
      <c r="Y122" s="216"/>
    </row>
    <row r="123" spans="1:25" s="153" customFormat="1" ht="15.6" x14ac:dyDescent="0.3">
      <c r="A123"/>
      <c r="J123" s="215"/>
      <c r="P123" s="216"/>
      <c r="R123" s="217"/>
      <c r="S123" s="215"/>
      <c r="W123" s="216"/>
      <c r="X123" s="216"/>
      <c r="Y123" s="216"/>
    </row>
    <row r="124" spans="1:25" s="153" customFormat="1" ht="15.6" x14ac:dyDescent="0.3">
      <c r="A124"/>
      <c r="J124" s="215"/>
      <c r="P124" s="216"/>
      <c r="R124" s="217"/>
      <c r="S124" s="215"/>
      <c r="W124" s="216"/>
      <c r="X124" s="216"/>
      <c r="Y124" s="216"/>
    </row>
    <row r="125" spans="1:25" s="153" customFormat="1" ht="15.6" x14ac:dyDescent="0.3">
      <c r="A125"/>
      <c r="J125" s="215"/>
      <c r="P125" s="216"/>
      <c r="R125" s="217"/>
      <c r="S125" s="215"/>
      <c r="W125" s="216"/>
      <c r="X125" s="216"/>
      <c r="Y125" s="216"/>
    </row>
    <row r="126" spans="1:25" s="153" customFormat="1" ht="15.6" x14ac:dyDescent="0.3">
      <c r="A126"/>
      <c r="J126" s="215"/>
      <c r="P126" s="216"/>
      <c r="R126" s="217"/>
      <c r="S126" s="215"/>
      <c r="W126" s="216"/>
      <c r="X126" s="216"/>
      <c r="Y126" s="216"/>
    </row>
    <row r="127" spans="1:25" s="153" customFormat="1" ht="15.6" x14ac:dyDescent="0.3">
      <c r="A127"/>
      <c r="J127" s="215"/>
      <c r="P127" s="216"/>
      <c r="R127" s="217"/>
      <c r="S127" s="215"/>
      <c r="W127" s="216"/>
      <c r="X127" s="216"/>
      <c r="Y127" s="216"/>
    </row>
    <row r="128" spans="1:25" s="153" customFormat="1" ht="15.6" x14ac:dyDescent="0.3">
      <c r="A128"/>
      <c r="J128" s="215"/>
      <c r="P128" s="216"/>
      <c r="R128" s="217"/>
      <c r="S128" s="215"/>
      <c r="W128" s="216"/>
      <c r="X128" s="216"/>
      <c r="Y128" s="216"/>
    </row>
    <row r="129" spans="1:25" s="153" customFormat="1" ht="15.6" x14ac:dyDescent="0.3">
      <c r="A129"/>
      <c r="J129" s="215"/>
      <c r="P129" s="216"/>
      <c r="R129" s="217"/>
      <c r="S129" s="215"/>
      <c r="W129" s="216"/>
      <c r="X129" s="216"/>
      <c r="Y129" s="216"/>
    </row>
    <row r="130" spans="1:25" s="153" customFormat="1" ht="15.6" x14ac:dyDescent="0.3">
      <c r="A130"/>
      <c r="J130" s="215"/>
      <c r="P130" s="216"/>
      <c r="R130" s="217"/>
      <c r="S130" s="215"/>
      <c r="W130" s="216"/>
      <c r="X130" s="216"/>
      <c r="Y130" s="216"/>
    </row>
    <row r="131" spans="1:25" s="153" customFormat="1" ht="15.6" x14ac:dyDescent="0.3">
      <c r="A131"/>
      <c r="J131" s="215"/>
      <c r="P131" s="216"/>
      <c r="R131" s="217"/>
      <c r="S131" s="215"/>
      <c r="W131" s="216"/>
      <c r="X131" s="216"/>
      <c r="Y131" s="216"/>
    </row>
    <row r="132" spans="1:25" s="153" customFormat="1" ht="15.6" x14ac:dyDescent="0.3">
      <c r="A132"/>
      <c r="J132" s="215"/>
      <c r="P132" s="216"/>
      <c r="R132" s="217"/>
      <c r="S132" s="215"/>
      <c r="W132" s="216"/>
      <c r="X132" s="216"/>
      <c r="Y132" s="216"/>
    </row>
    <row r="133" spans="1:25" s="153" customFormat="1" ht="15.6" x14ac:dyDescent="0.3">
      <c r="A133"/>
      <c r="J133" s="215"/>
      <c r="P133" s="216"/>
      <c r="R133" s="217"/>
      <c r="S133" s="215"/>
      <c r="W133" s="216"/>
      <c r="X133" s="216"/>
      <c r="Y133" s="216"/>
    </row>
    <row r="134" spans="1:25" s="153" customFormat="1" ht="15.6" x14ac:dyDescent="0.3">
      <c r="A134"/>
      <c r="J134" s="215"/>
      <c r="P134" s="216"/>
      <c r="R134" s="217"/>
      <c r="S134" s="215"/>
      <c r="W134" s="216"/>
      <c r="X134" s="216"/>
      <c r="Y134" s="216"/>
    </row>
    <row r="135" spans="1:25" s="153" customFormat="1" ht="15.6" x14ac:dyDescent="0.3">
      <c r="A135"/>
      <c r="J135" s="215"/>
      <c r="P135" s="216"/>
      <c r="R135" s="217"/>
      <c r="S135" s="215"/>
      <c r="W135" s="216"/>
      <c r="X135" s="216"/>
      <c r="Y135" s="216"/>
    </row>
    <row r="136" spans="1:25" s="153" customFormat="1" ht="15.6" x14ac:dyDescent="0.3">
      <c r="A136"/>
      <c r="J136" s="215"/>
      <c r="P136" s="216"/>
      <c r="R136" s="217"/>
      <c r="S136" s="215"/>
      <c r="W136" s="216"/>
      <c r="X136" s="216"/>
      <c r="Y136" s="216"/>
    </row>
    <row r="137" spans="1:25" s="153" customFormat="1" ht="15.6" x14ac:dyDescent="0.3">
      <c r="A137"/>
      <c r="J137" s="215"/>
      <c r="P137" s="216"/>
      <c r="R137" s="217"/>
      <c r="S137" s="215"/>
      <c r="W137" s="216"/>
      <c r="X137" s="216"/>
      <c r="Y137" s="216"/>
    </row>
    <row r="138" spans="1:25" s="153" customFormat="1" ht="15.6" x14ac:dyDescent="0.3">
      <c r="A138"/>
      <c r="J138" s="215"/>
      <c r="P138" s="216"/>
      <c r="R138" s="217"/>
      <c r="S138" s="215"/>
      <c r="W138" s="216"/>
      <c r="X138" s="216"/>
      <c r="Y138" s="216"/>
    </row>
    <row r="348" spans="217:222" x14ac:dyDescent="0.3">
      <c r="HJ348" s="219"/>
      <c r="HK348" s="219"/>
      <c r="HL348" s="219"/>
      <c r="HM348" s="219"/>
      <c r="HN348" s="219"/>
    </row>
    <row r="349" spans="217:222" x14ac:dyDescent="0.3">
      <c r="HJ349" s="219"/>
      <c r="HK349" s="219"/>
      <c r="HL349" s="219"/>
      <c r="HM349" s="219"/>
      <c r="HN349" s="219"/>
    </row>
    <row r="350" spans="217:222" x14ac:dyDescent="0.3">
      <c r="HI350" s="219"/>
      <c r="HJ350" s="219"/>
      <c r="HK350" s="219"/>
      <c r="HL350" s="219"/>
      <c r="HM350" s="219"/>
      <c r="HN350" s="219"/>
    </row>
    <row r="351" spans="217:222" x14ac:dyDescent="0.3">
      <c r="HI351" s="219"/>
      <c r="HJ351" s="219"/>
      <c r="HK351" s="219"/>
      <c r="HL351" s="219"/>
      <c r="HM351" s="219"/>
      <c r="HN351" s="219"/>
    </row>
    <row r="352" spans="217:222" x14ac:dyDescent="0.3">
      <c r="HI352" s="219"/>
      <c r="HJ352" s="219"/>
      <c r="HL352" s="219"/>
      <c r="HM352" s="219"/>
      <c r="HN352" s="219"/>
    </row>
    <row r="353" spans="217:222" x14ac:dyDescent="0.3">
      <c r="HI353" s="219"/>
      <c r="HJ353" s="219"/>
      <c r="HL353" s="219"/>
      <c r="HM353" s="219"/>
      <c r="HN353" s="219"/>
    </row>
    <row r="354" spans="217:222" x14ac:dyDescent="0.3">
      <c r="HI354" s="219"/>
      <c r="HJ354" s="219"/>
      <c r="HL354" s="219"/>
      <c r="HM354" s="219"/>
      <c r="HN354" s="219"/>
    </row>
    <row r="355" spans="217:222" x14ac:dyDescent="0.3">
      <c r="HI355" s="219"/>
      <c r="HJ355" s="219"/>
      <c r="HL355" s="219"/>
      <c r="HM355" s="219"/>
      <c r="HN355" s="219"/>
    </row>
    <row r="356" spans="217:222" x14ac:dyDescent="0.3">
      <c r="HI356" s="219"/>
      <c r="HJ356" s="219"/>
      <c r="HL356" s="219"/>
      <c r="HM356" s="219"/>
      <c r="HN356" s="219"/>
    </row>
    <row r="357" spans="217:222" x14ac:dyDescent="0.3">
      <c r="HI357" s="219"/>
      <c r="HJ357" s="219"/>
      <c r="HL357" s="219"/>
      <c r="HM357" s="219"/>
      <c r="HN357" s="219"/>
    </row>
  </sheetData>
  <mergeCells count="11">
    <mergeCell ref="AE9:AH9"/>
    <mergeCell ref="B1:AG2"/>
    <mergeCell ref="B3:AH3"/>
    <mergeCell ref="B4:AH4"/>
    <mergeCell ref="B5:AH5"/>
    <mergeCell ref="B6:AH6"/>
    <mergeCell ref="B9:P9"/>
    <mergeCell ref="Q9:T9"/>
    <mergeCell ref="U9:V9"/>
    <mergeCell ref="W9:Z9"/>
    <mergeCell ref="AA9:AD9"/>
  </mergeCells>
  <hyperlinks>
    <hyperlink ref="B7" location="INSTRUCCIONES!A1" display="ANTES DE DILIGENCIAR ESTE FORMATO POR FAVOR LEER LAS INSTRUCCIONES  -  CLIC AQUÍ" xr:uid="{17F1262C-C4B2-4AFC-9302-37929E75F0E2}"/>
    <hyperlink ref="I11" r:id="rId1" display="https://www.secop.gov.co/CO1ContractsManagement/Tendering/ProcurementContractEdit/View?docUniqueIdentifier=CO1.PCCNTR.6738432&amp;prevCtxUrl=https%3a%2f%2fwww.secop.gov.co%3a443%2fCO1ContractsManagement%2fTendering%2fProcurementContractManagement%2fIndex&amp;prevCtxLbl=Contratos+" xr:uid="{73F00CF6-DEC7-4AB0-8D00-28340101828D}"/>
  </hyperlinks>
  <pageMargins left="0.25" right="0.25" top="0.75" bottom="0.75" header="0.3" footer="0.3"/>
  <pageSetup scale="18" fitToHeight="0" orientation="landscape" r:id="rId2"/>
  <headerFooter>
    <oddFooter>&amp;RGIL-F-045</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FORMATO GIL-F-029</vt:lpstr>
      <vt:lpstr>FORMATO GIL-F-047</vt:lpstr>
      <vt:lpstr>FORMATO GIL-F-045</vt:lpstr>
      <vt:lpstr>'FORMATO GIL-F-029'!_Hlk15969929</vt:lpstr>
      <vt:lpstr>'FORMATO GIL-F-029'!_Hlk33425932</vt:lpstr>
      <vt:lpstr>'FORMATO GIL-F-029'!Área_de_impresión</vt:lpstr>
      <vt:lpstr>'FORMATO GIL-F-045'!Área_de_impresión</vt:lpstr>
      <vt:lpstr>'FORMATO GIL-F-047'!Área_de_impresión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VICTUS</cp:lastModifiedBy>
  <dcterms:created xsi:type="dcterms:W3CDTF">2023-12-28T11:13:20Z</dcterms:created>
  <dcterms:modified xsi:type="dcterms:W3CDTF">2024-12-30T12:52:30Z</dcterms:modified>
</cp:coreProperties>
</file>